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F01534E8-1452-40ED-BD68-429EF88F6AC7}" xr6:coauthVersionLast="47" xr6:coauthVersionMax="47" xr10:uidLastSave="{00000000-0000-0000-0000-000000000000}"/>
  <bookViews>
    <workbookView xWindow="-108" yWindow="-108" windowWidth="23256" windowHeight="12456" firstSheet="10" activeTab="15" xr2:uid="{00000000-000D-0000-FFFF-FFFF00000000}"/>
  </bookViews>
  <sheets>
    <sheet name="Data 1day" sheetId="2" r:id="rId1"/>
    <sheet name="1day cloud to net rad" sheetId="3" r:id="rId2"/>
    <sheet name="1day ET cal" sheetId="4" r:id="rId3"/>
    <sheet name="Data 2day" sheetId="18" r:id="rId4"/>
    <sheet name="2day cloud to net rad" sheetId="14" r:id="rId5"/>
    <sheet name="2day ET cal" sheetId="15" r:id="rId6"/>
    <sheet name="Data 3day" sheetId="6" r:id="rId7"/>
    <sheet name="3day cloud to net rad" sheetId="8" r:id="rId8"/>
    <sheet name="3day ET cal" sheetId="9" r:id="rId9"/>
    <sheet name="Data 4day" sheetId="19" r:id="rId10"/>
    <sheet name="4day cloud to net rad" sheetId="16" r:id="rId11"/>
    <sheet name="4day ETcal" sheetId="17" r:id="rId12"/>
    <sheet name="Data 5day" sheetId="7" r:id="rId13"/>
    <sheet name="5day cloud to net rad" sheetId="10" r:id="rId14"/>
    <sheet name="5day ETcal" sheetId="12" r:id="rId15"/>
    <sheet name="Data" sheetId="22" r:id="rId16"/>
    <sheet name="Scatterplot" sheetId="20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0" i="22" l="1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B220" i="22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B323" i="22" s="1"/>
  <c r="B324" i="22" s="1"/>
  <c r="B325" i="22" s="1"/>
  <c r="B326" i="22" s="1"/>
  <c r="B327" i="22" s="1"/>
  <c r="B328" i="22" s="1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68" i="22" s="1"/>
  <c r="B369" i="22" s="1"/>
  <c r="B370" i="22" s="1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G7" i="22"/>
  <c r="E7" i="22"/>
  <c r="B7" i="22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E6" i="22"/>
  <c r="G2" i="22"/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10" i="10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9" i="16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8" i="8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7" i="1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H218" i="20" l="1"/>
  <c r="E218" i="20"/>
  <c r="E5" i="20"/>
  <c r="C370" i="12" l="1"/>
  <c r="E10" i="10"/>
  <c r="F10" i="10" s="1"/>
  <c r="H10" i="10"/>
  <c r="I10" i="10"/>
  <c r="E11" i="10"/>
  <c r="F11" i="10" s="1"/>
  <c r="H11" i="10"/>
  <c r="I11" i="10"/>
  <c r="E12" i="10"/>
  <c r="F12" i="10" s="1"/>
  <c r="H12" i="10"/>
  <c r="I12" i="10"/>
  <c r="E13" i="10"/>
  <c r="F13" i="10" s="1"/>
  <c r="H13" i="10"/>
  <c r="I13" i="10"/>
  <c r="E14" i="10"/>
  <c r="F14" i="10" s="1"/>
  <c r="H14" i="10"/>
  <c r="I14" i="10"/>
  <c r="E15" i="10"/>
  <c r="F15" i="10" s="1"/>
  <c r="H15" i="10"/>
  <c r="I15" i="10"/>
  <c r="E16" i="10"/>
  <c r="F16" i="10" s="1"/>
  <c r="H16" i="10"/>
  <c r="I16" i="10"/>
  <c r="E17" i="10"/>
  <c r="F17" i="10" s="1"/>
  <c r="H17" i="10"/>
  <c r="I17" i="10"/>
  <c r="E18" i="10"/>
  <c r="F18" i="10" s="1"/>
  <c r="H18" i="10"/>
  <c r="I18" i="10"/>
  <c r="E19" i="10"/>
  <c r="F19" i="10" s="1"/>
  <c r="H19" i="10"/>
  <c r="I19" i="10"/>
  <c r="E20" i="10"/>
  <c r="F20" i="10" s="1"/>
  <c r="H20" i="10"/>
  <c r="I20" i="10"/>
  <c r="E21" i="10"/>
  <c r="F21" i="10" s="1"/>
  <c r="H21" i="10"/>
  <c r="I21" i="10"/>
  <c r="E22" i="10"/>
  <c r="F22" i="10" s="1"/>
  <c r="H22" i="10"/>
  <c r="I22" i="10"/>
  <c r="E23" i="10"/>
  <c r="F23" i="10" s="1"/>
  <c r="H23" i="10"/>
  <c r="I23" i="10"/>
  <c r="E24" i="10"/>
  <c r="F24" i="10" s="1"/>
  <c r="H24" i="10"/>
  <c r="I24" i="10"/>
  <c r="E25" i="10"/>
  <c r="F25" i="10" s="1"/>
  <c r="H25" i="10"/>
  <c r="I25" i="10"/>
  <c r="E26" i="10"/>
  <c r="F26" i="10" s="1"/>
  <c r="H26" i="10"/>
  <c r="I26" i="10"/>
  <c r="E27" i="10"/>
  <c r="F27" i="10" s="1"/>
  <c r="H27" i="10"/>
  <c r="I27" i="10"/>
  <c r="E28" i="10"/>
  <c r="F28" i="10" s="1"/>
  <c r="H28" i="10"/>
  <c r="I28" i="10"/>
  <c r="E29" i="10"/>
  <c r="F29" i="10" s="1"/>
  <c r="H29" i="10"/>
  <c r="I29" i="10"/>
  <c r="E30" i="10"/>
  <c r="F30" i="10" s="1"/>
  <c r="H30" i="10"/>
  <c r="I30" i="10"/>
  <c r="J30" i="10" s="1"/>
  <c r="E31" i="10"/>
  <c r="F31" i="10" s="1"/>
  <c r="H31" i="10"/>
  <c r="I31" i="10"/>
  <c r="E32" i="10"/>
  <c r="F32" i="10" s="1"/>
  <c r="H32" i="10"/>
  <c r="I32" i="10"/>
  <c r="E33" i="10"/>
  <c r="F33" i="10" s="1"/>
  <c r="H33" i="10"/>
  <c r="I33" i="10"/>
  <c r="E34" i="10"/>
  <c r="F34" i="10" s="1"/>
  <c r="H34" i="10"/>
  <c r="I34" i="10"/>
  <c r="E35" i="10"/>
  <c r="F35" i="10" s="1"/>
  <c r="H35" i="10"/>
  <c r="I35" i="10"/>
  <c r="K35" i="10" s="1"/>
  <c r="E36" i="10"/>
  <c r="F36" i="10" s="1"/>
  <c r="H36" i="10"/>
  <c r="I36" i="10"/>
  <c r="E37" i="10"/>
  <c r="F37" i="10" s="1"/>
  <c r="H37" i="10"/>
  <c r="I37" i="10"/>
  <c r="E38" i="10"/>
  <c r="F38" i="10" s="1"/>
  <c r="H38" i="10"/>
  <c r="I38" i="10"/>
  <c r="E39" i="10"/>
  <c r="F39" i="10" s="1"/>
  <c r="H39" i="10"/>
  <c r="I39" i="10"/>
  <c r="E40" i="10"/>
  <c r="F40" i="10" s="1"/>
  <c r="H40" i="10"/>
  <c r="I40" i="10"/>
  <c r="E41" i="10"/>
  <c r="F41" i="10" s="1"/>
  <c r="H41" i="10"/>
  <c r="I41" i="10"/>
  <c r="E42" i="10"/>
  <c r="F42" i="10" s="1"/>
  <c r="H42" i="10"/>
  <c r="I42" i="10"/>
  <c r="E43" i="10"/>
  <c r="F43" i="10" s="1"/>
  <c r="H43" i="10"/>
  <c r="I43" i="10"/>
  <c r="K43" i="10" s="1"/>
  <c r="E44" i="10"/>
  <c r="F44" i="10" s="1"/>
  <c r="H44" i="10"/>
  <c r="I44" i="10"/>
  <c r="E45" i="10"/>
  <c r="F45" i="10" s="1"/>
  <c r="H45" i="10"/>
  <c r="I45" i="10"/>
  <c r="E46" i="10"/>
  <c r="F46" i="10" s="1"/>
  <c r="H46" i="10"/>
  <c r="I46" i="10"/>
  <c r="E47" i="10"/>
  <c r="F47" i="10" s="1"/>
  <c r="H47" i="10"/>
  <c r="I47" i="10"/>
  <c r="E48" i="10"/>
  <c r="F48" i="10" s="1"/>
  <c r="H48" i="10"/>
  <c r="I48" i="10"/>
  <c r="E49" i="10"/>
  <c r="F49" i="10" s="1"/>
  <c r="H49" i="10"/>
  <c r="I49" i="10"/>
  <c r="E50" i="10"/>
  <c r="F50" i="10" s="1"/>
  <c r="H50" i="10"/>
  <c r="I50" i="10"/>
  <c r="E51" i="10"/>
  <c r="F51" i="10" s="1"/>
  <c r="H51" i="10"/>
  <c r="I51" i="10"/>
  <c r="E52" i="10"/>
  <c r="F52" i="10" s="1"/>
  <c r="H52" i="10"/>
  <c r="I52" i="10"/>
  <c r="E53" i="10"/>
  <c r="F53" i="10" s="1"/>
  <c r="H53" i="10"/>
  <c r="I53" i="10"/>
  <c r="E54" i="10"/>
  <c r="F54" i="10" s="1"/>
  <c r="H54" i="10"/>
  <c r="I54" i="10"/>
  <c r="E55" i="10"/>
  <c r="F55" i="10" s="1"/>
  <c r="H55" i="10"/>
  <c r="I55" i="10"/>
  <c r="E56" i="10"/>
  <c r="F56" i="10" s="1"/>
  <c r="H56" i="10"/>
  <c r="I56" i="10"/>
  <c r="E57" i="10"/>
  <c r="F57" i="10" s="1"/>
  <c r="H57" i="10"/>
  <c r="I57" i="10"/>
  <c r="E58" i="10"/>
  <c r="F58" i="10" s="1"/>
  <c r="H58" i="10"/>
  <c r="I58" i="10"/>
  <c r="E59" i="10"/>
  <c r="F59" i="10" s="1"/>
  <c r="H59" i="10"/>
  <c r="I59" i="10"/>
  <c r="E60" i="10"/>
  <c r="F60" i="10" s="1"/>
  <c r="H60" i="10"/>
  <c r="I60" i="10"/>
  <c r="E61" i="10"/>
  <c r="F61" i="10" s="1"/>
  <c r="H61" i="10"/>
  <c r="I61" i="10"/>
  <c r="E62" i="10"/>
  <c r="F62" i="10" s="1"/>
  <c r="H62" i="10"/>
  <c r="I62" i="10"/>
  <c r="E63" i="10"/>
  <c r="F63" i="10" s="1"/>
  <c r="H63" i="10"/>
  <c r="I63" i="10"/>
  <c r="E64" i="10"/>
  <c r="F64" i="10" s="1"/>
  <c r="H64" i="10"/>
  <c r="I64" i="10"/>
  <c r="E65" i="10"/>
  <c r="F65" i="10" s="1"/>
  <c r="H65" i="10"/>
  <c r="J65" i="10" s="1"/>
  <c r="I65" i="10"/>
  <c r="E66" i="10"/>
  <c r="F66" i="10" s="1"/>
  <c r="H66" i="10"/>
  <c r="K66" i="10" s="1"/>
  <c r="I66" i="10"/>
  <c r="E67" i="10"/>
  <c r="F67" i="10" s="1"/>
  <c r="H67" i="10"/>
  <c r="I67" i="10"/>
  <c r="E68" i="10"/>
  <c r="F68" i="10" s="1"/>
  <c r="H68" i="10"/>
  <c r="I68" i="10"/>
  <c r="K68" i="10"/>
  <c r="E69" i="10"/>
  <c r="F69" i="10" s="1"/>
  <c r="H69" i="10"/>
  <c r="I69" i="10"/>
  <c r="E70" i="10"/>
  <c r="F70" i="10" s="1"/>
  <c r="H70" i="10"/>
  <c r="I70" i="10"/>
  <c r="E71" i="10"/>
  <c r="F71" i="10" s="1"/>
  <c r="H71" i="10"/>
  <c r="I71" i="10"/>
  <c r="E72" i="10"/>
  <c r="F72" i="10" s="1"/>
  <c r="H72" i="10"/>
  <c r="I72" i="10"/>
  <c r="E73" i="10"/>
  <c r="F73" i="10" s="1"/>
  <c r="H73" i="10"/>
  <c r="I73" i="10"/>
  <c r="E74" i="10"/>
  <c r="F74" i="10" s="1"/>
  <c r="H74" i="10"/>
  <c r="I74" i="10"/>
  <c r="E75" i="10"/>
  <c r="F75" i="10" s="1"/>
  <c r="H75" i="10"/>
  <c r="I75" i="10"/>
  <c r="E76" i="10"/>
  <c r="F76" i="10" s="1"/>
  <c r="H76" i="10"/>
  <c r="I76" i="10"/>
  <c r="J76" i="10" s="1"/>
  <c r="E77" i="10"/>
  <c r="F77" i="10" s="1"/>
  <c r="H77" i="10"/>
  <c r="I77" i="10"/>
  <c r="E78" i="10"/>
  <c r="F78" i="10" s="1"/>
  <c r="H78" i="10"/>
  <c r="I78" i="10"/>
  <c r="E79" i="10"/>
  <c r="F79" i="10" s="1"/>
  <c r="H79" i="10"/>
  <c r="I79" i="10"/>
  <c r="E80" i="10"/>
  <c r="F80" i="10" s="1"/>
  <c r="H80" i="10"/>
  <c r="J80" i="10" s="1"/>
  <c r="I80" i="10"/>
  <c r="E81" i="10"/>
  <c r="F81" i="10" s="1"/>
  <c r="H81" i="10"/>
  <c r="I81" i="10"/>
  <c r="J81" i="10" s="1"/>
  <c r="E82" i="10"/>
  <c r="F82" i="10" s="1"/>
  <c r="H82" i="10"/>
  <c r="J82" i="10" s="1"/>
  <c r="I82" i="10"/>
  <c r="K82" i="10"/>
  <c r="E83" i="10"/>
  <c r="F83" i="10" s="1"/>
  <c r="H83" i="10"/>
  <c r="I83" i="10"/>
  <c r="E84" i="10"/>
  <c r="F84" i="10" s="1"/>
  <c r="H84" i="10"/>
  <c r="I84" i="10"/>
  <c r="J84" i="10" s="1"/>
  <c r="E85" i="10"/>
  <c r="F85" i="10" s="1"/>
  <c r="H85" i="10"/>
  <c r="J85" i="10" s="1"/>
  <c r="I85" i="10"/>
  <c r="E86" i="10"/>
  <c r="F86" i="10" s="1"/>
  <c r="H86" i="10"/>
  <c r="I86" i="10"/>
  <c r="E87" i="10"/>
  <c r="F87" i="10" s="1"/>
  <c r="H87" i="10"/>
  <c r="J87" i="10" s="1"/>
  <c r="I87" i="10"/>
  <c r="E88" i="10"/>
  <c r="F88" i="10" s="1"/>
  <c r="H88" i="10"/>
  <c r="J88" i="10" s="1"/>
  <c r="I88" i="10"/>
  <c r="E89" i="10"/>
  <c r="F89" i="10"/>
  <c r="H89" i="10"/>
  <c r="I89" i="10"/>
  <c r="E90" i="10"/>
  <c r="F90" i="10" s="1"/>
  <c r="H90" i="10"/>
  <c r="J90" i="10" s="1"/>
  <c r="I90" i="10"/>
  <c r="E91" i="10"/>
  <c r="F91" i="10" s="1"/>
  <c r="H91" i="10"/>
  <c r="I91" i="10"/>
  <c r="E92" i="10"/>
  <c r="F92" i="10" s="1"/>
  <c r="H92" i="10"/>
  <c r="I92" i="10"/>
  <c r="E93" i="10"/>
  <c r="F93" i="10" s="1"/>
  <c r="H93" i="10"/>
  <c r="I93" i="10"/>
  <c r="E94" i="10"/>
  <c r="F94" i="10" s="1"/>
  <c r="H94" i="10"/>
  <c r="I94" i="10"/>
  <c r="E95" i="10"/>
  <c r="F95" i="10"/>
  <c r="H95" i="10"/>
  <c r="J95" i="10" s="1"/>
  <c r="I95" i="10"/>
  <c r="E96" i="10"/>
  <c r="F96" i="10" s="1"/>
  <c r="H96" i="10"/>
  <c r="I96" i="10"/>
  <c r="E97" i="10"/>
  <c r="F97" i="10" s="1"/>
  <c r="H97" i="10"/>
  <c r="I97" i="10"/>
  <c r="E98" i="10"/>
  <c r="F98" i="10" s="1"/>
  <c r="H98" i="10"/>
  <c r="I98" i="10"/>
  <c r="E99" i="10"/>
  <c r="F99" i="10" s="1"/>
  <c r="H99" i="10"/>
  <c r="I99" i="10"/>
  <c r="E100" i="10"/>
  <c r="F100" i="10" s="1"/>
  <c r="H100" i="10"/>
  <c r="I100" i="10"/>
  <c r="E101" i="10"/>
  <c r="F101" i="10" s="1"/>
  <c r="H101" i="10"/>
  <c r="I101" i="10"/>
  <c r="E102" i="10"/>
  <c r="F102" i="10" s="1"/>
  <c r="H102" i="10"/>
  <c r="I102" i="10"/>
  <c r="E103" i="10"/>
  <c r="F103" i="10" s="1"/>
  <c r="H103" i="10"/>
  <c r="I103" i="10"/>
  <c r="E104" i="10"/>
  <c r="F104" i="10" s="1"/>
  <c r="H104" i="10"/>
  <c r="I104" i="10"/>
  <c r="K104" i="10" s="1"/>
  <c r="E105" i="10"/>
  <c r="F105" i="10" s="1"/>
  <c r="H105" i="10"/>
  <c r="I105" i="10"/>
  <c r="E106" i="10"/>
  <c r="F106" i="10" s="1"/>
  <c r="H106" i="10"/>
  <c r="I106" i="10"/>
  <c r="E107" i="10"/>
  <c r="F107" i="10" s="1"/>
  <c r="H107" i="10"/>
  <c r="I107" i="10"/>
  <c r="E108" i="10"/>
  <c r="F108" i="10" s="1"/>
  <c r="H108" i="10"/>
  <c r="I108" i="10"/>
  <c r="E109" i="10"/>
  <c r="F109" i="10" s="1"/>
  <c r="H109" i="10"/>
  <c r="I109" i="10"/>
  <c r="E110" i="10"/>
  <c r="F110" i="10" s="1"/>
  <c r="H110" i="10"/>
  <c r="I110" i="10"/>
  <c r="J110" i="10" s="1"/>
  <c r="E111" i="10"/>
  <c r="F111" i="10" s="1"/>
  <c r="H111" i="10"/>
  <c r="J111" i="10" s="1"/>
  <c r="I111" i="10"/>
  <c r="E112" i="10"/>
  <c r="F112" i="10" s="1"/>
  <c r="H112" i="10"/>
  <c r="I112" i="10"/>
  <c r="E113" i="10"/>
  <c r="F113" i="10"/>
  <c r="H113" i="10"/>
  <c r="I113" i="10"/>
  <c r="E114" i="10"/>
  <c r="F114" i="10" s="1"/>
  <c r="H114" i="10"/>
  <c r="J114" i="10" s="1"/>
  <c r="I114" i="10"/>
  <c r="E115" i="10"/>
  <c r="F115" i="10" s="1"/>
  <c r="H115" i="10"/>
  <c r="I115" i="10"/>
  <c r="E116" i="10"/>
  <c r="F116" i="10" s="1"/>
  <c r="H116" i="10"/>
  <c r="I116" i="10"/>
  <c r="E117" i="10"/>
  <c r="F117" i="10" s="1"/>
  <c r="H117" i="10"/>
  <c r="I117" i="10"/>
  <c r="E118" i="10"/>
  <c r="F118" i="10" s="1"/>
  <c r="H118" i="10"/>
  <c r="I118" i="10"/>
  <c r="J118" i="10" s="1"/>
  <c r="E119" i="10"/>
  <c r="F119" i="10" s="1"/>
  <c r="H119" i="10"/>
  <c r="I119" i="10"/>
  <c r="E120" i="10"/>
  <c r="F120" i="10" s="1"/>
  <c r="H120" i="10"/>
  <c r="J120" i="10" s="1"/>
  <c r="I120" i="10"/>
  <c r="E121" i="10"/>
  <c r="F121" i="10" s="1"/>
  <c r="H121" i="10"/>
  <c r="I121" i="10"/>
  <c r="E122" i="10"/>
  <c r="F122" i="10" s="1"/>
  <c r="H122" i="10"/>
  <c r="I122" i="10"/>
  <c r="E123" i="10"/>
  <c r="F123" i="10" s="1"/>
  <c r="H123" i="10"/>
  <c r="I123" i="10"/>
  <c r="E124" i="10"/>
  <c r="F124" i="10" s="1"/>
  <c r="H124" i="10"/>
  <c r="J124" i="10" s="1"/>
  <c r="I124" i="10"/>
  <c r="E125" i="10"/>
  <c r="F125" i="10" s="1"/>
  <c r="H125" i="10"/>
  <c r="I125" i="10"/>
  <c r="E126" i="10"/>
  <c r="F126" i="10" s="1"/>
  <c r="H126" i="10"/>
  <c r="I126" i="10"/>
  <c r="E127" i="10"/>
  <c r="F127" i="10" s="1"/>
  <c r="H127" i="10"/>
  <c r="I127" i="10"/>
  <c r="E128" i="10"/>
  <c r="F128" i="10" s="1"/>
  <c r="H128" i="10"/>
  <c r="I128" i="10"/>
  <c r="E129" i="10"/>
  <c r="F129" i="10"/>
  <c r="H129" i="10"/>
  <c r="J129" i="10" s="1"/>
  <c r="I129" i="10"/>
  <c r="E130" i="10"/>
  <c r="F130" i="10" s="1"/>
  <c r="H130" i="10"/>
  <c r="I130" i="10"/>
  <c r="E131" i="10"/>
  <c r="F131" i="10" s="1"/>
  <c r="H131" i="10"/>
  <c r="I131" i="10"/>
  <c r="E132" i="10"/>
  <c r="F132" i="10" s="1"/>
  <c r="H132" i="10"/>
  <c r="I132" i="10"/>
  <c r="E133" i="10"/>
  <c r="F133" i="10" s="1"/>
  <c r="H133" i="10"/>
  <c r="J133" i="10" s="1"/>
  <c r="I133" i="10"/>
  <c r="E134" i="10"/>
  <c r="F134" i="10" s="1"/>
  <c r="H134" i="10"/>
  <c r="I134" i="10"/>
  <c r="E135" i="10"/>
  <c r="F135" i="10" s="1"/>
  <c r="H135" i="10"/>
  <c r="I135" i="10"/>
  <c r="E136" i="10"/>
  <c r="F136" i="10" s="1"/>
  <c r="H136" i="10"/>
  <c r="I136" i="10"/>
  <c r="E137" i="10"/>
  <c r="F137" i="10" s="1"/>
  <c r="H137" i="10"/>
  <c r="I137" i="10"/>
  <c r="E138" i="10"/>
  <c r="F138" i="10" s="1"/>
  <c r="H138" i="10"/>
  <c r="I138" i="10"/>
  <c r="E139" i="10"/>
  <c r="F139" i="10" s="1"/>
  <c r="H139" i="10"/>
  <c r="I139" i="10"/>
  <c r="K139" i="10" s="1"/>
  <c r="E140" i="10"/>
  <c r="F140" i="10" s="1"/>
  <c r="H140" i="10"/>
  <c r="I140" i="10"/>
  <c r="E141" i="10"/>
  <c r="F141" i="10" s="1"/>
  <c r="H141" i="10"/>
  <c r="I141" i="10"/>
  <c r="E142" i="10"/>
  <c r="F142" i="10" s="1"/>
  <c r="H142" i="10"/>
  <c r="I142" i="10"/>
  <c r="E143" i="10"/>
  <c r="F143" i="10" s="1"/>
  <c r="H143" i="10"/>
  <c r="I143" i="10"/>
  <c r="E144" i="10"/>
  <c r="F144" i="10" s="1"/>
  <c r="H144" i="10"/>
  <c r="I144" i="10"/>
  <c r="E145" i="10"/>
  <c r="F145" i="10" s="1"/>
  <c r="H145" i="10"/>
  <c r="I145" i="10"/>
  <c r="E146" i="10"/>
  <c r="F146" i="10" s="1"/>
  <c r="H146" i="10"/>
  <c r="I146" i="10"/>
  <c r="E147" i="10"/>
  <c r="F147" i="10" s="1"/>
  <c r="H147" i="10"/>
  <c r="I147" i="10"/>
  <c r="E148" i="10"/>
  <c r="F148" i="10" s="1"/>
  <c r="H148" i="10"/>
  <c r="I148" i="10"/>
  <c r="E149" i="10"/>
  <c r="F149" i="10" s="1"/>
  <c r="H149" i="10"/>
  <c r="J149" i="10" s="1"/>
  <c r="I149" i="10"/>
  <c r="E150" i="10"/>
  <c r="F150" i="10" s="1"/>
  <c r="H150" i="10"/>
  <c r="I150" i="10"/>
  <c r="J150" i="10" s="1"/>
  <c r="E151" i="10"/>
  <c r="F151" i="10" s="1"/>
  <c r="H151" i="10"/>
  <c r="I151" i="10"/>
  <c r="E152" i="10"/>
  <c r="F152" i="10" s="1"/>
  <c r="H152" i="10"/>
  <c r="I152" i="10"/>
  <c r="E153" i="10"/>
  <c r="F153" i="10" s="1"/>
  <c r="H153" i="10"/>
  <c r="I153" i="10"/>
  <c r="E154" i="10"/>
  <c r="F154" i="10" s="1"/>
  <c r="H154" i="10"/>
  <c r="I154" i="10"/>
  <c r="E155" i="10"/>
  <c r="F155" i="10" s="1"/>
  <c r="H155" i="10"/>
  <c r="I155" i="10"/>
  <c r="E156" i="10"/>
  <c r="F156" i="10" s="1"/>
  <c r="H156" i="10"/>
  <c r="J156" i="10" s="1"/>
  <c r="I156" i="10"/>
  <c r="E157" i="10"/>
  <c r="F157" i="10" s="1"/>
  <c r="H157" i="10"/>
  <c r="I157" i="10"/>
  <c r="E158" i="10"/>
  <c r="F158" i="10"/>
  <c r="H158" i="10"/>
  <c r="I158" i="10"/>
  <c r="E159" i="10"/>
  <c r="F159" i="10" s="1"/>
  <c r="H159" i="10"/>
  <c r="I159" i="10"/>
  <c r="E160" i="10"/>
  <c r="F160" i="10" s="1"/>
  <c r="H160" i="10"/>
  <c r="I160" i="10"/>
  <c r="E161" i="10"/>
  <c r="F161" i="10" s="1"/>
  <c r="H161" i="10"/>
  <c r="J161" i="10" s="1"/>
  <c r="I161" i="10"/>
  <c r="E162" i="10"/>
  <c r="F162" i="10" s="1"/>
  <c r="H162" i="10"/>
  <c r="I162" i="10"/>
  <c r="E163" i="10"/>
  <c r="F163" i="10" s="1"/>
  <c r="H163" i="10"/>
  <c r="I163" i="10"/>
  <c r="E164" i="10"/>
  <c r="F164" i="10" s="1"/>
  <c r="H164" i="10"/>
  <c r="I164" i="10"/>
  <c r="E165" i="10"/>
  <c r="F165" i="10" s="1"/>
  <c r="H165" i="10"/>
  <c r="I165" i="10"/>
  <c r="E166" i="10"/>
  <c r="F166" i="10" s="1"/>
  <c r="H166" i="10"/>
  <c r="I166" i="10"/>
  <c r="K166" i="10" s="1"/>
  <c r="E167" i="10"/>
  <c r="F167" i="10" s="1"/>
  <c r="H167" i="10"/>
  <c r="I167" i="10"/>
  <c r="K167" i="10" s="1"/>
  <c r="E168" i="10"/>
  <c r="F168" i="10" s="1"/>
  <c r="H168" i="10"/>
  <c r="J168" i="10" s="1"/>
  <c r="I168" i="10"/>
  <c r="E169" i="10"/>
  <c r="F169" i="10" s="1"/>
  <c r="H169" i="10"/>
  <c r="K169" i="10" s="1"/>
  <c r="I169" i="10"/>
  <c r="E170" i="10"/>
  <c r="F170" i="10" s="1"/>
  <c r="H170" i="10"/>
  <c r="I170" i="10"/>
  <c r="E171" i="10"/>
  <c r="F171" i="10" s="1"/>
  <c r="H171" i="10"/>
  <c r="I171" i="10"/>
  <c r="E172" i="10"/>
  <c r="F172" i="10" s="1"/>
  <c r="H172" i="10"/>
  <c r="I172" i="10"/>
  <c r="J172" i="10" s="1"/>
  <c r="E173" i="10"/>
  <c r="F173" i="10" s="1"/>
  <c r="H173" i="10"/>
  <c r="I173" i="10"/>
  <c r="E174" i="10"/>
  <c r="F174" i="10" s="1"/>
  <c r="H174" i="10"/>
  <c r="I174" i="10"/>
  <c r="E175" i="10"/>
  <c r="F175" i="10" s="1"/>
  <c r="H175" i="10"/>
  <c r="K175" i="10" s="1"/>
  <c r="I175" i="10"/>
  <c r="E176" i="10"/>
  <c r="F176" i="10" s="1"/>
  <c r="H176" i="10"/>
  <c r="I176" i="10"/>
  <c r="E177" i="10"/>
  <c r="F177" i="10" s="1"/>
  <c r="H177" i="10"/>
  <c r="I177" i="10"/>
  <c r="E178" i="10"/>
  <c r="F178" i="10" s="1"/>
  <c r="H178" i="10"/>
  <c r="I178" i="10"/>
  <c r="E179" i="10"/>
  <c r="F179" i="10"/>
  <c r="H179" i="10"/>
  <c r="I179" i="10"/>
  <c r="E180" i="10"/>
  <c r="F180" i="10"/>
  <c r="H180" i="10"/>
  <c r="I180" i="10"/>
  <c r="J180" i="10" s="1"/>
  <c r="E181" i="10"/>
  <c r="F181" i="10"/>
  <c r="H181" i="10"/>
  <c r="I181" i="10"/>
  <c r="E182" i="10"/>
  <c r="F182" i="10" s="1"/>
  <c r="H182" i="10"/>
  <c r="K182" i="10" s="1"/>
  <c r="I182" i="10"/>
  <c r="E183" i="10"/>
  <c r="F183" i="10" s="1"/>
  <c r="H183" i="10"/>
  <c r="I183" i="10"/>
  <c r="E184" i="10"/>
  <c r="F184" i="10" s="1"/>
  <c r="H184" i="10"/>
  <c r="I184" i="10"/>
  <c r="E185" i="10"/>
  <c r="F185" i="10" s="1"/>
  <c r="H185" i="10"/>
  <c r="I185" i="10"/>
  <c r="K185" i="10" s="1"/>
  <c r="E186" i="10"/>
  <c r="F186" i="10" s="1"/>
  <c r="H186" i="10"/>
  <c r="K186" i="10" s="1"/>
  <c r="I186" i="10"/>
  <c r="E187" i="10"/>
  <c r="F187" i="10" s="1"/>
  <c r="H187" i="10"/>
  <c r="I187" i="10"/>
  <c r="E188" i="10"/>
  <c r="F188" i="10" s="1"/>
  <c r="H188" i="10"/>
  <c r="I188" i="10"/>
  <c r="E189" i="10"/>
  <c r="F189" i="10" s="1"/>
  <c r="H189" i="10"/>
  <c r="I189" i="10"/>
  <c r="E190" i="10"/>
  <c r="F190" i="10" s="1"/>
  <c r="H190" i="10"/>
  <c r="I190" i="10"/>
  <c r="E191" i="10"/>
  <c r="F191" i="10" s="1"/>
  <c r="H191" i="10"/>
  <c r="I191" i="10"/>
  <c r="E192" i="10"/>
  <c r="F192" i="10" s="1"/>
  <c r="H192" i="10"/>
  <c r="I192" i="10"/>
  <c r="E193" i="10"/>
  <c r="F193" i="10" s="1"/>
  <c r="H193" i="10"/>
  <c r="I193" i="10"/>
  <c r="E194" i="10"/>
  <c r="F194" i="10" s="1"/>
  <c r="H194" i="10"/>
  <c r="I194" i="10"/>
  <c r="E195" i="10"/>
  <c r="F195" i="10" s="1"/>
  <c r="H195" i="10"/>
  <c r="I195" i="10"/>
  <c r="E196" i="10"/>
  <c r="F196" i="10" s="1"/>
  <c r="H196" i="10"/>
  <c r="I196" i="10"/>
  <c r="E197" i="10"/>
  <c r="F197" i="10" s="1"/>
  <c r="H197" i="10"/>
  <c r="J197" i="10" s="1"/>
  <c r="I197" i="10"/>
  <c r="E198" i="10"/>
  <c r="F198" i="10" s="1"/>
  <c r="H198" i="10"/>
  <c r="I198" i="10"/>
  <c r="E199" i="10"/>
  <c r="F199" i="10" s="1"/>
  <c r="H199" i="10"/>
  <c r="I199" i="10"/>
  <c r="E200" i="10"/>
  <c r="F200" i="10" s="1"/>
  <c r="H200" i="10"/>
  <c r="I200" i="10"/>
  <c r="E201" i="10"/>
  <c r="F201" i="10" s="1"/>
  <c r="H201" i="10"/>
  <c r="I201" i="10"/>
  <c r="E202" i="10"/>
  <c r="F202" i="10" s="1"/>
  <c r="H202" i="10"/>
  <c r="K202" i="10" s="1"/>
  <c r="I202" i="10"/>
  <c r="E203" i="10"/>
  <c r="F203" i="10" s="1"/>
  <c r="H203" i="10"/>
  <c r="I203" i="10"/>
  <c r="E204" i="10"/>
  <c r="F204" i="10" s="1"/>
  <c r="H204" i="10"/>
  <c r="I204" i="10"/>
  <c r="E205" i="10"/>
  <c r="F205" i="10" s="1"/>
  <c r="H205" i="10"/>
  <c r="I205" i="10"/>
  <c r="E206" i="10"/>
  <c r="F206" i="10" s="1"/>
  <c r="H206" i="10"/>
  <c r="I206" i="10"/>
  <c r="E207" i="10"/>
  <c r="F207" i="10" s="1"/>
  <c r="H207" i="10"/>
  <c r="J207" i="10" s="1"/>
  <c r="I207" i="10"/>
  <c r="E208" i="10"/>
  <c r="F208" i="10" s="1"/>
  <c r="H208" i="10"/>
  <c r="I208" i="10"/>
  <c r="E209" i="10"/>
  <c r="F209" i="10" s="1"/>
  <c r="H209" i="10"/>
  <c r="I209" i="10"/>
  <c r="E210" i="10"/>
  <c r="F210" i="10" s="1"/>
  <c r="H210" i="10"/>
  <c r="I210" i="10"/>
  <c r="E211" i="10"/>
  <c r="F211" i="10" s="1"/>
  <c r="H211" i="10"/>
  <c r="I211" i="10"/>
  <c r="E212" i="10"/>
  <c r="F212" i="10" s="1"/>
  <c r="H212" i="10"/>
  <c r="I212" i="10"/>
  <c r="K212" i="10" s="1"/>
  <c r="E213" i="10"/>
  <c r="F213" i="10" s="1"/>
  <c r="H213" i="10"/>
  <c r="I213" i="10"/>
  <c r="E214" i="10"/>
  <c r="F214" i="10" s="1"/>
  <c r="H214" i="10"/>
  <c r="I214" i="10"/>
  <c r="E215" i="10"/>
  <c r="F215" i="10" s="1"/>
  <c r="H215" i="10"/>
  <c r="I215" i="10"/>
  <c r="E216" i="10"/>
  <c r="F216" i="10" s="1"/>
  <c r="H216" i="10"/>
  <c r="I216" i="10"/>
  <c r="E217" i="10"/>
  <c r="F217" i="10" s="1"/>
  <c r="H217" i="10"/>
  <c r="I217" i="10"/>
  <c r="E218" i="10"/>
  <c r="F218" i="10" s="1"/>
  <c r="H218" i="10"/>
  <c r="I218" i="10"/>
  <c r="E219" i="10"/>
  <c r="F219" i="10" s="1"/>
  <c r="H219" i="10"/>
  <c r="I219" i="10"/>
  <c r="B220" i="10"/>
  <c r="C220" i="10"/>
  <c r="D220" i="10" s="1"/>
  <c r="E220" i="10"/>
  <c r="F220" i="10" s="1"/>
  <c r="H220" i="10"/>
  <c r="I220" i="10"/>
  <c r="E221" i="10"/>
  <c r="F221" i="10" s="1"/>
  <c r="H221" i="10"/>
  <c r="I221" i="10"/>
  <c r="E222" i="10"/>
  <c r="F222" i="10" s="1"/>
  <c r="H222" i="10"/>
  <c r="I222" i="10"/>
  <c r="E223" i="10"/>
  <c r="F223" i="10" s="1"/>
  <c r="H223" i="10"/>
  <c r="I223" i="10"/>
  <c r="E224" i="10"/>
  <c r="F224" i="10" s="1"/>
  <c r="H224" i="10"/>
  <c r="I224" i="10"/>
  <c r="E225" i="10"/>
  <c r="F225" i="10" s="1"/>
  <c r="H225" i="10"/>
  <c r="I225" i="10"/>
  <c r="E226" i="10"/>
  <c r="F226" i="10" s="1"/>
  <c r="H226" i="10"/>
  <c r="I226" i="10"/>
  <c r="E227" i="10"/>
  <c r="F227" i="10" s="1"/>
  <c r="H227" i="10"/>
  <c r="I227" i="10"/>
  <c r="E228" i="10"/>
  <c r="F228" i="10" s="1"/>
  <c r="H228" i="10"/>
  <c r="I228" i="10"/>
  <c r="E229" i="10"/>
  <c r="F229" i="10" s="1"/>
  <c r="H229" i="10"/>
  <c r="I229" i="10"/>
  <c r="E230" i="10"/>
  <c r="F230" i="10" s="1"/>
  <c r="H230" i="10"/>
  <c r="I230" i="10"/>
  <c r="E231" i="10"/>
  <c r="F231" i="10" s="1"/>
  <c r="H231" i="10"/>
  <c r="I231" i="10"/>
  <c r="K231" i="10" s="1"/>
  <c r="E232" i="10"/>
  <c r="F232" i="10" s="1"/>
  <c r="H232" i="10"/>
  <c r="I232" i="10"/>
  <c r="E233" i="10"/>
  <c r="F233" i="10" s="1"/>
  <c r="H233" i="10"/>
  <c r="I233" i="10"/>
  <c r="E234" i="10"/>
  <c r="F234" i="10" s="1"/>
  <c r="H234" i="10"/>
  <c r="I234" i="10"/>
  <c r="E235" i="10"/>
  <c r="F235" i="10" s="1"/>
  <c r="H235" i="10"/>
  <c r="J235" i="10" s="1"/>
  <c r="I235" i="10"/>
  <c r="E236" i="10"/>
  <c r="F236" i="10" s="1"/>
  <c r="H236" i="10"/>
  <c r="I236" i="10"/>
  <c r="E237" i="10"/>
  <c r="F237" i="10" s="1"/>
  <c r="H237" i="10"/>
  <c r="I237" i="10"/>
  <c r="E238" i="10"/>
  <c r="F238" i="10" s="1"/>
  <c r="H238" i="10"/>
  <c r="I238" i="10"/>
  <c r="K238" i="10" s="1"/>
  <c r="E239" i="10"/>
  <c r="F239" i="10" s="1"/>
  <c r="H239" i="10"/>
  <c r="I239" i="10"/>
  <c r="E240" i="10"/>
  <c r="F240" i="10" s="1"/>
  <c r="H240" i="10"/>
  <c r="I240" i="10"/>
  <c r="E241" i="10"/>
  <c r="F241" i="10" s="1"/>
  <c r="H241" i="10"/>
  <c r="J241" i="10" s="1"/>
  <c r="I241" i="10"/>
  <c r="E242" i="10"/>
  <c r="F242" i="10" s="1"/>
  <c r="H242" i="10"/>
  <c r="I242" i="10"/>
  <c r="K242" i="10" s="1"/>
  <c r="E243" i="10"/>
  <c r="F243" i="10" s="1"/>
  <c r="H243" i="10"/>
  <c r="I243" i="10"/>
  <c r="E244" i="10"/>
  <c r="F244" i="10" s="1"/>
  <c r="H244" i="10"/>
  <c r="J244" i="10" s="1"/>
  <c r="I244" i="10"/>
  <c r="K244" i="10" s="1"/>
  <c r="E245" i="10"/>
  <c r="F245" i="10" s="1"/>
  <c r="H245" i="10"/>
  <c r="I245" i="10"/>
  <c r="E246" i="10"/>
  <c r="F246" i="10" s="1"/>
  <c r="H246" i="10"/>
  <c r="I246" i="10"/>
  <c r="E247" i="10"/>
  <c r="F247" i="10" s="1"/>
  <c r="H247" i="10"/>
  <c r="I247" i="10"/>
  <c r="E248" i="10"/>
  <c r="F248" i="10" s="1"/>
  <c r="H248" i="10"/>
  <c r="I248" i="10"/>
  <c r="E249" i="10"/>
  <c r="F249" i="10" s="1"/>
  <c r="H249" i="10"/>
  <c r="I249" i="10"/>
  <c r="E250" i="10"/>
  <c r="F250" i="10" s="1"/>
  <c r="H250" i="10"/>
  <c r="I250" i="10"/>
  <c r="E251" i="10"/>
  <c r="F251" i="10" s="1"/>
  <c r="H251" i="10"/>
  <c r="I251" i="10"/>
  <c r="E252" i="10"/>
  <c r="F252" i="10" s="1"/>
  <c r="H252" i="10"/>
  <c r="I252" i="10"/>
  <c r="K252" i="10" s="1"/>
  <c r="E253" i="10"/>
  <c r="F253" i="10" s="1"/>
  <c r="H253" i="10"/>
  <c r="I253" i="10"/>
  <c r="E254" i="10"/>
  <c r="F254" i="10" s="1"/>
  <c r="H254" i="10"/>
  <c r="I254" i="10"/>
  <c r="E255" i="10"/>
  <c r="F255" i="10" s="1"/>
  <c r="H255" i="10"/>
  <c r="I255" i="10"/>
  <c r="E256" i="10"/>
  <c r="F256" i="10" s="1"/>
  <c r="H256" i="10"/>
  <c r="I256" i="10"/>
  <c r="E257" i="10"/>
  <c r="F257" i="10" s="1"/>
  <c r="H257" i="10"/>
  <c r="I257" i="10"/>
  <c r="E258" i="10"/>
  <c r="F258" i="10" s="1"/>
  <c r="H258" i="10"/>
  <c r="I258" i="10"/>
  <c r="J258" i="10" s="1"/>
  <c r="E259" i="10"/>
  <c r="F259" i="10" s="1"/>
  <c r="H259" i="10"/>
  <c r="I259" i="10"/>
  <c r="E260" i="10"/>
  <c r="F260" i="10" s="1"/>
  <c r="H260" i="10"/>
  <c r="I260" i="10"/>
  <c r="K260" i="10" s="1"/>
  <c r="E261" i="10"/>
  <c r="F261" i="10" s="1"/>
  <c r="H261" i="10"/>
  <c r="I261" i="10"/>
  <c r="E262" i="10"/>
  <c r="F262" i="10" s="1"/>
  <c r="H262" i="10"/>
  <c r="I262" i="10"/>
  <c r="E263" i="10"/>
  <c r="F263" i="10" s="1"/>
  <c r="H263" i="10"/>
  <c r="I263" i="10"/>
  <c r="E264" i="10"/>
  <c r="F264" i="10" s="1"/>
  <c r="H264" i="10"/>
  <c r="I264" i="10"/>
  <c r="E265" i="10"/>
  <c r="F265" i="10" s="1"/>
  <c r="H265" i="10"/>
  <c r="J265" i="10" s="1"/>
  <c r="I265" i="10"/>
  <c r="E266" i="10"/>
  <c r="F266" i="10" s="1"/>
  <c r="H266" i="10"/>
  <c r="I266" i="10"/>
  <c r="E267" i="10"/>
  <c r="F267" i="10" s="1"/>
  <c r="H267" i="10"/>
  <c r="I267" i="10"/>
  <c r="E268" i="10"/>
  <c r="F268" i="10" s="1"/>
  <c r="H268" i="10"/>
  <c r="I268" i="10"/>
  <c r="E269" i="10"/>
  <c r="F269" i="10" s="1"/>
  <c r="H269" i="10"/>
  <c r="I269" i="10"/>
  <c r="E270" i="10"/>
  <c r="F270" i="10" s="1"/>
  <c r="H270" i="10"/>
  <c r="I270" i="10"/>
  <c r="E271" i="10"/>
  <c r="F271" i="10" s="1"/>
  <c r="H271" i="10"/>
  <c r="I271" i="10"/>
  <c r="E272" i="10"/>
  <c r="F272" i="10" s="1"/>
  <c r="H272" i="10"/>
  <c r="I272" i="10"/>
  <c r="E273" i="10"/>
  <c r="F273" i="10" s="1"/>
  <c r="H273" i="10"/>
  <c r="I273" i="10"/>
  <c r="K273" i="10" s="1"/>
  <c r="E274" i="10"/>
  <c r="F274" i="10" s="1"/>
  <c r="H274" i="10"/>
  <c r="I274" i="10"/>
  <c r="E275" i="10"/>
  <c r="F275" i="10" s="1"/>
  <c r="H275" i="10"/>
  <c r="I275" i="10"/>
  <c r="E276" i="10"/>
  <c r="F276" i="10" s="1"/>
  <c r="H276" i="10"/>
  <c r="I276" i="10"/>
  <c r="E277" i="10"/>
  <c r="F277" i="10" s="1"/>
  <c r="H277" i="10"/>
  <c r="I277" i="10"/>
  <c r="E278" i="10"/>
  <c r="F278" i="10" s="1"/>
  <c r="H278" i="10"/>
  <c r="I278" i="10"/>
  <c r="E279" i="10"/>
  <c r="F279" i="10" s="1"/>
  <c r="H279" i="10"/>
  <c r="J279" i="10" s="1"/>
  <c r="I279" i="10"/>
  <c r="E280" i="10"/>
  <c r="F280" i="10" s="1"/>
  <c r="H280" i="10"/>
  <c r="I280" i="10"/>
  <c r="E281" i="10"/>
  <c r="F281" i="10" s="1"/>
  <c r="H281" i="10"/>
  <c r="I281" i="10"/>
  <c r="E282" i="10"/>
  <c r="F282" i="10" s="1"/>
  <c r="H282" i="10"/>
  <c r="I282" i="10"/>
  <c r="E283" i="10"/>
  <c r="F283" i="10" s="1"/>
  <c r="H283" i="10"/>
  <c r="I283" i="10"/>
  <c r="E284" i="10"/>
  <c r="F284" i="10" s="1"/>
  <c r="H284" i="10"/>
  <c r="I284" i="10"/>
  <c r="E285" i="10"/>
  <c r="F285" i="10" s="1"/>
  <c r="H285" i="10"/>
  <c r="I285" i="10"/>
  <c r="E286" i="10"/>
  <c r="F286" i="10" s="1"/>
  <c r="H286" i="10"/>
  <c r="I286" i="10"/>
  <c r="E287" i="10"/>
  <c r="F287" i="10" s="1"/>
  <c r="H287" i="10"/>
  <c r="I287" i="10"/>
  <c r="E288" i="10"/>
  <c r="F288" i="10" s="1"/>
  <c r="H288" i="10"/>
  <c r="I288" i="10"/>
  <c r="E289" i="10"/>
  <c r="F289" i="10" s="1"/>
  <c r="H289" i="10"/>
  <c r="I289" i="10"/>
  <c r="E290" i="10"/>
  <c r="F290" i="10" s="1"/>
  <c r="H290" i="10"/>
  <c r="I290" i="10"/>
  <c r="K290" i="10" s="1"/>
  <c r="E291" i="10"/>
  <c r="F291" i="10" s="1"/>
  <c r="H291" i="10"/>
  <c r="I291" i="10"/>
  <c r="E292" i="10"/>
  <c r="F292" i="10" s="1"/>
  <c r="H292" i="10"/>
  <c r="I292" i="10"/>
  <c r="K292" i="10" s="1"/>
  <c r="E293" i="10"/>
  <c r="F293" i="10" s="1"/>
  <c r="H293" i="10"/>
  <c r="I293" i="10"/>
  <c r="E294" i="10"/>
  <c r="F294" i="10" s="1"/>
  <c r="H294" i="10"/>
  <c r="I294" i="10"/>
  <c r="K294" i="10" s="1"/>
  <c r="E295" i="10"/>
  <c r="F295" i="10" s="1"/>
  <c r="H295" i="10"/>
  <c r="I295" i="10"/>
  <c r="E296" i="10"/>
  <c r="F296" i="10" s="1"/>
  <c r="H296" i="10"/>
  <c r="J296" i="10" s="1"/>
  <c r="I296" i="10"/>
  <c r="E297" i="10"/>
  <c r="F297" i="10" s="1"/>
  <c r="H297" i="10"/>
  <c r="I297" i="10"/>
  <c r="K297" i="10" s="1"/>
  <c r="E298" i="10"/>
  <c r="F298" i="10" s="1"/>
  <c r="H298" i="10"/>
  <c r="I298" i="10"/>
  <c r="E299" i="10"/>
  <c r="F299" i="10" s="1"/>
  <c r="H299" i="10"/>
  <c r="I299" i="10"/>
  <c r="E300" i="10"/>
  <c r="F300" i="10" s="1"/>
  <c r="H300" i="10"/>
  <c r="I300" i="10"/>
  <c r="E301" i="10"/>
  <c r="F301" i="10" s="1"/>
  <c r="H301" i="10"/>
  <c r="I301" i="10"/>
  <c r="E302" i="10"/>
  <c r="F302" i="10" s="1"/>
  <c r="H302" i="10"/>
  <c r="I302" i="10"/>
  <c r="E303" i="10"/>
  <c r="F303" i="10" s="1"/>
  <c r="H303" i="10"/>
  <c r="I303" i="10"/>
  <c r="E304" i="10"/>
  <c r="F304" i="10" s="1"/>
  <c r="H304" i="10"/>
  <c r="J304" i="10" s="1"/>
  <c r="I304" i="10"/>
  <c r="E305" i="10"/>
  <c r="F305" i="10" s="1"/>
  <c r="H305" i="10"/>
  <c r="I305" i="10"/>
  <c r="E306" i="10"/>
  <c r="F306" i="10" s="1"/>
  <c r="H306" i="10"/>
  <c r="I306" i="10"/>
  <c r="E307" i="10"/>
  <c r="F307" i="10" s="1"/>
  <c r="H307" i="10"/>
  <c r="I307" i="10"/>
  <c r="E308" i="10"/>
  <c r="F308" i="10" s="1"/>
  <c r="H308" i="10"/>
  <c r="J308" i="10" s="1"/>
  <c r="I308" i="10"/>
  <c r="E309" i="10"/>
  <c r="F309" i="10" s="1"/>
  <c r="H309" i="10"/>
  <c r="I309" i="10"/>
  <c r="E310" i="10"/>
  <c r="F310" i="10" s="1"/>
  <c r="H310" i="10"/>
  <c r="I310" i="10"/>
  <c r="E311" i="10"/>
  <c r="F311" i="10" s="1"/>
  <c r="H311" i="10"/>
  <c r="I311" i="10"/>
  <c r="E312" i="10"/>
  <c r="F312" i="10" s="1"/>
  <c r="H312" i="10"/>
  <c r="J312" i="10" s="1"/>
  <c r="I312" i="10"/>
  <c r="E313" i="10"/>
  <c r="F313" i="10" s="1"/>
  <c r="H313" i="10"/>
  <c r="I313" i="10"/>
  <c r="E314" i="10"/>
  <c r="F314" i="10" s="1"/>
  <c r="H314" i="10"/>
  <c r="I314" i="10"/>
  <c r="E315" i="10"/>
  <c r="F315" i="10" s="1"/>
  <c r="H315" i="10"/>
  <c r="I315" i="10"/>
  <c r="E316" i="10"/>
  <c r="F316" i="10" s="1"/>
  <c r="H316" i="10"/>
  <c r="I316" i="10"/>
  <c r="E317" i="10"/>
  <c r="F317" i="10" s="1"/>
  <c r="H317" i="10"/>
  <c r="I317" i="10"/>
  <c r="E318" i="10"/>
  <c r="F318" i="10" s="1"/>
  <c r="H318" i="10"/>
  <c r="I318" i="10"/>
  <c r="E319" i="10"/>
  <c r="F319" i="10" s="1"/>
  <c r="H319" i="10"/>
  <c r="I319" i="10"/>
  <c r="E320" i="10"/>
  <c r="F320" i="10" s="1"/>
  <c r="H320" i="10"/>
  <c r="J320" i="10" s="1"/>
  <c r="I320" i="10"/>
  <c r="E321" i="10"/>
  <c r="F321" i="10" s="1"/>
  <c r="H321" i="10"/>
  <c r="I321" i="10"/>
  <c r="E322" i="10"/>
  <c r="F322" i="10" s="1"/>
  <c r="H322" i="10"/>
  <c r="I322" i="10"/>
  <c r="E323" i="10"/>
  <c r="F323" i="10" s="1"/>
  <c r="H323" i="10"/>
  <c r="I323" i="10"/>
  <c r="E324" i="10"/>
  <c r="F324" i="10" s="1"/>
  <c r="H324" i="10"/>
  <c r="I324" i="10"/>
  <c r="E325" i="10"/>
  <c r="F325" i="10" s="1"/>
  <c r="H325" i="10"/>
  <c r="I325" i="10"/>
  <c r="E326" i="10"/>
  <c r="F326" i="10" s="1"/>
  <c r="H326" i="10"/>
  <c r="I326" i="10"/>
  <c r="E327" i="10"/>
  <c r="F327" i="10" s="1"/>
  <c r="H327" i="10"/>
  <c r="I327" i="10"/>
  <c r="E328" i="10"/>
  <c r="F328" i="10" s="1"/>
  <c r="H328" i="10"/>
  <c r="J328" i="10" s="1"/>
  <c r="I328" i="10"/>
  <c r="E329" i="10"/>
  <c r="F329" i="10" s="1"/>
  <c r="H329" i="10"/>
  <c r="I329" i="10"/>
  <c r="E330" i="10"/>
  <c r="F330" i="10" s="1"/>
  <c r="H330" i="10"/>
  <c r="I330" i="10"/>
  <c r="E331" i="10"/>
  <c r="F331" i="10" s="1"/>
  <c r="H331" i="10"/>
  <c r="I331" i="10"/>
  <c r="E332" i="10"/>
  <c r="F332" i="10" s="1"/>
  <c r="H332" i="10"/>
  <c r="I332" i="10"/>
  <c r="E333" i="10"/>
  <c r="F333" i="10" s="1"/>
  <c r="H333" i="10"/>
  <c r="I333" i="10"/>
  <c r="E334" i="10"/>
  <c r="F334" i="10" s="1"/>
  <c r="H334" i="10"/>
  <c r="J334" i="10" s="1"/>
  <c r="I334" i="10"/>
  <c r="E335" i="10"/>
  <c r="F335" i="10" s="1"/>
  <c r="H335" i="10"/>
  <c r="I335" i="10"/>
  <c r="E336" i="10"/>
  <c r="F336" i="10" s="1"/>
  <c r="H336" i="10"/>
  <c r="I336" i="10"/>
  <c r="E337" i="10"/>
  <c r="F337" i="10" s="1"/>
  <c r="H337" i="10"/>
  <c r="I337" i="10"/>
  <c r="E338" i="10"/>
  <c r="F338" i="10" s="1"/>
  <c r="H338" i="10"/>
  <c r="I338" i="10"/>
  <c r="E339" i="10"/>
  <c r="F339" i="10" s="1"/>
  <c r="H339" i="10"/>
  <c r="I339" i="10"/>
  <c r="E340" i="10"/>
  <c r="F340" i="10" s="1"/>
  <c r="H340" i="10"/>
  <c r="I340" i="10"/>
  <c r="E341" i="10"/>
  <c r="F341" i="10" s="1"/>
  <c r="H341" i="10"/>
  <c r="I341" i="10"/>
  <c r="E342" i="10"/>
  <c r="F342" i="10" s="1"/>
  <c r="H342" i="10"/>
  <c r="I342" i="10"/>
  <c r="E343" i="10"/>
  <c r="F343" i="10" s="1"/>
  <c r="H343" i="10"/>
  <c r="I343" i="10"/>
  <c r="E344" i="10"/>
  <c r="F344" i="10" s="1"/>
  <c r="H344" i="10"/>
  <c r="I344" i="10"/>
  <c r="E345" i="10"/>
  <c r="F345" i="10" s="1"/>
  <c r="H345" i="10"/>
  <c r="I345" i="10"/>
  <c r="E346" i="10"/>
  <c r="F346" i="10" s="1"/>
  <c r="H346" i="10"/>
  <c r="I346" i="10"/>
  <c r="E347" i="10"/>
  <c r="F347" i="10" s="1"/>
  <c r="H347" i="10"/>
  <c r="I347" i="10"/>
  <c r="E348" i="10"/>
  <c r="F348" i="10" s="1"/>
  <c r="H348" i="10"/>
  <c r="I348" i="10"/>
  <c r="E349" i="10"/>
  <c r="F349" i="10" s="1"/>
  <c r="H349" i="10"/>
  <c r="I349" i="10"/>
  <c r="E350" i="10"/>
  <c r="F350" i="10" s="1"/>
  <c r="H350" i="10"/>
  <c r="I350" i="10"/>
  <c r="E351" i="10"/>
  <c r="F351" i="10" s="1"/>
  <c r="H351" i="10"/>
  <c r="I351" i="10"/>
  <c r="E352" i="10"/>
  <c r="F352" i="10" s="1"/>
  <c r="H352" i="10"/>
  <c r="I352" i="10"/>
  <c r="E353" i="10"/>
  <c r="F353" i="10" s="1"/>
  <c r="H353" i="10"/>
  <c r="I353" i="10"/>
  <c r="E354" i="10"/>
  <c r="F354" i="10" s="1"/>
  <c r="H354" i="10"/>
  <c r="I354" i="10"/>
  <c r="E355" i="10"/>
  <c r="F355" i="10" s="1"/>
  <c r="H355" i="10"/>
  <c r="I355" i="10"/>
  <c r="E356" i="10"/>
  <c r="F356" i="10" s="1"/>
  <c r="H356" i="10"/>
  <c r="I356" i="10"/>
  <c r="E357" i="10"/>
  <c r="F357" i="10" s="1"/>
  <c r="H357" i="10"/>
  <c r="I357" i="10"/>
  <c r="E358" i="10"/>
  <c r="F358" i="10" s="1"/>
  <c r="H358" i="10"/>
  <c r="I358" i="10"/>
  <c r="E359" i="10"/>
  <c r="F359" i="10" s="1"/>
  <c r="H359" i="10"/>
  <c r="I359" i="10"/>
  <c r="E360" i="10"/>
  <c r="F360" i="10" s="1"/>
  <c r="H360" i="10"/>
  <c r="I360" i="10"/>
  <c r="E361" i="10"/>
  <c r="F361" i="10" s="1"/>
  <c r="H361" i="10"/>
  <c r="I361" i="10"/>
  <c r="E362" i="10"/>
  <c r="F362" i="10" s="1"/>
  <c r="H362" i="10"/>
  <c r="K362" i="10" s="1"/>
  <c r="I362" i="10"/>
  <c r="E363" i="10"/>
  <c r="F363" i="10" s="1"/>
  <c r="H363" i="10"/>
  <c r="I363" i="10"/>
  <c r="E364" i="10"/>
  <c r="F364" i="10" s="1"/>
  <c r="H364" i="10"/>
  <c r="I364" i="10"/>
  <c r="E365" i="10"/>
  <c r="F365" i="10" s="1"/>
  <c r="H365" i="10"/>
  <c r="I365" i="10"/>
  <c r="E366" i="10"/>
  <c r="F366" i="10" s="1"/>
  <c r="H366" i="10"/>
  <c r="I366" i="10"/>
  <c r="K366" i="10" s="1"/>
  <c r="E367" i="10"/>
  <c r="F367" i="10" s="1"/>
  <c r="H367" i="10"/>
  <c r="I367" i="10"/>
  <c r="E368" i="10"/>
  <c r="F368" i="10" s="1"/>
  <c r="H368" i="10"/>
  <c r="I368" i="10"/>
  <c r="E369" i="10"/>
  <c r="F369" i="10" s="1"/>
  <c r="H369" i="10"/>
  <c r="I369" i="10"/>
  <c r="E370" i="10"/>
  <c r="F370" i="10" s="1"/>
  <c r="H370" i="10"/>
  <c r="I370" i="10"/>
  <c r="C370" i="17"/>
  <c r="E9" i="16"/>
  <c r="F9" i="16" s="1"/>
  <c r="H9" i="16"/>
  <c r="I9" i="16"/>
  <c r="K9" i="16" s="1"/>
  <c r="E10" i="16"/>
  <c r="F10" i="16" s="1"/>
  <c r="H10" i="16"/>
  <c r="I10" i="16"/>
  <c r="E11" i="16"/>
  <c r="F11" i="16" s="1"/>
  <c r="H11" i="16"/>
  <c r="I11" i="16"/>
  <c r="E12" i="16"/>
  <c r="F12" i="16" s="1"/>
  <c r="H12" i="16"/>
  <c r="J12" i="16" s="1"/>
  <c r="I12" i="16"/>
  <c r="E13" i="16"/>
  <c r="F13" i="16" s="1"/>
  <c r="H13" i="16"/>
  <c r="I13" i="16"/>
  <c r="E14" i="16"/>
  <c r="F14" i="16" s="1"/>
  <c r="H14" i="16"/>
  <c r="I14" i="16"/>
  <c r="E15" i="16"/>
  <c r="F15" i="16" s="1"/>
  <c r="H15" i="16"/>
  <c r="I15" i="16"/>
  <c r="K15" i="16" s="1"/>
  <c r="E16" i="16"/>
  <c r="F16" i="16" s="1"/>
  <c r="H16" i="16"/>
  <c r="I16" i="16"/>
  <c r="E17" i="16"/>
  <c r="F17" i="16" s="1"/>
  <c r="H17" i="16"/>
  <c r="I17" i="16"/>
  <c r="E18" i="16"/>
  <c r="F18" i="16" s="1"/>
  <c r="H18" i="16"/>
  <c r="I18" i="16"/>
  <c r="E19" i="16"/>
  <c r="F19" i="16" s="1"/>
  <c r="H19" i="16"/>
  <c r="I19" i="16"/>
  <c r="E20" i="16"/>
  <c r="F20" i="16" s="1"/>
  <c r="H20" i="16"/>
  <c r="I20" i="16"/>
  <c r="E21" i="16"/>
  <c r="F21" i="16" s="1"/>
  <c r="H21" i="16"/>
  <c r="I21" i="16"/>
  <c r="E22" i="16"/>
  <c r="F22" i="16" s="1"/>
  <c r="H22" i="16"/>
  <c r="I22" i="16"/>
  <c r="E23" i="16"/>
  <c r="F23" i="16" s="1"/>
  <c r="H23" i="16"/>
  <c r="I23" i="16"/>
  <c r="E24" i="16"/>
  <c r="F24" i="16" s="1"/>
  <c r="H24" i="16"/>
  <c r="I24" i="16"/>
  <c r="E25" i="16"/>
  <c r="F25" i="16" s="1"/>
  <c r="H25" i="16"/>
  <c r="I25" i="16"/>
  <c r="E26" i="16"/>
  <c r="F26" i="16" s="1"/>
  <c r="H26" i="16"/>
  <c r="I26" i="16"/>
  <c r="E27" i="16"/>
  <c r="F27" i="16" s="1"/>
  <c r="H27" i="16"/>
  <c r="I27" i="16"/>
  <c r="E28" i="16"/>
  <c r="F28" i="16" s="1"/>
  <c r="H28" i="16"/>
  <c r="I28" i="16"/>
  <c r="E29" i="16"/>
  <c r="F29" i="16" s="1"/>
  <c r="H29" i="16"/>
  <c r="I29" i="16"/>
  <c r="E30" i="16"/>
  <c r="F30" i="16" s="1"/>
  <c r="H30" i="16"/>
  <c r="I30" i="16"/>
  <c r="E31" i="16"/>
  <c r="F31" i="16" s="1"/>
  <c r="H31" i="16"/>
  <c r="I31" i="16"/>
  <c r="E32" i="16"/>
  <c r="F32" i="16" s="1"/>
  <c r="H32" i="16"/>
  <c r="I32" i="16"/>
  <c r="E33" i="16"/>
  <c r="F33" i="16" s="1"/>
  <c r="H33" i="16"/>
  <c r="I33" i="16"/>
  <c r="E34" i="16"/>
  <c r="F34" i="16" s="1"/>
  <c r="H34" i="16"/>
  <c r="I34" i="16"/>
  <c r="E35" i="16"/>
  <c r="F35" i="16" s="1"/>
  <c r="H35" i="16"/>
  <c r="I35" i="16"/>
  <c r="E36" i="16"/>
  <c r="F36" i="16" s="1"/>
  <c r="H36" i="16"/>
  <c r="I36" i="16"/>
  <c r="E37" i="16"/>
  <c r="F37" i="16" s="1"/>
  <c r="H37" i="16"/>
  <c r="I37" i="16"/>
  <c r="E38" i="16"/>
  <c r="F38" i="16" s="1"/>
  <c r="H38" i="16"/>
  <c r="I38" i="16"/>
  <c r="E39" i="16"/>
  <c r="F39" i="16" s="1"/>
  <c r="H39" i="16"/>
  <c r="I39" i="16"/>
  <c r="E40" i="16"/>
  <c r="F40" i="16" s="1"/>
  <c r="H40" i="16"/>
  <c r="I40" i="16"/>
  <c r="E41" i="16"/>
  <c r="F41" i="16" s="1"/>
  <c r="H41" i="16"/>
  <c r="I41" i="16"/>
  <c r="E42" i="16"/>
  <c r="F42" i="16" s="1"/>
  <c r="H42" i="16"/>
  <c r="I42" i="16"/>
  <c r="E43" i="16"/>
  <c r="F43" i="16" s="1"/>
  <c r="H43" i="16"/>
  <c r="I43" i="16"/>
  <c r="E44" i="16"/>
  <c r="F44" i="16" s="1"/>
  <c r="H44" i="16"/>
  <c r="I44" i="16"/>
  <c r="E45" i="16"/>
  <c r="F45" i="16" s="1"/>
  <c r="H45" i="16"/>
  <c r="I45" i="16"/>
  <c r="E46" i="16"/>
  <c r="F46" i="16" s="1"/>
  <c r="H46" i="16"/>
  <c r="I46" i="16"/>
  <c r="E47" i="16"/>
  <c r="F47" i="16" s="1"/>
  <c r="H47" i="16"/>
  <c r="I47" i="16"/>
  <c r="E48" i="16"/>
  <c r="F48" i="16" s="1"/>
  <c r="H48" i="16"/>
  <c r="I48" i="16"/>
  <c r="E49" i="16"/>
  <c r="F49" i="16" s="1"/>
  <c r="H49" i="16"/>
  <c r="I49" i="16"/>
  <c r="E50" i="16"/>
  <c r="F50" i="16" s="1"/>
  <c r="H50" i="16"/>
  <c r="I50" i="16"/>
  <c r="E51" i="16"/>
  <c r="F51" i="16" s="1"/>
  <c r="H51" i="16"/>
  <c r="I51" i="16"/>
  <c r="E52" i="16"/>
  <c r="F52" i="16" s="1"/>
  <c r="H52" i="16"/>
  <c r="I52" i="16"/>
  <c r="E53" i="16"/>
  <c r="F53" i="16" s="1"/>
  <c r="H53" i="16"/>
  <c r="I53" i="16"/>
  <c r="E54" i="16"/>
  <c r="F54" i="16" s="1"/>
  <c r="H54" i="16"/>
  <c r="I54" i="16"/>
  <c r="E55" i="16"/>
  <c r="F55" i="16" s="1"/>
  <c r="H55" i="16"/>
  <c r="I55" i="16"/>
  <c r="E56" i="16"/>
  <c r="F56" i="16" s="1"/>
  <c r="H56" i="16"/>
  <c r="I56" i="16"/>
  <c r="E57" i="16"/>
  <c r="F57" i="16" s="1"/>
  <c r="H57" i="16"/>
  <c r="I57" i="16"/>
  <c r="E58" i="16"/>
  <c r="F58" i="16" s="1"/>
  <c r="H58" i="16"/>
  <c r="I58" i="16"/>
  <c r="E59" i="16"/>
  <c r="F59" i="16" s="1"/>
  <c r="H59" i="16"/>
  <c r="J59" i="16" s="1"/>
  <c r="I59" i="16"/>
  <c r="E60" i="16"/>
  <c r="F60" i="16" s="1"/>
  <c r="H60" i="16"/>
  <c r="I60" i="16"/>
  <c r="E61" i="16"/>
  <c r="F61" i="16" s="1"/>
  <c r="H61" i="16"/>
  <c r="I61" i="16"/>
  <c r="E62" i="16"/>
  <c r="F62" i="16" s="1"/>
  <c r="H62" i="16"/>
  <c r="I62" i="16"/>
  <c r="E63" i="16"/>
  <c r="F63" i="16" s="1"/>
  <c r="H63" i="16"/>
  <c r="I63" i="16"/>
  <c r="E64" i="16"/>
  <c r="F64" i="16" s="1"/>
  <c r="H64" i="16"/>
  <c r="I64" i="16"/>
  <c r="E65" i="16"/>
  <c r="F65" i="16" s="1"/>
  <c r="H65" i="16"/>
  <c r="I65" i="16"/>
  <c r="E66" i="16"/>
  <c r="F66" i="16" s="1"/>
  <c r="H66" i="16"/>
  <c r="I66" i="16"/>
  <c r="E67" i="16"/>
  <c r="F67" i="16" s="1"/>
  <c r="H67" i="16"/>
  <c r="J67" i="16" s="1"/>
  <c r="I67" i="16"/>
  <c r="E68" i="16"/>
  <c r="F68" i="16" s="1"/>
  <c r="H68" i="16"/>
  <c r="I68" i="16"/>
  <c r="E69" i="16"/>
  <c r="F69" i="16" s="1"/>
  <c r="H69" i="16"/>
  <c r="I69" i="16"/>
  <c r="E70" i="16"/>
  <c r="F70" i="16" s="1"/>
  <c r="H70" i="16"/>
  <c r="I70" i="16"/>
  <c r="E71" i="16"/>
  <c r="F71" i="16" s="1"/>
  <c r="H71" i="16"/>
  <c r="I71" i="16"/>
  <c r="E72" i="16"/>
  <c r="F72" i="16" s="1"/>
  <c r="H72" i="16"/>
  <c r="I72" i="16"/>
  <c r="E73" i="16"/>
  <c r="F73" i="16" s="1"/>
  <c r="H73" i="16"/>
  <c r="I73" i="16"/>
  <c r="E74" i="16"/>
  <c r="F74" i="16" s="1"/>
  <c r="H74" i="16"/>
  <c r="I74" i="16"/>
  <c r="E75" i="16"/>
  <c r="F75" i="16" s="1"/>
  <c r="H75" i="16"/>
  <c r="I75" i="16"/>
  <c r="E76" i="16"/>
  <c r="F76" i="16" s="1"/>
  <c r="H76" i="16"/>
  <c r="I76" i="16"/>
  <c r="E77" i="16"/>
  <c r="F77" i="16" s="1"/>
  <c r="H77" i="16"/>
  <c r="I77" i="16"/>
  <c r="E78" i="16"/>
  <c r="F78" i="16" s="1"/>
  <c r="H78" i="16"/>
  <c r="I78" i="16"/>
  <c r="E79" i="16"/>
  <c r="F79" i="16" s="1"/>
  <c r="H79" i="16"/>
  <c r="I79" i="16"/>
  <c r="E80" i="16"/>
  <c r="F80" i="16" s="1"/>
  <c r="H80" i="16"/>
  <c r="J80" i="16" s="1"/>
  <c r="I80" i="16"/>
  <c r="E81" i="16"/>
  <c r="F81" i="16" s="1"/>
  <c r="H81" i="16"/>
  <c r="I81" i="16"/>
  <c r="E82" i="16"/>
  <c r="F82" i="16" s="1"/>
  <c r="H82" i="16"/>
  <c r="I82" i="16"/>
  <c r="E83" i="16"/>
  <c r="F83" i="16" s="1"/>
  <c r="H83" i="16"/>
  <c r="J83" i="16" s="1"/>
  <c r="I83" i="16"/>
  <c r="E84" i="16"/>
  <c r="F84" i="16" s="1"/>
  <c r="H84" i="16"/>
  <c r="I84" i="16"/>
  <c r="E85" i="16"/>
  <c r="F85" i="16" s="1"/>
  <c r="H85" i="16"/>
  <c r="J85" i="16" s="1"/>
  <c r="I85" i="16"/>
  <c r="E86" i="16"/>
  <c r="F86" i="16" s="1"/>
  <c r="H86" i="16"/>
  <c r="I86" i="16"/>
  <c r="E87" i="16"/>
  <c r="F87" i="16" s="1"/>
  <c r="H87" i="16"/>
  <c r="J87" i="16" s="1"/>
  <c r="I87" i="16"/>
  <c r="E88" i="16"/>
  <c r="F88" i="16" s="1"/>
  <c r="H88" i="16"/>
  <c r="I88" i="16"/>
  <c r="E89" i="16"/>
  <c r="F89" i="16" s="1"/>
  <c r="H89" i="16"/>
  <c r="I89" i="16"/>
  <c r="E90" i="16"/>
  <c r="F90" i="16" s="1"/>
  <c r="H90" i="16"/>
  <c r="I90" i="16"/>
  <c r="E91" i="16"/>
  <c r="F91" i="16" s="1"/>
  <c r="H91" i="16"/>
  <c r="J91" i="16" s="1"/>
  <c r="I91" i="16"/>
  <c r="E92" i="16"/>
  <c r="F92" i="16" s="1"/>
  <c r="H92" i="16"/>
  <c r="I92" i="16"/>
  <c r="E93" i="16"/>
  <c r="F93" i="16" s="1"/>
  <c r="H93" i="16"/>
  <c r="I93" i="16"/>
  <c r="E94" i="16"/>
  <c r="F94" i="16" s="1"/>
  <c r="H94" i="16"/>
  <c r="I94" i="16"/>
  <c r="E95" i="16"/>
  <c r="F95" i="16" s="1"/>
  <c r="H95" i="16"/>
  <c r="I95" i="16"/>
  <c r="E96" i="16"/>
  <c r="F96" i="16" s="1"/>
  <c r="H96" i="16"/>
  <c r="I96" i="16"/>
  <c r="E97" i="16"/>
  <c r="F97" i="16" s="1"/>
  <c r="H97" i="16"/>
  <c r="I97" i="16"/>
  <c r="E98" i="16"/>
  <c r="F98" i="16" s="1"/>
  <c r="H98" i="16"/>
  <c r="I98" i="16"/>
  <c r="E99" i="16"/>
  <c r="F99" i="16" s="1"/>
  <c r="H99" i="16"/>
  <c r="I99" i="16"/>
  <c r="E100" i="16"/>
  <c r="F100" i="16" s="1"/>
  <c r="H100" i="16"/>
  <c r="I100" i="16"/>
  <c r="E101" i="16"/>
  <c r="F101" i="16" s="1"/>
  <c r="H101" i="16"/>
  <c r="J101" i="16" s="1"/>
  <c r="I101" i="16"/>
  <c r="E102" i="16"/>
  <c r="F102" i="16" s="1"/>
  <c r="H102" i="16"/>
  <c r="I102" i="16"/>
  <c r="E103" i="16"/>
  <c r="F103" i="16" s="1"/>
  <c r="H103" i="16"/>
  <c r="I103" i="16"/>
  <c r="E104" i="16"/>
  <c r="F104" i="16" s="1"/>
  <c r="H104" i="16"/>
  <c r="I104" i="16"/>
  <c r="E105" i="16"/>
  <c r="F105" i="16" s="1"/>
  <c r="H105" i="16"/>
  <c r="I105" i="16"/>
  <c r="E106" i="16"/>
  <c r="F106" i="16" s="1"/>
  <c r="H106" i="16"/>
  <c r="I106" i="16"/>
  <c r="K106" i="16" s="1"/>
  <c r="E107" i="16"/>
  <c r="F107" i="16" s="1"/>
  <c r="H107" i="16"/>
  <c r="I107" i="16"/>
  <c r="E108" i="16"/>
  <c r="F108" i="16" s="1"/>
  <c r="H108" i="16"/>
  <c r="I108" i="16"/>
  <c r="E109" i="16"/>
  <c r="F109" i="16" s="1"/>
  <c r="H109" i="16"/>
  <c r="I109" i="16"/>
  <c r="E110" i="16"/>
  <c r="F110" i="16" s="1"/>
  <c r="H110" i="16"/>
  <c r="I110" i="16"/>
  <c r="K110" i="16" s="1"/>
  <c r="E111" i="16"/>
  <c r="F111" i="16" s="1"/>
  <c r="H111" i="16"/>
  <c r="I111" i="16"/>
  <c r="E112" i="16"/>
  <c r="F112" i="16" s="1"/>
  <c r="H112" i="16"/>
  <c r="I112" i="16"/>
  <c r="E113" i="16"/>
  <c r="F113" i="16" s="1"/>
  <c r="H113" i="16"/>
  <c r="I113" i="16"/>
  <c r="E114" i="16"/>
  <c r="F114" i="16" s="1"/>
  <c r="H114" i="16"/>
  <c r="I114" i="16"/>
  <c r="E115" i="16"/>
  <c r="F115" i="16" s="1"/>
  <c r="H115" i="16"/>
  <c r="I115" i="16"/>
  <c r="E116" i="16"/>
  <c r="F116" i="16" s="1"/>
  <c r="H116" i="16"/>
  <c r="I116" i="16"/>
  <c r="E117" i="16"/>
  <c r="F117" i="16" s="1"/>
  <c r="H117" i="16"/>
  <c r="I117" i="16"/>
  <c r="E118" i="16"/>
  <c r="F118" i="16" s="1"/>
  <c r="H118" i="16"/>
  <c r="I118" i="16"/>
  <c r="E119" i="16"/>
  <c r="F119" i="16" s="1"/>
  <c r="H119" i="16"/>
  <c r="I119" i="16"/>
  <c r="E120" i="16"/>
  <c r="F120" i="16" s="1"/>
  <c r="H120" i="16"/>
  <c r="I120" i="16"/>
  <c r="E121" i="16"/>
  <c r="F121" i="16" s="1"/>
  <c r="H121" i="16"/>
  <c r="I121" i="16"/>
  <c r="K121" i="16" s="1"/>
  <c r="E122" i="16"/>
  <c r="F122" i="16" s="1"/>
  <c r="H122" i="16"/>
  <c r="I122" i="16"/>
  <c r="E123" i="16"/>
  <c r="F123" i="16" s="1"/>
  <c r="H123" i="16"/>
  <c r="I123" i="16"/>
  <c r="E124" i="16"/>
  <c r="F124" i="16" s="1"/>
  <c r="H124" i="16"/>
  <c r="I124" i="16"/>
  <c r="E125" i="16"/>
  <c r="F125" i="16" s="1"/>
  <c r="H125" i="16"/>
  <c r="I125" i="16"/>
  <c r="E126" i="16"/>
  <c r="F126" i="16" s="1"/>
  <c r="H126" i="16"/>
  <c r="I126" i="16"/>
  <c r="E127" i="16"/>
  <c r="F127" i="16" s="1"/>
  <c r="H127" i="16"/>
  <c r="I127" i="16"/>
  <c r="E128" i="16"/>
  <c r="F128" i="16" s="1"/>
  <c r="H128" i="16"/>
  <c r="I128" i="16"/>
  <c r="E129" i="16"/>
  <c r="F129" i="16" s="1"/>
  <c r="H129" i="16"/>
  <c r="I129" i="16"/>
  <c r="E130" i="16"/>
  <c r="F130" i="16" s="1"/>
  <c r="H130" i="16"/>
  <c r="I130" i="16"/>
  <c r="E131" i="16"/>
  <c r="F131" i="16" s="1"/>
  <c r="H131" i="16"/>
  <c r="I131" i="16"/>
  <c r="E132" i="16"/>
  <c r="F132" i="16" s="1"/>
  <c r="H132" i="16"/>
  <c r="I132" i="16"/>
  <c r="E133" i="16"/>
  <c r="F133" i="16" s="1"/>
  <c r="H133" i="16"/>
  <c r="I133" i="16"/>
  <c r="E134" i="16"/>
  <c r="F134" i="16" s="1"/>
  <c r="H134" i="16"/>
  <c r="I134" i="16"/>
  <c r="E135" i="16"/>
  <c r="F135" i="16" s="1"/>
  <c r="H135" i="16"/>
  <c r="I135" i="16"/>
  <c r="E136" i="16"/>
  <c r="F136" i="16" s="1"/>
  <c r="H136" i="16"/>
  <c r="I136" i="16"/>
  <c r="E137" i="16"/>
  <c r="F137" i="16" s="1"/>
  <c r="H137" i="16"/>
  <c r="I137" i="16"/>
  <c r="E138" i="16"/>
  <c r="F138" i="16" s="1"/>
  <c r="H138" i="16"/>
  <c r="K138" i="16" s="1"/>
  <c r="I138" i="16"/>
  <c r="E139" i="16"/>
  <c r="F139" i="16" s="1"/>
  <c r="H139" i="16"/>
  <c r="I139" i="16"/>
  <c r="E140" i="16"/>
  <c r="F140" i="16" s="1"/>
  <c r="H140" i="16"/>
  <c r="I140" i="16"/>
  <c r="E141" i="16"/>
  <c r="F141" i="16" s="1"/>
  <c r="H141" i="16"/>
  <c r="I141" i="16"/>
  <c r="E142" i="16"/>
  <c r="F142" i="16" s="1"/>
  <c r="H142" i="16"/>
  <c r="I142" i="16"/>
  <c r="E143" i="16"/>
  <c r="F143" i="16" s="1"/>
  <c r="H143" i="16"/>
  <c r="I143" i="16"/>
  <c r="E144" i="16"/>
  <c r="F144" i="16" s="1"/>
  <c r="H144" i="16"/>
  <c r="J144" i="16" s="1"/>
  <c r="I144" i="16"/>
  <c r="E145" i="16"/>
  <c r="F145" i="16" s="1"/>
  <c r="H145" i="16"/>
  <c r="I145" i="16"/>
  <c r="E146" i="16"/>
  <c r="F146" i="16" s="1"/>
  <c r="H146" i="16"/>
  <c r="J146" i="16" s="1"/>
  <c r="I146" i="16"/>
  <c r="E147" i="16"/>
  <c r="F147" i="16" s="1"/>
  <c r="H147" i="16"/>
  <c r="I147" i="16"/>
  <c r="K147" i="16" s="1"/>
  <c r="E148" i="16"/>
  <c r="F148" i="16" s="1"/>
  <c r="H148" i="16"/>
  <c r="I148" i="16"/>
  <c r="E149" i="16"/>
  <c r="F149" i="16" s="1"/>
  <c r="H149" i="16"/>
  <c r="I149" i="16"/>
  <c r="E150" i="16"/>
  <c r="F150" i="16" s="1"/>
  <c r="H150" i="16"/>
  <c r="I150" i="16"/>
  <c r="E151" i="16"/>
  <c r="F151" i="16" s="1"/>
  <c r="H151" i="16"/>
  <c r="I151" i="16"/>
  <c r="E152" i="16"/>
  <c r="F152" i="16" s="1"/>
  <c r="H152" i="16"/>
  <c r="I152" i="16"/>
  <c r="E153" i="16"/>
  <c r="F153" i="16" s="1"/>
  <c r="H153" i="16"/>
  <c r="I153" i="16"/>
  <c r="E154" i="16"/>
  <c r="F154" i="16" s="1"/>
  <c r="H154" i="16"/>
  <c r="I154" i="16"/>
  <c r="E155" i="16"/>
  <c r="F155" i="16" s="1"/>
  <c r="H155" i="16"/>
  <c r="I155" i="16"/>
  <c r="E156" i="16"/>
  <c r="F156" i="16" s="1"/>
  <c r="H156" i="16"/>
  <c r="I156" i="16"/>
  <c r="E157" i="16"/>
  <c r="F157" i="16" s="1"/>
  <c r="H157" i="16"/>
  <c r="I157" i="16"/>
  <c r="E158" i="16"/>
  <c r="F158" i="16" s="1"/>
  <c r="H158" i="16"/>
  <c r="I158" i="16"/>
  <c r="E159" i="16"/>
  <c r="F159" i="16" s="1"/>
  <c r="H159" i="16"/>
  <c r="I159" i="16"/>
  <c r="E160" i="16"/>
  <c r="F160" i="16" s="1"/>
  <c r="H160" i="16"/>
  <c r="I160" i="16"/>
  <c r="E161" i="16"/>
  <c r="F161" i="16" s="1"/>
  <c r="H161" i="16"/>
  <c r="I161" i="16"/>
  <c r="E162" i="16"/>
  <c r="F162" i="16" s="1"/>
  <c r="H162" i="16"/>
  <c r="I162" i="16"/>
  <c r="E163" i="16"/>
  <c r="F163" i="16" s="1"/>
  <c r="H163" i="16"/>
  <c r="I163" i="16"/>
  <c r="E164" i="16"/>
  <c r="F164" i="16" s="1"/>
  <c r="H164" i="16"/>
  <c r="I164" i="16"/>
  <c r="E165" i="16"/>
  <c r="F165" i="16" s="1"/>
  <c r="H165" i="16"/>
  <c r="I165" i="16"/>
  <c r="E166" i="16"/>
  <c r="F166" i="16" s="1"/>
  <c r="H166" i="16"/>
  <c r="I166" i="16"/>
  <c r="E167" i="16"/>
  <c r="F167" i="16" s="1"/>
  <c r="H167" i="16"/>
  <c r="I167" i="16"/>
  <c r="E168" i="16"/>
  <c r="F168" i="16" s="1"/>
  <c r="H168" i="16"/>
  <c r="I168" i="16"/>
  <c r="E169" i="16"/>
  <c r="F169" i="16" s="1"/>
  <c r="H169" i="16"/>
  <c r="I169" i="16"/>
  <c r="E170" i="16"/>
  <c r="F170" i="16" s="1"/>
  <c r="H170" i="16"/>
  <c r="I170" i="16"/>
  <c r="E171" i="16"/>
  <c r="F171" i="16" s="1"/>
  <c r="H171" i="16"/>
  <c r="J171" i="16" s="1"/>
  <c r="I171" i="16"/>
  <c r="E172" i="16"/>
  <c r="F172" i="16" s="1"/>
  <c r="H172" i="16"/>
  <c r="I172" i="16"/>
  <c r="E173" i="16"/>
  <c r="F173" i="16" s="1"/>
  <c r="H173" i="16"/>
  <c r="I173" i="16"/>
  <c r="E174" i="16"/>
  <c r="F174" i="16" s="1"/>
  <c r="H174" i="16"/>
  <c r="I174" i="16"/>
  <c r="E175" i="16"/>
  <c r="F175" i="16" s="1"/>
  <c r="H175" i="16"/>
  <c r="I175" i="16"/>
  <c r="E176" i="16"/>
  <c r="F176" i="16" s="1"/>
  <c r="H176" i="16"/>
  <c r="I176" i="16"/>
  <c r="E177" i="16"/>
  <c r="F177" i="16" s="1"/>
  <c r="H177" i="16"/>
  <c r="I177" i="16"/>
  <c r="E178" i="16"/>
  <c r="F178" i="16" s="1"/>
  <c r="H178" i="16"/>
  <c r="I178" i="16"/>
  <c r="E179" i="16"/>
  <c r="F179" i="16" s="1"/>
  <c r="H179" i="16"/>
  <c r="I179" i="16"/>
  <c r="E180" i="16"/>
  <c r="F180" i="16" s="1"/>
  <c r="H180" i="16"/>
  <c r="I180" i="16"/>
  <c r="E181" i="16"/>
  <c r="F181" i="16" s="1"/>
  <c r="H181" i="16"/>
  <c r="I181" i="16"/>
  <c r="E182" i="16"/>
  <c r="F182" i="16" s="1"/>
  <c r="H182" i="16"/>
  <c r="I182" i="16"/>
  <c r="E183" i="16"/>
  <c r="F183" i="16" s="1"/>
  <c r="H183" i="16"/>
  <c r="I183" i="16"/>
  <c r="E184" i="16"/>
  <c r="F184" i="16" s="1"/>
  <c r="H184" i="16"/>
  <c r="I184" i="16"/>
  <c r="E185" i="16"/>
  <c r="F185" i="16" s="1"/>
  <c r="H185" i="16"/>
  <c r="I185" i="16"/>
  <c r="E186" i="16"/>
  <c r="F186" i="16" s="1"/>
  <c r="H186" i="16"/>
  <c r="I186" i="16"/>
  <c r="E187" i="16"/>
  <c r="F187" i="16" s="1"/>
  <c r="H187" i="16"/>
  <c r="I187" i="16"/>
  <c r="E188" i="16"/>
  <c r="F188" i="16" s="1"/>
  <c r="H188" i="16"/>
  <c r="I188" i="16"/>
  <c r="E189" i="16"/>
  <c r="F189" i="16" s="1"/>
  <c r="H189" i="16"/>
  <c r="I189" i="16"/>
  <c r="E190" i="16"/>
  <c r="F190" i="16" s="1"/>
  <c r="H190" i="16"/>
  <c r="J190" i="16" s="1"/>
  <c r="I190" i="16"/>
  <c r="E191" i="16"/>
  <c r="F191" i="16" s="1"/>
  <c r="H191" i="16"/>
  <c r="I191" i="16"/>
  <c r="E192" i="16"/>
  <c r="F192" i="16" s="1"/>
  <c r="H192" i="16"/>
  <c r="I192" i="16"/>
  <c r="E193" i="16"/>
  <c r="F193" i="16" s="1"/>
  <c r="H193" i="16"/>
  <c r="I193" i="16"/>
  <c r="K193" i="16" s="1"/>
  <c r="E194" i="16"/>
  <c r="F194" i="16" s="1"/>
  <c r="H194" i="16"/>
  <c r="I194" i="16"/>
  <c r="E195" i="16"/>
  <c r="F195" i="16" s="1"/>
  <c r="H195" i="16"/>
  <c r="J195" i="16" s="1"/>
  <c r="I195" i="16"/>
  <c r="E196" i="16"/>
  <c r="F196" i="16" s="1"/>
  <c r="H196" i="16"/>
  <c r="I196" i="16"/>
  <c r="E197" i="16"/>
  <c r="F197" i="16" s="1"/>
  <c r="H197" i="16"/>
  <c r="I197" i="16"/>
  <c r="E198" i="16"/>
  <c r="F198" i="16" s="1"/>
  <c r="H198" i="16"/>
  <c r="I198" i="16"/>
  <c r="K198" i="16" s="1"/>
  <c r="E199" i="16"/>
  <c r="F199" i="16"/>
  <c r="H199" i="16"/>
  <c r="J199" i="16" s="1"/>
  <c r="I199" i="16"/>
  <c r="E200" i="16"/>
  <c r="F200" i="16" s="1"/>
  <c r="H200" i="16"/>
  <c r="I200" i="16"/>
  <c r="E201" i="16"/>
  <c r="F201" i="16" s="1"/>
  <c r="H201" i="16"/>
  <c r="I201" i="16"/>
  <c r="E202" i="16"/>
  <c r="F202" i="16" s="1"/>
  <c r="H202" i="16"/>
  <c r="I202" i="16"/>
  <c r="E203" i="16"/>
  <c r="F203" i="16" s="1"/>
  <c r="H203" i="16"/>
  <c r="I203" i="16"/>
  <c r="E204" i="16"/>
  <c r="F204" i="16" s="1"/>
  <c r="H204" i="16"/>
  <c r="I204" i="16"/>
  <c r="E205" i="16"/>
  <c r="F205" i="16" s="1"/>
  <c r="H205" i="16"/>
  <c r="I205" i="16"/>
  <c r="E206" i="16"/>
  <c r="F206" i="16" s="1"/>
  <c r="H206" i="16"/>
  <c r="I206" i="16"/>
  <c r="E207" i="16"/>
  <c r="F207" i="16" s="1"/>
  <c r="H207" i="16"/>
  <c r="I207" i="16"/>
  <c r="E208" i="16"/>
  <c r="F208" i="16" s="1"/>
  <c r="H208" i="16"/>
  <c r="I208" i="16"/>
  <c r="E209" i="16"/>
  <c r="F209" i="16" s="1"/>
  <c r="H209" i="16"/>
  <c r="I209" i="16"/>
  <c r="K209" i="16" s="1"/>
  <c r="E210" i="16"/>
  <c r="F210" i="16" s="1"/>
  <c r="H210" i="16"/>
  <c r="I210" i="16"/>
  <c r="E211" i="16"/>
  <c r="F211" i="16" s="1"/>
  <c r="H211" i="16"/>
  <c r="I211" i="16"/>
  <c r="E212" i="16"/>
  <c r="F212" i="16" s="1"/>
  <c r="H212" i="16"/>
  <c r="I212" i="16"/>
  <c r="E213" i="16"/>
  <c r="F213" i="16" s="1"/>
  <c r="H213" i="16"/>
  <c r="I213" i="16"/>
  <c r="E214" i="16"/>
  <c r="F214" i="16" s="1"/>
  <c r="H214" i="16"/>
  <c r="I214" i="16"/>
  <c r="E215" i="16"/>
  <c r="F215" i="16" s="1"/>
  <c r="H215" i="16"/>
  <c r="I215" i="16"/>
  <c r="E216" i="16"/>
  <c r="F216" i="16" s="1"/>
  <c r="H216" i="16"/>
  <c r="I216" i="16"/>
  <c r="E217" i="16"/>
  <c r="F217" i="16" s="1"/>
  <c r="H217" i="16"/>
  <c r="I217" i="16"/>
  <c r="E218" i="16"/>
  <c r="F218" i="16" s="1"/>
  <c r="H218" i="16"/>
  <c r="I218" i="16"/>
  <c r="E219" i="16"/>
  <c r="F219" i="16" s="1"/>
  <c r="H219" i="16"/>
  <c r="I219" i="16"/>
  <c r="B220" i="16"/>
  <c r="C220" i="16"/>
  <c r="D220" i="16" s="1"/>
  <c r="L220" i="16" s="1"/>
  <c r="E220" i="16"/>
  <c r="F220" i="16" s="1"/>
  <c r="H220" i="16"/>
  <c r="I220" i="16"/>
  <c r="B221" i="16"/>
  <c r="C221" i="16"/>
  <c r="D221" i="16" s="1"/>
  <c r="E221" i="16"/>
  <c r="F221" i="16" s="1"/>
  <c r="H221" i="16"/>
  <c r="I221" i="16"/>
  <c r="B222" i="16"/>
  <c r="C222" i="16"/>
  <c r="D222" i="16" s="1"/>
  <c r="E222" i="16"/>
  <c r="F222" i="16" s="1"/>
  <c r="H222" i="16"/>
  <c r="I222" i="16"/>
  <c r="B223" i="16"/>
  <c r="C223" i="16"/>
  <c r="D223" i="16" s="1"/>
  <c r="E223" i="16"/>
  <c r="F223" i="16" s="1"/>
  <c r="H223" i="16"/>
  <c r="I223" i="16"/>
  <c r="B224" i="16"/>
  <c r="C224" i="16"/>
  <c r="D224" i="16" s="1"/>
  <c r="E224" i="16"/>
  <c r="F224" i="16" s="1"/>
  <c r="H224" i="16"/>
  <c r="I224" i="16"/>
  <c r="B225" i="16"/>
  <c r="C225" i="16"/>
  <c r="D225" i="16" s="1"/>
  <c r="E225" i="16"/>
  <c r="F225" i="16" s="1"/>
  <c r="H225" i="16"/>
  <c r="I225" i="16"/>
  <c r="B226" i="16"/>
  <c r="C226" i="16"/>
  <c r="D226" i="16" s="1"/>
  <c r="E226" i="16"/>
  <c r="F226" i="16" s="1"/>
  <c r="H226" i="16"/>
  <c r="I226" i="16"/>
  <c r="B227" i="16"/>
  <c r="C227" i="16"/>
  <c r="D227" i="16" s="1"/>
  <c r="E227" i="16"/>
  <c r="F227" i="16" s="1"/>
  <c r="H227" i="16"/>
  <c r="I227" i="16"/>
  <c r="B228" i="16"/>
  <c r="C228" i="16"/>
  <c r="D228" i="16" s="1"/>
  <c r="E228" i="16"/>
  <c r="F228" i="16"/>
  <c r="H228" i="16"/>
  <c r="I228" i="16"/>
  <c r="B229" i="16"/>
  <c r="C229" i="16"/>
  <c r="D229" i="16" s="1"/>
  <c r="E229" i="16"/>
  <c r="F229" i="16" s="1"/>
  <c r="H229" i="16"/>
  <c r="I229" i="16"/>
  <c r="B230" i="16"/>
  <c r="C230" i="16"/>
  <c r="D230" i="16" s="1"/>
  <c r="E230" i="16"/>
  <c r="F230" i="16" s="1"/>
  <c r="H230" i="16"/>
  <c r="I230" i="16"/>
  <c r="B231" i="16"/>
  <c r="C231" i="16"/>
  <c r="D231" i="16" s="1"/>
  <c r="E231" i="16"/>
  <c r="F231" i="16" s="1"/>
  <c r="H231" i="16"/>
  <c r="I231" i="16"/>
  <c r="B232" i="16"/>
  <c r="C232" i="16"/>
  <c r="D232" i="16" s="1"/>
  <c r="E232" i="16"/>
  <c r="F232" i="16" s="1"/>
  <c r="H232" i="16"/>
  <c r="I232" i="16"/>
  <c r="B233" i="16"/>
  <c r="C233" i="16"/>
  <c r="D233" i="16" s="1"/>
  <c r="E233" i="16"/>
  <c r="F233" i="16" s="1"/>
  <c r="H233" i="16"/>
  <c r="K233" i="16" s="1"/>
  <c r="I233" i="16"/>
  <c r="B234" i="16"/>
  <c r="C234" i="16"/>
  <c r="D234" i="16" s="1"/>
  <c r="E234" i="16"/>
  <c r="F234" i="16" s="1"/>
  <c r="H234" i="16"/>
  <c r="I234" i="16"/>
  <c r="B235" i="16"/>
  <c r="C235" i="16"/>
  <c r="D235" i="16" s="1"/>
  <c r="E235" i="16"/>
  <c r="F235" i="16" s="1"/>
  <c r="H235" i="16"/>
  <c r="I235" i="16"/>
  <c r="B236" i="16"/>
  <c r="C236" i="16"/>
  <c r="D236" i="16" s="1"/>
  <c r="E236" i="16"/>
  <c r="F236" i="16" s="1"/>
  <c r="H236" i="16"/>
  <c r="I236" i="16"/>
  <c r="B237" i="16"/>
  <c r="C237" i="16"/>
  <c r="D237" i="16" s="1"/>
  <c r="E237" i="16"/>
  <c r="F237" i="16" s="1"/>
  <c r="H237" i="16"/>
  <c r="I237" i="16"/>
  <c r="B238" i="16"/>
  <c r="C238" i="16"/>
  <c r="D238" i="16" s="1"/>
  <c r="E238" i="16"/>
  <c r="F238" i="16" s="1"/>
  <c r="H238" i="16"/>
  <c r="I238" i="16"/>
  <c r="B239" i="16"/>
  <c r="C239" i="16"/>
  <c r="D239" i="16" s="1"/>
  <c r="E239" i="16"/>
  <c r="F239" i="16" s="1"/>
  <c r="H239" i="16"/>
  <c r="I239" i="16"/>
  <c r="B240" i="16"/>
  <c r="C240" i="16"/>
  <c r="D240" i="16" s="1"/>
  <c r="E240" i="16"/>
  <c r="F240" i="16" s="1"/>
  <c r="H240" i="16"/>
  <c r="I240" i="16"/>
  <c r="B241" i="16"/>
  <c r="C241" i="16"/>
  <c r="D241" i="16" s="1"/>
  <c r="E241" i="16"/>
  <c r="F241" i="16" s="1"/>
  <c r="H241" i="16"/>
  <c r="I241" i="16"/>
  <c r="B242" i="16"/>
  <c r="C242" i="16"/>
  <c r="D242" i="16" s="1"/>
  <c r="E242" i="16"/>
  <c r="F242" i="16" s="1"/>
  <c r="H242" i="16"/>
  <c r="I242" i="16"/>
  <c r="B243" i="16"/>
  <c r="C243" i="16"/>
  <c r="D243" i="16" s="1"/>
  <c r="E243" i="16"/>
  <c r="F243" i="16" s="1"/>
  <c r="H243" i="16"/>
  <c r="I243" i="16"/>
  <c r="B244" i="16"/>
  <c r="C244" i="16"/>
  <c r="D244" i="16" s="1"/>
  <c r="E244" i="16"/>
  <c r="F244" i="16" s="1"/>
  <c r="H244" i="16"/>
  <c r="I244" i="16"/>
  <c r="B245" i="16"/>
  <c r="C245" i="16"/>
  <c r="D245" i="16" s="1"/>
  <c r="E245" i="16"/>
  <c r="F245" i="16" s="1"/>
  <c r="H245" i="16"/>
  <c r="I245" i="16"/>
  <c r="B246" i="16"/>
  <c r="C246" i="16"/>
  <c r="D246" i="16" s="1"/>
  <c r="E246" i="16"/>
  <c r="F246" i="16" s="1"/>
  <c r="H246" i="16"/>
  <c r="I246" i="16"/>
  <c r="B247" i="16"/>
  <c r="C247" i="16"/>
  <c r="D247" i="16" s="1"/>
  <c r="E247" i="16"/>
  <c r="F247" i="16" s="1"/>
  <c r="H247" i="16"/>
  <c r="I247" i="16"/>
  <c r="B248" i="16"/>
  <c r="C248" i="16"/>
  <c r="D248" i="16" s="1"/>
  <c r="E248" i="16"/>
  <c r="F248" i="16" s="1"/>
  <c r="H248" i="16"/>
  <c r="I248" i="16"/>
  <c r="B249" i="16"/>
  <c r="C249" i="16"/>
  <c r="D249" i="16" s="1"/>
  <c r="E249" i="16"/>
  <c r="F249" i="16" s="1"/>
  <c r="H249" i="16"/>
  <c r="I249" i="16"/>
  <c r="B250" i="16"/>
  <c r="C250" i="16"/>
  <c r="D250" i="16"/>
  <c r="E250" i="16"/>
  <c r="F250" i="16" s="1"/>
  <c r="H250" i="16"/>
  <c r="I250" i="16"/>
  <c r="B251" i="16"/>
  <c r="C251" i="16"/>
  <c r="D251" i="16" s="1"/>
  <c r="E251" i="16"/>
  <c r="F251" i="16" s="1"/>
  <c r="H251" i="16"/>
  <c r="I251" i="16"/>
  <c r="B252" i="16"/>
  <c r="C252" i="16"/>
  <c r="D252" i="16" s="1"/>
  <c r="E252" i="16"/>
  <c r="F252" i="16" s="1"/>
  <c r="H252" i="16"/>
  <c r="I252" i="16"/>
  <c r="B253" i="16"/>
  <c r="C253" i="16"/>
  <c r="D253" i="16" s="1"/>
  <c r="E253" i="16"/>
  <c r="F253" i="16" s="1"/>
  <c r="H253" i="16"/>
  <c r="I253" i="16"/>
  <c r="B254" i="16"/>
  <c r="C254" i="16"/>
  <c r="D254" i="16" s="1"/>
  <c r="E254" i="16"/>
  <c r="F254" i="16" s="1"/>
  <c r="H254" i="16"/>
  <c r="I254" i="16"/>
  <c r="B255" i="16"/>
  <c r="C255" i="16"/>
  <c r="D255" i="16" s="1"/>
  <c r="E255" i="16"/>
  <c r="F255" i="16" s="1"/>
  <c r="H255" i="16"/>
  <c r="I255" i="16"/>
  <c r="B256" i="16"/>
  <c r="C256" i="16"/>
  <c r="D256" i="16" s="1"/>
  <c r="E256" i="16"/>
  <c r="F256" i="16" s="1"/>
  <c r="H256" i="16"/>
  <c r="K256" i="16" s="1"/>
  <c r="I256" i="16"/>
  <c r="B257" i="16"/>
  <c r="C257" i="16"/>
  <c r="D257" i="16" s="1"/>
  <c r="E257" i="16"/>
  <c r="F257" i="16" s="1"/>
  <c r="H257" i="16"/>
  <c r="I257" i="16"/>
  <c r="B258" i="16"/>
  <c r="C258" i="16"/>
  <c r="D258" i="16" s="1"/>
  <c r="E258" i="16"/>
  <c r="F258" i="16" s="1"/>
  <c r="H258" i="16"/>
  <c r="I258" i="16"/>
  <c r="B259" i="16"/>
  <c r="L259" i="16" s="1"/>
  <c r="M259" i="16" s="1"/>
  <c r="C259" i="16"/>
  <c r="D259" i="16" s="1"/>
  <c r="E259" i="16"/>
  <c r="F259" i="16" s="1"/>
  <c r="H259" i="16"/>
  <c r="I259" i="16"/>
  <c r="B260" i="16"/>
  <c r="C260" i="16"/>
  <c r="D260" i="16" s="1"/>
  <c r="E260" i="16"/>
  <c r="F260" i="16" s="1"/>
  <c r="H260" i="16"/>
  <c r="I260" i="16"/>
  <c r="B261" i="16"/>
  <c r="C261" i="16"/>
  <c r="D261" i="16" s="1"/>
  <c r="E261" i="16"/>
  <c r="F261" i="16" s="1"/>
  <c r="H261" i="16"/>
  <c r="I261" i="16"/>
  <c r="B262" i="16"/>
  <c r="C262" i="16"/>
  <c r="D262" i="16" s="1"/>
  <c r="E262" i="16"/>
  <c r="F262" i="16" s="1"/>
  <c r="H262" i="16"/>
  <c r="I262" i="16"/>
  <c r="B263" i="16"/>
  <c r="C263" i="16"/>
  <c r="D263" i="16" s="1"/>
  <c r="E263" i="16"/>
  <c r="F263" i="16" s="1"/>
  <c r="H263" i="16"/>
  <c r="I263" i="16"/>
  <c r="B264" i="16"/>
  <c r="C264" i="16"/>
  <c r="D264" i="16" s="1"/>
  <c r="E264" i="16"/>
  <c r="F264" i="16" s="1"/>
  <c r="H264" i="16"/>
  <c r="I264" i="16"/>
  <c r="B265" i="16"/>
  <c r="C265" i="16"/>
  <c r="D265" i="16" s="1"/>
  <c r="E265" i="16"/>
  <c r="F265" i="16" s="1"/>
  <c r="H265" i="16"/>
  <c r="I265" i="16"/>
  <c r="B266" i="16"/>
  <c r="C266" i="16"/>
  <c r="D266" i="16" s="1"/>
  <c r="E266" i="16"/>
  <c r="F266" i="16" s="1"/>
  <c r="H266" i="16"/>
  <c r="I266" i="16"/>
  <c r="B267" i="16"/>
  <c r="L267" i="16" s="1"/>
  <c r="N267" i="16" s="1"/>
  <c r="O267" i="16" s="1"/>
  <c r="C267" i="16"/>
  <c r="D267" i="16" s="1"/>
  <c r="E267" i="16"/>
  <c r="F267" i="16" s="1"/>
  <c r="H267" i="16"/>
  <c r="I267" i="16"/>
  <c r="B268" i="16"/>
  <c r="C268" i="16"/>
  <c r="D268" i="16" s="1"/>
  <c r="E268" i="16"/>
  <c r="F268" i="16" s="1"/>
  <c r="H268" i="16"/>
  <c r="I268" i="16"/>
  <c r="B269" i="16"/>
  <c r="C269" i="16"/>
  <c r="D269" i="16" s="1"/>
  <c r="E269" i="16"/>
  <c r="F269" i="16" s="1"/>
  <c r="H269" i="16"/>
  <c r="I269" i="16"/>
  <c r="B270" i="16"/>
  <c r="C270" i="16"/>
  <c r="D270" i="16" s="1"/>
  <c r="E270" i="16"/>
  <c r="F270" i="16" s="1"/>
  <c r="H270" i="16"/>
  <c r="I270" i="16"/>
  <c r="B271" i="16"/>
  <c r="C271" i="16"/>
  <c r="D271" i="16" s="1"/>
  <c r="E271" i="16"/>
  <c r="F271" i="16" s="1"/>
  <c r="H271" i="16"/>
  <c r="I271" i="16"/>
  <c r="B272" i="16"/>
  <c r="C272" i="16"/>
  <c r="D272" i="16" s="1"/>
  <c r="E272" i="16"/>
  <c r="F272" i="16" s="1"/>
  <c r="H272" i="16"/>
  <c r="I272" i="16"/>
  <c r="B273" i="16"/>
  <c r="C273" i="16"/>
  <c r="D273" i="16" s="1"/>
  <c r="E273" i="16"/>
  <c r="F273" i="16" s="1"/>
  <c r="H273" i="16"/>
  <c r="I273" i="16"/>
  <c r="B274" i="16"/>
  <c r="C274" i="16"/>
  <c r="D274" i="16" s="1"/>
  <c r="E274" i="16"/>
  <c r="F274" i="16" s="1"/>
  <c r="H274" i="16"/>
  <c r="I274" i="16"/>
  <c r="B275" i="16"/>
  <c r="C275" i="16"/>
  <c r="D275" i="16"/>
  <c r="E275" i="16"/>
  <c r="F275" i="16" s="1"/>
  <c r="H275" i="16"/>
  <c r="I275" i="16"/>
  <c r="B276" i="16"/>
  <c r="C276" i="16"/>
  <c r="D276" i="16" s="1"/>
  <c r="E276" i="16"/>
  <c r="F276" i="16" s="1"/>
  <c r="H276" i="16"/>
  <c r="I276" i="16"/>
  <c r="B277" i="16"/>
  <c r="C277" i="16"/>
  <c r="D277" i="16" s="1"/>
  <c r="E277" i="16"/>
  <c r="F277" i="16" s="1"/>
  <c r="H277" i="16"/>
  <c r="I277" i="16"/>
  <c r="B278" i="16"/>
  <c r="C278" i="16"/>
  <c r="D278" i="16" s="1"/>
  <c r="E278" i="16"/>
  <c r="F278" i="16" s="1"/>
  <c r="H278" i="16"/>
  <c r="I278" i="16"/>
  <c r="B279" i="16"/>
  <c r="C279" i="16"/>
  <c r="D279" i="16" s="1"/>
  <c r="E279" i="16"/>
  <c r="F279" i="16" s="1"/>
  <c r="H279" i="16"/>
  <c r="I279" i="16"/>
  <c r="B280" i="16"/>
  <c r="C280" i="16"/>
  <c r="D280" i="16" s="1"/>
  <c r="E280" i="16"/>
  <c r="F280" i="16" s="1"/>
  <c r="H280" i="16"/>
  <c r="I280" i="16"/>
  <c r="B281" i="16"/>
  <c r="C281" i="16"/>
  <c r="D281" i="16" s="1"/>
  <c r="E281" i="16"/>
  <c r="F281" i="16" s="1"/>
  <c r="H281" i="16"/>
  <c r="I281" i="16"/>
  <c r="B282" i="16"/>
  <c r="C282" i="16"/>
  <c r="D282" i="16" s="1"/>
  <c r="E282" i="16"/>
  <c r="F282" i="16" s="1"/>
  <c r="H282" i="16"/>
  <c r="I282" i="16"/>
  <c r="B283" i="16"/>
  <c r="C283" i="16"/>
  <c r="D283" i="16" s="1"/>
  <c r="E283" i="16"/>
  <c r="F283" i="16" s="1"/>
  <c r="H283" i="16"/>
  <c r="I283" i="16"/>
  <c r="B284" i="16"/>
  <c r="C284" i="16"/>
  <c r="D284" i="16" s="1"/>
  <c r="E284" i="16"/>
  <c r="F284" i="16" s="1"/>
  <c r="H284" i="16"/>
  <c r="I284" i="16"/>
  <c r="B285" i="16"/>
  <c r="C285" i="16"/>
  <c r="D285" i="16" s="1"/>
  <c r="E285" i="16"/>
  <c r="F285" i="16" s="1"/>
  <c r="H285" i="16"/>
  <c r="I285" i="16"/>
  <c r="B286" i="16"/>
  <c r="C286" i="16"/>
  <c r="D286" i="16" s="1"/>
  <c r="E286" i="16"/>
  <c r="F286" i="16" s="1"/>
  <c r="H286" i="16"/>
  <c r="I286" i="16"/>
  <c r="B287" i="16"/>
  <c r="C287" i="16"/>
  <c r="D287" i="16" s="1"/>
  <c r="E287" i="16"/>
  <c r="F287" i="16" s="1"/>
  <c r="H287" i="16"/>
  <c r="I287" i="16"/>
  <c r="B288" i="16"/>
  <c r="C288" i="16"/>
  <c r="D288" i="16" s="1"/>
  <c r="E288" i="16"/>
  <c r="F288" i="16" s="1"/>
  <c r="H288" i="16"/>
  <c r="I288" i="16"/>
  <c r="B289" i="16"/>
  <c r="C289" i="16"/>
  <c r="D289" i="16" s="1"/>
  <c r="E289" i="16"/>
  <c r="F289" i="16" s="1"/>
  <c r="H289" i="16"/>
  <c r="I289" i="16"/>
  <c r="B290" i="16"/>
  <c r="C290" i="16"/>
  <c r="D290" i="16" s="1"/>
  <c r="E290" i="16"/>
  <c r="F290" i="16" s="1"/>
  <c r="H290" i="16"/>
  <c r="I290" i="16"/>
  <c r="B291" i="16"/>
  <c r="C291" i="16"/>
  <c r="D291" i="16" s="1"/>
  <c r="E291" i="16"/>
  <c r="F291" i="16" s="1"/>
  <c r="H291" i="16"/>
  <c r="I291" i="16"/>
  <c r="B292" i="16"/>
  <c r="C292" i="16"/>
  <c r="D292" i="16" s="1"/>
  <c r="E292" i="16"/>
  <c r="F292" i="16" s="1"/>
  <c r="H292" i="16"/>
  <c r="I292" i="16"/>
  <c r="K292" i="16" s="1"/>
  <c r="B293" i="16"/>
  <c r="C293" i="16"/>
  <c r="D293" i="16" s="1"/>
  <c r="E293" i="16"/>
  <c r="F293" i="16" s="1"/>
  <c r="H293" i="16"/>
  <c r="I293" i="16"/>
  <c r="B294" i="16"/>
  <c r="C294" i="16"/>
  <c r="D294" i="16" s="1"/>
  <c r="E294" i="16"/>
  <c r="F294" i="16" s="1"/>
  <c r="H294" i="16"/>
  <c r="I294" i="16"/>
  <c r="B295" i="16"/>
  <c r="C295" i="16"/>
  <c r="D295" i="16" s="1"/>
  <c r="E295" i="16"/>
  <c r="F295" i="16" s="1"/>
  <c r="H295" i="16"/>
  <c r="I295" i="16"/>
  <c r="B296" i="16"/>
  <c r="C296" i="16"/>
  <c r="D296" i="16" s="1"/>
  <c r="E296" i="16"/>
  <c r="F296" i="16" s="1"/>
  <c r="H296" i="16"/>
  <c r="I296" i="16"/>
  <c r="J296" i="16" s="1"/>
  <c r="B297" i="16"/>
  <c r="C297" i="16"/>
  <c r="D297" i="16" s="1"/>
  <c r="E297" i="16"/>
  <c r="F297" i="16" s="1"/>
  <c r="H297" i="16"/>
  <c r="I297" i="16"/>
  <c r="B298" i="16"/>
  <c r="C298" i="16"/>
  <c r="D298" i="16" s="1"/>
  <c r="E298" i="16"/>
  <c r="F298" i="16" s="1"/>
  <c r="H298" i="16"/>
  <c r="I298" i="16"/>
  <c r="B299" i="16"/>
  <c r="C299" i="16"/>
  <c r="D299" i="16" s="1"/>
  <c r="E299" i="16"/>
  <c r="F299" i="16" s="1"/>
  <c r="H299" i="16"/>
  <c r="I299" i="16"/>
  <c r="B300" i="16"/>
  <c r="C300" i="16"/>
  <c r="D300" i="16" s="1"/>
  <c r="E300" i="16"/>
  <c r="F300" i="16" s="1"/>
  <c r="H300" i="16"/>
  <c r="I300" i="16"/>
  <c r="B301" i="16"/>
  <c r="C301" i="16"/>
  <c r="D301" i="16" s="1"/>
  <c r="E301" i="16"/>
  <c r="F301" i="16" s="1"/>
  <c r="H301" i="16"/>
  <c r="I301" i="16"/>
  <c r="B302" i="16"/>
  <c r="C302" i="16"/>
  <c r="D302" i="16" s="1"/>
  <c r="E302" i="16"/>
  <c r="F302" i="16" s="1"/>
  <c r="H302" i="16"/>
  <c r="I302" i="16"/>
  <c r="B303" i="16"/>
  <c r="C303" i="16"/>
  <c r="D303" i="16" s="1"/>
  <c r="E303" i="16"/>
  <c r="F303" i="16" s="1"/>
  <c r="H303" i="16"/>
  <c r="I303" i="16"/>
  <c r="B304" i="16"/>
  <c r="C304" i="16"/>
  <c r="D304" i="16" s="1"/>
  <c r="E304" i="16"/>
  <c r="F304" i="16" s="1"/>
  <c r="H304" i="16"/>
  <c r="I304" i="16"/>
  <c r="B305" i="16"/>
  <c r="C305" i="16"/>
  <c r="D305" i="16" s="1"/>
  <c r="E305" i="16"/>
  <c r="F305" i="16" s="1"/>
  <c r="H305" i="16"/>
  <c r="J305" i="16" s="1"/>
  <c r="I305" i="16"/>
  <c r="B306" i="16"/>
  <c r="C306" i="16"/>
  <c r="D306" i="16" s="1"/>
  <c r="E306" i="16"/>
  <c r="F306" i="16" s="1"/>
  <c r="H306" i="16"/>
  <c r="I306" i="16"/>
  <c r="B307" i="16"/>
  <c r="C307" i="16"/>
  <c r="D307" i="16" s="1"/>
  <c r="E307" i="16"/>
  <c r="F307" i="16" s="1"/>
  <c r="H307" i="16"/>
  <c r="I307" i="16"/>
  <c r="B308" i="16"/>
  <c r="C308" i="16"/>
  <c r="D308" i="16" s="1"/>
  <c r="E308" i="16"/>
  <c r="F308" i="16" s="1"/>
  <c r="H308" i="16"/>
  <c r="J308" i="16" s="1"/>
  <c r="I308" i="16"/>
  <c r="B309" i="16"/>
  <c r="C309" i="16"/>
  <c r="D309" i="16" s="1"/>
  <c r="E309" i="16"/>
  <c r="F309" i="16" s="1"/>
  <c r="H309" i="16"/>
  <c r="I309" i="16"/>
  <c r="B310" i="16"/>
  <c r="C310" i="16"/>
  <c r="D310" i="16" s="1"/>
  <c r="E310" i="16"/>
  <c r="F310" i="16" s="1"/>
  <c r="H310" i="16"/>
  <c r="I310" i="16"/>
  <c r="K310" i="16" s="1"/>
  <c r="B311" i="16"/>
  <c r="C311" i="16"/>
  <c r="D311" i="16" s="1"/>
  <c r="E311" i="16"/>
  <c r="F311" i="16" s="1"/>
  <c r="H311" i="16"/>
  <c r="I311" i="16"/>
  <c r="B312" i="16"/>
  <c r="C312" i="16"/>
  <c r="D312" i="16" s="1"/>
  <c r="E312" i="16"/>
  <c r="F312" i="16" s="1"/>
  <c r="H312" i="16"/>
  <c r="I312" i="16"/>
  <c r="B313" i="16"/>
  <c r="C313" i="16"/>
  <c r="D313" i="16" s="1"/>
  <c r="E313" i="16"/>
  <c r="F313" i="16" s="1"/>
  <c r="H313" i="16"/>
  <c r="I313" i="16"/>
  <c r="B314" i="16"/>
  <c r="C314" i="16"/>
  <c r="D314" i="16" s="1"/>
  <c r="E314" i="16"/>
  <c r="F314" i="16" s="1"/>
  <c r="H314" i="16"/>
  <c r="I314" i="16"/>
  <c r="B315" i="16"/>
  <c r="C315" i="16"/>
  <c r="D315" i="16" s="1"/>
  <c r="E315" i="16"/>
  <c r="F315" i="16" s="1"/>
  <c r="H315" i="16"/>
  <c r="I315" i="16"/>
  <c r="B316" i="16"/>
  <c r="C316" i="16"/>
  <c r="D316" i="16" s="1"/>
  <c r="E316" i="16"/>
  <c r="F316" i="16" s="1"/>
  <c r="H316" i="16"/>
  <c r="I316" i="16"/>
  <c r="B317" i="16"/>
  <c r="C317" i="16"/>
  <c r="D317" i="16" s="1"/>
  <c r="E317" i="16"/>
  <c r="F317" i="16" s="1"/>
  <c r="H317" i="16"/>
  <c r="J317" i="16" s="1"/>
  <c r="I317" i="16"/>
  <c r="B318" i="16"/>
  <c r="C318" i="16"/>
  <c r="D318" i="16" s="1"/>
  <c r="E318" i="16"/>
  <c r="F318" i="16"/>
  <c r="H318" i="16"/>
  <c r="I318" i="16"/>
  <c r="B319" i="16"/>
  <c r="C319" i="16"/>
  <c r="D319" i="16" s="1"/>
  <c r="E319" i="16"/>
  <c r="F319" i="16" s="1"/>
  <c r="H319" i="16"/>
  <c r="I319" i="16"/>
  <c r="B320" i="16"/>
  <c r="C320" i="16"/>
  <c r="D320" i="16" s="1"/>
  <c r="E320" i="16"/>
  <c r="F320" i="16" s="1"/>
  <c r="H320" i="16"/>
  <c r="I320" i="16"/>
  <c r="B321" i="16"/>
  <c r="C321" i="16"/>
  <c r="D321" i="16" s="1"/>
  <c r="E321" i="16"/>
  <c r="F321" i="16" s="1"/>
  <c r="H321" i="16"/>
  <c r="K321" i="16" s="1"/>
  <c r="I321" i="16"/>
  <c r="B322" i="16"/>
  <c r="C322" i="16"/>
  <c r="D322" i="16" s="1"/>
  <c r="E322" i="16"/>
  <c r="F322" i="16" s="1"/>
  <c r="H322" i="16"/>
  <c r="I322" i="16"/>
  <c r="B323" i="16"/>
  <c r="C323" i="16"/>
  <c r="D323" i="16" s="1"/>
  <c r="E323" i="16"/>
  <c r="F323" i="16" s="1"/>
  <c r="H323" i="16"/>
  <c r="I323" i="16"/>
  <c r="B324" i="16"/>
  <c r="C324" i="16"/>
  <c r="D324" i="16" s="1"/>
  <c r="E324" i="16"/>
  <c r="F324" i="16" s="1"/>
  <c r="H324" i="16"/>
  <c r="I324" i="16"/>
  <c r="B325" i="16"/>
  <c r="C325" i="16"/>
  <c r="D325" i="16" s="1"/>
  <c r="E325" i="16"/>
  <c r="F325" i="16" s="1"/>
  <c r="H325" i="16"/>
  <c r="I325" i="16"/>
  <c r="B326" i="16"/>
  <c r="C326" i="16"/>
  <c r="D326" i="16" s="1"/>
  <c r="E326" i="16"/>
  <c r="F326" i="16" s="1"/>
  <c r="H326" i="16"/>
  <c r="I326" i="16"/>
  <c r="B327" i="16"/>
  <c r="C327" i="16"/>
  <c r="D327" i="16" s="1"/>
  <c r="E327" i="16"/>
  <c r="F327" i="16" s="1"/>
  <c r="H327" i="16"/>
  <c r="I327" i="16"/>
  <c r="B328" i="16"/>
  <c r="C328" i="16"/>
  <c r="D328" i="16" s="1"/>
  <c r="E328" i="16"/>
  <c r="F328" i="16" s="1"/>
  <c r="H328" i="16"/>
  <c r="I328" i="16"/>
  <c r="J328" i="16" s="1"/>
  <c r="B329" i="16"/>
  <c r="C329" i="16"/>
  <c r="D329" i="16" s="1"/>
  <c r="E329" i="16"/>
  <c r="F329" i="16" s="1"/>
  <c r="H329" i="16"/>
  <c r="I329" i="16"/>
  <c r="B330" i="16"/>
  <c r="C330" i="16"/>
  <c r="D330" i="16" s="1"/>
  <c r="E330" i="16"/>
  <c r="F330" i="16" s="1"/>
  <c r="H330" i="16"/>
  <c r="I330" i="16"/>
  <c r="B331" i="16"/>
  <c r="C331" i="16"/>
  <c r="D331" i="16" s="1"/>
  <c r="E331" i="16"/>
  <c r="F331" i="16" s="1"/>
  <c r="H331" i="16"/>
  <c r="J331" i="16" s="1"/>
  <c r="I331" i="16"/>
  <c r="B332" i="16"/>
  <c r="C332" i="16"/>
  <c r="D332" i="16" s="1"/>
  <c r="E332" i="16"/>
  <c r="F332" i="16" s="1"/>
  <c r="H332" i="16"/>
  <c r="I332" i="16"/>
  <c r="B333" i="16"/>
  <c r="C333" i="16"/>
  <c r="D333" i="16" s="1"/>
  <c r="E333" i="16"/>
  <c r="F333" i="16" s="1"/>
  <c r="H333" i="16"/>
  <c r="J333" i="16" s="1"/>
  <c r="I333" i="16"/>
  <c r="B334" i="16"/>
  <c r="C334" i="16"/>
  <c r="D334" i="16" s="1"/>
  <c r="E334" i="16"/>
  <c r="F334" i="16" s="1"/>
  <c r="H334" i="16"/>
  <c r="I334" i="16"/>
  <c r="B335" i="16"/>
  <c r="C335" i="16"/>
  <c r="D335" i="16" s="1"/>
  <c r="E335" i="16"/>
  <c r="F335" i="16" s="1"/>
  <c r="H335" i="16"/>
  <c r="I335" i="16"/>
  <c r="B336" i="16"/>
  <c r="C336" i="16"/>
  <c r="D336" i="16" s="1"/>
  <c r="E336" i="16"/>
  <c r="F336" i="16" s="1"/>
  <c r="H336" i="16"/>
  <c r="I336" i="16"/>
  <c r="B337" i="16"/>
  <c r="C337" i="16"/>
  <c r="D337" i="16" s="1"/>
  <c r="E337" i="16"/>
  <c r="F337" i="16" s="1"/>
  <c r="H337" i="16"/>
  <c r="I337" i="16"/>
  <c r="B338" i="16"/>
  <c r="C338" i="16"/>
  <c r="D338" i="16" s="1"/>
  <c r="E338" i="16"/>
  <c r="F338" i="16" s="1"/>
  <c r="H338" i="16"/>
  <c r="I338" i="16"/>
  <c r="B339" i="16"/>
  <c r="C339" i="16"/>
  <c r="D339" i="16" s="1"/>
  <c r="E339" i="16"/>
  <c r="F339" i="16" s="1"/>
  <c r="H339" i="16"/>
  <c r="I339" i="16"/>
  <c r="B340" i="16"/>
  <c r="C340" i="16"/>
  <c r="D340" i="16" s="1"/>
  <c r="E340" i="16"/>
  <c r="F340" i="16" s="1"/>
  <c r="H340" i="16"/>
  <c r="I340" i="16"/>
  <c r="B341" i="16"/>
  <c r="C341" i="16"/>
  <c r="D341" i="16" s="1"/>
  <c r="E341" i="16"/>
  <c r="F341" i="16" s="1"/>
  <c r="H341" i="16"/>
  <c r="I341" i="16"/>
  <c r="B342" i="16"/>
  <c r="C342" i="16"/>
  <c r="D342" i="16" s="1"/>
  <c r="E342" i="16"/>
  <c r="F342" i="16" s="1"/>
  <c r="H342" i="16"/>
  <c r="I342" i="16"/>
  <c r="B343" i="16"/>
  <c r="C343" i="16"/>
  <c r="D343" i="16" s="1"/>
  <c r="E343" i="16"/>
  <c r="F343" i="16" s="1"/>
  <c r="H343" i="16"/>
  <c r="I343" i="16"/>
  <c r="B344" i="16"/>
  <c r="C344" i="16"/>
  <c r="D344" i="16" s="1"/>
  <c r="E344" i="16"/>
  <c r="F344" i="16" s="1"/>
  <c r="H344" i="16"/>
  <c r="I344" i="16"/>
  <c r="B345" i="16"/>
  <c r="C345" i="16"/>
  <c r="D345" i="16" s="1"/>
  <c r="E345" i="16"/>
  <c r="F345" i="16" s="1"/>
  <c r="H345" i="16"/>
  <c r="I345" i="16"/>
  <c r="B346" i="16"/>
  <c r="C346" i="16"/>
  <c r="D346" i="16" s="1"/>
  <c r="E346" i="16"/>
  <c r="F346" i="16" s="1"/>
  <c r="H346" i="16"/>
  <c r="I346" i="16"/>
  <c r="B347" i="16"/>
  <c r="C347" i="16"/>
  <c r="D347" i="16" s="1"/>
  <c r="E347" i="16"/>
  <c r="F347" i="16" s="1"/>
  <c r="H347" i="16"/>
  <c r="I347" i="16"/>
  <c r="B348" i="16"/>
  <c r="C348" i="16"/>
  <c r="D348" i="16" s="1"/>
  <c r="E348" i="16"/>
  <c r="F348" i="16" s="1"/>
  <c r="H348" i="16"/>
  <c r="I348" i="16"/>
  <c r="B349" i="16"/>
  <c r="C349" i="16"/>
  <c r="D349" i="16" s="1"/>
  <c r="E349" i="16"/>
  <c r="F349" i="16" s="1"/>
  <c r="H349" i="16"/>
  <c r="I349" i="16"/>
  <c r="B350" i="16"/>
  <c r="C350" i="16"/>
  <c r="D350" i="16" s="1"/>
  <c r="E350" i="16"/>
  <c r="F350" i="16" s="1"/>
  <c r="H350" i="16"/>
  <c r="I350" i="16"/>
  <c r="B351" i="16"/>
  <c r="C351" i="16"/>
  <c r="D351" i="16" s="1"/>
  <c r="E351" i="16"/>
  <c r="F351" i="16" s="1"/>
  <c r="H351" i="16"/>
  <c r="I351" i="16"/>
  <c r="B352" i="16"/>
  <c r="C352" i="16"/>
  <c r="D352" i="16" s="1"/>
  <c r="E352" i="16"/>
  <c r="F352" i="16" s="1"/>
  <c r="H352" i="16"/>
  <c r="I352" i="16"/>
  <c r="B353" i="16"/>
  <c r="C353" i="16"/>
  <c r="D353" i="16" s="1"/>
  <c r="E353" i="16"/>
  <c r="F353" i="16" s="1"/>
  <c r="H353" i="16"/>
  <c r="I353" i="16"/>
  <c r="B354" i="16"/>
  <c r="C354" i="16"/>
  <c r="D354" i="16" s="1"/>
  <c r="E354" i="16"/>
  <c r="F354" i="16" s="1"/>
  <c r="H354" i="16"/>
  <c r="I354" i="16"/>
  <c r="B355" i="16"/>
  <c r="C355" i="16"/>
  <c r="D355" i="16" s="1"/>
  <c r="E355" i="16"/>
  <c r="F355" i="16" s="1"/>
  <c r="H355" i="16"/>
  <c r="I355" i="16"/>
  <c r="B356" i="16"/>
  <c r="C356" i="16"/>
  <c r="D356" i="16" s="1"/>
  <c r="E356" i="16"/>
  <c r="F356" i="16" s="1"/>
  <c r="H356" i="16"/>
  <c r="I356" i="16"/>
  <c r="B357" i="16"/>
  <c r="C357" i="16"/>
  <c r="D357" i="16" s="1"/>
  <c r="E357" i="16"/>
  <c r="F357" i="16" s="1"/>
  <c r="H357" i="16"/>
  <c r="I357" i="16"/>
  <c r="B358" i="16"/>
  <c r="C358" i="16"/>
  <c r="D358" i="16" s="1"/>
  <c r="E358" i="16"/>
  <c r="F358" i="16" s="1"/>
  <c r="H358" i="16"/>
  <c r="I358" i="16"/>
  <c r="B359" i="16"/>
  <c r="C359" i="16"/>
  <c r="D359" i="16" s="1"/>
  <c r="E359" i="16"/>
  <c r="F359" i="16" s="1"/>
  <c r="H359" i="16"/>
  <c r="I359" i="16"/>
  <c r="B360" i="16"/>
  <c r="C360" i="16"/>
  <c r="D360" i="16" s="1"/>
  <c r="E360" i="16"/>
  <c r="F360" i="16" s="1"/>
  <c r="H360" i="16"/>
  <c r="I360" i="16"/>
  <c r="B361" i="16"/>
  <c r="C361" i="16"/>
  <c r="D361" i="16" s="1"/>
  <c r="E361" i="16"/>
  <c r="F361" i="16" s="1"/>
  <c r="H361" i="16"/>
  <c r="I361" i="16"/>
  <c r="B362" i="16"/>
  <c r="C362" i="16"/>
  <c r="D362" i="16" s="1"/>
  <c r="E362" i="16"/>
  <c r="F362" i="16" s="1"/>
  <c r="H362" i="16"/>
  <c r="I362" i="16"/>
  <c r="B363" i="16"/>
  <c r="C363" i="16"/>
  <c r="D363" i="16" s="1"/>
  <c r="E363" i="16"/>
  <c r="F363" i="16" s="1"/>
  <c r="H363" i="16"/>
  <c r="I363" i="16"/>
  <c r="B364" i="16"/>
  <c r="C364" i="16"/>
  <c r="D364" i="16" s="1"/>
  <c r="E364" i="16"/>
  <c r="F364" i="16" s="1"/>
  <c r="H364" i="16"/>
  <c r="I364" i="16"/>
  <c r="B365" i="16"/>
  <c r="C365" i="16"/>
  <c r="D365" i="16" s="1"/>
  <c r="E365" i="16"/>
  <c r="F365" i="16"/>
  <c r="H365" i="16"/>
  <c r="I365" i="16"/>
  <c r="B366" i="16"/>
  <c r="C366" i="16"/>
  <c r="D366" i="16" s="1"/>
  <c r="E366" i="16"/>
  <c r="F366" i="16" s="1"/>
  <c r="H366" i="16"/>
  <c r="I366" i="16"/>
  <c r="B367" i="16"/>
  <c r="C367" i="16"/>
  <c r="D367" i="16" s="1"/>
  <c r="E367" i="16"/>
  <c r="F367" i="16" s="1"/>
  <c r="H367" i="16"/>
  <c r="I367" i="16"/>
  <c r="J367" i="16" s="1"/>
  <c r="B368" i="16"/>
  <c r="C368" i="16"/>
  <c r="D368" i="16" s="1"/>
  <c r="L368" i="16" s="1"/>
  <c r="M368" i="16" s="1"/>
  <c r="E368" i="16"/>
  <c r="F368" i="16" s="1"/>
  <c r="H368" i="16"/>
  <c r="I368" i="16"/>
  <c r="B369" i="16"/>
  <c r="C369" i="16"/>
  <c r="D369" i="16" s="1"/>
  <c r="E369" i="16"/>
  <c r="F369" i="16" s="1"/>
  <c r="H369" i="16"/>
  <c r="I369" i="16"/>
  <c r="J369" i="16"/>
  <c r="B370" i="16"/>
  <c r="C370" i="16"/>
  <c r="D370" i="16" s="1"/>
  <c r="E370" i="16"/>
  <c r="F370" i="16" s="1"/>
  <c r="H370" i="16"/>
  <c r="I370" i="16"/>
  <c r="C370" i="9"/>
  <c r="E8" i="8"/>
  <c r="F8" i="8" s="1"/>
  <c r="H8" i="8"/>
  <c r="I8" i="8"/>
  <c r="E9" i="8"/>
  <c r="F9" i="8" s="1"/>
  <c r="H9" i="8"/>
  <c r="I9" i="8"/>
  <c r="E10" i="8"/>
  <c r="F10" i="8" s="1"/>
  <c r="H10" i="8"/>
  <c r="I10" i="8"/>
  <c r="E11" i="8"/>
  <c r="F11" i="8" s="1"/>
  <c r="H11" i="8"/>
  <c r="I11" i="8"/>
  <c r="E12" i="8"/>
  <c r="F12" i="8" s="1"/>
  <c r="H12" i="8"/>
  <c r="I12" i="8"/>
  <c r="E13" i="8"/>
  <c r="F13" i="8" s="1"/>
  <c r="H13" i="8"/>
  <c r="I13" i="8"/>
  <c r="E14" i="8"/>
  <c r="F14" i="8" s="1"/>
  <c r="H14" i="8"/>
  <c r="I14" i="8"/>
  <c r="E15" i="8"/>
  <c r="F15" i="8" s="1"/>
  <c r="H15" i="8"/>
  <c r="I15" i="8"/>
  <c r="E16" i="8"/>
  <c r="F16" i="8" s="1"/>
  <c r="H16" i="8"/>
  <c r="I16" i="8"/>
  <c r="E17" i="8"/>
  <c r="F17" i="8" s="1"/>
  <c r="H17" i="8"/>
  <c r="I17" i="8"/>
  <c r="E18" i="8"/>
  <c r="F18" i="8" s="1"/>
  <c r="H18" i="8"/>
  <c r="I18" i="8"/>
  <c r="E19" i="8"/>
  <c r="F19" i="8" s="1"/>
  <c r="H19" i="8"/>
  <c r="I19" i="8"/>
  <c r="E20" i="8"/>
  <c r="F20" i="8" s="1"/>
  <c r="H20" i="8"/>
  <c r="I20" i="8"/>
  <c r="E21" i="8"/>
  <c r="F21" i="8" s="1"/>
  <c r="H21" i="8"/>
  <c r="I21" i="8"/>
  <c r="E22" i="8"/>
  <c r="F22" i="8" s="1"/>
  <c r="H22" i="8"/>
  <c r="I22" i="8"/>
  <c r="E23" i="8"/>
  <c r="F23" i="8" s="1"/>
  <c r="H23" i="8"/>
  <c r="I23" i="8"/>
  <c r="E24" i="8"/>
  <c r="F24" i="8" s="1"/>
  <c r="H24" i="8"/>
  <c r="I24" i="8"/>
  <c r="E25" i="8"/>
  <c r="F25" i="8" s="1"/>
  <c r="H25" i="8"/>
  <c r="I25" i="8"/>
  <c r="E26" i="8"/>
  <c r="F26" i="8" s="1"/>
  <c r="H26" i="8"/>
  <c r="I26" i="8"/>
  <c r="K26" i="8" s="1"/>
  <c r="E27" i="8"/>
  <c r="F27" i="8" s="1"/>
  <c r="H27" i="8"/>
  <c r="I27" i="8"/>
  <c r="E28" i="8"/>
  <c r="F28" i="8" s="1"/>
  <c r="H28" i="8"/>
  <c r="I28" i="8"/>
  <c r="E29" i="8"/>
  <c r="F29" i="8" s="1"/>
  <c r="H29" i="8"/>
  <c r="I29" i="8"/>
  <c r="E30" i="8"/>
  <c r="F30" i="8" s="1"/>
  <c r="H30" i="8"/>
  <c r="I30" i="8"/>
  <c r="E31" i="8"/>
  <c r="F31" i="8" s="1"/>
  <c r="H31" i="8"/>
  <c r="I31" i="8"/>
  <c r="E32" i="8"/>
  <c r="F32" i="8" s="1"/>
  <c r="H32" i="8"/>
  <c r="I32" i="8"/>
  <c r="E33" i="8"/>
  <c r="F33" i="8" s="1"/>
  <c r="H33" i="8"/>
  <c r="I33" i="8"/>
  <c r="E34" i="8"/>
  <c r="F34" i="8" s="1"/>
  <c r="H34" i="8"/>
  <c r="I34" i="8"/>
  <c r="E35" i="8"/>
  <c r="F35" i="8" s="1"/>
  <c r="H35" i="8"/>
  <c r="I35" i="8"/>
  <c r="E36" i="8"/>
  <c r="F36" i="8" s="1"/>
  <c r="H36" i="8"/>
  <c r="I36" i="8"/>
  <c r="E37" i="8"/>
  <c r="F37" i="8" s="1"/>
  <c r="H37" i="8"/>
  <c r="I37" i="8"/>
  <c r="K37" i="8" s="1"/>
  <c r="E38" i="8"/>
  <c r="F38" i="8" s="1"/>
  <c r="H38" i="8"/>
  <c r="I38" i="8"/>
  <c r="E39" i="8"/>
  <c r="F39" i="8" s="1"/>
  <c r="H39" i="8"/>
  <c r="I39" i="8"/>
  <c r="E40" i="8"/>
  <c r="F40" i="8" s="1"/>
  <c r="H40" i="8"/>
  <c r="I40" i="8"/>
  <c r="E41" i="8"/>
  <c r="F41" i="8" s="1"/>
  <c r="H41" i="8"/>
  <c r="I41" i="8"/>
  <c r="K41" i="8" s="1"/>
  <c r="E42" i="8"/>
  <c r="F42" i="8" s="1"/>
  <c r="H42" i="8"/>
  <c r="I42" i="8"/>
  <c r="E43" i="8"/>
  <c r="F43" i="8" s="1"/>
  <c r="H43" i="8"/>
  <c r="I43" i="8"/>
  <c r="E44" i="8"/>
  <c r="F44" i="8" s="1"/>
  <c r="H44" i="8"/>
  <c r="I44" i="8"/>
  <c r="E45" i="8"/>
  <c r="F45" i="8" s="1"/>
  <c r="H45" i="8"/>
  <c r="I45" i="8"/>
  <c r="E46" i="8"/>
  <c r="F46" i="8" s="1"/>
  <c r="H46" i="8"/>
  <c r="I46" i="8"/>
  <c r="E47" i="8"/>
  <c r="F47" i="8" s="1"/>
  <c r="H47" i="8"/>
  <c r="I47" i="8"/>
  <c r="E48" i="8"/>
  <c r="F48" i="8" s="1"/>
  <c r="H48" i="8"/>
  <c r="I48" i="8"/>
  <c r="E49" i="8"/>
  <c r="F49" i="8" s="1"/>
  <c r="H49" i="8"/>
  <c r="I49" i="8"/>
  <c r="E50" i="8"/>
  <c r="F50" i="8" s="1"/>
  <c r="H50" i="8"/>
  <c r="I50" i="8"/>
  <c r="E51" i="8"/>
  <c r="F51" i="8" s="1"/>
  <c r="H51" i="8"/>
  <c r="J51" i="8" s="1"/>
  <c r="I51" i="8"/>
  <c r="E52" i="8"/>
  <c r="F52" i="8" s="1"/>
  <c r="H52" i="8"/>
  <c r="I52" i="8"/>
  <c r="E53" i="8"/>
  <c r="F53" i="8" s="1"/>
  <c r="H53" i="8"/>
  <c r="J53" i="8" s="1"/>
  <c r="I53" i="8"/>
  <c r="E54" i="8"/>
  <c r="F54" i="8" s="1"/>
  <c r="H54" i="8"/>
  <c r="I54" i="8"/>
  <c r="E55" i="8"/>
  <c r="F55" i="8" s="1"/>
  <c r="H55" i="8"/>
  <c r="J55" i="8" s="1"/>
  <c r="I55" i="8"/>
  <c r="E56" i="8"/>
  <c r="F56" i="8" s="1"/>
  <c r="H56" i="8"/>
  <c r="I56" i="8"/>
  <c r="E57" i="8"/>
  <c r="F57" i="8" s="1"/>
  <c r="H57" i="8"/>
  <c r="J57" i="8" s="1"/>
  <c r="I57" i="8"/>
  <c r="E58" i="8"/>
  <c r="F58" i="8" s="1"/>
  <c r="H58" i="8"/>
  <c r="I58" i="8"/>
  <c r="E59" i="8"/>
  <c r="F59" i="8" s="1"/>
  <c r="H59" i="8"/>
  <c r="I59" i="8"/>
  <c r="E60" i="8"/>
  <c r="F60" i="8" s="1"/>
  <c r="H60" i="8"/>
  <c r="I60" i="8"/>
  <c r="E61" i="8"/>
  <c r="F61" i="8" s="1"/>
  <c r="H61" i="8"/>
  <c r="I61" i="8"/>
  <c r="E62" i="8"/>
  <c r="F62" i="8" s="1"/>
  <c r="H62" i="8"/>
  <c r="I62" i="8"/>
  <c r="J62" i="8" s="1"/>
  <c r="E63" i="8"/>
  <c r="F63" i="8" s="1"/>
  <c r="H63" i="8"/>
  <c r="I63" i="8"/>
  <c r="E64" i="8"/>
  <c r="F64" i="8" s="1"/>
  <c r="H64" i="8"/>
  <c r="I64" i="8"/>
  <c r="K64" i="8" s="1"/>
  <c r="E65" i="8"/>
  <c r="F65" i="8" s="1"/>
  <c r="H65" i="8"/>
  <c r="K65" i="8" s="1"/>
  <c r="I65" i="8"/>
  <c r="E66" i="8"/>
  <c r="F66" i="8" s="1"/>
  <c r="H66" i="8"/>
  <c r="I66" i="8"/>
  <c r="K66" i="8" s="1"/>
  <c r="E67" i="8"/>
  <c r="F67" i="8" s="1"/>
  <c r="H67" i="8"/>
  <c r="I67" i="8"/>
  <c r="E68" i="8"/>
  <c r="F68" i="8" s="1"/>
  <c r="H68" i="8"/>
  <c r="I68" i="8"/>
  <c r="K68" i="8" s="1"/>
  <c r="E69" i="8"/>
  <c r="F69" i="8" s="1"/>
  <c r="H69" i="8"/>
  <c r="I69" i="8"/>
  <c r="E70" i="8"/>
  <c r="F70" i="8" s="1"/>
  <c r="H70" i="8"/>
  <c r="I70" i="8"/>
  <c r="J70" i="8" s="1"/>
  <c r="E71" i="8"/>
  <c r="F71" i="8" s="1"/>
  <c r="H71" i="8"/>
  <c r="I71" i="8"/>
  <c r="E72" i="8"/>
  <c r="F72" i="8" s="1"/>
  <c r="H72" i="8"/>
  <c r="I72" i="8"/>
  <c r="K72" i="8" s="1"/>
  <c r="E73" i="8"/>
  <c r="F73" i="8" s="1"/>
  <c r="H73" i="8"/>
  <c r="I73" i="8"/>
  <c r="E74" i="8"/>
  <c r="F74" i="8" s="1"/>
  <c r="H74" i="8"/>
  <c r="I74" i="8"/>
  <c r="E75" i="8"/>
  <c r="F75" i="8" s="1"/>
  <c r="H75" i="8"/>
  <c r="I75" i="8"/>
  <c r="E76" i="8"/>
  <c r="F76" i="8" s="1"/>
  <c r="H76" i="8"/>
  <c r="I76" i="8"/>
  <c r="K76" i="8" s="1"/>
  <c r="E77" i="8"/>
  <c r="F77" i="8" s="1"/>
  <c r="H77" i="8"/>
  <c r="I77" i="8"/>
  <c r="E78" i="8"/>
  <c r="F78" i="8" s="1"/>
  <c r="H78" i="8"/>
  <c r="I78" i="8"/>
  <c r="E79" i="8"/>
  <c r="F79" i="8" s="1"/>
  <c r="H79" i="8"/>
  <c r="I79" i="8"/>
  <c r="E80" i="8"/>
  <c r="F80" i="8" s="1"/>
  <c r="H80" i="8"/>
  <c r="I80" i="8"/>
  <c r="E81" i="8"/>
  <c r="F81" i="8" s="1"/>
  <c r="H81" i="8"/>
  <c r="I81" i="8"/>
  <c r="E82" i="8"/>
  <c r="F82" i="8" s="1"/>
  <c r="H82" i="8"/>
  <c r="I82" i="8"/>
  <c r="J82" i="8" s="1"/>
  <c r="E83" i="8"/>
  <c r="F83" i="8" s="1"/>
  <c r="H83" i="8"/>
  <c r="I83" i="8"/>
  <c r="E84" i="8"/>
  <c r="F84" i="8" s="1"/>
  <c r="H84" i="8"/>
  <c r="I84" i="8"/>
  <c r="E85" i="8"/>
  <c r="F85" i="8" s="1"/>
  <c r="H85" i="8"/>
  <c r="I85" i="8"/>
  <c r="E86" i="8"/>
  <c r="F86" i="8" s="1"/>
  <c r="H86" i="8"/>
  <c r="I86" i="8"/>
  <c r="E87" i="8"/>
  <c r="F87" i="8" s="1"/>
  <c r="H87" i="8"/>
  <c r="I87" i="8"/>
  <c r="E88" i="8"/>
  <c r="F88" i="8" s="1"/>
  <c r="H88" i="8"/>
  <c r="I88" i="8"/>
  <c r="E89" i="8"/>
  <c r="F89" i="8" s="1"/>
  <c r="H89" i="8"/>
  <c r="I89" i="8"/>
  <c r="E90" i="8"/>
  <c r="F90" i="8" s="1"/>
  <c r="H90" i="8"/>
  <c r="I90" i="8"/>
  <c r="E91" i="8"/>
  <c r="F91" i="8" s="1"/>
  <c r="H91" i="8"/>
  <c r="I91" i="8"/>
  <c r="E92" i="8"/>
  <c r="F92" i="8" s="1"/>
  <c r="H92" i="8"/>
  <c r="I92" i="8"/>
  <c r="E93" i="8"/>
  <c r="F93" i="8" s="1"/>
  <c r="H93" i="8"/>
  <c r="I93" i="8"/>
  <c r="E94" i="8"/>
  <c r="F94" i="8" s="1"/>
  <c r="H94" i="8"/>
  <c r="I94" i="8"/>
  <c r="E95" i="8"/>
  <c r="F95" i="8" s="1"/>
  <c r="H95" i="8"/>
  <c r="I95" i="8"/>
  <c r="E96" i="8"/>
  <c r="F96" i="8" s="1"/>
  <c r="H96" i="8"/>
  <c r="I96" i="8"/>
  <c r="E97" i="8"/>
  <c r="F97" i="8" s="1"/>
  <c r="H97" i="8"/>
  <c r="I97" i="8"/>
  <c r="E98" i="8"/>
  <c r="F98" i="8" s="1"/>
  <c r="H98" i="8"/>
  <c r="I98" i="8"/>
  <c r="K98" i="8" s="1"/>
  <c r="E99" i="8"/>
  <c r="F99" i="8" s="1"/>
  <c r="H99" i="8"/>
  <c r="I99" i="8"/>
  <c r="E100" i="8"/>
  <c r="F100" i="8" s="1"/>
  <c r="H100" i="8"/>
  <c r="I100" i="8"/>
  <c r="E101" i="8"/>
  <c r="F101" i="8" s="1"/>
  <c r="H101" i="8"/>
  <c r="I101" i="8"/>
  <c r="E102" i="8"/>
  <c r="F102" i="8" s="1"/>
  <c r="H102" i="8"/>
  <c r="I102" i="8"/>
  <c r="E103" i="8"/>
  <c r="F103" i="8" s="1"/>
  <c r="H103" i="8"/>
  <c r="I103" i="8"/>
  <c r="E104" i="8"/>
  <c r="F104" i="8" s="1"/>
  <c r="H104" i="8"/>
  <c r="I104" i="8"/>
  <c r="K104" i="8" s="1"/>
  <c r="E105" i="8"/>
  <c r="F105" i="8" s="1"/>
  <c r="H105" i="8"/>
  <c r="I105" i="8"/>
  <c r="E106" i="8"/>
  <c r="F106" i="8" s="1"/>
  <c r="H106" i="8"/>
  <c r="I106" i="8"/>
  <c r="E107" i="8"/>
  <c r="F107" i="8" s="1"/>
  <c r="H107" i="8"/>
  <c r="I107" i="8"/>
  <c r="E108" i="8"/>
  <c r="F108" i="8" s="1"/>
  <c r="H108" i="8"/>
  <c r="I108" i="8"/>
  <c r="E109" i="8"/>
  <c r="F109" i="8" s="1"/>
  <c r="H109" i="8"/>
  <c r="I109" i="8"/>
  <c r="E110" i="8"/>
  <c r="F110" i="8" s="1"/>
  <c r="H110" i="8"/>
  <c r="I110" i="8"/>
  <c r="E111" i="8"/>
  <c r="F111" i="8" s="1"/>
  <c r="H111" i="8"/>
  <c r="I111" i="8"/>
  <c r="E112" i="8"/>
  <c r="F112" i="8" s="1"/>
  <c r="H112" i="8"/>
  <c r="I112" i="8"/>
  <c r="E113" i="8"/>
  <c r="F113" i="8" s="1"/>
  <c r="H113" i="8"/>
  <c r="J113" i="8" s="1"/>
  <c r="I113" i="8"/>
  <c r="E114" i="8"/>
  <c r="F114" i="8" s="1"/>
  <c r="H114" i="8"/>
  <c r="I114" i="8"/>
  <c r="E115" i="8"/>
  <c r="F115" i="8" s="1"/>
  <c r="H115" i="8"/>
  <c r="I115" i="8"/>
  <c r="E116" i="8"/>
  <c r="F116" i="8" s="1"/>
  <c r="H116" i="8"/>
  <c r="I116" i="8"/>
  <c r="E117" i="8"/>
  <c r="F117" i="8" s="1"/>
  <c r="H117" i="8"/>
  <c r="I117" i="8"/>
  <c r="E118" i="8"/>
  <c r="F118" i="8" s="1"/>
  <c r="H118" i="8"/>
  <c r="I118" i="8"/>
  <c r="E119" i="8"/>
  <c r="F119" i="8" s="1"/>
  <c r="H119" i="8"/>
  <c r="I119" i="8"/>
  <c r="E120" i="8"/>
  <c r="F120" i="8" s="1"/>
  <c r="H120" i="8"/>
  <c r="I120" i="8"/>
  <c r="E121" i="8"/>
  <c r="F121" i="8" s="1"/>
  <c r="H121" i="8"/>
  <c r="I121" i="8"/>
  <c r="E122" i="8"/>
  <c r="F122" i="8" s="1"/>
  <c r="H122" i="8"/>
  <c r="I122" i="8"/>
  <c r="E123" i="8"/>
  <c r="F123" i="8" s="1"/>
  <c r="H123" i="8"/>
  <c r="I123" i="8"/>
  <c r="E124" i="8"/>
  <c r="F124" i="8" s="1"/>
  <c r="H124" i="8"/>
  <c r="I124" i="8"/>
  <c r="E125" i="8"/>
  <c r="F125" i="8" s="1"/>
  <c r="H125" i="8"/>
  <c r="I125" i="8"/>
  <c r="E126" i="8"/>
  <c r="F126" i="8" s="1"/>
  <c r="H126" i="8"/>
  <c r="I126" i="8"/>
  <c r="E127" i="8"/>
  <c r="F127" i="8" s="1"/>
  <c r="H127" i="8"/>
  <c r="I127" i="8"/>
  <c r="E128" i="8"/>
  <c r="F128" i="8" s="1"/>
  <c r="H128" i="8"/>
  <c r="I128" i="8"/>
  <c r="E129" i="8"/>
  <c r="F129" i="8" s="1"/>
  <c r="H129" i="8"/>
  <c r="I129" i="8"/>
  <c r="E130" i="8"/>
  <c r="F130" i="8" s="1"/>
  <c r="H130" i="8"/>
  <c r="I130" i="8"/>
  <c r="K130" i="8" s="1"/>
  <c r="E131" i="8"/>
  <c r="F131" i="8" s="1"/>
  <c r="H131" i="8"/>
  <c r="I131" i="8"/>
  <c r="E132" i="8"/>
  <c r="F132" i="8" s="1"/>
  <c r="H132" i="8"/>
  <c r="I132" i="8"/>
  <c r="E133" i="8"/>
  <c r="F133" i="8" s="1"/>
  <c r="H133" i="8"/>
  <c r="I133" i="8"/>
  <c r="E134" i="8"/>
  <c r="F134" i="8" s="1"/>
  <c r="H134" i="8"/>
  <c r="I134" i="8"/>
  <c r="J134" i="8" s="1"/>
  <c r="E135" i="8"/>
  <c r="F135" i="8" s="1"/>
  <c r="H135" i="8"/>
  <c r="I135" i="8"/>
  <c r="E136" i="8"/>
  <c r="F136" i="8" s="1"/>
  <c r="H136" i="8"/>
  <c r="I136" i="8"/>
  <c r="E137" i="8"/>
  <c r="F137" i="8" s="1"/>
  <c r="H137" i="8"/>
  <c r="I137" i="8"/>
  <c r="E138" i="8"/>
  <c r="F138" i="8" s="1"/>
  <c r="H138" i="8"/>
  <c r="I138" i="8"/>
  <c r="E139" i="8"/>
  <c r="F139" i="8" s="1"/>
  <c r="H139" i="8"/>
  <c r="I139" i="8"/>
  <c r="E140" i="8"/>
  <c r="F140" i="8" s="1"/>
  <c r="H140" i="8"/>
  <c r="I140" i="8"/>
  <c r="E141" i="8"/>
  <c r="F141" i="8" s="1"/>
  <c r="H141" i="8"/>
  <c r="I141" i="8"/>
  <c r="K141" i="8"/>
  <c r="E142" i="8"/>
  <c r="F142" i="8" s="1"/>
  <c r="H142" i="8"/>
  <c r="I142" i="8"/>
  <c r="E143" i="8"/>
  <c r="F143" i="8" s="1"/>
  <c r="H143" i="8"/>
  <c r="I143" i="8"/>
  <c r="E144" i="8"/>
  <c r="F144" i="8" s="1"/>
  <c r="H144" i="8"/>
  <c r="I144" i="8"/>
  <c r="E145" i="8"/>
  <c r="F145" i="8" s="1"/>
  <c r="H145" i="8"/>
  <c r="I145" i="8"/>
  <c r="E146" i="8"/>
  <c r="F146" i="8" s="1"/>
  <c r="H146" i="8"/>
  <c r="I146" i="8"/>
  <c r="E147" i="8"/>
  <c r="F147" i="8" s="1"/>
  <c r="H147" i="8"/>
  <c r="I147" i="8"/>
  <c r="E148" i="8"/>
  <c r="F148" i="8" s="1"/>
  <c r="H148" i="8"/>
  <c r="I148" i="8"/>
  <c r="E149" i="8"/>
  <c r="F149" i="8" s="1"/>
  <c r="H149" i="8"/>
  <c r="I149" i="8"/>
  <c r="E150" i="8"/>
  <c r="F150" i="8" s="1"/>
  <c r="H150" i="8"/>
  <c r="J150" i="8" s="1"/>
  <c r="I150" i="8"/>
  <c r="E151" i="8"/>
  <c r="F151" i="8" s="1"/>
  <c r="H151" i="8"/>
  <c r="I151" i="8"/>
  <c r="E152" i="8"/>
  <c r="F152" i="8" s="1"/>
  <c r="H152" i="8"/>
  <c r="J152" i="8" s="1"/>
  <c r="I152" i="8"/>
  <c r="E153" i="8"/>
  <c r="F153" i="8" s="1"/>
  <c r="H153" i="8"/>
  <c r="I153" i="8"/>
  <c r="E154" i="8"/>
  <c r="F154" i="8" s="1"/>
  <c r="H154" i="8"/>
  <c r="I154" i="8"/>
  <c r="E155" i="8"/>
  <c r="F155" i="8" s="1"/>
  <c r="H155" i="8"/>
  <c r="I155" i="8"/>
  <c r="E156" i="8"/>
  <c r="F156" i="8" s="1"/>
  <c r="H156" i="8"/>
  <c r="I156" i="8"/>
  <c r="E157" i="8"/>
  <c r="F157" i="8" s="1"/>
  <c r="H157" i="8"/>
  <c r="I157" i="8"/>
  <c r="E158" i="8"/>
  <c r="F158" i="8" s="1"/>
  <c r="H158" i="8"/>
  <c r="I158" i="8"/>
  <c r="E159" i="8"/>
  <c r="F159" i="8" s="1"/>
  <c r="H159" i="8"/>
  <c r="I159" i="8"/>
  <c r="E160" i="8"/>
  <c r="F160" i="8" s="1"/>
  <c r="H160" i="8"/>
  <c r="I160" i="8"/>
  <c r="E161" i="8"/>
  <c r="F161" i="8" s="1"/>
  <c r="H161" i="8"/>
  <c r="I161" i="8"/>
  <c r="E162" i="8"/>
  <c r="F162" i="8" s="1"/>
  <c r="H162" i="8"/>
  <c r="I162" i="8"/>
  <c r="E163" i="8"/>
  <c r="F163" i="8" s="1"/>
  <c r="H163" i="8"/>
  <c r="I163" i="8"/>
  <c r="E164" i="8"/>
  <c r="F164" i="8" s="1"/>
  <c r="H164" i="8"/>
  <c r="I164" i="8"/>
  <c r="E165" i="8"/>
  <c r="F165" i="8" s="1"/>
  <c r="H165" i="8"/>
  <c r="I165" i="8"/>
  <c r="E166" i="8"/>
  <c r="F166" i="8" s="1"/>
  <c r="H166" i="8"/>
  <c r="I166" i="8"/>
  <c r="E167" i="8"/>
  <c r="F167" i="8" s="1"/>
  <c r="H167" i="8"/>
  <c r="I167" i="8"/>
  <c r="E168" i="8"/>
  <c r="F168" i="8" s="1"/>
  <c r="H168" i="8"/>
  <c r="I168" i="8"/>
  <c r="E169" i="8"/>
  <c r="F169" i="8" s="1"/>
  <c r="H169" i="8"/>
  <c r="I169" i="8"/>
  <c r="E170" i="8"/>
  <c r="F170" i="8" s="1"/>
  <c r="H170" i="8"/>
  <c r="I170" i="8"/>
  <c r="E171" i="8"/>
  <c r="F171" i="8" s="1"/>
  <c r="H171" i="8"/>
  <c r="I171" i="8"/>
  <c r="E172" i="8"/>
  <c r="F172" i="8" s="1"/>
  <c r="H172" i="8"/>
  <c r="I172" i="8"/>
  <c r="E173" i="8"/>
  <c r="F173" i="8" s="1"/>
  <c r="H173" i="8"/>
  <c r="I173" i="8"/>
  <c r="E174" i="8"/>
  <c r="F174" i="8" s="1"/>
  <c r="H174" i="8"/>
  <c r="I174" i="8"/>
  <c r="E175" i="8"/>
  <c r="F175" i="8" s="1"/>
  <c r="H175" i="8"/>
  <c r="I175" i="8"/>
  <c r="E176" i="8"/>
  <c r="F176" i="8" s="1"/>
  <c r="H176" i="8"/>
  <c r="I176" i="8"/>
  <c r="E177" i="8"/>
  <c r="F177" i="8" s="1"/>
  <c r="H177" i="8"/>
  <c r="I177" i="8"/>
  <c r="E178" i="8"/>
  <c r="F178" i="8" s="1"/>
  <c r="H178" i="8"/>
  <c r="I178" i="8"/>
  <c r="E179" i="8"/>
  <c r="F179" i="8" s="1"/>
  <c r="H179" i="8"/>
  <c r="I179" i="8"/>
  <c r="E180" i="8"/>
  <c r="F180" i="8" s="1"/>
  <c r="H180" i="8"/>
  <c r="I180" i="8"/>
  <c r="E181" i="8"/>
  <c r="F181" i="8" s="1"/>
  <c r="H181" i="8"/>
  <c r="I181" i="8"/>
  <c r="K181" i="8" s="1"/>
  <c r="E182" i="8"/>
  <c r="F182" i="8" s="1"/>
  <c r="H182" i="8"/>
  <c r="I182" i="8"/>
  <c r="E183" i="8"/>
  <c r="F183" i="8" s="1"/>
  <c r="H183" i="8"/>
  <c r="I183" i="8"/>
  <c r="E184" i="8"/>
  <c r="F184" i="8" s="1"/>
  <c r="H184" i="8"/>
  <c r="I184" i="8"/>
  <c r="E185" i="8"/>
  <c r="F185" i="8" s="1"/>
  <c r="H185" i="8"/>
  <c r="I185" i="8"/>
  <c r="K185" i="8" s="1"/>
  <c r="E186" i="8"/>
  <c r="F186" i="8" s="1"/>
  <c r="H186" i="8"/>
  <c r="I186" i="8"/>
  <c r="E187" i="8"/>
  <c r="F187" i="8" s="1"/>
  <c r="H187" i="8"/>
  <c r="I187" i="8"/>
  <c r="E188" i="8"/>
  <c r="F188" i="8" s="1"/>
  <c r="H188" i="8"/>
  <c r="I188" i="8"/>
  <c r="E189" i="8"/>
  <c r="F189" i="8" s="1"/>
  <c r="H189" i="8"/>
  <c r="I189" i="8"/>
  <c r="E190" i="8"/>
  <c r="F190" i="8" s="1"/>
  <c r="H190" i="8"/>
  <c r="I190" i="8"/>
  <c r="E191" i="8"/>
  <c r="F191" i="8" s="1"/>
  <c r="H191" i="8"/>
  <c r="I191" i="8"/>
  <c r="E192" i="8"/>
  <c r="F192" i="8" s="1"/>
  <c r="H192" i="8"/>
  <c r="I192" i="8"/>
  <c r="E193" i="8"/>
  <c r="F193" i="8" s="1"/>
  <c r="H193" i="8"/>
  <c r="I193" i="8"/>
  <c r="E194" i="8"/>
  <c r="F194" i="8" s="1"/>
  <c r="H194" i="8"/>
  <c r="I194" i="8"/>
  <c r="E195" i="8"/>
  <c r="F195" i="8" s="1"/>
  <c r="H195" i="8"/>
  <c r="I195" i="8"/>
  <c r="E196" i="8"/>
  <c r="F196" i="8" s="1"/>
  <c r="H196" i="8"/>
  <c r="I196" i="8"/>
  <c r="E197" i="8"/>
  <c r="F197" i="8" s="1"/>
  <c r="H197" i="8"/>
  <c r="I197" i="8"/>
  <c r="E198" i="8"/>
  <c r="F198" i="8" s="1"/>
  <c r="H198" i="8"/>
  <c r="I198" i="8"/>
  <c r="E199" i="8"/>
  <c r="F199" i="8" s="1"/>
  <c r="H199" i="8"/>
  <c r="I199" i="8"/>
  <c r="E200" i="8"/>
  <c r="F200" i="8" s="1"/>
  <c r="H200" i="8"/>
  <c r="I200" i="8"/>
  <c r="E201" i="8"/>
  <c r="F201" i="8" s="1"/>
  <c r="H201" i="8"/>
  <c r="I201" i="8"/>
  <c r="E202" i="8"/>
  <c r="F202" i="8" s="1"/>
  <c r="H202" i="8"/>
  <c r="I202" i="8"/>
  <c r="E203" i="8"/>
  <c r="F203" i="8" s="1"/>
  <c r="H203" i="8"/>
  <c r="I203" i="8"/>
  <c r="E204" i="8"/>
  <c r="F204" i="8" s="1"/>
  <c r="H204" i="8"/>
  <c r="I204" i="8"/>
  <c r="E205" i="8"/>
  <c r="F205" i="8" s="1"/>
  <c r="H205" i="8"/>
  <c r="I205" i="8"/>
  <c r="E206" i="8"/>
  <c r="F206" i="8" s="1"/>
  <c r="H206" i="8"/>
  <c r="I206" i="8"/>
  <c r="E207" i="8"/>
  <c r="F207" i="8" s="1"/>
  <c r="H207" i="8"/>
  <c r="I207" i="8"/>
  <c r="E208" i="8"/>
  <c r="F208" i="8" s="1"/>
  <c r="H208" i="8"/>
  <c r="I208" i="8"/>
  <c r="E209" i="8"/>
  <c r="F209" i="8" s="1"/>
  <c r="H209" i="8"/>
  <c r="I209" i="8"/>
  <c r="E210" i="8"/>
  <c r="F210" i="8" s="1"/>
  <c r="H210" i="8"/>
  <c r="I210" i="8"/>
  <c r="E211" i="8"/>
  <c r="F211" i="8" s="1"/>
  <c r="H211" i="8"/>
  <c r="I211" i="8"/>
  <c r="E212" i="8"/>
  <c r="F212" i="8" s="1"/>
  <c r="H212" i="8"/>
  <c r="I212" i="8"/>
  <c r="E213" i="8"/>
  <c r="F213" i="8" s="1"/>
  <c r="H213" i="8"/>
  <c r="I213" i="8"/>
  <c r="E214" i="8"/>
  <c r="F214" i="8" s="1"/>
  <c r="H214" i="8"/>
  <c r="I214" i="8"/>
  <c r="E215" i="8"/>
  <c r="F215" i="8" s="1"/>
  <c r="H215" i="8"/>
  <c r="I215" i="8"/>
  <c r="K215" i="8" s="1"/>
  <c r="E216" i="8"/>
  <c r="F216" i="8" s="1"/>
  <c r="H216" i="8"/>
  <c r="I216" i="8"/>
  <c r="E217" i="8"/>
  <c r="F217" i="8" s="1"/>
  <c r="H217" i="8"/>
  <c r="I217" i="8"/>
  <c r="E218" i="8"/>
  <c r="F218" i="8" s="1"/>
  <c r="H218" i="8"/>
  <c r="I218" i="8"/>
  <c r="E219" i="8"/>
  <c r="F219" i="8" s="1"/>
  <c r="H219" i="8"/>
  <c r="I219" i="8"/>
  <c r="B220" i="8"/>
  <c r="C220" i="8"/>
  <c r="D220" i="8" s="1"/>
  <c r="L220" i="8" s="1"/>
  <c r="E220" i="8"/>
  <c r="F220" i="8" s="1"/>
  <c r="H220" i="8"/>
  <c r="I220" i="8"/>
  <c r="E221" i="8"/>
  <c r="F221" i="8" s="1"/>
  <c r="H221" i="8"/>
  <c r="I221" i="8"/>
  <c r="E222" i="8"/>
  <c r="F222" i="8" s="1"/>
  <c r="H222" i="8"/>
  <c r="I222" i="8"/>
  <c r="E223" i="8"/>
  <c r="F223" i="8" s="1"/>
  <c r="H223" i="8"/>
  <c r="I223" i="8"/>
  <c r="E224" i="8"/>
  <c r="F224" i="8" s="1"/>
  <c r="H224" i="8"/>
  <c r="I224" i="8"/>
  <c r="E225" i="8"/>
  <c r="F225" i="8" s="1"/>
  <c r="H225" i="8"/>
  <c r="I225" i="8"/>
  <c r="E226" i="8"/>
  <c r="F226" i="8" s="1"/>
  <c r="H226" i="8"/>
  <c r="I226" i="8"/>
  <c r="E227" i="8"/>
  <c r="F227" i="8" s="1"/>
  <c r="H227" i="8"/>
  <c r="I227" i="8"/>
  <c r="E228" i="8"/>
  <c r="F228" i="8" s="1"/>
  <c r="H228" i="8"/>
  <c r="I228" i="8"/>
  <c r="E229" i="8"/>
  <c r="F229" i="8" s="1"/>
  <c r="H229" i="8"/>
  <c r="I229" i="8"/>
  <c r="E230" i="8"/>
  <c r="F230" i="8" s="1"/>
  <c r="H230" i="8"/>
  <c r="I230" i="8"/>
  <c r="E231" i="8"/>
  <c r="F231" i="8" s="1"/>
  <c r="H231" i="8"/>
  <c r="I231" i="8"/>
  <c r="E232" i="8"/>
  <c r="F232" i="8" s="1"/>
  <c r="H232" i="8"/>
  <c r="I232" i="8"/>
  <c r="E233" i="8"/>
  <c r="F233" i="8" s="1"/>
  <c r="H233" i="8"/>
  <c r="I233" i="8"/>
  <c r="E234" i="8"/>
  <c r="F234" i="8" s="1"/>
  <c r="H234" i="8"/>
  <c r="I234" i="8"/>
  <c r="E235" i="8"/>
  <c r="F235" i="8" s="1"/>
  <c r="H235" i="8"/>
  <c r="I235" i="8"/>
  <c r="K235" i="8" s="1"/>
  <c r="E236" i="8"/>
  <c r="F236" i="8" s="1"/>
  <c r="H236" i="8"/>
  <c r="I236" i="8"/>
  <c r="E237" i="8"/>
  <c r="F237" i="8" s="1"/>
  <c r="H237" i="8"/>
  <c r="I237" i="8"/>
  <c r="E238" i="8"/>
  <c r="F238" i="8" s="1"/>
  <c r="H238" i="8"/>
  <c r="I238" i="8"/>
  <c r="E239" i="8"/>
  <c r="F239" i="8" s="1"/>
  <c r="H239" i="8"/>
  <c r="I239" i="8"/>
  <c r="K239" i="8" s="1"/>
  <c r="E240" i="8"/>
  <c r="F240" i="8" s="1"/>
  <c r="H240" i="8"/>
  <c r="I240" i="8"/>
  <c r="E241" i="8"/>
  <c r="F241" i="8" s="1"/>
  <c r="H241" i="8"/>
  <c r="I241" i="8"/>
  <c r="E242" i="8"/>
  <c r="F242" i="8" s="1"/>
  <c r="H242" i="8"/>
  <c r="I242" i="8"/>
  <c r="E243" i="8"/>
  <c r="F243" i="8" s="1"/>
  <c r="H243" i="8"/>
  <c r="I243" i="8"/>
  <c r="E244" i="8"/>
  <c r="F244" i="8" s="1"/>
  <c r="H244" i="8"/>
  <c r="I244" i="8"/>
  <c r="E245" i="8"/>
  <c r="F245" i="8" s="1"/>
  <c r="H245" i="8"/>
  <c r="I245" i="8"/>
  <c r="E246" i="8"/>
  <c r="F246" i="8" s="1"/>
  <c r="H246" i="8"/>
  <c r="I246" i="8"/>
  <c r="E247" i="8"/>
  <c r="F247" i="8" s="1"/>
  <c r="H247" i="8"/>
  <c r="I247" i="8"/>
  <c r="E248" i="8"/>
  <c r="F248" i="8" s="1"/>
  <c r="H248" i="8"/>
  <c r="I248" i="8"/>
  <c r="E249" i="8"/>
  <c r="F249" i="8" s="1"/>
  <c r="H249" i="8"/>
  <c r="I249" i="8"/>
  <c r="K249" i="8" s="1"/>
  <c r="E250" i="8"/>
  <c r="F250" i="8" s="1"/>
  <c r="H250" i="8"/>
  <c r="J250" i="8" s="1"/>
  <c r="I250" i="8"/>
  <c r="E251" i="8"/>
  <c r="F251" i="8" s="1"/>
  <c r="H251" i="8"/>
  <c r="I251" i="8"/>
  <c r="E252" i="8"/>
  <c r="F252" i="8" s="1"/>
  <c r="H252" i="8"/>
  <c r="I252" i="8"/>
  <c r="E253" i="8"/>
  <c r="F253" i="8" s="1"/>
  <c r="H253" i="8"/>
  <c r="I253" i="8"/>
  <c r="K253" i="8" s="1"/>
  <c r="E254" i="8"/>
  <c r="F254" i="8" s="1"/>
  <c r="H254" i="8"/>
  <c r="I254" i="8"/>
  <c r="E255" i="8"/>
  <c r="F255" i="8" s="1"/>
  <c r="H255" i="8"/>
  <c r="I255" i="8"/>
  <c r="E256" i="8"/>
  <c r="F256" i="8" s="1"/>
  <c r="H256" i="8"/>
  <c r="I256" i="8"/>
  <c r="E257" i="8"/>
  <c r="F257" i="8" s="1"/>
  <c r="H257" i="8"/>
  <c r="I257" i="8"/>
  <c r="K257" i="8"/>
  <c r="E258" i="8"/>
  <c r="F258" i="8" s="1"/>
  <c r="H258" i="8"/>
  <c r="I258" i="8"/>
  <c r="E259" i="8"/>
  <c r="F259" i="8" s="1"/>
  <c r="H259" i="8"/>
  <c r="I259" i="8"/>
  <c r="E260" i="8"/>
  <c r="F260" i="8" s="1"/>
  <c r="H260" i="8"/>
  <c r="I260" i="8"/>
  <c r="E261" i="8"/>
  <c r="F261" i="8" s="1"/>
  <c r="H261" i="8"/>
  <c r="I261" i="8"/>
  <c r="K261" i="8" s="1"/>
  <c r="E262" i="8"/>
  <c r="F262" i="8" s="1"/>
  <c r="H262" i="8"/>
  <c r="J262" i="8" s="1"/>
  <c r="I262" i="8"/>
  <c r="E263" i="8"/>
  <c r="F263" i="8" s="1"/>
  <c r="H263" i="8"/>
  <c r="I263" i="8"/>
  <c r="E264" i="8"/>
  <c r="F264" i="8" s="1"/>
  <c r="H264" i="8"/>
  <c r="I264" i="8"/>
  <c r="K264" i="8" s="1"/>
  <c r="E265" i="8"/>
  <c r="F265" i="8" s="1"/>
  <c r="H265" i="8"/>
  <c r="I265" i="8"/>
  <c r="E266" i="8"/>
  <c r="F266" i="8" s="1"/>
  <c r="H266" i="8"/>
  <c r="I266" i="8"/>
  <c r="E267" i="8"/>
  <c r="F267" i="8" s="1"/>
  <c r="H267" i="8"/>
  <c r="I267" i="8"/>
  <c r="E268" i="8"/>
  <c r="F268" i="8" s="1"/>
  <c r="H268" i="8"/>
  <c r="I268" i="8"/>
  <c r="E269" i="8"/>
  <c r="F269" i="8" s="1"/>
  <c r="H269" i="8"/>
  <c r="I269" i="8"/>
  <c r="E270" i="8"/>
  <c r="F270" i="8" s="1"/>
  <c r="H270" i="8"/>
  <c r="I270" i="8"/>
  <c r="E271" i="8"/>
  <c r="F271" i="8" s="1"/>
  <c r="H271" i="8"/>
  <c r="I271" i="8"/>
  <c r="E272" i="8"/>
  <c r="F272" i="8" s="1"/>
  <c r="H272" i="8"/>
  <c r="I272" i="8"/>
  <c r="E273" i="8"/>
  <c r="F273" i="8" s="1"/>
  <c r="H273" i="8"/>
  <c r="I273" i="8"/>
  <c r="E274" i="8"/>
  <c r="F274" i="8" s="1"/>
  <c r="H274" i="8"/>
  <c r="I274" i="8"/>
  <c r="K274" i="8" s="1"/>
  <c r="E275" i="8"/>
  <c r="F275" i="8" s="1"/>
  <c r="H275" i="8"/>
  <c r="I275" i="8"/>
  <c r="E276" i="8"/>
  <c r="F276" i="8" s="1"/>
  <c r="H276" i="8"/>
  <c r="I276" i="8"/>
  <c r="E277" i="8"/>
  <c r="F277" i="8" s="1"/>
  <c r="H277" i="8"/>
  <c r="I277" i="8"/>
  <c r="E278" i="8"/>
  <c r="F278" i="8" s="1"/>
  <c r="H278" i="8"/>
  <c r="I278" i="8"/>
  <c r="E279" i="8"/>
  <c r="F279" i="8" s="1"/>
  <c r="H279" i="8"/>
  <c r="I279" i="8"/>
  <c r="E280" i="8"/>
  <c r="F280" i="8" s="1"/>
  <c r="H280" i="8"/>
  <c r="I280" i="8"/>
  <c r="E281" i="8"/>
  <c r="F281" i="8" s="1"/>
  <c r="H281" i="8"/>
  <c r="I281" i="8"/>
  <c r="E282" i="8"/>
  <c r="F282" i="8" s="1"/>
  <c r="H282" i="8"/>
  <c r="I282" i="8"/>
  <c r="E283" i="8"/>
  <c r="F283" i="8" s="1"/>
  <c r="H283" i="8"/>
  <c r="I283" i="8"/>
  <c r="E284" i="8"/>
  <c r="F284" i="8" s="1"/>
  <c r="H284" i="8"/>
  <c r="I284" i="8"/>
  <c r="E285" i="8"/>
  <c r="F285" i="8" s="1"/>
  <c r="H285" i="8"/>
  <c r="I285" i="8"/>
  <c r="E286" i="8"/>
  <c r="F286" i="8" s="1"/>
  <c r="H286" i="8"/>
  <c r="I286" i="8"/>
  <c r="E287" i="8"/>
  <c r="F287" i="8" s="1"/>
  <c r="H287" i="8"/>
  <c r="I287" i="8"/>
  <c r="E288" i="8"/>
  <c r="F288" i="8" s="1"/>
  <c r="H288" i="8"/>
  <c r="I288" i="8"/>
  <c r="E289" i="8"/>
  <c r="F289" i="8" s="1"/>
  <c r="H289" i="8"/>
  <c r="I289" i="8"/>
  <c r="E290" i="8"/>
  <c r="F290" i="8" s="1"/>
  <c r="H290" i="8"/>
  <c r="I290" i="8"/>
  <c r="E291" i="8"/>
  <c r="F291" i="8" s="1"/>
  <c r="H291" i="8"/>
  <c r="I291" i="8"/>
  <c r="E292" i="8"/>
  <c r="F292" i="8" s="1"/>
  <c r="H292" i="8"/>
  <c r="I292" i="8"/>
  <c r="E293" i="8"/>
  <c r="F293" i="8" s="1"/>
  <c r="H293" i="8"/>
  <c r="I293" i="8"/>
  <c r="E294" i="8"/>
  <c r="F294" i="8" s="1"/>
  <c r="H294" i="8"/>
  <c r="I294" i="8"/>
  <c r="K294" i="8" s="1"/>
  <c r="E295" i="8"/>
  <c r="F295" i="8" s="1"/>
  <c r="H295" i="8"/>
  <c r="I295" i="8"/>
  <c r="E296" i="8"/>
  <c r="F296" i="8" s="1"/>
  <c r="H296" i="8"/>
  <c r="I296" i="8"/>
  <c r="E297" i="8"/>
  <c r="F297" i="8" s="1"/>
  <c r="H297" i="8"/>
  <c r="I297" i="8"/>
  <c r="E298" i="8"/>
  <c r="F298" i="8" s="1"/>
  <c r="H298" i="8"/>
  <c r="I298" i="8"/>
  <c r="E299" i="8"/>
  <c r="F299" i="8" s="1"/>
  <c r="H299" i="8"/>
  <c r="I299" i="8"/>
  <c r="E300" i="8"/>
  <c r="F300" i="8" s="1"/>
  <c r="H300" i="8"/>
  <c r="I300" i="8"/>
  <c r="E301" i="8"/>
  <c r="F301" i="8" s="1"/>
  <c r="H301" i="8"/>
  <c r="I301" i="8"/>
  <c r="E302" i="8"/>
  <c r="F302" i="8" s="1"/>
  <c r="H302" i="8"/>
  <c r="I302" i="8"/>
  <c r="E303" i="8"/>
  <c r="F303" i="8" s="1"/>
  <c r="H303" i="8"/>
  <c r="I303" i="8"/>
  <c r="E304" i="8"/>
  <c r="F304" i="8" s="1"/>
  <c r="H304" i="8"/>
  <c r="I304" i="8"/>
  <c r="E305" i="8"/>
  <c r="F305" i="8" s="1"/>
  <c r="H305" i="8"/>
  <c r="I305" i="8"/>
  <c r="E306" i="8"/>
  <c r="F306" i="8" s="1"/>
  <c r="H306" i="8"/>
  <c r="I306" i="8"/>
  <c r="E307" i="8"/>
  <c r="F307" i="8" s="1"/>
  <c r="H307" i="8"/>
  <c r="I307" i="8"/>
  <c r="E308" i="8"/>
  <c r="F308" i="8" s="1"/>
  <c r="H308" i="8"/>
  <c r="I308" i="8"/>
  <c r="E309" i="8"/>
  <c r="F309" i="8" s="1"/>
  <c r="H309" i="8"/>
  <c r="I309" i="8"/>
  <c r="E310" i="8"/>
  <c r="F310" i="8" s="1"/>
  <c r="H310" i="8"/>
  <c r="I310" i="8"/>
  <c r="E311" i="8"/>
  <c r="F311" i="8" s="1"/>
  <c r="H311" i="8"/>
  <c r="I311" i="8"/>
  <c r="E312" i="8"/>
  <c r="F312" i="8" s="1"/>
  <c r="H312" i="8"/>
  <c r="I312" i="8"/>
  <c r="E313" i="8"/>
  <c r="F313" i="8" s="1"/>
  <c r="H313" i="8"/>
  <c r="I313" i="8"/>
  <c r="E314" i="8"/>
  <c r="F314" i="8" s="1"/>
  <c r="H314" i="8"/>
  <c r="I314" i="8"/>
  <c r="E315" i="8"/>
  <c r="F315" i="8" s="1"/>
  <c r="H315" i="8"/>
  <c r="I315" i="8"/>
  <c r="E316" i="8"/>
  <c r="F316" i="8" s="1"/>
  <c r="H316" i="8"/>
  <c r="I316" i="8"/>
  <c r="E317" i="8"/>
  <c r="F317" i="8" s="1"/>
  <c r="H317" i="8"/>
  <c r="I317" i="8"/>
  <c r="E318" i="8"/>
  <c r="F318" i="8" s="1"/>
  <c r="H318" i="8"/>
  <c r="I318" i="8"/>
  <c r="E319" i="8"/>
  <c r="F319" i="8" s="1"/>
  <c r="H319" i="8"/>
  <c r="I319" i="8"/>
  <c r="E320" i="8"/>
  <c r="F320" i="8" s="1"/>
  <c r="H320" i="8"/>
  <c r="I320" i="8"/>
  <c r="E321" i="8"/>
  <c r="F321" i="8" s="1"/>
  <c r="H321" i="8"/>
  <c r="I321" i="8"/>
  <c r="E322" i="8"/>
  <c r="F322" i="8" s="1"/>
  <c r="H322" i="8"/>
  <c r="I322" i="8"/>
  <c r="E323" i="8"/>
  <c r="F323" i="8" s="1"/>
  <c r="H323" i="8"/>
  <c r="I323" i="8"/>
  <c r="E324" i="8"/>
  <c r="F324" i="8" s="1"/>
  <c r="H324" i="8"/>
  <c r="I324" i="8"/>
  <c r="E325" i="8"/>
  <c r="F325" i="8" s="1"/>
  <c r="H325" i="8"/>
  <c r="I325" i="8"/>
  <c r="E326" i="8"/>
  <c r="F326" i="8" s="1"/>
  <c r="H326" i="8"/>
  <c r="I326" i="8"/>
  <c r="E327" i="8"/>
  <c r="F327" i="8" s="1"/>
  <c r="H327" i="8"/>
  <c r="I327" i="8"/>
  <c r="E328" i="8"/>
  <c r="F328" i="8" s="1"/>
  <c r="H328" i="8"/>
  <c r="I328" i="8"/>
  <c r="E329" i="8"/>
  <c r="F329" i="8" s="1"/>
  <c r="H329" i="8"/>
  <c r="I329" i="8"/>
  <c r="E330" i="8"/>
  <c r="F330" i="8" s="1"/>
  <c r="H330" i="8"/>
  <c r="I330" i="8"/>
  <c r="E331" i="8"/>
  <c r="F331" i="8" s="1"/>
  <c r="H331" i="8"/>
  <c r="I331" i="8"/>
  <c r="E332" i="8"/>
  <c r="F332" i="8" s="1"/>
  <c r="H332" i="8"/>
  <c r="I332" i="8"/>
  <c r="E333" i="8"/>
  <c r="F333" i="8" s="1"/>
  <c r="H333" i="8"/>
  <c r="I333" i="8"/>
  <c r="K333" i="8" s="1"/>
  <c r="E334" i="8"/>
  <c r="F334" i="8" s="1"/>
  <c r="H334" i="8"/>
  <c r="I334" i="8"/>
  <c r="E335" i="8"/>
  <c r="F335" i="8" s="1"/>
  <c r="H335" i="8"/>
  <c r="I335" i="8"/>
  <c r="E336" i="8"/>
  <c r="F336" i="8" s="1"/>
  <c r="H336" i="8"/>
  <c r="I336" i="8"/>
  <c r="E337" i="8"/>
  <c r="F337" i="8" s="1"/>
  <c r="H337" i="8"/>
  <c r="I337" i="8"/>
  <c r="E338" i="8"/>
  <c r="F338" i="8" s="1"/>
  <c r="H338" i="8"/>
  <c r="I338" i="8"/>
  <c r="E339" i="8"/>
  <c r="F339" i="8" s="1"/>
  <c r="H339" i="8"/>
  <c r="I339" i="8"/>
  <c r="E340" i="8"/>
  <c r="F340" i="8" s="1"/>
  <c r="H340" i="8"/>
  <c r="I340" i="8"/>
  <c r="E341" i="8"/>
  <c r="F341" i="8" s="1"/>
  <c r="H341" i="8"/>
  <c r="I341" i="8"/>
  <c r="E342" i="8"/>
  <c r="F342" i="8" s="1"/>
  <c r="H342" i="8"/>
  <c r="I342" i="8"/>
  <c r="E343" i="8"/>
  <c r="F343" i="8" s="1"/>
  <c r="H343" i="8"/>
  <c r="I343" i="8"/>
  <c r="E344" i="8"/>
  <c r="F344" i="8" s="1"/>
  <c r="H344" i="8"/>
  <c r="I344" i="8"/>
  <c r="E345" i="8"/>
  <c r="F345" i="8" s="1"/>
  <c r="H345" i="8"/>
  <c r="I345" i="8"/>
  <c r="E346" i="8"/>
  <c r="F346" i="8" s="1"/>
  <c r="H346" i="8"/>
  <c r="I346" i="8"/>
  <c r="E347" i="8"/>
  <c r="F347" i="8" s="1"/>
  <c r="H347" i="8"/>
  <c r="I347" i="8"/>
  <c r="E348" i="8"/>
  <c r="F348" i="8" s="1"/>
  <c r="H348" i="8"/>
  <c r="I348" i="8"/>
  <c r="E349" i="8"/>
  <c r="F349" i="8" s="1"/>
  <c r="H349" i="8"/>
  <c r="I349" i="8"/>
  <c r="E350" i="8"/>
  <c r="F350" i="8" s="1"/>
  <c r="H350" i="8"/>
  <c r="I350" i="8"/>
  <c r="E351" i="8"/>
  <c r="F351" i="8" s="1"/>
  <c r="H351" i="8"/>
  <c r="I351" i="8"/>
  <c r="E352" i="8"/>
  <c r="F352" i="8" s="1"/>
  <c r="H352" i="8"/>
  <c r="I352" i="8"/>
  <c r="E353" i="8"/>
  <c r="F353" i="8" s="1"/>
  <c r="H353" i="8"/>
  <c r="I353" i="8"/>
  <c r="E354" i="8"/>
  <c r="F354" i="8" s="1"/>
  <c r="H354" i="8"/>
  <c r="I354" i="8"/>
  <c r="E355" i="8"/>
  <c r="F355" i="8" s="1"/>
  <c r="H355" i="8"/>
  <c r="I355" i="8"/>
  <c r="E356" i="8"/>
  <c r="F356" i="8" s="1"/>
  <c r="H356" i="8"/>
  <c r="I356" i="8"/>
  <c r="E357" i="8"/>
  <c r="F357" i="8" s="1"/>
  <c r="H357" i="8"/>
  <c r="I357" i="8"/>
  <c r="E358" i="8"/>
  <c r="F358" i="8" s="1"/>
  <c r="H358" i="8"/>
  <c r="I358" i="8"/>
  <c r="E359" i="8"/>
  <c r="F359" i="8" s="1"/>
  <c r="H359" i="8"/>
  <c r="I359" i="8"/>
  <c r="E360" i="8"/>
  <c r="F360" i="8" s="1"/>
  <c r="H360" i="8"/>
  <c r="I360" i="8"/>
  <c r="E361" i="8"/>
  <c r="F361" i="8" s="1"/>
  <c r="H361" i="8"/>
  <c r="I361" i="8"/>
  <c r="E362" i="8"/>
  <c r="F362" i="8" s="1"/>
  <c r="H362" i="8"/>
  <c r="I362" i="8"/>
  <c r="E363" i="8"/>
  <c r="F363" i="8" s="1"/>
  <c r="H363" i="8"/>
  <c r="I363" i="8"/>
  <c r="E364" i="8"/>
  <c r="F364" i="8" s="1"/>
  <c r="H364" i="8"/>
  <c r="I364" i="8"/>
  <c r="E365" i="8"/>
  <c r="F365" i="8" s="1"/>
  <c r="H365" i="8"/>
  <c r="I365" i="8"/>
  <c r="E366" i="8"/>
  <c r="F366" i="8" s="1"/>
  <c r="H366" i="8"/>
  <c r="I366" i="8"/>
  <c r="E367" i="8"/>
  <c r="F367" i="8" s="1"/>
  <c r="H367" i="8"/>
  <c r="I367" i="8"/>
  <c r="E368" i="8"/>
  <c r="F368" i="8" s="1"/>
  <c r="H368" i="8"/>
  <c r="I368" i="8"/>
  <c r="J368" i="8" s="1"/>
  <c r="E369" i="8"/>
  <c r="F369" i="8" s="1"/>
  <c r="H369" i="8"/>
  <c r="I369" i="8"/>
  <c r="E370" i="8"/>
  <c r="F370" i="8" s="1"/>
  <c r="H370" i="8"/>
  <c r="I370" i="8"/>
  <c r="K368" i="8" l="1"/>
  <c r="K347" i="8"/>
  <c r="J334" i="8"/>
  <c r="K331" i="8"/>
  <c r="J326" i="8"/>
  <c r="K323" i="8"/>
  <c r="K270" i="8"/>
  <c r="K262" i="8"/>
  <c r="K252" i="8"/>
  <c r="K210" i="8"/>
  <c r="J189" i="8"/>
  <c r="K96" i="8"/>
  <c r="K24" i="8"/>
  <c r="K16" i="8"/>
  <c r="L281" i="16"/>
  <c r="N281" i="16" s="1"/>
  <c r="O281" i="16" s="1"/>
  <c r="K277" i="16"/>
  <c r="J236" i="16"/>
  <c r="L227" i="16"/>
  <c r="J116" i="16"/>
  <c r="K108" i="16"/>
  <c r="K32" i="16"/>
  <c r="K13" i="16"/>
  <c r="J293" i="10"/>
  <c r="K280" i="10"/>
  <c r="K251" i="10"/>
  <c r="K246" i="10"/>
  <c r="K235" i="10"/>
  <c r="J222" i="10"/>
  <c r="J130" i="10"/>
  <c r="J115" i="10"/>
  <c r="K99" i="10"/>
  <c r="J92" i="10"/>
  <c r="K32" i="10"/>
  <c r="J320" i="8"/>
  <c r="J199" i="8"/>
  <c r="J191" i="8"/>
  <c r="K10" i="8"/>
  <c r="J335" i="16"/>
  <c r="J307" i="16"/>
  <c r="J269" i="16"/>
  <c r="K226" i="16"/>
  <c r="L225" i="16"/>
  <c r="J207" i="16"/>
  <c r="K34" i="16"/>
  <c r="K279" i="10"/>
  <c r="J274" i="10"/>
  <c r="K271" i="10"/>
  <c r="K256" i="10"/>
  <c r="J253" i="10"/>
  <c r="J248" i="10"/>
  <c r="K203" i="10"/>
  <c r="J193" i="10"/>
  <c r="K165" i="10"/>
  <c r="J160" i="10"/>
  <c r="J145" i="10"/>
  <c r="J119" i="10"/>
  <c r="J94" i="10"/>
  <c r="J89" i="10"/>
  <c r="K79" i="10"/>
  <c r="K76" i="10"/>
  <c r="K71" i="10"/>
  <c r="K34" i="10"/>
  <c r="J156" i="8"/>
  <c r="J148" i="8"/>
  <c r="K111" i="8"/>
  <c r="J366" i="16"/>
  <c r="L359" i="16"/>
  <c r="M359" i="16" s="1"/>
  <c r="J142" i="16"/>
  <c r="J63" i="16"/>
  <c r="J348" i="10"/>
  <c r="J340" i="10"/>
  <c r="J332" i="10"/>
  <c r="J324" i="10"/>
  <c r="J316" i="10"/>
  <c r="K327" i="8"/>
  <c r="K319" i="8"/>
  <c r="K266" i="8"/>
  <c r="J251" i="8"/>
  <c r="J193" i="8"/>
  <c r="K73" i="8"/>
  <c r="K28" i="8"/>
  <c r="K20" i="8"/>
  <c r="K370" i="16"/>
  <c r="J330" i="16"/>
  <c r="L329" i="16"/>
  <c r="M329" i="16" s="1"/>
  <c r="L280" i="16"/>
  <c r="M280" i="16" s="1"/>
  <c r="J267" i="16"/>
  <c r="L261" i="16"/>
  <c r="J259" i="16"/>
  <c r="J240" i="16"/>
  <c r="K235" i="16"/>
  <c r="L223" i="16"/>
  <c r="J139" i="16"/>
  <c r="J292" i="10"/>
  <c r="K276" i="10"/>
  <c r="J250" i="10"/>
  <c r="J226" i="10"/>
  <c r="J200" i="10"/>
  <c r="J147" i="10"/>
  <c r="K93" i="10"/>
  <c r="J91" i="10"/>
  <c r="K83" i="10"/>
  <c r="J39" i="10"/>
  <c r="K36" i="10"/>
  <c r="L275" i="16"/>
  <c r="J65" i="16"/>
  <c r="J350" i="10"/>
  <c r="J342" i="10"/>
  <c r="J326" i="10"/>
  <c r="J318" i="10"/>
  <c r="J310" i="10"/>
  <c r="J278" i="10"/>
  <c r="J239" i="10"/>
  <c r="J205" i="10"/>
  <c r="K197" i="10"/>
  <c r="J192" i="10"/>
  <c r="J184" i="10"/>
  <c r="K181" i="10"/>
  <c r="J144" i="10"/>
  <c r="J131" i="10"/>
  <c r="K123" i="10"/>
  <c r="K108" i="10"/>
  <c r="K41" i="10"/>
  <c r="K33" i="10"/>
  <c r="K369" i="8"/>
  <c r="K345" i="8"/>
  <c r="K321" i="8"/>
  <c r="K268" i="8"/>
  <c r="J253" i="8"/>
  <c r="K216" i="8"/>
  <c r="K75" i="8"/>
  <c r="K22" i="8"/>
  <c r="J320" i="16"/>
  <c r="J311" i="16"/>
  <c r="L278" i="16"/>
  <c r="K260" i="16"/>
  <c r="K146" i="16"/>
  <c r="K11" i="16"/>
  <c r="K275" i="10"/>
  <c r="K262" i="10"/>
  <c r="J257" i="10"/>
  <c r="J194" i="10"/>
  <c r="K75" i="10"/>
  <c r="K261" i="10"/>
  <c r="K259" i="10"/>
  <c r="J252" i="10"/>
  <c r="K233" i="10"/>
  <c r="J229" i="10"/>
  <c r="L220" i="10"/>
  <c r="N220" i="10" s="1"/>
  <c r="O220" i="10" s="1"/>
  <c r="J216" i="10"/>
  <c r="J214" i="10"/>
  <c r="K206" i="10"/>
  <c r="J152" i="10"/>
  <c r="J143" i="10"/>
  <c r="K369" i="10"/>
  <c r="K367" i="10"/>
  <c r="K198" i="10"/>
  <c r="K89" i="10"/>
  <c r="J86" i="10"/>
  <c r="J68" i="10"/>
  <c r="K44" i="10"/>
  <c r="K40" i="10"/>
  <c r="J347" i="10"/>
  <c r="J345" i="10"/>
  <c r="J339" i="10"/>
  <c r="J335" i="10"/>
  <c r="J331" i="10"/>
  <c r="J327" i="10"/>
  <c r="J323" i="10"/>
  <c r="J319" i="10"/>
  <c r="J315" i="10"/>
  <c r="J313" i="10"/>
  <c r="J311" i="10"/>
  <c r="J307" i="10"/>
  <c r="K305" i="10"/>
  <c r="J299" i="10"/>
  <c r="K274" i="10"/>
  <c r="K272" i="10"/>
  <c r="K257" i="10"/>
  <c r="J255" i="10"/>
  <c r="J236" i="10"/>
  <c r="K234" i="10"/>
  <c r="K232" i="10"/>
  <c r="J211" i="10"/>
  <c r="K209" i="10"/>
  <c r="K205" i="10"/>
  <c r="K196" i="10"/>
  <c r="K177" i="10"/>
  <c r="J142" i="10"/>
  <c r="K140" i="10"/>
  <c r="J127" i="10"/>
  <c r="J112" i="10"/>
  <c r="J106" i="10"/>
  <c r="J93" i="10"/>
  <c r="J79" i="10"/>
  <c r="K30" i="10"/>
  <c r="J28" i="10"/>
  <c r="J24" i="10"/>
  <c r="J22" i="10"/>
  <c r="J20" i="10"/>
  <c r="J18" i="10"/>
  <c r="J16" i="10"/>
  <c r="J14" i="10"/>
  <c r="J12" i="10"/>
  <c r="J10" i="10"/>
  <c r="K258" i="10"/>
  <c r="J251" i="10"/>
  <c r="J249" i="10"/>
  <c r="J245" i="10"/>
  <c r="J243" i="10"/>
  <c r="K162" i="10"/>
  <c r="K158" i="10"/>
  <c r="J151" i="10"/>
  <c r="J117" i="10"/>
  <c r="K368" i="10"/>
  <c r="K300" i="10"/>
  <c r="J277" i="10"/>
  <c r="J254" i="10"/>
  <c r="K195" i="10"/>
  <c r="J126" i="10"/>
  <c r="K105" i="10"/>
  <c r="K80" i="10"/>
  <c r="J47" i="10"/>
  <c r="J37" i="10"/>
  <c r="K278" i="10"/>
  <c r="J256" i="10"/>
  <c r="J246" i="10"/>
  <c r="J305" i="10"/>
  <c r="K193" i="10"/>
  <c r="K370" i="10"/>
  <c r="J272" i="10"/>
  <c r="J270" i="10"/>
  <c r="J261" i="10"/>
  <c r="K243" i="10"/>
  <c r="J231" i="10"/>
  <c r="K229" i="10"/>
  <c r="J203" i="10"/>
  <c r="J174" i="10"/>
  <c r="J164" i="10"/>
  <c r="J159" i="10"/>
  <c r="J140" i="10"/>
  <c r="J137" i="10"/>
  <c r="J132" i="10"/>
  <c r="K103" i="10"/>
  <c r="K98" i="10"/>
  <c r="K95" i="10"/>
  <c r="K91" i="10"/>
  <c r="K87" i="10"/>
  <c r="J73" i="10"/>
  <c r="J44" i="10"/>
  <c r="K38" i="10"/>
  <c r="J364" i="10"/>
  <c r="K360" i="10"/>
  <c r="K358" i="10"/>
  <c r="K354" i="10"/>
  <c r="K352" i="10"/>
  <c r="K346" i="10"/>
  <c r="K344" i="10"/>
  <c r="K338" i="10"/>
  <c r="K336" i="10"/>
  <c r="K330" i="10"/>
  <c r="K322" i="10"/>
  <c r="K314" i="10"/>
  <c r="J306" i="10"/>
  <c r="J275" i="10"/>
  <c r="K247" i="10"/>
  <c r="J234" i="10"/>
  <c r="K225" i="10"/>
  <c r="K223" i="10"/>
  <c r="J201" i="10"/>
  <c r="J157" i="10"/>
  <c r="J135" i="10"/>
  <c r="J128" i="10"/>
  <c r="J123" i="10"/>
  <c r="K106" i="10"/>
  <c r="J101" i="10"/>
  <c r="K96" i="10"/>
  <c r="K92" i="10"/>
  <c r="K88" i="10"/>
  <c r="K81" i="10"/>
  <c r="K45" i="10"/>
  <c r="J32" i="10"/>
  <c r="J297" i="10"/>
  <c r="J280" i="10"/>
  <c r="J273" i="10"/>
  <c r="J271" i="10"/>
  <c r="J269" i="10"/>
  <c r="J262" i="10"/>
  <c r="J260" i="10"/>
  <c r="K255" i="10"/>
  <c r="K245" i="10"/>
  <c r="J232" i="10"/>
  <c r="J230" i="10"/>
  <c r="J221" i="10"/>
  <c r="J189" i="10"/>
  <c r="J178" i="10"/>
  <c r="J170" i="10"/>
  <c r="J165" i="10"/>
  <c r="J153" i="10"/>
  <c r="J148" i="10"/>
  <c r="J121" i="10"/>
  <c r="J116" i="10"/>
  <c r="K74" i="10"/>
  <c r="J72" i="10"/>
  <c r="K365" i="10"/>
  <c r="K363" i="10"/>
  <c r="K302" i="10"/>
  <c r="J290" i="10"/>
  <c r="K277" i="10"/>
  <c r="J276" i="10"/>
  <c r="J267" i="10"/>
  <c r="K253" i="10"/>
  <c r="J242" i="10"/>
  <c r="J240" i="10"/>
  <c r="K236" i="10"/>
  <c r="J233" i="10"/>
  <c r="K226" i="10"/>
  <c r="K208" i="10"/>
  <c r="J187" i="10"/>
  <c r="J185" i="10"/>
  <c r="J176" i="10"/>
  <c r="K173" i="10"/>
  <c r="J163" i="10"/>
  <c r="J146" i="10"/>
  <c r="J136" i="10"/>
  <c r="J134" i="10"/>
  <c r="K124" i="10"/>
  <c r="K97" i="10"/>
  <c r="K353" i="10"/>
  <c r="K351" i="10"/>
  <c r="K349" i="10"/>
  <c r="K343" i="10"/>
  <c r="K341" i="10"/>
  <c r="K337" i="10"/>
  <c r="K333" i="10"/>
  <c r="K329" i="10"/>
  <c r="K325" i="10"/>
  <c r="K321" i="10"/>
  <c r="K317" i="10"/>
  <c r="K309" i="10"/>
  <c r="J224" i="10"/>
  <c r="K217" i="10"/>
  <c r="K215" i="10"/>
  <c r="K192" i="10"/>
  <c r="J179" i="10"/>
  <c r="J171" i="10"/>
  <c r="J166" i="10"/>
  <c r="K161" i="10"/>
  <c r="K156" i="10"/>
  <c r="J139" i="10"/>
  <c r="J105" i="10"/>
  <c r="K100" i="10"/>
  <c r="K94" i="10"/>
  <c r="K90" i="10"/>
  <c r="K86" i="10"/>
  <c r="J66" i="10"/>
  <c r="K48" i="10"/>
  <c r="J31" i="10"/>
  <c r="J29" i="10"/>
  <c r="K295" i="16"/>
  <c r="K291" i="16"/>
  <c r="K287" i="16"/>
  <c r="K283" i="16"/>
  <c r="J278" i="16"/>
  <c r="K252" i="16"/>
  <c r="L226" i="16"/>
  <c r="N226" i="16" s="1"/>
  <c r="O226" i="16" s="1"/>
  <c r="L222" i="16"/>
  <c r="J205" i="16"/>
  <c r="K184" i="16"/>
  <c r="K165" i="16"/>
  <c r="K103" i="16"/>
  <c r="K101" i="16"/>
  <c r="K323" i="16"/>
  <c r="K308" i="16"/>
  <c r="K130" i="16"/>
  <c r="K128" i="16"/>
  <c r="K126" i="16"/>
  <c r="K124" i="16"/>
  <c r="K95" i="16"/>
  <c r="K93" i="16"/>
  <c r="L363" i="16"/>
  <c r="M363" i="16" s="1"/>
  <c r="K329" i="16"/>
  <c r="J309" i="16"/>
  <c r="J279" i="16"/>
  <c r="J275" i="16"/>
  <c r="L273" i="16"/>
  <c r="K258" i="16"/>
  <c r="L255" i="16"/>
  <c r="J247" i="16"/>
  <c r="K225" i="16"/>
  <c r="J221" i="16"/>
  <c r="J218" i="16"/>
  <c r="J197" i="16"/>
  <c r="K259" i="16"/>
  <c r="J193" i="16"/>
  <c r="J187" i="16"/>
  <c r="J55" i="16"/>
  <c r="J362" i="16"/>
  <c r="L360" i="16"/>
  <c r="M360" i="16" s="1"/>
  <c r="K339" i="16"/>
  <c r="J334" i="16"/>
  <c r="K325" i="16"/>
  <c r="J315" i="16"/>
  <c r="J297" i="16"/>
  <c r="J272" i="16"/>
  <c r="L270" i="16"/>
  <c r="M270" i="16" s="1"/>
  <c r="K249" i="16"/>
  <c r="K133" i="16"/>
  <c r="K131" i="16"/>
  <c r="K129" i="16"/>
  <c r="K125" i="16"/>
  <c r="K123" i="16"/>
  <c r="J106" i="16"/>
  <c r="K96" i="16"/>
  <c r="K92" i="16"/>
  <c r="K312" i="16"/>
  <c r="J302" i="16"/>
  <c r="J286" i="16"/>
  <c r="J260" i="16"/>
  <c r="K232" i="16"/>
  <c r="J223" i="16"/>
  <c r="J219" i="16"/>
  <c r="J213" i="16"/>
  <c r="J160" i="16"/>
  <c r="K148" i="16"/>
  <c r="J117" i="16"/>
  <c r="K115" i="16"/>
  <c r="J72" i="16"/>
  <c r="K64" i="16"/>
  <c r="J48" i="16"/>
  <c r="J44" i="16"/>
  <c r="K362" i="16"/>
  <c r="K333" i="16"/>
  <c r="K328" i="16"/>
  <c r="J322" i="16"/>
  <c r="K318" i="16"/>
  <c r="K317" i="16"/>
  <c r="K311" i="16"/>
  <c r="J304" i="16"/>
  <c r="L297" i="16"/>
  <c r="M297" i="16" s="1"/>
  <c r="J294" i="16"/>
  <c r="L288" i="16"/>
  <c r="M288" i="16" s="1"/>
  <c r="J271" i="16"/>
  <c r="J262" i="16"/>
  <c r="J244" i="16"/>
  <c r="K191" i="16"/>
  <c r="K189" i="16"/>
  <c r="J169" i="16"/>
  <c r="K117" i="16"/>
  <c r="J113" i="16"/>
  <c r="J107" i="16"/>
  <c r="K94" i="16"/>
  <c r="K75" i="16"/>
  <c r="L265" i="16"/>
  <c r="M265" i="16" s="1"/>
  <c r="K236" i="16"/>
  <c r="L233" i="16"/>
  <c r="K231" i="16"/>
  <c r="J183" i="16"/>
  <c r="J181" i="16"/>
  <c r="J156" i="16"/>
  <c r="J120" i="16"/>
  <c r="K118" i="16"/>
  <c r="L370" i="16"/>
  <c r="L331" i="16"/>
  <c r="M331" i="16" s="1"/>
  <c r="J312" i="16"/>
  <c r="J295" i="16"/>
  <c r="J39" i="16"/>
  <c r="K37" i="16"/>
  <c r="J319" i="16"/>
  <c r="L298" i="16"/>
  <c r="M298" i="16" s="1"/>
  <c r="J291" i="16"/>
  <c r="L289" i="16"/>
  <c r="N289" i="16" s="1"/>
  <c r="O289" i="16" s="1"/>
  <c r="J287" i="16"/>
  <c r="J273" i="16"/>
  <c r="J258" i="16"/>
  <c r="K237" i="16"/>
  <c r="J216" i="16"/>
  <c r="K366" i="16"/>
  <c r="K326" i="16"/>
  <c r="J325" i="16"/>
  <c r="K320" i="16"/>
  <c r="J292" i="16"/>
  <c r="J288" i="16"/>
  <c r="K269" i="16"/>
  <c r="J264" i="16"/>
  <c r="J131" i="16"/>
  <c r="K119" i="16"/>
  <c r="J114" i="16"/>
  <c r="J112" i="16"/>
  <c r="K52" i="16"/>
  <c r="K48" i="16"/>
  <c r="J370" i="16"/>
  <c r="J368" i="16"/>
  <c r="K341" i="16"/>
  <c r="K331" i="16"/>
  <c r="K280" i="16"/>
  <c r="K275" i="16"/>
  <c r="K265" i="16"/>
  <c r="L252" i="16"/>
  <c r="K250" i="16"/>
  <c r="K248" i="16"/>
  <c r="K228" i="16"/>
  <c r="K206" i="16"/>
  <c r="J188" i="16"/>
  <c r="K162" i="16"/>
  <c r="K140" i="16"/>
  <c r="J121" i="16"/>
  <c r="J93" i="16"/>
  <c r="K91" i="16"/>
  <c r="J89" i="16"/>
  <c r="K83" i="16"/>
  <c r="J74" i="16"/>
  <c r="J34" i="16"/>
  <c r="K327" i="16"/>
  <c r="J310" i="16"/>
  <c r="K309" i="16"/>
  <c r="K289" i="16"/>
  <c r="L253" i="16"/>
  <c r="N253" i="16" s="1"/>
  <c r="O253" i="16" s="1"/>
  <c r="L241" i="16"/>
  <c r="K239" i="16"/>
  <c r="K229" i="16"/>
  <c r="K219" i="16"/>
  <c r="K217" i="16"/>
  <c r="K213" i="16"/>
  <c r="J211" i="16"/>
  <c r="K132" i="16"/>
  <c r="K40" i="16"/>
  <c r="J38" i="16"/>
  <c r="K10" i="16"/>
  <c r="J339" i="16"/>
  <c r="K335" i="16"/>
  <c r="J321" i="16"/>
  <c r="K319" i="16"/>
  <c r="J318" i="16"/>
  <c r="J306" i="16"/>
  <c r="L296" i="16"/>
  <c r="M296" i="16" s="1"/>
  <c r="K264" i="16"/>
  <c r="J250" i="16"/>
  <c r="K241" i="16"/>
  <c r="K238" i="16"/>
  <c r="J237" i="16"/>
  <c r="L230" i="16"/>
  <c r="N230" i="16" s="1"/>
  <c r="O230" i="16" s="1"/>
  <c r="K216" i="16"/>
  <c r="K214" i="16"/>
  <c r="J201" i="16"/>
  <c r="K199" i="16"/>
  <c r="K196" i="16"/>
  <c r="J189" i="16"/>
  <c r="J182" i="16"/>
  <c r="J177" i="16"/>
  <c r="J172" i="16"/>
  <c r="K88" i="16"/>
  <c r="J47" i="16"/>
  <c r="L369" i="16"/>
  <c r="J364" i="16"/>
  <c r="J340" i="16"/>
  <c r="K322" i="16"/>
  <c r="K307" i="16"/>
  <c r="M281" i="16"/>
  <c r="K278" i="16"/>
  <c r="L274" i="16"/>
  <c r="K251" i="16"/>
  <c r="L245" i="16"/>
  <c r="L231" i="16"/>
  <c r="L224" i="16"/>
  <c r="J209" i="16"/>
  <c r="K204" i="16"/>
  <c r="K180" i="16"/>
  <c r="K161" i="16"/>
  <c r="K154" i="16"/>
  <c r="K136" i="16"/>
  <c r="K134" i="16"/>
  <c r="K122" i="16"/>
  <c r="J118" i="16"/>
  <c r="K109" i="16"/>
  <c r="J43" i="16"/>
  <c r="L283" i="16"/>
  <c r="L362" i="16"/>
  <c r="K337" i="16"/>
  <c r="K313" i="16"/>
  <c r="L290" i="16"/>
  <c r="L285" i="16"/>
  <c r="N285" i="16" s="1"/>
  <c r="O285" i="16" s="1"/>
  <c r="J283" i="16"/>
  <c r="K281" i="16"/>
  <c r="L276" i="16"/>
  <c r="K273" i="16"/>
  <c r="L269" i="16"/>
  <c r="L268" i="16"/>
  <c r="L262" i="16"/>
  <c r="K243" i="16"/>
  <c r="L234" i="16"/>
  <c r="M234" i="16" s="1"/>
  <c r="K230" i="16"/>
  <c r="J202" i="16"/>
  <c r="K192" i="16"/>
  <c r="K181" i="16"/>
  <c r="J178" i="16"/>
  <c r="J173" i="16"/>
  <c r="J168" i="16"/>
  <c r="J141" i="16"/>
  <c r="K120" i="16"/>
  <c r="J119" i="16"/>
  <c r="K102" i="16"/>
  <c r="J70" i="16"/>
  <c r="J66" i="16"/>
  <c r="J62" i="16"/>
  <c r="J60" i="16"/>
  <c r="J58" i="16"/>
  <c r="J56" i="16"/>
  <c r="J54" i="16"/>
  <c r="K33" i="16"/>
  <c r="L364" i="16"/>
  <c r="M364" i="16" s="1"/>
  <c r="J46" i="16"/>
  <c r="L335" i="16"/>
  <c r="M335" i="16" s="1"/>
  <c r="L333" i="16"/>
  <c r="M333" i="16" s="1"/>
  <c r="J326" i="16"/>
  <c r="J314" i="16"/>
  <c r="K305" i="16"/>
  <c r="K304" i="16"/>
  <c r="L301" i="16"/>
  <c r="K299" i="16"/>
  <c r="J284" i="16"/>
  <c r="L277" i="16"/>
  <c r="N277" i="16" s="1"/>
  <c r="O277" i="16" s="1"/>
  <c r="J274" i="16"/>
  <c r="L271" i="16"/>
  <c r="K268" i="16"/>
  <c r="K267" i="16"/>
  <c r="K257" i="16"/>
  <c r="K224" i="16"/>
  <c r="K203" i="16"/>
  <c r="J200" i="16"/>
  <c r="K195" i="16"/>
  <c r="J176" i="16"/>
  <c r="K100" i="16"/>
  <c r="J42" i="16"/>
  <c r="J40" i="16"/>
  <c r="K234" i="16"/>
  <c r="K208" i="16"/>
  <c r="J155" i="16"/>
  <c r="J137" i="16"/>
  <c r="J135" i="16"/>
  <c r="J133" i="16"/>
  <c r="K85" i="16"/>
  <c r="K36" i="16"/>
  <c r="J363" i="16"/>
  <c r="J327" i="16"/>
  <c r="L272" i="16"/>
  <c r="M272" i="16" s="1"/>
  <c r="L240" i="16"/>
  <c r="M240" i="16" s="1"/>
  <c r="K187" i="16"/>
  <c r="J95" i="16"/>
  <c r="K78" i="16"/>
  <c r="J53" i="16"/>
  <c r="K14" i="16"/>
  <c r="K365" i="8"/>
  <c r="K353" i="8"/>
  <c r="J258" i="8"/>
  <c r="J256" i="8"/>
  <c r="K219" i="8"/>
  <c r="J303" i="8"/>
  <c r="K277" i="8"/>
  <c r="J252" i="8"/>
  <c r="K234" i="8"/>
  <c r="K230" i="8"/>
  <c r="K228" i="8"/>
  <c r="K226" i="8"/>
  <c r="K224" i="8"/>
  <c r="K222" i="8"/>
  <c r="K213" i="8"/>
  <c r="K209" i="8"/>
  <c r="K205" i="8"/>
  <c r="K201" i="8"/>
  <c r="J138" i="8"/>
  <c r="J126" i="8"/>
  <c r="J122" i="8"/>
  <c r="J112" i="8"/>
  <c r="J84" i="8"/>
  <c r="K82" i="8"/>
  <c r="J33" i="8"/>
  <c r="J31" i="8"/>
  <c r="J269" i="8"/>
  <c r="J265" i="8"/>
  <c r="J263" i="8"/>
  <c r="J171" i="8"/>
  <c r="J157" i="8"/>
  <c r="J74" i="8"/>
  <c r="K342" i="8"/>
  <c r="K340" i="8"/>
  <c r="K338" i="8"/>
  <c r="K336" i="8"/>
  <c r="K310" i="8"/>
  <c r="K302" i="8"/>
  <c r="K300" i="8"/>
  <c r="K298" i="8"/>
  <c r="J257" i="8"/>
  <c r="K125" i="8"/>
  <c r="K123" i="8"/>
  <c r="K117" i="8"/>
  <c r="K115" i="8"/>
  <c r="J50" i="8"/>
  <c r="J233" i="8"/>
  <c r="J225" i="8"/>
  <c r="K182" i="8"/>
  <c r="K180" i="8"/>
  <c r="K164" i="8"/>
  <c r="K85" i="8"/>
  <c r="J65" i="8"/>
  <c r="J361" i="8"/>
  <c r="K282" i="8"/>
  <c r="K278" i="8"/>
  <c r="K208" i="8"/>
  <c r="J206" i="8"/>
  <c r="K198" i="8"/>
  <c r="K190" i="8"/>
  <c r="J139" i="8"/>
  <c r="K114" i="8"/>
  <c r="K39" i="8"/>
  <c r="J35" i="8"/>
  <c r="K58" i="8"/>
  <c r="K54" i="8"/>
  <c r="K52" i="8"/>
  <c r="J345" i="8"/>
  <c r="K343" i="8"/>
  <c r="J341" i="8"/>
  <c r="K160" i="8"/>
  <c r="K84" i="8"/>
  <c r="J81" i="8"/>
  <c r="J73" i="8"/>
  <c r="J364" i="8"/>
  <c r="J356" i="8"/>
  <c r="J317" i="8"/>
  <c r="J315" i="8"/>
  <c r="J311" i="8"/>
  <c r="J274" i="8"/>
  <c r="J272" i="8"/>
  <c r="J260" i="8"/>
  <c r="K199" i="8"/>
  <c r="K92" i="8"/>
  <c r="J71" i="8"/>
  <c r="J69" i="8"/>
  <c r="K293" i="8"/>
  <c r="K291" i="8"/>
  <c r="K285" i="8"/>
  <c r="K279" i="8"/>
  <c r="K197" i="8"/>
  <c r="J142" i="8"/>
  <c r="K138" i="8"/>
  <c r="K105" i="8"/>
  <c r="K334" i="8"/>
  <c r="K233" i="8"/>
  <c r="K74" i="8"/>
  <c r="K59" i="8"/>
  <c r="K51" i="8"/>
  <c r="J30" i="8"/>
  <c r="J369" i="8"/>
  <c r="K318" i="8"/>
  <c r="K312" i="8"/>
  <c r="J275" i="8"/>
  <c r="K273" i="8"/>
  <c r="K269" i="8"/>
  <c r="K265" i="8"/>
  <c r="J247" i="8"/>
  <c r="K221" i="8"/>
  <c r="K214" i="8"/>
  <c r="K122" i="8"/>
  <c r="J101" i="8"/>
  <c r="J97" i="8"/>
  <c r="K93" i="8"/>
  <c r="K43" i="8"/>
  <c r="K112" i="8"/>
  <c r="K69" i="8"/>
  <c r="K62" i="8"/>
  <c r="J363" i="8"/>
  <c r="K357" i="8"/>
  <c r="J355" i="8"/>
  <c r="K332" i="8"/>
  <c r="K328" i="8"/>
  <c r="K324" i="8"/>
  <c r="K322" i="8"/>
  <c r="J287" i="8"/>
  <c r="J283" i="8"/>
  <c r="K281" i="8"/>
  <c r="J261" i="8"/>
  <c r="K259" i="8"/>
  <c r="K256" i="8"/>
  <c r="K254" i="8"/>
  <c r="K245" i="8"/>
  <c r="K243" i="8"/>
  <c r="J232" i="8"/>
  <c r="J224" i="8"/>
  <c r="J204" i="8"/>
  <c r="K202" i="8"/>
  <c r="K200" i="8"/>
  <c r="K179" i="8"/>
  <c r="K169" i="8"/>
  <c r="K163" i="8"/>
  <c r="K155" i="8"/>
  <c r="K153" i="8"/>
  <c r="K147" i="8"/>
  <c r="K106" i="8"/>
  <c r="J99" i="8"/>
  <c r="K49" i="8"/>
  <c r="K47" i="8"/>
  <c r="J40" i="8"/>
  <c r="K33" i="8"/>
  <c r="K23" i="8"/>
  <c r="K19" i="8"/>
  <c r="J318" i="8"/>
  <c r="J136" i="8"/>
  <c r="K119" i="8"/>
  <c r="J67" i="8"/>
  <c r="K34" i="8"/>
  <c r="K364" i="8"/>
  <c r="K339" i="8"/>
  <c r="K337" i="8"/>
  <c r="K335" i="8"/>
  <c r="J310" i="8"/>
  <c r="J306" i="8"/>
  <c r="J302" i="8"/>
  <c r="K292" i="8"/>
  <c r="K290" i="8"/>
  <c r="K288" i="8"/>
  <c r="K284" i="8"/>
  <c r="K250" i="8"/>
  <c r="K231" i="8"/>
  <c r="K227" i="8"/>
  <c r="J209" i="8"/>
  <c r="J192" i="8"/>
  <c r="J188" i="8"/>
  <c r="J128" i="8"/>
  <c r="J115" i="8"/>
  <c r="J91" i="8"/>
  <c r="J72" i="8"/>
  <c r="K70" i="8"/>
  <c r="K63" i="8"/>
  <c r="J56" i="8"/>
  <c r="J54" i="8"/>
  <c r="J45" i="8"/>
  <c r="J316" i="8"/>
  <c r="K258" i="8"/>
  <c r="K186" i="8"/>
  <c r="J184" i="8"/>
  <c r="J105" i="8"/>
  <c r="K50" i="8"/>
  <c r="K32" i="8"/>
  <c r="J349" i="8"/>
  <c r="J237" i="8"/>
  <c r="J362" i="8"/>
  <c r="K360" i="8"/>
  <c r="K348" i="8"/>
  <c r="J329" i="8"/>
  <c r="J325" i="8"/>
  <c r="K313" i="8"/>
  <c r="J282" i="8"/>
  <c r="J271" i="8"/>
  <c r="J248" i="8"/>
  <c r="J246" i="8"/>
  <c r="J244" i="8"/>
  <c r="J242" i="8"/>
  <c r="J240" i="8"/>
  <c r="K238" i="8"/>
  <c r="K193" i="8"/>
  <c r="J174" i="8"/>
  <c r="J172" i="8"/>
  <c r="K351" i="8"/>
  <c r="J270" i="8"/>
  <c r="J213" i="8"/>
  <c r="K309" i="8"/>
  <c r="K307" i="8"/>
  <c r="K299" i="8"/>
  <c r="K295" i="8"/>
  <c r="K212" i="8"/>
  <c r="J210" i="8"/>
  <c r="K133" i="8"/>
  <c r="K131" i="8"/>
  <c r="J120" i="8"/>
  <c r="J118" i="8"/>
  <c r="K78" i="8"/>
  <c r="K71" i="8"/>
  <c r="J68" i="8"/>
  <c r="J61" i="8"/>
  <c r="K57" i="8"/>
  <c r="J46" i="8"/>
  <c r="K44" i="8"/>
  <c r="K42" i="8"/>
  <c r="J330" i="8"/>
  <c r="K330" i="8"/>
  <c r="J333" i="8"/>
  <c r="J354" i="8"/>
  <c r="J353" i="8"/>
  <c r="J346" i="8"/>
  <c r="J337" i="8"/>
  <c r="K316" i="8"/>
  <c r="J264" i="8"/>
  <c r="J245" i="8"/>
  <c r="J241" i="8"/>
  <c r="K241" i="8"/>
  <c r="J197" i="8"/>
  <c r="J195" i="8"/>
  <c r="K195" i="8"/>
  <c r="J131" i="8"/>
  <c r="J63" i="8"/>
  <c r="J100" i="8"/>
  <c r="K100" i="8"/>
  <c r="J93" i="8"/>
  <c r="J367" i="8"/>
  <c r="J366" i="8"/>
  <c r="J365" i="8"/>
  <c r="K356" i="8"/>
  <c r="K349" i="8"/>
  <c r="J347" i="8"/>
  <c r="J331" i="8"/>
  <c r="J327" i="8"/>
  <c r="J229" i="8"/>
  <c r="J218" i="8"/>
  <c r="K218" i="8"/>
  <c r="K167" i="8"/>
  <c r="J154" i="8"/>
  <c r="J267" i="8"/>
  <c r="J255" i="8"/>
  <c r="J117" i="8"/>
  <c r="K77" i="8"/>
  <c r="J77" i="8"/>
  <c r="J359" i="8"/>
  <c r="J358" i="8"/>
  <c r="J357" i="8"/>
  <c r="K350" i="8"/>
  <c r="J338" i="8"/>
  <c r="J322" i="8"/>
  <c r="K320" i="8"/>
  <c r="K317" i="8"/>
  <c r="J314" i="8"/>
  <c r="K314" i="8"/>
  <c r="K306" i="8"/>
  <c r="K248" i="8"/>
  <c r="K246" i="8"/>
  <c r="K242" i="8"/>
  <c r="K232" i="8"/>
  <c r="K194" i="8"/>
  <c r="J143" i="8"/>
  <c r="K143" i="8"/>
  <c r="K370" i="8"/>
  <c r="K326" i="8"/>
  <c r="J80" i="8"/>
  <c r="K80" i="8"/>
  <c r="J286" i="8"/>
  <c r="K286" i="8"/>
  <c r="J307" i="8"/>
  <c r="K361" i="8"/>
  <c r="J360" i="8"/>
  <c r="K352" i="8"/>
  <c r="K344" i="8"/>
  <c r="J336" i="8"/>
  <c r="J332" i="8"/>
  <c r="K315" i="8"/>
  <c r="J266" i="8"/>
  <c r="K263" i="8"/>
  <c r="J254" i="8"/>
  <c r="J219" i="8"/>
  <c r="K168" i="8"/>
  <c r="J130" i="8"/>
  <c r="K67" i="8"/>
  <c r="J277" i="8"/>
  <c r="K341" i="8"/>
  <c r="J340" i="8"/>
  <c r="J335" i="8"/>
  <c r="K325" i="8"/>
  <c r="J324" i="8"/>
  <c r="J319" i="8"/>
  <c r="J313" i="8"/>
  <c r="J312" i="8"/>
  <c r="K305" i="8"/>
  <c r="J299" i="8"/>
  <c r="J298" i="8"/>
  <c r="K287" i="8"/>
  <c r="K280" i="8"/>
  <c r="J279" i="8"/>
  <c r="J278" i="8"/>
  <c r="K244" i="8"/>
  <c r="J243" i="8"/>
  <c r="J217" i="8"/>
  <c r="J216" i="8"/>
  <c r="J212" i="8"/>
  <c r="J208" i="8"/>
  <c r="K206" i="8"/>
  <c r="K196" i="8"/>
  <c r="K189" i="8"/>
  <c r="K166" i="8"/>
  <c r="K165" i="8"/>
  <c r="K142" i="8"/>
  <c r="K135" i="8"/>
  <c r="J135" i="8"/>
  <c r="K109" i="8"/>
  <c r="J109" i="8"/>
  <c r="J59" i="8"/>
  <c r="J49" i="8"/>
  <c r="J321" i="8"/>
  <c r="K308" i="8"/>
  <c r="K301" i="8"/>
  <c r="J295" i="8"/>
  <c r="J294" i="8"/>
  <c r="K283" i="8"/>
  <c r="K271" i="8"/>
  <c r="K260" i="8"/>
  <c r="J259" i="8"/>
  <c r="J249" i="8"/>
  <c r="J223" i="8"/>
  <c r="J222" i="8"/>
  <c r="J221" i="8"/>
  <c r="J178" i="8"/>
  <c r="K177" i="8"/>
  <c r="K176" i="8"/>
  <c r="K175" i="8"/>
  <c r="K173" i="8"/>
  <c r="K170" i="8"/>
  <c r="K149" i="8"/>
  <c r="K139" i="8"/>
  <c r="K126" i="8"/>
  <c r="J125" i="8"/>
  <c r="J78" i="8"/>
  <c r="J58" i="8"/>
  <c r="J52" i="8"/>
  <c r="K40" i="8"/>
  <c r="K27" i="8"/>
  <c r="K303" i="8"/>
  <c r="K296" i="8"/>
  <c r="K289" i="8"/>
  <c r="K276" i="8"/>
  <c r="K272" i="8"/>
  <c r="K236" i="8"/>
  <c r="K158" i="8"/>
  <c r="K108" i="8"/>
  <c r="J94" i="8"/>
  <c r="J75" i="8"/>
  <c r="K60" i="8"/>
  <c r="J60" i="8"/>
  <c r="J48" i="8"/>
  <c r="K48" i="8"/>
  <c r="K352" i="16"/>
  <c r="J352" i="16"/>
  <c r="K344" i="16"/>
  <c r="J344" i="16"/>
  <c r="K127" i="8"/>
  <c r="J127" i="8"/>
  <c r="J339" i="8"/>
  <c r="K329" i="8"/>
  <c r="J328" i="8"/>
  <c r="J323" i="8"/>
  <c r="K304" i="8"/>
  <c r="K297" i="8"/>
  <c r="J291" i="8"/>
  <c r="J290" i="8"/>
  <c r="J273" i="8"/>
  <c r="J215" i="8"/>
  <c r="J207" i="8"/>
  <c r="K183" i="8"/>
  <c r="K162" i="8"/>
  <c r="K161" i="8"/>
  <c r="J159" i="8"/>
  <c r="K151" i="8"/>
  <c r="J146" i="8"/>
  <c r="K134" i="8"/>
  <c r="J133" i="8"/>
  <c r="J123" i="8"/>
  <c r="J119" i="8"/>
  <c r="J111" i="8"/>
  <c r="J85" i="8"/>
  <c r="J79" i="8"/>
  <c r="K79" i="8"/>
  <c r="J76" i="8"/>
  <c r="J66" i="8"/>
  <c r="J64" i="8"/>
  <c r="J41" i="8"/>
  <c r="K237" i="10"/>
  <c r="J237" i="10"/>
  <c r="K116" i="8"/>
  <c r="K101" i="8"/>
  <c r="J92" i="8"/>
  <c r="J86" i="8"/>
  <c r="K53" i="8"/>
  <c r="J37" i="8"/>
  <c r="K15" i="8"/>
  <c r="K12" i="8"/>
  <c r="J89" i="8"/>
  <c r="K81" i="8"/>
  <c r="J32" i="8"/>
  <c r="K354" i="16"/>
  <c r="J354" i="16"/>
  <c r="K346" i="16"/>
  <c r="J346" i="16"/>
  <c r="J141" i="8"/>
  <c r="J104" i="8"/>
  <c r="K83" i="8"/>
  <c r="K61" i="8"/>
  <c r="J107" i="8"/>
  <c r="K97" i="8"/>
  <c r="J96" i="8"/>
  <c r="K56" i="8"/>
  <c r="K29" i="8"/>
  <c r="K25" i="8"/>
  <c r="K21" i="8"/>
  <c r="K14" i="8"/>
  <c r="K365" i="16"/>
  <c r="J365" i="16"/>
  <c r="K110" i="8"/>
  <c r="J108" i="8"/>
  <c r="K55" i="8"/>
  <c r="K46" i="8"/>
  <c r="K45" i="8"/>
  <c r="J44" i="8"/>
  <c r="K36" i="8"/>
  <c r="K18" i="8"/>
  <c r="K8" i="8"/>
  <c r="K353" i="16"/>
  <c r="J353" i="16"/>
  <c r="K345" i="16"/>
  <c r="J345" i="16"/>
  <c r="J316" i="16"/>
  <c r="K316" i="16"/>
  <c r="M253" i="16"/>
  <c r="K11" i="8"/>
  <c r="K355" i="16"/>
  <c r="J355" i="16"/>
  <c r="K347" i="16"/>
  <c r="J347" i="16"/>
  <c r="K356" i="16"/>
  <c r="J356" i="16"/>
  <c r="K348" i="16"/>
  <c r="J348" i="16"/>
  <c r="L366" i="16"/>
  <c r="K357" i="16"/>
  <c r="J357" i="16"/>
  <c r="K349" i="16"/>
  <c r="J349" i="16"/>
  <c r="J341" i="16"/>
  <c r="J323" i="16"/>
  <c r="L367" i="16"/>
  <c r="M367" i="16" s="1"/>
  <c r="K358" i="16"/>
  <c r="J358" i="16"/>
  <c r="K350" i="16"/>
  <c r="J350" i="16"/>
  <c r="K342" i="16"/>
  <c r="J342" i="16"/>
  <c r="J324" i="16"/>
  <c r="K324" i="16"/>
  <c r="J313" i="16"/>
  <c r="L291" i="16"/>
  <c r="K361" i="16"/>
  <c r="J361" i="16"/>
  <c r="K359" i="16"/>
  <c r="J359" i="16"/>
  <c r="K351" i="16"/>
  <c r="J351" i="16"/>
  <c r="K343" i="16"/>
  <c r="J343" i="16"/>
  <c r="K315" i="16"/>
  <c r="J303" i="16"/>
  <c r="K303" i="16"/>
  <c r="J185" i="16"/>
  <c r="K185" i="16"/>
  <c r="K338" i="16"/>
  <c r="J337" i="16"/>
  <c r="K336" i="16"/>
  <c r="N297" i="16"/>
  <c r="O297" i="16" s="1"/>
  <c r="J293" i="16"/>
  <c r="K288" i="16"/>
  <c r="J285" i="16"/>
  <c r="K284" i="16"/>
  <c r="J280" i="16"/>
  <c r="K279" i="16"/>
  <c r="J277" i="16"/>
  <c r="J261" i="16"/>
  <c r="L258" i="16"/>
  <c r="M258" i="16" s="1"/>
  <c r="J254" i="16"/>
  <c r="J251" i="16"/>
  <c r="J248" i="16"/>
  <c r="J217" i="16"/>
  <c r="J208" i="16"/>
  <c r="K205" i="16"/>
  <c r="J191" i="16"/>
  <c r="J123" i="16"/>
  <c r="K114" i="16"/>
  <c r="J78" i="16"/>
  <c r="K334" i="16"/>
  <c r="J332" i="16"/>
  <c r="K17" i="8"/>
  <c r="K13" i="8"/>
  <c r="K9" i="8"/>
  <c r="K369" i="16"/>
  <c r="K363" i="16"/>
  <c r="L361" i="16"/>
  <c r="M361" i="16" s="1"/>
  <c r="K330" i="16"/>
  <c r="J329" i="16"/>
  <c r="J300" i="16"/>
  <c r="K300" i="16"/>
  <c r="J299" i="16"/>
  <c r="K297" i="16"/>
  <c r="K296" i="16"/>
  <c r="J289" i="16"/>
  <c r="J281" i="16"/>
  <c r="K242" i="16"/>
  <c r="J241" i="16"/>
  <c r="K240" i="16"/>
  <c r="L229" i="16"/>
  <c r="M229" i="16" s="1"/>
  <c r="L228" i="16"/>
  <c r="M228" i="16" s="1"/>
  <c r="J203" i="16"/>
  <c r="K179" i="16"/>
  <c r="J179" i="16"/>
  <c r="J136" i="16"/>
  <c r="J103" i="16"/>
  <c r="K99" i="16"/>
  <c r="J99" i="16"/>
  <c r="K306" i="16"/>
  <c r="J301" i="16"/>
  <c r="K244" i="16"/>
  <c r="L232" i="16"/>
  <c r="L221" i="16"/>
  <c r="K210" i="16"/>
  <c r="K197" i="16"/>
  <c r="J148" i="16"/>
  <c r="K145" i="16"/>
  <c r="J127" i="16"/>
  <c r="K127" i="16"/>
  <c r="K90" i="16"/>
  <c r="J90" i="16"/>
  <c r="K82" i="16"/>
  <c r="J82" i="16"/>
  <c r="M261" i="16"/>
  <c r="N261" i="16"/>
  <c r="O261" i="16" s="1"/>
  <c r="J215" i="16"/>
  <c r="K215" i="16"/>
  <c r="K367" i="16"/>
  <c r="L365" i="16"/>
  <c r="J360" i="16"/>
  <c r="L341" i="16"/>
  <c r="M341" i="16" s="1"/>
  <c r="L339" i="16"/>
  <c r="M339" i="16" s="1"/>
  <c r="L337" i="16"/>
  <c r="M337" i="16" s="1"/>
  <c r="K302" i="16"/>
  <c r="L293" i="16"/>
  <c r="N293" i="16" s="1"/>
  <c r="O293" i="16" s="1"/>
  <c r="L284" i="16"/>
  <c r="J265" i="16"/>
  <c r="J245" i="16"/>
  <c r="K245" i="16"/>
  <c r="J243" i="16"/>
  <c r="L236" i="16"/>
  <c r="N236" i="16" s="1"/>
  <c r="O236" i="16" s="1"/>
  <c r="K207" i="16"/>
  <c r="J204" i="16"/>
  <c r="K201" i="16"/>
  <c r="J180" i="16"/>
  <c r="K177" i="16"/>
  <c r="K143" i="16"/>
  <c r="K137" i="16"/>
  <c r="J115" i="16"/>
  <c r="J338" i="16"/>
  <c r="J336" i="16"/>
  <c r="K314" i="16"/>
  <c r="L257" i="16"/>
  <c r="K247" i="16"/>
  <c r="J227" i="16"/>
  <c r="K227" i="16"/>
  <c r="J220" i="16"/>
  <c r="K220" i="16"/>
  <c r="K153" i="16"/>
  <c r="J98" i="16"/>
  <c r="K98" i="16"/>
  <c r="K86" i="16"/>
  <c r="J86" i="16"/>
  <c r="J71" i="16"/>
  <c r="J64" i="16"/>
  <c r="J61" i="16"/>
  <c r="J67" i="10"/>
  <c r="K67" i="10"/>
  <c r="J253" i="16"/>
  <c r="L251" i="16"/>
  <c r="M251" i="16" s="1"/>
  <c r="L249" i="16"/>
  <c r="J239" i="16"/>
  <c r="J234" i="16"/>
  <c r="K211" i="16"/>
  <c r="K183" i="16"/>
  <c r="J164" i="16"/>
  <c r="J163" i="16"/>
  <c r="J159" i="16"/>
  <c r="J132" i="16"/>
  <c r="J124" i="16"/>
  <c r="K107" i="16"/>
  <c r="J92" i="16"/>
  <c r="J75" i="16"/>
  <c r="J68" i="16"/>
  <c r="L300" i="16"/>
  <c r="N300" i="16" s="1"/>
  <c r="K294" i="16"/>
  <c r="L282" i="16"/>
  <c r="K271" i="16"/>
  <c r="J270" i="16"/>
  <c r="J257" i="16"/>
  <c r="J256" i="16"/>
  <c r="J252" i="16"/>
  <c r="L250" i="16"/>
  <c r="J235" i="16"/>
  <c r="J231" i="16"/>
  <c r="J228" i="16"/>
  <c r="J226" i="16"/>
  <c r="K223" i="16"/>
  <c r="K222" i="16"/>
  <c r="J212" i="16"/>
  <c r="K188" i="16"/>
  <c r="J186" i="16"/>
  <c r="J184" i="16"/>
  <c r="J154" i="16"/>
  <c r="J138" i="16"/>
  <c r="J126" i="16"/>
  <c r="J125" i="16"/>
  <c r="J102" i="16"/>
  <c r="J94" i="16"/>
  <c r="K79" i="16"/>
  <c r="K357" i="10"/>
  <c r="L266" i="16"/>
  <c r="N266" i="16" s="1"/>
  <c r="O266" i="16" s="1"/>
  <c r="L263" i="16"/>
  <c r="M263" i="16" s="1"/>
  <c r="L260" i="16"/>
  <c r="L247" i="16"/>
  <c r="M247" i="16" s="1"/>
  <c r="L237" i="16"/>
  <c r="M237" i="16" s="1"/>
  <c r="J194" i="16"/>
  <c r="J192" i="16"/>
  <c r="J170" i="16"/>
  <c r="J167" i="16"/>
  <c r="J151" i="16"/>
  <c r="J140" i="16"/>
  <c r="J128" i="16"/>
  <c r="J110" i="16"/>
  <c r="J109" i="16"/>
  <c r="J104" i="16"/>
  <c r="J96" i="16"/>
  <c r="J88" i="16"/>
  <c r="K80" i="16"/>
  <c r="J69" i="16"/>
  <c r="K44" i="16"/>
  <c r="L299" i="16"/>
  <c r="L292" i="16"/>
  <c r="K286" i="16"/>
  <c r="J276" i="16"/>
  <c r="L254" i="16"/>
  <c r="M254" i="16" s="1"/>
  <c r="K246" i="16"/>
  <c r="L244" i="16"/>
  <c r="M244" i="16" s="1"/>
  <c r="K202" i="16"/>
  <c r="K200" i="16"/>
  <c r="J198" i="16"/>
  <c r="J196" i="16"/>
  <c r="K178" i="16"/>
  <c r="K176" i="16"/>
  <c r="J175" i="16"/>
  <c r="K174" i="16"/>
  <c r="K158" i="16"/>
  <c r="K152" i="16"/>
  <c r="K144" i="16"/>
  <c r="K142" i="16"/>
  <c r="J130" i="16"/>
  <c r="J129" i="16"/>
  <c r="K112" i="16"/>
  <c r="K135" i="16"/>
  <c r="K113" i="16"/>
  <c r="K74" i="16"/>
  <c r="J282" i="10"/>
  <c r="K282" i="10"/>
  <c r="J352" i="10"/>
  <c r="K56" i="16"/>
  <c r="K54" i="16"/>
  <c r="J52" i="16"/>
  <c r="J51" i="16"/>
  <c r="J50" i="16"/>
  <c r="J49" i="16"/>
  <c r="K46" i="16"/>
  <c r="J45" i="16"/>
  <c r="K42" i="16"/>
  <c r="J41" i="16"/>
  <c r="K38" i="16"/>
  <c r="J37" i="16"/>
  <c r="J36" i="16"/>
  <c r="J33" i="16"/>
  <c r="J32" i="16"/>
  <c r="J10" i="16"/>
  <c r="J286" i="10"/>
  <c r="K286" i="10"/>
  <c r="K166" i="16"/>
  <c r="K150" i="16"/>
  <c r="J149" i="16"/>
  <c r="K141" i="16"/>
  <c r="J134" i="16"/>
  <c r="J122" i="16"/>
  <c r="K58" i="16"/>
  <c r="J57" i="16"/>
  <c r="J11" i="16"/>
  <c r="K364" i="10"/>
  <c r="J336" i="10"/>
  <c r="J291" i="10"/>
  <c r="K291" i="10"/>
  <c r="K230" i="10"/>
  <c r="K218" i="10"/>
  <c r="J218" i="10"/>
  <c r="K157" i="16"/>
  <c r="K155" i="16"/>
  <c r="K139" i="16"/>
  <c r="K76" i="16"/>
  <c r="K66" i="16"/>
  <c r="K62" i="16"/>
  <c r="K16" i="16"/>
  <c r="K12" i="16"/>
  <c r="K359" i="10"/>
  <c r="J289" i="10"/>
  <c r="K289" i="10"/>
  <c r="J368" i="10"/>
  <c r="J367" i="10"/>
  <c r="J358" i="10"/>
  <c r="J344" i="10"/>
  <c r="J301" i="10"/>
  <c r="K301" i="10"/>
  <c r="J259" i="10"/>
  <c r="J162" i="10"/>
  <c r="J366" i="10"/>
  <c r="K361" i="10"/>
  <c r="J353" i="10"/>
  <c r="K345" i="10"/>
  <c r="J337" i="10"/>
  <c r="J294" i="10"/>
  <c r="J287" i="10"/>
  <c r="K287" i="10"/>
  <c r="J283" i="10"/>
  <c r="K283" i="10"/>
  <c r="K249" i="10"/>
  <c r="J247" i="10"/>
  <c r="K240" i="10"/>
  <c r="J238" i="10"/>
  <c r="K201" i="10"/>
  <c r="K155" i="10"/>
  <c r="J155" i="10"/>
  <c r="J288" i="10"/>
  <c r="K288" i="10"/>
  <c r="J284" i="10"/>
  <c r="K284" i="10"/>
  <c r="J266" i="10"/>
  <c r="K266" i="10"/>
  <c r="J329" i="10"/>
  <c r="K356" i="10"/>
  <c r="J351" i="10"/>
  <c r="J343" i="10"/>
  <c r="J321" i="10"/>
  <c r="K313" i="10"/>
  <c r="K293" i="10"/>
  <c r="J285" i="10"/>
  <c r="K285" i="10"/>
  <c r="J281" i="10"/>
  <c r="K281" i="10"/>
  <c r="K270" i="10"/>
  <c r="J263" i="10"/>
  <c r="K263" i="10"/>
  <c r="K250" i="10"/>
  <c r="K248" i="10"/>
  <c r="K241" i="10"/>
  <c r="K239" i="10"/>
  <c r="K355" i="10"/>
  <c r="J354" i="10"/>
  <c r="K347" i="10"/>
  <c r="J346" i="10"/>
  <c r="K339" i="10"/>
  <c r="J338" i="10"/>
  <c r="K331" i="10"/>
  <c r="J330" i="10"/>
  <c r="K323" i="10"/>
  <c r="J322" i="10"/>
  <c r="K315" i="10"/>
  <c r="J314" i="10"/>
  <c r="K307" i="10"/>
  <c r="K304" i="10"/>
  <c r="K265" i="10"/>
  <c r="K254" i="10"/>
  <c r="J227" i="10"/>
  <c r="J219" i="10"/>
  <c r="K348" i="10"/>
  <c r="K340" i="10"/>
  <c r="K332" i="10"/>
  <c r="K324" i="10"/>
  <c r="K316" i="10"/>
  <c r="K308" i="10"/>
  <c r="J302" i="10"/>
  <c r="J217" i="10"/>
  <c r="K213" i="10"/>
  <c r="J212" i="10"/>
  <c r="J208" i="10"/>
  <c r="K194" i="10"/>
  <c r="J190" i="10"/>
  <c r="K190" i="10"/>
  <c r="J167" i="10"/>
  <c r="K350" i="10"/>
  <c r="J349" i="10"/>
  <c r="K342" i="10"/>
  <c r="J341" i="10"/>
  <c r="K334" i="10"/>
  <c r="J333" i="10"/>
  <c r="K326" i="10"/>
  <c r="J325" i="10"/>
  <c r="K318" i="10"/>
  <c r="J317" i="10"/>
  <c r="K310" i="10"/>
  <c r="J309" i="10"/>
  <c r="J300" i="10"/>
  <c r="J298" i="10"/>
  <c r="J223" i="10"/>
  <c r="J210" i="10"/>
  <c r="K207" i="10"/>
  <c r="J206" i="10"/>
  <c r="J195" i="10"/>
  <c r="K157" i="10"/>
  <c r="K154" i="10"/>
  <c r="J154" i="10"/>
  <c r="K335" i="10"/>
  <c r="K327" i="10"/>
  <c r="K319" i="10"/>
  <c r="K311" i="10"/>
  <c r="K299" i="10"/>
  <c r="K296" i="10"/>
  <c r="K269" i="10"/>
  <c r="K267" i="10"/>
  <c r="K328" i="10"/>
  <c r="K320" i="10"/>
  <c r="K312" i="10"/>
  <c r="K221" i="10"/>
  <c r="K200" i="10"/>
  <c r="J196" i="10"/>
  <c r="K189" i="10"/>
  <c r="J181" i="10"/>
  <c r="K168" i="10"/>
  <c r="K138" i="10"/>
  <c r="K122" i="10"/>
  <c r="J141" i="10"/>
  <c r="J125" i="10"/>
  <c r="J108" i="10"/>
  <c r="J75" i="10"/>
  <c r="J202" i="10"/>
  <c r="J198" i="10"/>
  <c r="K160" i="10"/>
  <c r="K145" i="10"/>
  <c r="K144" i="10"/>
  <c r="K143" i="10"/>
  <c r="K142" i="10"/>
  <c r="K129" i="10"/>
  <c r="K128" i="10"/>
  <c r="K127" i="10"/>
  <c r="K126" i="10"/>
  <c r="K112" i="10"/>
  <c r="K111" i="10"/>
  <c r="K110" i="10"/>
  <c r="J78" i="10"/>
  <c r="J42" i="10"/>
  <c r="K42" i="10"/>
  <c r="K187" i="10"/>
  <c r="J186" i="10"/>
  <c r="K184" i="10"/>
  <c r="J182" i="10"/>
  <c r="K179" i="10"/>
  <c r="K171" i="10"/>
  <c r="K164" i="10"/>
  <c r="K159" i="10"/>
  <c r="J158" i="10"/>
  <c r="K148" i="10"/>
  <c r="K147" i="10"/>
  <c r="K146" i="10"/>
  <c r="K132" i="10"/>
  <c r="K131" i="10"/>
  <c r="K130" i="10"/>
  <c r="K116" i="10"/>
  <c r="K115" i="10"/>
  <c r="K114" i="10"/>
  <c r="J99" i="10"/>
  <c r="J98" i="10"/>
  <c r="J97" i="10"/>
  <c r="J96" i="10"/>
  <c r="J71" i="10"/>
  <c r="J48" i="10"/>
  <c r="J45" i="10"/>
  <c r="J33" i="10"/>
  <c r="K85" i="10"/>
  <c r="K84" i="10"/>
  <c r="K178" i="10"/>
  <c r="J177" i="10"/>
  <c r="J175" i="10"/>
  <c r="K174" i="10"/>
  <c r="J173" i="10"/>
  <c r="K170" i="10"/>
  <c r="J169" i="10"/>
  <c r="K163" i="10"/>
  <c r="K153" i="10"/>
  <c r="K152" i="10"/>
  <c r="K151" i="10"/>
  <c r="K150" i="10"/>
  <c r="J138" i="10"/>
  <c r="K137" i="10"/>
  <c r="K136" i="10"/>
  <c r="K135" i="10"/>
  <c r="K134" i="10"/>
  <c r="J122" i="10"/>
  <c r="K121" i="10"/>
  <c r="K120" i="10"/>
  <c r="K119" i="10"/>
  <c r="K118" i="10"/>
  <c r="K101" i="10"/>
  <c r="J43" i="10"/>
  <c r="J40" i="10"/>
  <c r="J34" i="10"/>
  <c r="J46" i="10"/>
  <c r="J41" i="10"/>
  <c r="J35" i="10"/>
  <c r="J27" i="10"/>
  <c r="J23" i="10"/>
  <c r="J19" i="10"/>
  <c r="J15" i="10"/>
  <c r="J11" i="10"/>
  <c r="J74" i="10"/>
  <c r="K73" i="10"/>
  <c r="K72" i="10"/>
  <c r="J70" i="10"/>
  <c r="K65" i="10"/>
  <c r="K47" i="10"/>
  <c r="K37" i="10"/>
  <c r="J36" i="10"/>
  <c r="K39" i="10"/>
  <c r="J38" i="10"/>
  <c r="K31" i="10"/>
  <c r="K29" i="10"/>
  <c r="J25" i="10"/>
  <c r="J21" i="10"/>
  <c r="J17" i="10"/>
  <c r="J13" i="10"/>
  <c r="K26" i="10"/>
  <c r="J369" i="10"/>
  <c r="J361" i="10"/>
  <c r="J357" i="10"/>
  <c r="J363" i="10"/>
  <c r="J360" i="10"/>
  <c r="J356" i="10"/>
  <c r="J365" i="10"/>
  <c r="J359" i="10"/>
  <c r="J355" i="10"/>
  <c r="J303" i="10"/>
  <c r="K303" i="10"/>
  <c r="J295" i="10"/>
  <c r="K295" i="10"/>
  <c r="J370" i="10"/>
  <c r="J362" i="10"/>
  <c r="J268" i="10"/>
  <c r="K268" i="10"/>
  <c r="K306" i="10"/>
  <c r="K298" i="10"/>
  <c r="J264" i="10"/>
  <c r="K264" i="10"/>
  <c r="K220" i="10"/>
  <c r="J220" i="10"/>
  <c r="J215" i="10"/>
  <c r="J204" i="10"/>
  <c r="K204" i="10"/>
  <c r="K228" i="10"/>
  <c r="J228" i="10"/>
  <c r="J225" i="10"/>
  <c r="K224" i="10"/>
  <c r="K216" i="10"/>
  <c r="K211" i="10"/>
  <c r="K107" i="10"/>
  <c r="J107" i="10"/>
  <c r="K227" i="10"/>
  <c r="K219" i="10"/>
  <c r="J213" i="10"/>
  <c r="J209" i="10"/>
  <c r="J199" i="10"/>
  <c r="K199" i="10"/>
  <c r="J188" i="10"/>
  <c r="K188" i="10"/>
  <c r="J183" i="10"/>
  <c r="K183" i="10"/>
  <c r="K222" i="10"/>
  <c r="K214" i="10"/>
  <c r="K210" i="10"/>
  <c r="J191" i="10"/>
  <c r="K191" i="10"/>
  <c r="J61" i="10"/>
  <c r="K61" i="10"/>
  <c r="K180" i="10"/>
  <c r="K176" i="10"/>
  <c r="K172" i="10"/>
  <c r="J113" i="10"/>
  <c r="K113" i="10"/>
  <c r="K102" i="10"/>
  <c r="J102" i="10"/>
  <c r="K149" i="10"/>
  <c r="K141" i="10"/>
  <c r="K133" i="10"/>
  <c r="K125" i="10"/>
  <c r="K117" i="10"/>
  <c r="J109" i="10"/>
  <c r="K109" i="10"/>
  <c r="J49" i="10"/>
  <c r="K49" i="10"/>
  <c r="J104" i="10"/>
  <c r="J53" i="10"/>
  <c r="K53" i="10"/>
  <c r="J83" i="10"/>
  <c r="J77" i="10"/>
  <c r="K77" i="10"/>
  <c r="J103" i="10"/>
  <c r="J100" i="10"/>
  <c r="J57" i="10"/>
  <c r="K57" i="10"/>
  <c r="J69" i="10"/>
  <c r="K69" i="10"/>
  <c r="K78" i="10"/>
  <c r="K70" i="10"/>
  <c r="J63" i="10"/>
  <c r="K63" i="10"/>
  <c r="J60" i="10"/>
  <c r="K60" i="10"/>
  <c r="J56" i="10"/>
  <c r="K56" i="10"/>
  <c r="J52" i="10"/>
  <c r="K52" i="10"/>
  <c r="K46" i="10"/>
  <c r="J59" i="10"/>
  <c r="K59" i="10"/>
  <c r="J55" i="10"/>
  <c r="K55" i="10"/>
  <c r="J51" i="10"/>
  <c r="K51" i="10"/>
  <c r="J62" i="10"/>
  <c r="K62" i="10"/>
  <c r="J58" i="10"/>
  <c r="K58" i="10"/>
  <c r="J54" i="10"/>
  <c r="K54" i="10"/>
  <c r="J50" i="10"/>
  <c r="K50" i="10"/>
  <c r="J64" i="10"/>
  <c r="K64" i="10"/>
  <c r="J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28" i="10"/>
  <c r="K27" i="10"/>
  <c r="M285" i="16"/>
  <c r="M365" i="16"/>
  <c r="N365" i="16"/>
  <c r="O365" i="16" s="1"/>
  <c r="N276" i="16"/>
  <c r="O276" i="16" s="1"/>
  <c r="M276" i="16"/>
  <c r="M301" i="16"/>
  <c r="N301" i="16"/>
  <c r="O301" i="16" s="1"/>
  <c r="M370" i="16"/>
  <c r="N370" i="16"/>
  <c r="O370" i="16" s="1"/>
  <c r="M362" i="16"/>
  <c r="N362" i="16"/>
  <c r="O362" i="16" s="1"/>
  <c r="M369" i="16"/>
  <c r="N369" i="16"/>
  <c r="O369" i="16" s="1"/>
  <c r="M293" i="16"/>
  <c r="M366" i="16"/>
  <c r="N366" i="16"/>
  <c r="O366" i="16" s="1"/>
  <c r="N268" i="16"/>
  <c r="O268" i="16" s="1"/>
  <c r="M268" i="16"/>
  <c r="M257" i="16"/>
  <c r="N257" i="16"/>
  <c r="O257" i="16" s="1"/>
  <c r="K266" i="16"/>
  <c r="J266" i="16"/>
  <c r="N237" i="16"/>
  <c r="N363" i="16"/>
  <c r="O363" i="16" s="1"/>
  <c r="N359" i="16"/>
  <c r="O359" i="16" s="1"/>
  <c r="N341" i="16"/>
  <c r="L336" i="16"/>
  <c r="L328" i="16"/>
  <c r="L324" i="16"/>
  <c r="L320" i="16"/>
  <c r="L316" i="16"/>
  <c r="L312" i="16"/>
  <c r="L308" i="16"/>
  <c r="L304" i="16"/>
  <c r="N278" i="16"/>
  <c r="O278" i="16" s="1"/>
  <c r="M278" i="16"/>
  <c r="N272" i="16"/>
  <c r="O272" i="16" s="1"/>
  <c r="M300" i="16"/>
  <c r="M292" i="16"/>
  <c r="N292" i="16"/>
  <c r="O292" i="16" s="1"/>
  <c r="M284" i="16"/>
  <c r="N284" i="16"/>
  <c r="O284" i="16" s="1"/>
  <c r="L279" i="16"/>
  <c r="N274" i="16"/>
  <c r="O274" i="16" s="1"/>
  <c r="M274" i="16"/>
  <c r="M252" i="16"/>
  <c r="N252" i="16"/>
  <c r="O252" i="16" s="1"/>
  <c r="M231" i="16"/>
  <c r="N231" i="16"/>
  <c r="O231" i="16" s="1"/>
  <c r="N368" i="16"/>
  <c r="O368" i="16" s="1"/>
  <c r="N364" i="16"/>
  <c r="O364" i="16" s="1"/>
  <c r="N360" i="16"/>
  <c r="O360" i="16" s="1"/>
  <c r="L357" i="16"/>
  <c r="L355" i="16"/>
  <c r="L353" i="16"/>
  <c r="L351" i="16"/>
  <c r="L349" i="16"/>
  <c r="L347" i="16"/>
  <c r="L345" i="16"/>
  <c r="L343" i="16"/>
  <c r="L338" i="16"/>
  <c r="L330" i="16"/>
  <c r="L327" i="16"/>
  <c r="L323" i="16"/>
  <c r="L319" i="16"/>
  <c r="L315" i="16"/>
  <c r="L311" i="16"/>
  <c r="L307" i="16"/>
  <c r="L303" i="16"/>
  <c r="L302" i="16"/>
  <c r="L295" i="16"/>
  <c r="L294" i="16"/>
  <c r="L287" i="16"/>
  <c r="L286" i="16"/>
  <c r="K255" i="16"/>
  <c r="J255" i="16"/>
  <c r="M222" i="16"/>
  <c r="N222" i="16"/>
  <c r="O222" i="16" s="1"/>
  <c r="M290" i="16"/>
  <c r="N290" i="16"/>
  <c r="O290" i="16" s="1"/>
  <c r="M282" i="16"/>
  <c r="N282" i="16"/>
  <c r="O282" i="16" s="1"/>
  <c r="N269" i="16"/>
  <c r="O269" i="16" s="1"/>
  <c r="M269" i="16"/>
  <c r="M227" i="16"/>
  <c r="N227" i="16"/>
  <c r="O227" i="16" s="1"/>
  <c r="K368" i="16"/>
  <c r="P368" i="16" s="1"/>
  <c r="K364" i="16"/>
  <c r="K360" i="16"/>
  <c r="K340" i="16"/>
  <c r="L340" i="16"/>
  <c r="N337" i="16"/>
  <c r="K332" i="16"/>
  <c r="L332" i="16"/>
  <c r="N329" i="16"/>
  <c r="L326" i="16"/>
  <c r="L322" i="16"/>
  <c r="L318" i="16"/>
  <c r="L314" i="16"/>
  <c r="L310" i="16"/>
  <c r="L306" i="16"/>
  <c r="M299" i="16"/>
  <c r="N299" i="16"/>
  <c r="O299" i="16" s="1"/>
  <c r="M291" i="16"/>
  <c r="N291" i="16"/>
  <c r="O291" i="16" s="1"/>
  <c r="M283" i="16"/>
  <c r="N283" i="16"/>
  <c r="O283" i="16" s="1"/>
  <c r="N271" i="16"/>
  <c r="O271" i="16" s="1"/>
  <c r="M271" i="16"/>
  <c r="M262" i="16"/>
  <c r="N262" i="16"/>
  <c r="O262" i="16" s="1"/>
  <c r="M249" i="16"/>
  <c r="N249" i="16"/>
  <c r="O249" i="16" s="1"/>
  <c r="J298" i="16"/>
  <c r="K298" i="16"/>
  <c r="J290" i="16"/>
  <c r="K290" i="16"/>
  <c r="J282" i="16"/>
  <c r="K282" i="16"/>
  <c r="N273" i="16"/>
  <c r="O273" i="16" s="1"/>
  <c r="M273" i="16"/>
  <c r="M260" i="16"/>
  <c r="N260" i="16"/>
  <c r="O260" i="16" s="1"/>
  <c r="M250" i="16"/>
  <c r="N250" i="16"/>
  <c r="O250" i="16" s="1"/>
  <c r="M245" i="16"/>
  <c r="N245" i="16"/>
  <c r="L358" i="16"/>
  <c r="L356" i="16"/>
  <c r="L354" i="16"/>
  <c r="L352" i="16"/>
  <c r="L350" i="16"/>
  <c r="L348" i="16"/>
  <c r="L346" i="16"/>
  <c r="L344" i="16"/>
  <c r="L342" i="16"/>
  <c r="L334" i="16"/>
  <c r="N331" i="16"/>
  <c r="O331" i="16" s="1"/>
  <c r="L325" i="16"/>
  <c r="L321" i="16"/>
  <c r="L317" i="16"/>
  <c r="L313" i="16"/>
  <c r="L309" i="16"/>
  <c r="L305" i="16"/>
  <c r="N275" i="16"/>
  <c r="O275" i="16" s="1"/>
  <c r="M275" i="16"/>
  <c r="K263" i="16"/>
  <c r="J263" i="16"/>
  <c r="M241" i="16"/>
  <c r="N241" i="16"/>
  <c r="K301" i="16"/>
  <c r="N296" i="16"/>
  <c r="O296" i="16" s="1"/>
  <c r="K293" i="16"/>
  <c r="N288" i="16"/>
  <c r="O288" i="16" s="1"/>
  <c r="K285" i="16"/>
  <c r="N280" i="16"/>
  <c r="O280" i="16" s="1"/>
  <c r="K276" i="16"/>
  <c r="K274" i="16"/>
  <c r="K272" i="16"/>
  <c r="K270" i="16"/>
  <c r="J268" i="16"/>
  <c r="M225" i="16"/>
  <c r="N225" i="16"/>
  <c r="M267" i="16"/>
  <c r="P267" i="16" s="1"/>
  <c r="Q267" i="16" s="1"/>
  <c r="C266" i="17" s="1"/>
  <c r="K262" i="16"/>
  <c r="N259" i="16"/>
  <c r="O259" i="16" s="1"/>
  <c r="K254" i="16"/>
  <c r="N251" i="16"/>
  <c r="O251" i="16" s="1"/>
  <c r="J249" i="16"/>
  <c r="L248" i="16"/>
  <c r="M224" i="16"/>
  <c r="N224" i="16"/>
  <c r="O224" i="16" s="1"/>
  <c r="M223" i="16"/>
  <c r="N223" i="16"/>
  <c r="O223" i="16" s="1"/>
  <c r="P296" i="16"/>
  <c r="L264" i="16"/>
  <c r="L256" i="16"/>
  <c r="L246" i="16"/>
  <c r="L243" i="16"/>
  <c r="L242" i="16"/>
  <c r="L239" i="16"/>
  <c r="L238" i="16"/>
  <c r="L235" i="16"/>
  <c r="M221" i="16"/>
  <c r="N221" i="16"/>
  <c r="O221" i="16" s="1"/>
  <c r="K261" i="16"/>
  <c r="K253" i="16"/>
  <c r="M255" i="16"/>
  <c r="N255" i="16"/>
  <c r="O255" i="16" s="1"/>
  <c r="M233" i="16"/>
  <c r="N233" i="16"/>
  <c r="O233" i="16" s="1"/>
  <c r="M220" i="16"/>
  <c r="N220" i="16"/>
  <c r="P291" i="16"/>
  <c r="J246" i="16"/>
  <c r="J242" i="16"/>
  <c r="J238" i="16"/>
  <c r="M232" i="16"/>
  <c r="N232" i="16"/>
  <c r="O232" i="16" s="1"/>
  <c r="J229" i="16"/>
  <c r="K221" i="16"/>
  <c r="J214" i="16"/>
  <c r="K186" i="16"/>
  <c r="J232" i="16"/>
  <c r="J224" i="16"/>
  <c r="K182" i="16"/>
  <c r="J230" i="16"/>
  <c r="J222" i="16"/>
  <c r="J210" i="16"/>
  <c r="J206" i="16"/>
  <c r="J233" i="16"/>
  <c r="J225" i="16"/>
  <c r="K218" i="16"/>
  <c r="K194" i="16"/>
  <c r="K212" i="16"/>
  <c r="K190" i="16"/>
  <c r="K173" i="16"/>
  <c r="K167" i="16"/>
  <c r="K163" i="16"/>
  <c r="K159" i="16"/>
  <c r="K151" i="16"/>
  <c r="J145" i="16"/>
  <c r="J174" i="16"/>
  <c r="K171" i="16"/>
  <c r="K169" i="16"/>
  <c r="K149" i="16"/>
  <c r="J166" i="16"/>
  <c r="J162" i="16"/>
  <c r="J158" i="16"/>
  <c r="J108" i="16"/>
  <c r="K172" i="16"/>
  <c r="K168" i="16"/>
  <c r="J165" i="16"/>
  <c r="J161" i="16"/>
  <c r="J157" i="16"/>
  <c r="K175" i="16"/>
  <c r="K170" i="16"/>
  <c r="K164" i="16"/>
  <c r="K160" i="16"/>
  <c r="K156" i="16"/>
  <c r="J150" i="16"/>
  <c r="J105" i="16"/>
  <c r="K105" i="16"/>
  <c r="K84" i="16"/>
  <c r="J84" i="16"/>
  <c r="K77" i="16"/>
  <c r="J77" i="16"/>
  <c r="J152" i="16"/>
  <c r="J100" i="16"/>
  <c r="K81" i="16"/>
  <c r="J81" i="16"/>
  <c r="J153" i="16"/>
  <c r="J147" i="16"/>
  <c r="J143" i="16"/>
  <c r="J97" i="16"/>
  <c r="K97" i="16"/>
  <c r="J111" i="16"/>
  <c r="K111" i="16"/>
  <c r="K116" i="16"/>
  <c r="K104" i="16"/>
  <c r="J76" i="16"/>
  <c r="J79" i="16"/>
  <c r="K73" i="16"/>
  <c r="J73" i="16"/>
  <c r="K89" i="16"/>
  <c r="K87" i="16"/>
  <c r="K67" i="16"/>
  <c r="K59" i="16"/>
  <c r="K55" i="16"/>
  <c r="K45" i="16"/>
  <c r="K71" i="16"/>
  <c r="K69" i="16"/>
  <c r="K61" i="16"/>
  <c r="K53" i="16"/>
  <c r="K41" i="16"/>
  <c r="J29" i="16"/>
  <c r="K29" i="16"/>
  <c r="K72" i="16"/>
  <c r="K63" i="16"/>
  <c r="K51" i="16"/>
  <c r="J20" i="16"/>
  <c r="K20" i="16"/>
  <c r="K70" i="16"/>
  <c r="K68" i="16"/>
  <c r="K60" i="16"/>
  <c r="K57" i="16"/>
  <c r="K50" i="16"/>
  <c r="K65" i="16"/>
  <c r="K49" i="16"/>
  <c r="J35" i="16"/>
  <c r="K35" i="16"/>
  <c r="K47" i="16"/>
  <c r="K43" i="16"/>
  <c r="K39" i="16"/>
  <c r="J28" i="16"/>
  <c r="K28" i="16"/>
  <c r="J19" i="16"/>
  <c r="K19" i="16"/>
  <c r="J18" i="16"/>
  <c r="K18" i="16"/>
  <c r="J17" i="16"/>
  <c r="K17" i="16"/>
  <c r="J13" i="16"/>
  <c r="J27" i="16"/>
  <c r="K27" i="16"/>
  <c r="J16" i="16"/>
  <c r="J15" i="16"/>
  <c r="J14" i="16"/>
  <c r="J26" i="16"/>
  <c r="K26" i="16"/>
  <c r="J25" i="16"/>
  <c r="K25" i="16"/>
  <c r="J24" i="16"/>
  <c r="K24" i="16"/>
  <c r="J9" i="16"/>
  <c r="J31" i="16"/>
  <c r="K31" i="16"/>
  <c r="J23" i="16"/>
  <c r="K23" i="16"/>
  <c r="J30" i="16"/>
  <c r="K30" i="16"/>
  <c r="J22" i="16"/>
  <c r="K22" i="16"/>
  <c r="J21" i="16"/>
  <c r="K21" i="16"/>
  <c r="J352" i="8"/>
  <c r="J344" i="8"/>
  <c r="J309" i="8"/>
  <c r="J305" i="8"/>
  <c r="J301" i="8"/>
  <c r="J297" i="8"/>
  <c r="J293" i="8"/>
  <c r="J289" i="8"/>
  <c r="J285" i="8"/>
  <c r="J281" i="8"/>
  <c r="K251" i="8"/>
  <c r="J350" i="8"/>
  <c r="J342" i="8"/>
  <c r="K311" i="8"/>
  <c r="J308" i="8"/>
  <c r="J304" i="8"/>
  <c r="J300" i="8"/>
  <c r="J296" i="8"/>
  <c r="J292" i="8"/>
  <c r="J288" i="8"/>
  <c r="J284" i="8"/>
  <c r="J280" i="8"/>
  <c r="K247" i="8"/>
  <c r="K366" i="8"/>
  <c r="K362" i="8"/>
  <c r="K358" i="8"/>
  <c r="K354" i="8"/>
  <c r="J276" i="8"/>
  <c r="J268" i="8"/>
  <c r="J220" i="8"/>
  <c r="K220" i="8"/>
  <c r="J370" i="8"/>
  <c r="K346" i="8"/>
  <c r="J348" i="8"/>
  <c r="K367" i="8"/>
  <c r="K363" i="8"/>
  <c r="K359" i="8"/>
  <c r="K355" i="8"/>
  <c r="J351" i="8"/>
  <c r="J343" i="8"/>
  <c r="K275" i="8"/>
  <c r="K267" i="8"/>
  <c r="K240" i="8"/>
  <c r="K255" i="8"/>
  <c r="N220" i="8"/>
  <c r="O220" i="8" s="1"/>
  <c r="J235" i="8"/>
  <c r="J227" i="8"/>
  <c r="J238" i="8"/>
  <c r="J230" i="8"/>
  <c r="J211" i="8"/>
  <c r="K211" i="8"/>
  <c r="J203" i="8"/>
  <c r="K203" i="8"/>
  <c r="J236" i="8"/>
  <c r="J228" i="8"/>
  <c r="J239" i="8"/>
  <c r="K237" i="8"/>
  <c r="J231" i="8"/>
  <c r="K229" i="8"/>
  <c r="J226" i="8"/>
  <c r="K223" i="8"/>
  <c r="J234" i="8"/>
  <c r="J214" i="8"/>
  <c r="J187" i="8"/>
  <c r="K187" i="8"/>
  <c r="K225" i="8"/>
  <c r="K217" i="8"/>
  <c r="J201" i="8"/>
  <c r="J196" i="8"/>
  <c r="J180" i="8"/>
  <c r="J167" i="8"/>
  <c r="K207" i="8"/>
  <c r="K204" i="8"/>
  <c r="J182" i="8"/>
  <c r="K171" i="8"/>
  <c r="J140" i="8"/>
  <c r="K140" i="8"/>
  <c r="K192" i="8"/>
  <c r="K188" i="8"/>
  <c r="K184" i="8"/>
  <c r="K174" i="8"/>
  <c r="J165" i="8"/>
  <c r="J129" i="8"/>
  <c r="K129" i="8"/>
  <c r="J163" i="8"/>
  <c r="J205" i="8"/>
  <c r="J200" i="8"/>
  <c r="K178" i="8"/>
  <c r="J176" i="8"/>
  <c r="J169" i="8"/>
  <c r="J161" i="8"/>
  <c r="K159" i="8"/>
  <c r="K191" i="8"/>
  <c r="K157" i="8"/>
  <c r="J198" i="8"/>
  <c r="J190" i="8"/>
  <c r="J183" i="8"/>
  <c r="J179" i="8"/>
  <c r="J175" i="8"/>
  <c r="J153" i="8"/>
  <c r="J149" i="8"/>
  <c r="J145" i="8"/>
  <c r="K145" i="8"/>
  <c r="K172" i="8"/>
  <c r="K156" i="8"/>
  <c r="K152" i="8"/>
  <c r="K148" i="8"/>
  <c r="J144" i="8"/>
  <c r="K144" i="8"/>
  <c r="J124" i="8"/>
  <c r="K124" i="8"/>
  <c r="J137" i="8"/>
  <c r="K137" i="8"/>
  <c r="J185" i="8"/>
  <c r="J170" i="8"/>
  <c r="J168" i="8"/>
  <c r="J166" i="8"/>
  <c r="J164" i="8"/>
  <c r="J162" i="8"/>
  <c r="J160" i="8"/>
  <c r="J158" i="8"/>
  <c r="J202" i="8"/>
  <c r="J194" i="8"/>
  <c r="J186" i="8"/>
  <c r="J181" i="8"/>
  <c r="J177" i="8"/>
  <c r="J173" i="8"/>
  <c r="J155" i="8"/>
  <c r="J151" i="8"/>
  <c r="J147" i="8"/>
  <c r="J132" i="8"/>
  <c r="K132" i="8"/>
  <c r="J121" i="8"/>
  <c r="K121" i="8"/>
  <c r="K154" i="8"/>
  <c r="K150" i="8"/>
  <c r="K146" i="8"/>
  <c r="J103" i="8"/>
  <c r="K103" i="8"/>
  <c r="K88" i="8"/>
  <c r="J88" i="8"/>
  <c r="K136" i="8"/>
  <c r="K128" i="8"/>
  <c r="K120" i="8"/>
  <c r="K118" i="8"/>
  <c r="J114" i="8"/>
  <c r="K113" i="8"/>
  <c r="J90" i="8"/>
  <c r="K90" i="8"/>
  <c r="J110" i="8"/>
  <c r="J116" i="8"/>
  <c r="K107" i="8"/>
  <c r="J106" i="8"/>
  <c r="J102" i="8"/>
  <c r="K102" i="8"/>
  <c r="K99" i="8"/>
  <c r="J98" i="8"/>
  <c r="J95" i="8"/>
  <c r="K95" i="8"/>
  <c r="K91" i="8"/>
  <c r="K89" i="8"/>
  <c r="K94" i="8"/>
  <c r="J83" i="8"/>
  <c r="J87" i="8"/>
  <c r="K87" i="8"/>
  <c r="K86" i="8"/>
  <c r="J47" i="8"/>
  <c r="J43" i="8"/>
  <c r="J42" i="8"/>
  <c r="J39" i="8"/>
  <c r="J38" i="8"/>
  <c r="K38" i="8"/>
  <c r="J36" i="8"/>
  <c r="J34" i="8"/>
  <c r="K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K35" i="8"/>
  <c r="K31" i="8"/>
  <c r="C370" i="15"/>
  <c r="C370" i="4"/>
  <c r="E7" i="14"/>
  <c r="F7" i="14" s="1"/>
  <c r="H7" i="14"/>
  <c r="I7" i="14"/>
  <c r="E8" i="14"/>
  <c r="F8" i="14" s="1"/>
  <c r="H8" i="14"/>
  <c r="I8" i="14"/>
  <c r="E9" i="14"/>
  <c r="F9" i="14" s="1"/>
  <c r="H9" i="14"/>
  <c r="I9" i="14"/>
  <c r="E10" i="14"/>
  <c r="F10" i="14" s="1"/>
  <c r="H10" i="14"/>
  <c r="I10" i="14"/>
  <c r="E11" i="14"/>
  <c r="F11" i="14" s="1"/>
  <c r="H11" i="14"/>
  <c r="I11" i="14"/>
  <c r="E12" i="14"/>
  <c r="F12" i="14" s="1"/>
  <c r="H12" i="14"/>
  <c r="I12" i="14"/>
  <c r="E13" i="14"/>
  <c r="F13" i="14" s="1"/>
  <c r="H13" i="14"/>
  <c r="I13" i="14"/>
  <c r="E14" i="14"/>
  <c r="F14" i="14" s="1"/>
  <c r="H14" i="14"/>
  <c r="I14" i="14"/>
  <c r="E15" i="14"/>
  <c r="F15" i="14" s="1"/>
  <c r="H15" i="14"/>
  <c r="I15" i="14"/>
  <c r="E16" i="14"/>
  <c r="F16" i="14" s="1"/>
  <c r="H16" i="14"/>
  <c r="I16" i="14"/>
  <c r="E17" i="14"/>
  <c r="F17" i="14" s="1"/>
  <c r="H17" i="14"/>
  <c r="I17" i="14"/>
  <c r="E18" i="14"/>
  <c r="F18" i="14" s="1"/>
  <c r="H18" i="14"/>
  <c r="I18" i="14"/>
  <c r="E19" i="14"/>
  <c r="F19" i="14" s="1"/>
  <c r="H19" i="14"/>
  <c r="I19" i="14"/>
  <c r="E20" i="14"/>
  <c r="F20" i="14" s="1"/>
  <c r="H20" i="14"/>
  <c r="I20" i="14"/>
  <c r="E21" i="14"/>
  <c r="F21" i="14" s="1"/>
  <c r="H21" i="14"/>
  <c r="I21" i="14"/>
  <c r="E22" i="14"/>
  <c r="F22" i="14" s="1"/>
  <c r="H22" i="14"/>
  <c r="I22" i="14"/>
  <c r="E23" i="14"/>
  <c r="F23" i="14" s="1"/>
  <c r="H23" i="14"/>
  <c r="I23" i="14"/>
  <c r="K23" i="14"/>
  <c r="E24" i="14"/>
  <c r="F24" i="14" s="1"/>
  <c r="H24" i="14"/>
  <c r="I24" i="14"/>
  <c r="E25" i="14"/>
  <c r="F25" i="14" s="1"/>
  <c r="H25" i="14"/>
  <c r="I25" i="14"/>
  <c r="E26" i="14"/>
  <c r="F26" i="14" s="1"/>
  <c r="H26" i="14"/>
  <c r="I26" i="14"/>
  <c r="E27" i="14"/>
  <c r="F27" i="14" s="1"/>
  <c r="H27" i="14"/>
  <c r="I27" i="14"/>
  <c r="E28" i="14"/>
  <c r="F28" i="14" s="1"/>
  <c r="H28" i="14"/>
  <c r="I28" i="14"/>
  <c r="E29" i="14"/>
  <c r="F29" i="14" s="1"/>
  <c r="H29" i="14"/>
  <c r="I29" i="14"/>
  <c r="E30" i="14"/>
  <c r="F30" i="14" s="1"/>
  <c r="H30" i="14"/>
  <c r="I30" i="14"/>
  <c r="E31" i="14"/>
  <c r="F31" i="14" s="1"/>
  <c r="H31" i="14"/>
  <c r="I31" i="14"/>
  <c r="E32" i="14"/>
  <c r="F32" i="14" s="1"/>
  <c r="H32" i="14"/>
  <c r="I32" i="14"/>
  <c r="E33" i="14"/>
  <c r="F33" i="14" s="1"/>
  <c r="H33" i="14"/>
  <c r="I33" i="14"/>
  <c r="E34" i="14"/>
  <c r="F34" i="14" s="1"/>
  <c r="H34" i="14"/>
  <c r="I34" i="14"/>
  <c r="E35" i="14"/>
  <c r="F35" i="14" s="1"/>
  <c r="H35" i="14"/>
  <c r="I35" i="14"/>
  <c r="E36" i="14"/>
  <c r="F36" i="14" s="1"/>
  <c r="H36" i="14"/>
  <c r="I36" i="14"/>
  <c r="E37" i="14"/>
  <c r="F37" i="14" s="1"/>
  <c r="H37" i="14"/>
  <c r="I37" i="14"/>
  <c r="E38" i="14"/>
  <c r="F38" i="14" s="1"/>
  <c r="H38" i="14"/>
  <c r="I38" i="14"/>
  <c r="E39" i="14"/>
  <c r="F39" i="14" s="1"/>
  <c r="H39" i="14"/>
  <c r="I39" i="14"/>
  <c r="E40" i="14"/>
  <c r="F40" i="14" s="1"/>
  <c r="H40" i="14"/>
  <c r="I40" i="14"/>
  <c r="E41" i="14"/>
  <c r="F41" i="14" s="1"/>
  <c r="H41" i="14"/>
  <c r="I41" i="14"/>
  <c r="E42" i="14"/>
  <c r="F42" i="14" s="1"/>
  <c r="H42" i="14"/>
  <c r="I42" i="14"/>
  <c r="E43" i="14"/>
  <c r="F43" i="14" s="1"/>
  <c r="H43" i="14"/>
  <c r="J43" i="14" s="1"/>
  <c r="I43" i="14"/>
  <c r="K43" i="14" s="1"/>
  <c r="E44" i="14"/>
  <c r="F44" i="14" s="1"/>
  <c r="H44" i="14"/>
  <c r="I44" i="14"/>
  <c r="E45" i="14"/>
  <c r="F45" i="14" s="1"/>
  <c r="H45" i="14"/>
  <c r="I45" i="14"/>
  <c r="E46" i="14"/>
  <c r="F46" i="14" s="1"/>
  <c r="H46" i="14"/>
  <c r="I46" i="14"/>
  <c r="E47" i="14"/>
  <c r="F47" i="14" s="1"/>
  <c r="H47" i="14"/>
  <c r="I47" i="14"/>
  <c r="E48" i="14"/>
  <c r="F48" i="14" s="1"/>
  <c r="H48" i="14"/>
  <c r="I48" i="14"/>
  <c r="E49" i="14"/>
  <c r="F49" i="14" s="1"/>
  <c r="H49" i="14"/>
  <c r="I49" i="14"/>
  <c r="E50" i="14"/>
  <c r="F50" i="14" s="1"/>
  <c r="H50" i="14"/>
  <c r="I50" i="14"/>
  <c r="E51" i="14"/>
  <c r="F51" i="14" s="1"/>
  <c r="H51" i="14"/>
  <c r="I51" i="14"/>
  <c r="E52" i="14"/>
  <c r="F52" i="14" s="1"/>
  <c r="H52" i="14"/>
  <c r="I52" i="14"/>
  <c r="J52" i="14" s="1"/>
  <c r="E53" i="14"/>
  <c r="F53" i="14" s="1"/>
  <c r="H53" i="14"/>
  <c r="I53" i="14"/>
  <c r="E54" i="14"/>
  <c r="F54" i="14" s="1"/>
  <c r="H54" i="14"/>
  <c r="I54" i="14"/>
  <c r="E55" i="14"/>
  <c r="F55" i="14" s="1"/>
  <c r="H55" i="14"/>
  <c r="I55" i="14"/>
  <c r="E56" i="14"/>
  <c r="F56" i="14" s="1"/>
  <c r="H56" i="14"/>
  <c r="I56" i="14"/>
  <c r="E57" i="14"/>
  <c r="F57" i="14" s="1"/>
  <c r="H57" i="14"/>
  <c r="I57" i="14"/>
  <c r="E58" i="14"/>
  <c r="F58" i="14" s="1"/>
  <c r="H58" i="14"/>
  <c r="I58" i="14"/>
  <c r="K58" i="14" s="1"/>
  <c r="E59" i="14"/>
  <c r="F59" i="14" s="1"/>
  <c r="H59" i="14"/>
  <c r="I59" i="14"/>
  <c r="E60" i="14"/>
  <c r="F60" i="14" s="1"/>
  <c r="H60" i="14"/>
  <c r="I60" i="14"/>
  <c r="E61" i="14"/>
  <c r="F61" i="14" s="1"/>
  <c r="H61" i="14"/>
  <c r="I61" i="14"/>
  <c r="K61" i="14" s="1"/>
  <c r="E62" i="14"/>
  <c r="F62" i="14" s="1"/>
  <c r="H62" i="14"/>
  <c r="I62" i="14"/>
  <c r="E63" i="14"/>
  <c r="F63" i="14" s="1"/>
  <c r="H63" i="14"/>
  <c r="K63" i="14" s="1"/>
  <c r="I63" i="14"/>
  <c r="E64" i="14"/>
  <c r="F64" i="14" s="1"/>
  <c r="H64" i="14"/>
  <c r="I64" i="14"/>
  <c r="E65" i="14"/>
  <c r="F65" i="14" s="1"/>
  <c r="H65" i="14"/>
  <c r="I65" i="14"/>
  <c r="E66" i="14"/>
  <c r="F66" i="14" s="1"/>
  <c r="H66" i="14"/>
  <c r="I66" i="14"/>
  <c r="E67" i="14"/>
  <c r="F67" i="14" s="1"/>
  <c r="H67" i="14"/>
  <c r="I67" i="14"/>
  <c r="E68" i="14"/>
  <c r="F68" i="14" s="1"/>
  <c r="H68" i="14"/>
  <c r="I68" i="14"/>
  <c r="E69" i="14"/>
  <c r="F69" i="14" s="1"/>
  <c r="H69" i="14"/>
  <c r="J69" i="14" s="1"/>
  <c r="I69" i="14"/>
  <c r="E70" i="14"/>
  <c r="F70" i="14" s="1"/>
  <c r="H70" i="14"/>
  <c r="I70" i="14"/>
  <c r="E71" i="14"/>
  <c r="F71" i="14" s="1"/>
  <c r="H71" i="14"/>
  <c r="I71" i="14"/>
  <c r="E72" i="14"/>
  <c r="F72" i="14" s="1"/>
  <c r="H72" i="14"/>
  <c r="I72" i="14"/>
  <c r="E73" i="14"/>
  <c r="F73" i="14" s="1"/>
  <c r="H73" i="14"/>
  <c r="I73" i="14"/>
  <c r="E74" i="14"/>
  <c r="F74" i="14" s="1"/>
  <c r="H74" i="14"/>
  <c r="I74" i="14"/>
  <c r="E75" i="14"/>
  <c r="F75" i="14" s="1"/>
  <c r="H75" i="14"/>
  <c r="I75" i="14"/>
  <c r="E76" i="14"/>
  <c r="F76" i="14" s="1"/>
  <c r="H76" i="14"/>
  <c r="I76" i="14"/>
  <c r="E77" i="14"/>
  <c r="F77" i="14" s="1"/>
  <c r="H77" i="14"/>
  <c r="I77" i="14"/>
  <c r="E78" i="14"/>
  <c r="F78" i="14" s="1"/>
  <c r="H78" i="14"/>
  <c r="I78" i="14"/>
  <c r="E79" i="14"/>
  <c r="F79" i="14" s="1"/>
  <c r="H79" i="14"/>
  <c r="I79" i="14"/>
  <c r="E80" i="14"/>
  <c r="F80" i="14" s="1"/>
  <c r="H80" i="14"/>
  <c r="I80" i="14"/>
  <c r="E81" i="14"/>
  <c r="F81" i="14" s="1"/>
  <c r="H81" i="14"/>
  <c r="I81" i="14"/>
  <c r="E82" i="14"/>
  <c r="F82" i="14" s="1"/>
  <c r="H82" i="14"/>
  <c r="I82" i="14"/>
  <c r="E83" i="14"/>
  <c r="F83" i="14" s="1"/>
  <c r="H83" i="14"/>
  <c r="I83" i="14"/>
  <c r="E84" i="14"/>
  <c r="F84" i="14" s="1"/>
  <c r="H84" i="14"/>
  <c r="I84" i="14"/>
  <c r="E85" i="14"/>
  <c r="F85" i="14" s="1"/>
  <c r="H85" i="14"/>
  <c r="I85" i="14"/>
  <c r="E86" i="14"/>
  <c r="F86" i="14" s="1"/>
  <c r="H86" i="14"/>
  <c r="I86" i="14"/>
  <c r="E87" i="14"/>
  <c r="F87" i="14" s="1"/>
  <c r="H87" i="14"/>
  <c r="I87" i="14"/>
  <c r="E88" i="14"/>
  <c r="F88" i="14" s="1"/>
  <c r="H88" i="14"/>
  <c r="I88" i="14"/>
  <c r="E89" i="14"/>
  <c r="F89" i="14"/>
  <c r="H89" i="14"/>
  <c r="I89" i="14"/>
  <c r="K89" i="14" s="1"/>
  <c r="E90" i="14"/>
  <c r="F90" i="14" s="1"/>
  <c r="H90" i="14"/>
  <c r="I90" i="14"/>
  <c r="E91" i="14"/>
  <c r="F91" i="14" s="1"/>
  <c r="H91" i="14"/>
  <c r="I91" i="14"/>
  <c r="K91" i="14" s="1"/>
  <c r="E92" i="14"/>
  <c r="F92" i="14" s="1"/>
  <c r="H92" i="14"/>
  <c r="I92" i="14"/>
  <c r="E93" i="14"/>
  <c r="F93" i="14" s="1"/>
  <c r="H93" i="14"/>
  <c r="I93" i="14"/>
  <c r="J93" i="14" s="1"/>
  <c r="E94" i="14"/>
  <c r="F94" i="14" s="1"/>
  <c r="H94" i="14"/>
  <c r="I94" i="14"/>
  <c r="E95" i="14"/>
  <c r="F95" i="14" s="1"/>
  <c r="H95" i="14"/>
  <c r="I95" i="14"/>
  <c r="E96" i="14"/>
  <c r="F96" i="14" s="1"/>
  <c r="H96" i="14"/>
  <c r="I96" i="14"/>
  <c r="E97" i="14"/>
  <c r="F97" i="14" s="1"/>
  <c r="H97" i="14"/>
  <c r="I97" i="14"/>
  <c r="K97" i="14" s="1"/>
  <c r="E98" i="14"/>
  <c r="F98" i="14" s="1"/>
  <c r="H98" i="14"/>
  <c r="I98" i="14"/>
  <c r="E99" i="14"/>
  <c r="F99" i="14" s="1"/>
  <c r="H99" i="14"/>
  <c r="I99" i="14"/>
  <c r="E100" i="14"/>
  <c r="F100" i="14" s="1"/>
  <c r="H100" i="14"/>
  <c r="J100" i="14" s="1"/>
  <c r="I100" i="14"/>
  <c r="E101" i="14"/>
  <c r="F101" i="14" s="1"/>
  <c r="H101" i="14"/>
  <c r="I101" i="14"/>
  <c r="K101" i="14" s="1"/>
  <c r="E102" i="14"/>
  <c r="F102" i="14"/>
  <c r="H102" i="14"/>
  <c r="I102" i="14"/>
  <c r="K102" i="14" s="1"/>
  <c r="E103" i="14"/>
  <c r="F103" i="14" s="1"/>
  <c r="H103" i="14"/>
  <c r="I103" i="14"/>
  <c r="E104" i="14"/>
  <c r="F104" i="14" s="1"/>
  <c r="H104" i="14"/>
  <c r="I104" i="14"/>
  <c r="E105" i="14"/>
  <c r="F105" i="14" s="1"/>
  <c r="H105" i="14"/>
  <c r="I105" i="14"/>
  <c r="E106" i="14"/>
  <c r="F106" i="14" s="1"/>
  <c r="H106" i="14"/>
  <c r="I106" i="14"/>
  <c r="E107" i="14"/>
  <c r="F107" i="14" s="1"/>
  <c r="H107" i="14"/>
  <c r="I107" i="14"/>
  <c r="E108" i="14"/>
  <c r="F108" i="14" s="1"/>
  <c r="H108" i="14"/>
  <c r="I108" i="14"/>
  <c r="E109" i="14"/>
  <c r="F109" i="14" s="1"/>
  <c r="H109" i="14"/>
  <c r="I109" i="14"/>
  <c r="E110" i="14"/>
  <c r="F110" i="14" s="1"/>
  <c r="H110" i="14"/>
  <c r="I110" i="14"/>
  <c r="J110" i="14" s="1"/>
  <c r="E111" i="14"/>
  <c r="F111" i="14" s="1"/>
  <c r="H111" i="14"/>
  <c r="I111" i="14"/>
  <c r="E112" i="14"/>
  <c r="F112" i="14" s="1"/>
  <c r="H112" i="14"/>
  <c r="I112" i="14"/>
  <c r="E113" i="14"/>
  <c r="F113" i="14" s="1"/>
  <c r="H113" i="14"/>
  <c r="I113" i="14"/>
  <c r="E114" i="14"/>
  <c r="F114" i="14" s="1"/>
  <c r="H114" i="14"/>
  <c r="I114" i="14"/>
  <c r="E115" i="14"/>
  <c r="F115" i="14" s="1"/>
  <c r="H115" i="14"/>
  <c r="K115" i="14" s="1"/>
  <c r="I115" i="14"/>
  <c r="E116" i="14"/>
  <c r="F116" i="14" s="1"/>
  <c r="H116" i="14"/>
  <c r="I116" i="14"/>
  <c r="E117" i="14"/>
  <c r="F117" i="14" s="1"/>
  <c r="H117" i="14"/>
  <c r="J117" i="14" s="1"/>
  <c r="I117" i="14"/>
  <c r="E118" i="14"/>
  <c r="F118" i="14" s="1"/>
  <c r="H118" i="14"/>
  <c r="I118" i="14"/>
  <c r="E119" i="14"/>
  <c r="F119" i="14" s="1"/>
  <c r="H119" i="14"/>
  <c r="I119" i="14"/>
  <c r="E120" i="14"/>
  <c r="F120" i="14" s="1"/>
  <c r="H120" i="14"/>
  <c r="I120" i="14"/>
  <c r="E121" i="14"/>
  <c r="F121" i="14" s="1"/>
  <c r="H121" i="14"/>
  <c r="I121" i="14"/>
  <c r="E122" i="14"/>
  <c r="F122" i="14" s="1"/>
  <c r="H122" i="14"/>
  <c r="I122" i="14"/>
  <c r="E123" i="14"/>
  <c r="F123" i="14" s="1"/>
  <c r="H123" i="14"/>
  <c r="K123" i="14" s="1"/>
  <c r="I123" i="14"/>
  <c r="E124" i="14"/>
  <c r="F124" i="14" s="1"/>
  <c r="H124" i="14"/>
  <c r="I124" i="14"/>
  <c r="E125" i="14"/>
  <c r="F125" i="14" s="1"/>
  <c r="H125" i="14"/>
  <c r="I125" i="14"/>
  <c r="E126" i="14"/>
  <c r="F126" i="14" s="1"/>
  <c r="H126" i="14"/>
  <c r="I126" i="14"/>
  <c r="E127" i="14"/>
  <c r="F127" i="14" s="1"/>
  <c r="H127" i="14"/>
  <c r="I127" i="14"/>
  <c r="K127" i="14"/>
  <c r="E128" i="14"/>
  <c r="F128" i="14" s="1"/>
  <c r="H128" i="14"/>
  <c r="J128" i="14" s="1"/>
  <c r="I128" i="14"/>
  <c r="E129" i="14"/>
  <c r="F129" i="14" s="1"/>
  <c r="H129" i="14"/>
  <c r="I129" i="14"/>
  <c r="E130" i="14"/>
  <c r="F130" i="14" s="1"/>
  <c r="H130" i="14"/>
  <c r="I130" i="14"/>
  <c r="E131" i="14"/>
  <c r="F131" i="14" s="1"/>
  <c r="H131" i="14"/>
  <c r="I131" i="14"/>
  <c r="E132" i="14"/>
  <c r="F132" i="14" s="1"/>
  <c r="H132" i="14"/>
  <c r="I132" i="14"/>
  <c r="E133" i="14"/>
  <c r="F133" i="14" s="1"/>
  <c r="H133" i="14"/>
  <c r="I133" i="14"/>
  <c r="E134" i="14"/>
  <c r="F134" i="14" s="1"/>
  <c r="H134" i="14"/>
  <c r="I134" i="14"/>
  <c r="E135" i="14"/>
  <c r="F135" i="14" s="1"/>
  <c r="H135" i="14"/>
  <c r="J135" i="14" s="1"/>
  <c r="I135" i="14"/>
  <c r="E136" i="14"/>
  <c r="F136" i="14" s="1"/>
  <c r="H136" i="14"/>
  <c r="I136" i="14"/>
  <c r="E137" i="14"/>
  <c r="F137" i="14" s="1"/>
  <c r="H137" i="14"/>
  <c r="I137" i="14"/>
  <c r="J137" i="14" s="1"/>
  <c r="E138" i="14"/>
  <c r="F138" i="14" s="1"/>
  <c r="H138" i="14"/>
  <c r="I138" i="14"/>
  <c r="E139" i="14"/>
  <c r="F139" i="14" s="1"/>
  <c r="H139" i="14"/>
  <c r="I139" i="14"/>
  <c r="E140" i="14"/>
  <c r="F140" i="14" s="1"/>
  <c r="H140" i="14"/>
  <c r="I140" i="14"/>
  <c r="E141" i="14"/>
  <c r="F141" i="14" s="1"/>
  <c r="H141" i="14"/>
  <c r="I141" i="14"/>
  <c r="E142" i="14"/>
  <c r="F142" i="14" s="1"/>
  <c r="H142" i="14"/>
  <c r="I142" i="14"/>
  <c r="E143" i="14"/>
  <c r="F143" i="14" s="1"/>
  <c r="H143" i="14"/>
  <c r="I143" i="14"/>
  <c r="E144" i="14"/>
  <c r="F144" i="14" s="1"/>
  <c r="H144" i="14"/>
  <c r="I144" i="14"/>
  <c r="E145" i="14"/>
  <c r="F145" i="14" s="1"/>
  <c r="H145" i="14"/>
  <c r="I145" i="14"/>
  <c r="E146" i="14"/>
  <c r="F146" i="14" s="1"/>
  <c r="H146" i="14"/>
  <c r="I146" i="14"/>
  <c r="E147" i="14"/>
  <c r="F147" i="14" s="1"/>
  <c r="H147" i="14"/>
  <c r="I147" i="14"/>
  <c r="E148" i="14"/>
  <c r="F148" i="14" s="1"/>
  <c r="H148" i="14"/>
  <c r="I148" i="14"/>
  <c r="E149" i="14"/>
  <c r="F149" i="14" s="1"/>
  <c r="H149" i="14"/>
  <c r="K149" i="14" s="1"/>
  <c r="I149" i="14"/>
  <c r="E150" i="14"/>
  <c r="F150" i="14" s="1"/>
  <c r="H150" i="14"/>
  <c r="I150" i="14"/>
  <c r="E151" i="14"/>
  <c r="F151" i="14" s="1"/>
  <c r="H151" i="14"/>
  <c r="I151" i="14"/>
  <c r="E152" i="14"/>
  <c r="F152" i="14" s="1"/>
  <c r="H152" i="14"/>
  <c r="I152" i="14"/>
  <c r="E153" i="14"/>
  <c r="F153" i="14" s="1"/>
  <c r="H153" i="14"/>
  <c r="I153" i="14"/>
  <c r="E154" i="14"/>
  <c r="F154" i="14" s="1"/>
  <c r="H154" i="14"/>
  <c r="I154" i="14"/>
  <c r="E155" i="14"/>
  <c r="F155" i="14" s="1"/>
  <c r="H155" i="14"/>
  <c r="I155" i="14"/>
  <c r="E156" i="14"/>
  <c r="F156" i="14" s="1"/>
  <c r="H156" i="14"/>
  <c r="I156" i="14"/>
  <c r="E157" i="14"/>
  <c r="F157" i="14" s="1"/>
  <c r="H157" i="14"/>
  <c r="I157" i="14"/>
  <c r="E158" i="14"/>
  <c r="F158" i="14" s="1"/>
  <c r="H158" i="14"/>
  <c r="I158" i="14"/>
  <c r="E159" i="14"/>
  <c r="F159" i="14" s="1"/>
  <c r="H159" i="14"/>
  <c r="I159" i="14"/>
  <c r="E160" i="14"/>
  <c r="F160" i="14" s="1"/>
  <c r="H160" i="14"/>
  <c r="I160" i="14"/>
  <c r="E161" i="14"/>
  <c r="F161" i="14" s="1"/>
  <c r="H161" i="14"/>
  <c r="I161" i="14"/>
  <c r="K161" i="14" s="1"/>
  <c r="E162" i="14"/>
  <c r="F162" i="14" s="1"/>
  <c r="H162" i="14"/>
  <c r="I162" i="14"/>
  <c r="E163" i="14"/>
  <c r="F163" i="14" s="1"/>
  <c r="H163" i="14"/>
  <c r="I163" i="14"/>
  <c r="E164" i="14"/>
  <c r="F164" i="14" s="1"/>
  <c r="H164" i="14"/>
  <c r="I164" i="14"/>
  <c r="E165" i="14"/>
  <c r="F165" i="14" s="1"/>
  <c r="H165" i="14"/>
  <c r="I165" i="14"/>
  <c r="E166" i="14"/>
  <c r="F166" i="14" s="1"/>
  <c r="H166" i="14"/>
  <c r="I166" i="14"/>
  <c r="E167" i="14"/>
  <c r="F167" i="14" s="1"/>
  <c r="H167" i="14"/>
  <c r="I167" i="14"/>
  <c r="E168" i="14"/>
  <c r="F168" i="14" s="1"/>
  <c r="H168" i="14"/>
  <c r="I168" i="14"/>
  <c r="E169" i="14"/>
  <c r="F169" i="14" s="1"/>
  <c r="H169" i="14"/>
  <c r="I169" i="14"/>
  <c r="E170" i="14"/>
  <c r="F170" i="14" s="1"/>
  <c r="H170" i="14"/>
  <c r="I170" i="14"/>
  <c r="K170" i="14" s="1"/>
  <c r="E171" i="14"/>
  <c r="F171" i="14" s="1"/>
  <c r="H171" i="14"/>
  <c r="I171" i="14"/>
  <c r="E172" i="14"/>
  <c r="F172" i="14" s="1"/>
  <c r="H172" i="14"/>
  <c r="I172" i="14"/>
  <c r="E173" i="14"/>
  <c r="F173" i="14" s="1"/>
  <c r="H173" i="14"/>
  <c r="I173" i="14"/>
  <c r="E174" i="14"/>
  <c r="F174" i="14" s="1"/>
  <c r="H174" i="14"/>
  <c r="I174" i="14"/>
  <c r="E175" i="14"/>
  <c r="F175" i="14" s="1"/>
  <c r="H175" i="14"/>
  <c r="I175" i="14"/>
  <c r="E176" i="14"/>
  <c r="F176" i="14" s="1"/>
  <c r="H176" i="14"/>
  <c r="I176" i="14"/>
  <c r="K176" i="14" s="1"/>
  <c r="E177" i="14"/>
  <c r="F177" i="14" s="1"/>
  <c r="H177" i="14"/>
  <c r="I177" i="14"/>
  <c r="E178" i="14"/>
  <c r="F178" i="14" s="1"/>
  <c r="H178" i="14"/>
  <c r="I178" i="14"/>
  <c r="K178" i="14" s="1"/>
  <c r="E179" i="14"/>
  <c r="F179" i="14" s="1"/>
  <c r="H179" i="14"/>
  <c r="K179" i="14" s="1"/>
  <c r="I179" i="14"/>
  <c r="E180" i="14"/>
  <c r="F180" i="14" s="1"/>
  <c r="H180" i="14"/>
  <c r="I180" i="14"/>
  <c r="K180" i="14" s="1"/>
  <c r="E181" i="14"/>
  <c r="F181" i="14" s="1"/>
  <c r="H181" i="14"/>
  <c r="I181" i="14"/>
  <c r="E182" i="14"/>
  <c r="F182" i="14" s="1"/>
  <c r="H182" i="14"/>
  <c r="I182" i="14"/>
  <c r="E183" i="14"/>
  <c r="F183" i="14" s="1"/>
  <c r="H183" i="14"/>
  <c r="I183" i="14"/>
  <c r="E184" i="14"/>
  <c r="F184" i="14" s="1"/>
  <c r="H184" i="14"/>
  <c r="I184" i="14"/>
  <c r="E185" i="14"/>
  <c r="F185" i="14" s="1"/>
  <c r="H185" i="14"/>
  <c r="I185" i="14"/>
  <c r="E186" i="14"/>
  <c r="F186" i="14" s="1"/>
  <c r="H186" i="14"/>
  <c r="I186" i="14"/>
  <c r="K186" i="14" s="1"/>
  <c r="E187" i="14"/>
  <c r="F187" i="14" s="1"/>
  <c r="H187" i="14"/>
  <c r="I187" i="14"/>
  <c r="E188" i="14"/>
  <c r="F188" i="14" s="1"/>
  <c r="H188" i="14"/>
  <c r="I188" i="14"/>
  <c r="K188" i="14" s="1"/>
  <c r="E189" i="14"/>
  <c r="F189" i="14" s="1"/>
  <c r="H189" i="14"/>
  <c r="I189" i="14"/>
  <c r="E190" i="14"/>
  <c r="F190" i="14" s="1"/>
  <c r="H190" i="14"/>
  <c r="I190" i="14"/>
  <c r="E191" i="14"/>
  <c r="F191" i="14" s="1"/>
  <c r="H191" i="14"/>
  <c r="I191" i="14"/>
  <c r="E192" i="14"/>
  <c r="F192" i="14" s="1"/>
  <c r="H192" i="14"/>
  <c r="I192" i="14"/>
  <c r="E193" i="14"/>
  <c r="F193" i="14" s="1"/>
  <c r="H193" i="14"/>
  <c r="I193" i="14"/>
  <c r="E194" i="14"/>
  <c r="F194" i="14" s="1"/>
  <c r="H194" i="14"/>
  <c r="I194" i="14"/>
  <c r="E195" i="14"/>
  <c r="F195" i="14" s="1"/>
  <c r="H195" i="14"/>
  <c r="I195" i="14"/>
  <c r="E196" i="14"/>
  <c r="F196" i="14" s="1"/>
  <c r="H196" i="14"/>
  <c r="I196" i="14"/>
  <c r="E197" i="14"/>
  <c r="F197" i="14" s="1"/>
  <c r="H197" i="14"/>
  <c r="I197" i="14"/>
  <c r="E198" i="14"/>
  <c r="F198" i="14" s="1"/>
  <c r="H198" i="14"/>
  <c r="I198" i="14"/>
  <c r="E199" i="14"/>
  <c r="F199" i="14" s="1"/>
  <c r="H199" i="14"/>
  <c r="I199" i="14"/>
  <c r="E200" i="14"/>
  <c r="F200" i="14" s="1"/>
  <c r="H200" i="14"/>
  <c r="I200" i="14"/>
  <c r="E201" i="14"/>
  <c r="F201" i="14" s="1"/>
  <c r="H201" i="14"/>
  <c r="I201" i="14"/>
  <c r="K201" i="14" s="1"/>
  <c r="E202" i="14"/>
  <c r="F202" i="14" s="1"/>
  <c r="H202" i="14"/>
  <c r="I202" i="14"/>
  <c r="E203" i="14"/>
  <c r="F203" i="14" s="1"/>
  <c r="H203" i="14"/>
  <c r="I203" i="14"/>
  <c r="E204" i="14"/>
  <c r="F204" i="14" s="1"/>
  <c r="H204" i="14"/>
  <c r="I204" i="14"/>
  <c r="K204" i="14" s="1"/>
  <c r="E205" i="14"/>
  <c r="F205" i="14" s="1"/>
  <c r="H205" i="14"/>
  <c r="I205" i="14"/>
  <c r="E206" i="14"/>
  <c r="F206" i="14" s="1"/>
  <c r="H206" i="14"/>
  <c r="I206" i="14"/>
  <c r="E207" i="14"/>
  <c r="F207" i="14" s="1"/>
  <c r="H207" i="14"/>
  <c r="I207" i="14"/>
  <c r="E208" i="14"/>
  <c r="F208" i="14" s="1"/>
  <c r="H208" i="14"/>
  <c r="I208" i="14"/>
  <c r="E209" i="14"/>
  <c r="F209" i="14" s="1"/>
  <c r="H209" i="14"/>
  <c r="I209" i="14"/>
  <c r="E210" i="14"/>
  <c r="F210" i="14" s="1"/>
  <c r="H210" i="14"/>
  <c r="I210" i="14"/>
  <c r="E211" i="14"/>
  <c r="F211" i="14" s="1"/>
  <c r="H211" i="14"/>
  <c r="I211" i="14"/>
  <c r="E212" i="14"/>
  <c r="F212" i="14" s="1"/>
  <c r="H212" i="14"/>
  <c r="I212" i="14"/>
  <c r="E213" i="14"/>
  <c r="F213" i="14" s="1"/>
  <c r="H213" i="14"/>
  <c r="I213" i="14"/>
  <c r="E214" i="14"/>
  <c r="F214" i="14" s="1"/>
  <c r="H214" i="14"/>
  <c r="I214" i="14"/>
  <c r="E215" i="14"/>
  <c r="F215" i="14" s="1"/>
  <c r="H215" i="14"/>
  <c r="I215" i="14"/>
  <c r="E216" i="14"/>
  <c r="F216" i="14" s="1"/>
  <c r="H216" i="14"/>
  <c r="I216" i="14"/>
  <c r="E217" i="14"/>
  <c r="F217" i="14" s="1"/>
  <c r="H217" i="14"/>
  <c r="I217" i="14"/>
  <c r="E218" i="14"/>
  <c r="F218" i="14" s="1"/>
  <c r="H218" i="14"/>
  <c r="I218" i="14"/>
  <c r="E219" i="14"/>
  <c r="F219" i="14" s="1"/>
  <c r="H219" i="14"/>
  <c r="I219" i="14"/>
  <c r="B220" i="14"/>
  <c r="C220" i="14"/>
  <c r="D220" i="14" s="1"/>
  <c r="L220" i="14" s="1"/>
  <c r="E220" i="14"/>
  <c r="F220" i="14" s="1"/>
  <c r="H220" i="14"/>
  <c r="I220" i="14"/>
  <c r="B221" i="14"/>
  <c r="C221" i="14"/>
  <c r="D221" i="14" s="1"/>
  <c r="L221" i="14" s="1"/>
  <c r="E221" i="14"/>
  <c r="F221" i="14" s="1"/>
  <c r="H221" i="14"/>
  <c r="I221" i="14"/>
  <c r="B222" i="14"/>
  <c r="C222" i="14"/>
  <c r="D222" i="14" s="1"/>
  <c r="E222" i="14"/>
  <c r="F222" i="14" s="1"/>
  <c r="H222" i="14"/>
  <c r="I222" i="14"/>
  <c r="B223" i="14"/>
  <c r="C223" i="14"/>
  <c r="D223" i="14" s="1"/>
  <c r="E223" i="14"/>
  <c r="F223" i="14"/>
  <c r="H223" i="14"/>
  <c r="I223" i="14"/>
  <c r="B224" i="14"/>
  <c r="C224" i="14"/>
  <c r="D224" i="14" s="1"/>
  <c r="E224" i="14"/>
  <c r="F224" i="14" s="1"/>
  <c r="H224" i="14"/>
  <c r="I224" i="14"/>
  <c r="B225" i="14"/>
  <c r="C225" i="14"/>
  <c r="D225" i="14" s="1"/>
  <c r="E225" i="14"/>
  <c r="F225" i="14" s="1"/>
  <c r="H225" i="14"/>
  <c r="I225" i="14"/>
  <c r="B226" i="14"/>
  <c r="C226" i="14"/>
  <c r="D226" i="14" s="1"/>
  <c r="L226" i="14" s="1"/>
  <c r="E226" i="14"/>
  <c r="F226" i="14" s="1"/>
  <c r="H226" i="14"/>
  <c r="I226" i="14"/>
  <c r="B227" i="14"/>
  <c r="C227" i="14"/>
  <c r="D227" i="14" s="1"/>
  <c r="E227" i="14"/>
  <c r="F227" i="14" s="1"/>
  <c r="H227" i="14"/>
  <c r="I227" i="14"/>
  <c r="B228" i="14"/>
  <c r="C228" i="14"/>
  <c r="D228" i="14" s="1"/>
  <c r="E228" i="14"/>
  <c r="F228" i="14" s="1"/>
  <c r="H228" i="14"/>
  <c r="I228" i="14"/>
  <c r="B229" i="14"/>
  <c r="C229" i="14"/>
  <c r="D229" i="14" s="1"/>
  <c r="L229" i="14" s="1"/>
  <c r="N229" i="14" s="1"/>
  <c r="O229" i="14" s="1"/>
  <c r="E229" i="14"/>
  <c r="F229" i="14" s="1"/>
  <c r="H229" i="14"/>
  <c r="I229" i="14"/>
  <c r="B230" i="14"/>
  <c r="C230" i="14"/>
  <c r="D230" i="14" s="1"/>
  <c r="E230" i="14"/>
  <c r="F230" i="14" s="1"/>
  <c r="H230" i="14"/>
  <c r="I230" i="14"/>
  <c r="B231" i="14"/>
  <c r="C231" i="14"/>
  <c r="D231" i="14" s="1"/>
  <c r="E231" i="14"/>
  <c r="F231" i="14"/>
  <c r="H231" i="14"/>
  <c r="I231" i="14"/>
  <c r="B232" i="14"/>
  <c r="C232" i="14"/>
  <c r="D232" i="14" s="1"/>
  <c r="L232" i="14" s="1"/>
  <c r="E232" i="14"/>
  <c r="F232" i="14"/>
  <c r="H232" i="14"/>
  <c r="I232" i="14"/>
  <c r="K232" i="14" s="1"/>
  <c r="B233" i="14"/>
  <c r="C233" i="14"/>
  <c r="D233" i="14" s="1"/>
  <c r="E233" i="14"/>
  <c r="F233" i="14" s="1"/>
  <c r="H233" i="14"/>
  <c r="I233" i="14"/>
  <c r="B234" i="14"/>
  <c r="C234" i="14"/>
  <c r="D234" i="14" s="1"/>
  <c r="E234" i="14"/>
  <c r="F234" i="14" s="1"/>
  <c r="H234" i="14"/>
  <c r="I234" i="14"/>
  <c r="B235" i="14"/>
  <c r="C235" i="14"/>
  <c r="D235" i="14" s="1"/>
  <c r="E235" i="14"/>
  <c r="F235" i="14" s="1"/>
  <c r="H235" i="14"/>
  <c r="I235" i="14"/>
  <c r="B236" i="14"/>
  <c r="C236" i="14"/>
  <c r="D236" i="14" s="1"/>
  <c r="E236" i="14"/>
  <c r="F236" i="14" s="1"/>
  <c r="H236" i="14"/>
  <c r="I236" i="14"/>
  <c r="B237" i="14"/>
  <c r="C237" i="14"/>
  <c r="D237" i="14" s="1"/>
  <c r="L237" i="14" s="1"/>
  <c r="N237" i="14" s="1"/>
  <c r="O237" i="14" s="1"/>
  <c r="E237" i="14"/>
  <c r="F237" i="14" s="1"/>
  <c r="H237" i="14"/>
  <c r="I237" i="14"/>
  <c r="B238" i="14"/>
  <c r="C238" i="14"/>
  <c r="D238" i="14" s="1"/>
  <c r="E238" i="14"/>
  <c r="F238" i="14" s="1"/>
  <c r="H238" i="14"/>
  <c r="I238" i="14"/>
  <c r="B239" i="14"/>
  <c r="C239" i="14"/>
  <c r="D239" i="14" s="1"/>
  <c r="E239" i="14"/>
  <c r="F239" i="14" s="1"/>
  <c r="H239" i="14"/>
  <c r="I239" i="14"/>
  <c r="B240" i="14"/>
  <c r="C240" i="14"/>
  <c r="D240" i="14"/>
  <c r="E240" i="14"/>
  <c r="F240" i="14" s="1"/>
  <c r="H240" i="14"/>
  <c r="I240" i="14"/>
  <c r="B241" i="14"/>
  <c r="C241" i="14"/>
  <c r="D241" i="14" s="1"/>
  <c r="E241" i="14"/>
  <c r="F241" i="14" s="1"/>
  <c r="H241" i="14"/>
  <c r="I241" i="14"/>
  <c r="B242" i="14"/>
  <c r="C242" i="14"/>
  <c r="D242" i="14" s="1"/>
  <c r="E242" i="14"/>
  <c r="F242" i="14" s="1"/>
  <c r="H242" i="14"/>
  <c r="I242" i="14"/>
  <c r="B243" i="14"/>
  <c r="C243" i="14"/>
  <c r="D243" i="14" s="1"/>
  <c r="E243" i="14"/>
  <c r="F243" i="14" s="1"/>
  <c r="H243" i="14"/>
  <c r="I243" i="14"/>
  <c r="B244" i="14"/>
  <c r="C244" i="14"/>
  <c r="D244" i="14" s="1"/>
  <c r="E244" i="14"/>
  <c r="F244" i="14" s="1"/>
  <c r="H244" i="14"/>
  <c r="I244" i="14"/>
  <c r="B245" i="14"/>
  <c r="C245" i="14"/>
  <c r="D245" i="14"/>
  <c r="E245" i="14"/>
  <c r="F245" i="14" s="1"/>
  <c r="H245" i="14"/>
  <c r="I245" i="14"/>
  <c r="K245" i="14"/>
  <c r="B246" i="14"/>
  <c r="C246" i="14"/>
  <c r="D246" i="14" s="1"/>
  <c r="E246" i="14"/>
  <c r="F246" i="14" s="1"/>
  <c r="H246" i="14"/>
  <c r="I246" i="14"/>
  <c r="B247" i="14"/>
  <c r="C247" i="14"/>
  <c r="D247" i="14" s="1"/>
  <c r="E247" i="14"/>
  <c r="F247" i="14" s="1"/>
  <c r="H247" i="14"/>
  <c r="I247" i="14"/>
  <c r="B248" i="14"/>
  <c r="C248" i="14"/>
  <c r="D248" i="14" s="1"/>
  <c r="E248" i="14"/>
  <c r="F248" i="14" s="1"/>
  <c r="H248" i="14"/>
  <c r="I248" i="14"/>
  <c r="B249" i="14"/>
  <c r="C249" i="14"/>
  <c r="D249" i="14" s="1"/>
  <c r="E249" i="14"/>
  <c r="F249" i="14" s="1"/>
  <c r="H249" i="14"/>
  <c r="I249" i="14"/>
  <c r="B250" i="14"/>
  <c r="C250" i="14"/>
  <c r="D250" i="14" s="1"/>
  <c r="E250" i="14"/>
  <c r="F250" i="14" s="1"/>
  <c r="H250" i="14"/>
  <c r="I250" i="14"/>
  <c r="B251" i="14"/>
  <c r="C251" i="14"/>
  <c r="D251" i="14" s="1"/>
  <c r="E251" i="14"/>
  <c r="F251" i="14" s="1"/>
  <c r="H251" i="14"/>
  <c r="J251" i="14" s="1"/>
  <c r="I251" i="14"/>
  <c r="B252" i="14"/>
  <c r="C252" i="14"/>
  <c r="D252" i="14" s="1"/>
  <c r="E252" i="14"/>
  <c r="F252" i="14" s="1"/>
  <c r="H252" i="14"/>
  <c r="I252" i="14"/>
  <c r="B253" i="14"/>
  <c r="L253" i="14" s="1"/>
  <c r="N253" i="14" s="1"/>
  <c r="O253" i="14" s="1"/>
  <c r="C253" i="14"/>
  <c r="D253" i="14" s="1"/>
  <c r="E253" i="14"/>
  <c r="F253" i="14" s="1"/>
  <c r="H253" i="14"/>
  <c r="I253" i="14"/>
  <c r="K253" i="14" s="1"/>
  <c r="B254" i="14"/>
  <c r="C254" i="14"/>
  <c r="D254" i="14" s="1"/>
  <c r="E254" i="14"/>
  <c r="F254" i="14" s="1"/>
  <c r="H254" i="14"/>
  <c r="I254" i="14"/>
  <c r="B255" i="14"/>
  <c r="C255" i="14"/>
  <c r="D255" i="14" s="1"/>
  <c r="E255" i="14"/>
  <c r="F255" i="14" s="1"/>
  <c r="H255" i="14"/>
  <c r="I255" i="14"/>
  <c r="B256" i="14"/>
  <c r="C256" i="14"/>
  <c r="D256" i="14" s="1"/>
  <c r="E256" i="14"/>
  <c r="F256" i="14" s="1"/>
  <c r="H256" i="14"/>
  <c r="I256" i="14"/>
  <c r="B257" i="14"/>
  <c r="C257" i="14"/>
  <c r="D257" i="14" s="1"/>
  <c r="E257" i="14"/>
  <c r="F257" i="14" s="1"/>
  <c r="H257" i="14"/>
  <c r="I257" i="14"/>
  <c r="B258" i="14"/>
  <c r="C258" i="14"/>
  <c r="D258" i="14" s="1"/>
  <c r="E258" i="14"/>
  <c r="F258" i="14" s="1"/>
  <c r="H258" i="14"/>
  <c r="J258" i="14" s="1"/>
  <c r="I258" i="14"/>
  <c r="B259" i="14"/>
  <c r="C259" i="14"/>
  <c r="D259" i="14" s="1"/>
  <c r="E259" i="14"/>
  <c r="F259" i="14" s="1"/>
  <c r="H259" i="14"/>
  <c r="I259" i="14"/>
  <c r="B260" i="14"/>
  <c r="C260" i="14"/>
  <c r="D260" i="14" s="1"/>
  <c r="E260" i="14"/>
  <c r="F260" i="14" s="1"/>
  <c r="H260" i="14"/>
  <c r="I260" i="14"/>
  <c r="B261" i="14"/>
  <c r="C261" i="14"/>
  <c r="D261" i="14" s="1"/>
  <c r="E261" i="14"/>
  <c r="F261" i="14" s="1"/>
  <c r="H261" i="14"/>
  <c r="I261" i="14"/>
  <c r="B262" i="14"/>
  <c r="C262" i="14"/>
  <c r="D262" i="14" s="1"/>
  <c r="E262" i="14"/>
  <c r="F262" i="14" s="1"/>
  <c r="H262" i="14"/>
  <c r="I262" i="14"/>
  <c r="B263" i="14"/>
  <c r="C263" i="14"/>
  <c r="D263" i="14" s="1"/>
  <c r="E263" i="14"/>
  <c r="F263" i="14" s="1"/>
  <c r="H263" i="14"/>
  <c r="I263" i="14"/>
  <c r="B264" i="14"/>
  <c r="C264" i="14"/>
  <c r="D264" i="14" s="1"/>
  <c r="E264" i="14"/>
  <c r="F264" i="14" s="1"/>
  <c r="H264" i="14"/>
  <c r="I264" i="14"/>
  <c r="B265" i="14"/>
  <c r="C265" i="14"/>
  <c r="D265" i="14" s="1"/>
  <c r="E265" i="14"/>
  <c r="F265" i="14" s="1"/>
  <c r="H265" i="14"/>
  <c r="I265" i="14"/>
  <c r="B266" i="14"/>
  <c r="C266" i="14"/>
  <c r="D266" i="14" s="1"/>
  <c r="E266" i="14"/>
  <c r="F266" i="14" s="1"/>
  <c r="H266" i="14"/>
  <c r="I266" i="14"/>
  <c r="B267" i="14"/>
  <c r="C267" i="14"/>
  <c r="D267" i="14" s="1"/>
  <c r="E267" i="14"/>
  <c r="F267" i="14" s="1"/>
  <c r="H267" i="14"/>
  <c r="I267" i="14"/>
  <c r="K267" i="14" s="1"/>
  <c r="B268" i="14"/>
  <c r="C268" i="14"/>
  <c r="D268" i="14" s="1"/>
  <c r="L268" i="14" s="1"/>
  <c r="E268" i="14"/>
  <c r="F268" i="14" s="1"/>
  <c r="H268" i="14"/>
  <c r="J268" i="14" s="1"/>
  <c r="I268" i="14"/>
  <c r="B269" i="14"/>
  <c r="C269" i="14"/>
  <c r="D269" i="14"/>
  <c r="E269" i="14"/>
  <c r="F269" i="14" s="1"/>
  <c r="H269" i="14"/>
  <c r="I269" i="14"/>
  <c r="B270" i="14"/>
  <c r="C270" i="14"/>
  <c r="D270" i="14" s="1"/>
  <c r="E270" i="14"/>
  <c r="F270" i="14" s="1"/>
  <c r="H270" i="14"/>
  <c r="I270" i="14"/>
  <c r="B271" i="14"/>
  <c r="C271" i="14"/>
  <c r="D271" i="14" s="1"/>
  <c r="E271" i="14"/>
  <c r="F271" i="14" s="1"/>
  <c r="H271" i="14"/>
  <c r="I271" i="14"/>
  <c r="B272" i="14"/>
  <c r="C272" i="14"/>
  <c r="D272" i="14" s="1"/>
  <c r="E272" i="14"/>
  <c r="F272" i="14" s="1"/>
  <c r="H272" i="14"/>
  <c r="I272" i="14"/>
  <c r="B273" i="14"/>
  <c r="C273" i="14"/>
  <c r="D273" i="14" s="1"/>
  <c r="L273" i="14" s="1"/>
  <c r="E273" i="14"/>
  <c r="F273" i="14" s="1"/>
  <c r="H273" i="14"/>
  <c r="I273" i="14"/>
  <c r="B274" i="14"/>
  <c r="C274" i="14"/>
  <c r="D274" i="14" s="1"/>
  <c r="E274" i="14"/>
  <c r="F274" i="14" s="1"/>
  <c r="H274" i="14"/>
  <c r="I274" i="14"/>
  <c r="K274" i="14" s="1"/>
  <c r="B275" i="14"/>
  <c r="C275" i="14"/>
  <c r="D275" i="14" s="1"/>
  <c r="E275" i="14"/>
  <c r="F275" i="14" s="1"/>
  <c r="H275" i="14"/>
  <c r="I275" i="14"/>
  <c r="B276" i="14"/>
  <c r="C276" i="14"/>
  <c r="D276" i="14" s="1"/>
  <c r="E276" i="14"/>
  <c r="F276" i="14" s="1"/>
  <c r="H276" i="14"/>
  <c r="I276" i="14"/>
  <c r="B277" i="14"/>
  <c r="C277" i="14"/>
  <c r="D277" i="14" s="1"/>
  <c r="L277" i="14" s="1"/>
  <c r="E277" i="14"/>
  <c r="F277" i="14" s="1"/>
  <c r="H277" i="14"/>
  <c r="I277" i="14"/>
  <c r="B278" i="14"/>
  <c r="C278" i="14"/>
  <c r="D278" i="14" s="1"/>
  <c r="E278" i="14"/>
  <c r="F278" i="14" s="1"/>
  <c r="H278" i="14"/>
  <c r="I278" i="14"/>
  <c r="B279" i="14"/>
  <c r="C279" i="14"/>
  <c r="D279" i="14" s="1"/>
  <c r="E279" i="14"/>
  <c r="F279" i="14" s="1"/>
  <c r="H279" i="14"/>
  <c r="J279" i="14" s="1"/>
  <c r="I279" i="14"/>
  <c r="B280" i="14"/>
  <c r="C280" i="14"/>
  <c r="D280" i="14" s="1"/>
  <c r="E280" i="14"/>
  <c r="F280" i="14" s="1"/>
  <c r="H280" i="14"/>
  <c r="I280" i="14"/>
  <c r="B281" i="14"/>
  <c r="C281" i="14"/>
  <c r="D281" i="14" s="1"/>
  <c r="E281" i="14"/>
  <c r="F281" i="14" s="1"/>
  <c r="H281" i="14"/>
  <c r="I281" i="14"/>
  <c r="B282" i="14"/>
  <c r="C282" i="14"/>
  <c r="D282" i="14" s="1"/>
  <c r="E282" i="14"/>
  <c r="F282" i="14" s="1"/>
  <c r="H282" i="14"/>
  <c r="I282" i="14"/>
  <c r="K282" i="14" s="1"/>
  <c r="B283" i="14"/>
  <c r="C283" i="14"/>
  <c r="D283" i="14" s="1"/>
  <c r="E283" i="14"/>
  <c r="F283" i="14" s="1"/>
  <c r="H283" i="14"/>
  <c r="J283" i="14" s="1"/>
  <c r="I283" i="14"/>
  <c r="B284" i="14"/>
  <c r="C284" i="14"/>
  <c r="D284" i="14" s="1"/>
  <c r="E284" i="14"/>
  <c r="F284" i="14" s="1"/>
  <c r="H284" i="14"/>
  <c r="I284" i="14"/>
  <c r="B285" i="14"/>
  <c r="C285" i="14"/>
  <c r="D285" i="14" s="1"/>
  <c r="L285" i="14" s="1"/>
  <c r="E285" i="14"/>
  <c r="F285" i="14" s="1"/>
  <c r="H285" i="14"/>
  <c r="I285" i="14"/>
  <c r="B286" i="14"/>
  <c r="C286" i="14"/>
  <c r="D286" i="14" s="1"/>
  <c r="E286" i="14"/>
  <c r="F286" i="14" s="1"/>
  <c r="H286" i="14"/>
  <c r="I286" i="14"/>
  <c r="B287" i="14"/>
  <c r="C287" i="14"/>
  <c r="D287" i="14" s="1"/>
  <c r="E287" i="14"/>
  <c r="F287" i="14" s="1"/>
  <c r="H287" i="14"/>
  <c r="I287" i="14"/>
  <c r="K287" i="14" s="1"/>
  <c r="B288" i="14"/>
  <c r="C288" i="14"/>
  <c r="D288" i="14" s="1"/>
  <c r="E288" i="14"/>
  <c r="F288" i="14" s="1"/>
  <c r="H288" i="14"/>
  <c r="I288" i="14"/>
  <c r="B289" i="14"/>
  <c r="C289" i="14"/>
  <c r="D289" i="14" s="1"/>
  <c r="L289" i="14" s="1"/>
  <c r="N289" i="14" s="1"/>
  <c r="O289" i="14" s="1"/>
  <c r="E289" i="14"/>
  <c r="F289" i="14" s="1"/>
  <c r="H289" i="14"/>
  <c r="I289" i="14"/>
  <c r="B290" i="14"/>
  <c r="C290" i="14"/>
  <c r="D290" i="14" s="1"/>
  <c r="E290" i="14"/>
  <c r="F290" i="14" s="1"/>
  <c r="H290" i="14"/>
  <c r="I290" i="14"/>
  <c r="B291" i="14"/>
  <c r="C291" i="14"/>
  <c r="D291" i="14" s="1"/>
  <c r="E291" i="14"/>
  <c r="F291" i="14" s="1"/>
  <c r="H291" i="14"/>
  <c r="I291" i="14"/>
  <c r="B292" i="14"/>
  <c r="C292" i="14"/>
  <c r="D292" i="14" s="1"/>
  <c r="E292" i="14"/>
  <c r="F292" i="14" s="1"/>
  <c r="H292" i="14"/>
  <c r="I292" i="14"/>
  <c r="B293" i="14"/>
  <c r="C293" i="14"/>
  <c r="D293" i="14" s="1"/>
  <c r="E293" i="14"/>
  <c r="F293" i="14" s="1"/>
  <c r="H293" i="14"/>
  <c r="I293" i="14"/>
  <c r="B294" i="14"/>
  <c r="C294" i="14"/>
  <c r="D294" i="14" s="1"/>
  <c r="E294" i="14"/>
  <c r="F294" i="14" s="1"/>
  <c r="H294" i="14"/>
  <c r="I294" i="14"/>
  <c r="B295" i="14"/>
  <c r="C295" i="14"/>
  <c r="D295" i="14" s="1"/>
  <c r="E295" i="14"/>
  <c r="F295" i="14" s="1"/>
  <c r="H295" i="14"/>
  <c r="I295" i="14"/>
  <c r="K295" i="14" s="1"/>
  <c r="B296" i="14"/>
  <c r="C296" i="14"/>
  <c r="D296" i="14" s="1"/>
  <c r="E296" i="14"/>
  <c r="F296" i="14" s="1"/>
  <c r="H296" i="14"/>
  <c r="I296" i="14"/>
  <c r="B297" i="14"/>
  <c r="C297" i="14"/>
  <c r="D297" i="14" s="1"/>
  <c r="E297" i="14"/>
  <c r="F297" i="14" s="1"/>
  <c r="H297" i="14"/>
  <c r="I297" i="14"/>
  <c r="B298" i="14"/>
  <c r="C298" i="14"/>
  <c r="D298" i="14" s="1"/>
  <c r="L298" i="14" s="1"/>
  <c r="E298" i="14"/>
  <c r="F298" i="14" s="1"/>
  <c r="H298" i="14"/>
  <c r="I298" i="14"/>
  <c r="B299" i="14"/>
  <c r="C299" i="14"/>
  <c r="D299" i="14" s="1"/>
  <c r="E299" i="14"/>
  <c r="F299" i="14" s="1"/>
  <c r="H299" i="14"/>
  <c r="I299" i="14"/>
  <c r="K299" i="14" s="1"/>
  <c r="B300" i="14"/>
  <c r="C300" i="14"/>
  <c r="D300" i="14" s="1"/>
  <c r="E300" i="14"/>
  <c r="F300" i="14" s="1"/>
  <c r="H300" i="14"/>
  <c r="K300" i="14" s="1"/>
  <c r="I300" i="14"/>
  <c r="B301" i="14"/>
  <c r="C301" i="14"/>
  <c r="D301" i="14" s="1"/>
  <c r="E301" i="14"/>
  <c r="F301" i="14" s="1"/>
  <c r="H301" i="14"/>
  <c r="J301" i="14" s="1"/>
  <c r="I301" i="14"/>
  <c r="B302" i="14"/>
  <c r="C302" i="14"/>
  <c r="D302" i="14" s="1"/>
  <c r="E302" i="14"/>
  <c r="F302" i="14" s="1"/>
  <c r="H302" i="14"/>
  <c r="I302" i="14"/>
  <c r="B303" i="14"/>
  <c r="C303" i="14"/>
  <c r="D303" i="14" s="1"/>
  <c r="E303" i="14"/>
  <c r="F303" i="14" s="1"/>
  <c r="H303" i="14"/>
  <c r="I303" i="14"/>
  <c r="B304" i="14"/>
  <c r="C304" i="14"/>
  <c r="D304" i="14" s="1"/>
  <c r="E304" i="14"/>
  <c r="F304" i="14" s="1"/>
  <c r="H304" i="14"/>
  <c r="I304" i="14"/>
  <c r="B305" i="14"/>
  <c r="C305" i="14"/>
  <c r="D305" i="14" s="1"/>
  <c r="L305" i="14" s="1"/>
  <c r="E305" i="14"/>
  <c r="F305" i="14" s="1"/>
  <c r="H305" i="14"/>
  <c r="J305" i="14" s="1"/>
  <c r="I305" i="14"/>
  <c r="B306" i="14"/>
  <c r="C306" i="14"/>
  <c r="D306" i="14" s="1"/>
  <c r="E306" i="14"/>
  <c r="F306" i="14" s="1"/>
  <c r="H306" i="14"/>
  <c r="I306" i="14"/>
  <c r="B307" i="14"/>
  <c r="C307" i="14"/>
  <c r="D307" i="14" s="1"/>
  <c r="E307" i="14"/>
  <c r="F307" i="14" s="1"/>
  <c r="H307" i="14"/>
  <c r="I307" i="14"/>
  <c r="B308" i="14"/>
  <c r="C308" i="14"/>
  <c r="D308" i="14" s="1"/>
  <c r="E308" i="14"/>
  <c r="F308" i="14" s="1"/>
  <c r="H308" i="14"/>
  <c r="J308" i="14" s="1"/>
  <c r="I308" i="14"/>
  <c r="B309" i="14"/>
  <c r="C309" i="14"/>
  <c r="D309" i="14" s="1"/>
  <c r="E309" i="14"/>
  <c r="F309" i="14" s="1"/>
  <c r="H309" i="14"/>
  <c r="I309" i="14"/>
  <c r="B310" i="14"/>
  <c r="C310" i="14"/>
  <c r="D310" i="14" s="1"/>
  <c r="E310" i="14"/>
  <c r="F310" i="14" s="1"/>
  <c r="H310" i="14"/>
  <c r="I310" i="14"/>
  <c r="B311" i="14"/>
  <c r="C311" i="14"/>
  <c r="D311" i="14" s="1"/>
  <c r="E311" i="14"/>
  <c r="F311" i="14" s="1"/>
  <c r="H311" i="14"/>
  <c r="I311" i="14"/>
  <c r="B312" i="14"/>
  <c r="C312" i="14"/>
  <c r="D312" i="14" s="1"/>
  <c r="E312" i="14"/>
  <c r="F312" i="14" s="1"/>
  <c r="H312" i="14"/>
  <c r="I312" i="14"/>
  <c r="B313" i="14"/>
  <c r="C313" i="14"/>
  <c r="D313" i="14" s="1"/>
  <c r="E313" i="14"/>
  <c r="F313" i="14" s="1"/>
  <c r="H313" i="14"/>
  <c r="I313" i="14"/>
  <c r="B314" i="14"/>
  <c r="C314" i="14"/>
  <c r="D314" i="14" s="1"/>
  <c r="E314" i="14"/>
  <c r="F314" i="14" s="1"/>
  <c r="H314" i="14"/>
  <c r="I314" i="14"/>
  <c r="B315" i="14"/>
  <c r="C315" i="14"/>
  <c r="D315" i="14" s="1"/>
  <c r="E315" i="14"/>
  <c r="F315" i="14" s="1"/>
  <c r="H315" i="14"/>
  <c r="J315" i="14" s="1"/>
  <c r="I315" i="14"/>
  <c r="B316" i="14"/>
  <c r="C316" i="14"/>
  <c r="D316" i="14" s="1"/>
  <c r="E316" i="14"/>
  <c r="F316" i="14" s="1"/>
  <c r="H316" i="14"/>
  <c r="I316" i="14"/>
  <c r="B317" i="14"/>
  <c r="C317" i="14"/>
  <c r="D317" i="14" s="1"/>
  <c r="E317" i="14"/>
  <c r="F317" i="14" s="1"/>
  <c r="H317" i="14"/>
  <c r="I317" i="14"/>
  <c r="K317" i="14" s="1"/>
  <c r="B318" i="14"/>
  <c r="C318" i="14"/>
  <c r="D318" i="14" s="1"/>
  <c r="E318" i="14"/>
  <c r="F318" i="14" s="1"/>
  <c r="H318" i="14"/>
  <c r="I318" i="14"/>
  <c r="B319" i="14"/>
  <c r="C319" i="14"/>
  <c r="D319" i="14" s="1"/>
  <c r="E319" i="14"/>
  <c r="F319" i="14" s="1"/>
  <c r="H319" i="14"/>
  <c r="I319" i="14"/>
  <c r="B320" i="14"/>
  <c r="C320" i="14"/>
  <c r="D320" i="14" s="1"/>
  <c r="E320" i="14"/>
  <c r="F320" i="14" s="1"/>
  <c r="H320" i="14"/>
  <c r="I320" i="14"/>
  <c r="B321" i="14"/>
  <c r="C321" i="14"/>
  <c r="D321" i="14" s="1"/>
  <c r="E321" i="14"/>
  <c r="F321" i="14" s="1"/>
  <c r="H321" i="14"/>
  <c r="I321" i="14"/>
  <c r="B322" i="14"/>
  <c r="C322" i="14"/>
  <c r="D322" i="14" s="1"/>
  <c r="E322" i="14"/>
  <c r="F322" i="14" s="1"/>
  <c r="H322" i="14"/>
  <c r="I322" i="14"/>
  <c r="B323" i="14"/>
  <c r="C323" i="14"/>
  <c r="D323" i="14" s="1"/>
  <c r="E323" i="14"/>
  <c r="F323" i="14" s="1"/>
  <c r="H323" i="14"/>
  <c r="I323" i="14"/>
  <c r="B324" i="14"/>
  <c r="C324" i="14"/>
  <c r="D324" i="14" s="1"/>
  <c r="E324" i="14"/>
  <c r="F324" i="14" s="1"/>
  <c r="H324" i="14"/>
  <c r="I324" i="14"/>
  <c r="B325" i="14"/>
  <c r="C325" i="14"/>
  <c r="D325" i="14" s="1"/>
  <c r="E325" i="14"/>
  <c r="F325" i="14" s="1"/>
  <c r="H325" i="14"/>
  <c r="I325" i="14"/>
  <c r="B326" i="14"/>
  <c r="C326" i="14"/>
  <c r="D326" i="14" s="1"/>
  <c r="E326" i="14"/>
  <c r="F326" i="14" s="1"/>
  <c r="H326" i="14"/>
  <c r="I326" i="14"/>
  <c r="B327" i="14"/>
  <c r="C327" i="14"/>
  <c r="D327" i="14" s="1"/>
  <c r="E327" i="14"/>
  <c r="F327" i="14" s="1"/>
  <c r="H327" i="14"/>
  <c r="I327" i="14"/>
  <c r="B328" i="14"/>
  <c r="C328" i="14"/>
  <c r="D328" i="14" s="1"/>
  <c r="E328" i="14"/>
  <c r="F328" i="14" s="1"/>
  <c r="H328" i="14"/>
  <c r="I328" i="14"/>
  <c r="B329" i="14"/>
  <c r="C329" i="14"/>
  <c r="D329" i="14" s="1"/>
  <c r="E329" i="14"/>
  <c r="F329" i="14" s="1"/>
  <c r="H329" i="14"/>
  <c r="I329" i="14"/>
  <c r="B330" i="14"/>
  <c r="C330" i="14"/>
  <c r="D330" i="14" s="1"/>
  <c r="E330" i="14"/>
  <c r="F330" i="14" s="1"/>
  <c r="H330" i="14"/>
  <c r="I330" i="14"/>
  <c r="B331" i="14"/>
  <c r="C331" i="14"/>
  <c r="D331" i="14" s="1"/>
  <c r="E331" i="14"/>
  <c r="F331" i="14" s="1"/>
  <c r="H331" i="14"/>
  <c r="I331" i="14"/>
  <c r="B332" i="14"/>
  <c r="C332" i="14"/>
  <c r="D332" i="14" s="1"/>
  <c r="E332" i="14"/>
  <c r="F332" i="14" s="1"/>
  <c r="H332" i="14"/>
  <c r="I332" i="14"/>
  <c r="B333" i="14"/>
  <c r="C333" i="14"/>
  <c r="D333" i="14" s="1"/>
  <c r="E333" i="14"/>
  <c r="F333" i="14" s="1"/>
  <c r="H333" i="14"/>
  <c r="I333" i="14"/>
  <c r="B334" i="14"/>
  <c r="C334" i="14"/>
  <c r="D334" i="14" s="1"/>
  <c r="E334" i="14"/>
  <c r="F334" i="14" s="1"/>
  <c r="H334" i="14"/>
  <c r="I334" i="14"/>
  <c r="B335" i="14"/>
  <c r="C335" i="14"/>
  <c r="D335" i="14" s="1"/>
  <c r="E335" i="14"/>
  <c r="F335" i="14" s="1"/>
  <c r="H335" i="14"/>
  <c r="I335" i="14"/>
  <c r="B336" i="14"/>
  <c r="C336" i="14"/>
  <c r="D336" i="14" s="1"/>
  <c r="E336" i="14"/>
  <c r="F336" i="14" s="1"/>
  <c r="H336" i="14"/>
  <c r="I336" i="14"/>
  <c r="B337" i="14"/>
  <c r="C337" i="14"/>
  <c r="D337" i="14" s="1"/>
  <c r="E337" i="14"/>
  <c r="F337" i="14" s="1"/>
  <c r="H337" i="14"/>
  <c r="I337" i="14"/>
  <c r="B338" i="14"/>
  <c r="C338" i="14"/>
  <c r="D338" i="14" s="1"/>
  <c r="E338" i="14"/>
  <c r="F338" i="14" s="1"/>
  <c r="H338" i="14"/>
  <c r="I338" i="14"/>
  <c r="B339" i="14"/>
  <c r="C339" i="14"/>
  <c r="D339" i="14" s="1"/>
  <c r="E339" i="14"/>
  <c r="F339" i="14" s="1"/>
  <c r="H339" i="14"/>
  <c r="J339" i="14" s="1"/>
  <c r="I339" i="14"/>
  <c r="B340" i="14"/>
  <c r="C340" i="14"/>
  <c r="D340" i="14" s="1"/>
  <c r="L340" i="14" s="1"/>
  <c r="E340" i="14"/>
  <c r="F340" i="14" s="1"/>
  <c r="H340" i="14"/>
  <c r="I340" i="14"/>
  <c r="B341" i="14"/>
  <c r="C341" i="14"/>
  <c r="D341" i="14" s="1"/>
  <c r="E341" i="14"/>
  <c r="F341" i="14" s="1"/>
  <c r="H341" i="14"/>
  <c r="I341" i="14"/>
  <c r="B342" i="14"/>
  <c r="C342" i="14"/>
  <c r="D342" i="14" s="1"/>
  <c r="E342" i="14"/>
  <c r="F342" i="14" s="1"/>
  <c r="H342" i="14"/>
  <c r="I342" i="14"/>
  <c r="B343" i="14"/>
  <c r="C343" i="14"/>
  <c r="D343" i="14" s="1"/>
  <c r="L343" i="14" s="1"/>
  <c r="N343" i="14" s="1"/>
  <c r="O343" i="14" s="1"/>
  <c r="E343" i="14"/>
  <c r="F343" i="14" s="1"/>
  <c r="H343" i="14"/>
  <c r="I343" i="14"/>
  <c r="B344" i="14"/>
  <c r="C344" i="14"/>
  <c r="D344" i="14" s="1"/>
  <c r="E344" i="14"/>
  <c r="F344" i="14" s="1"/>
  <c r="H344" i="14"/>
  <c r="I344" i="14"/>
  <c r="J344" i="14" s="1"/>
  <c r="B345" i="14"/>
  <c r="C345" i="14"/>
  <c r="D345" i="14"/>
  <c r="L345" i="14" s="1"/>
  <c r="E345" i="14"/>
  <c r="F345" i="14" s="1"/>
  <c r="H345" i="14"/>
  <c r="J345" i="14" s="1"/>
  <c r="I345" i="14"/>
  <c r="B346" i="14"/>
  <c r="C346" i="14"/>
  <c r="D346" i="14"/>
  <c r="L346" i="14" s="1"/>
  <c r="N346" i="14" s="1"/>
  <c r="O346" i="14" s="1"/>
  <c r="E346" i="14"/>
  <c r="F346" i="14" s="1"/>
  <c r="H346" i="14"/>
  <c r="I346" i="14"/>
  <c r="B347" i="14"/>
  <c r="C347" i="14"/>
  <c r="D347" i="14" s="1"/>
  <c r="E347" i="14"/>
  <c r="F347" i="14" s="1"/>
  <c r="H347" i="14"/>
  <c r="I347" i="14"/>
  <c r="B348" i="14"/>
  <c r="C348" i="14"/>
  <c r="D348" i="14" s="1"/>
  <c r="E348" i="14"/>
  <c r="F348" i="14" s="1"/>
  <c r="H348" i="14"/>
  <c r="I348" i="14"/>
  <c r="B349" i="14"/>
  <c r="C349" i="14"/>
  <c r="D349" i="14" s="1"/>
  <c r="L349" i="14" s="1"/>
  <c r="E349" i="14"/>
  <c r="F349" i="14" s="1"/>
  <c r="H349" i="14"/>
  <c r="I349" i="14"/>
  <c r="B350" i="14"/>
  <c r="C350" i="14"/>
  <c r="D350" i="14" s="1"/>
  <c r="E350" i="14"/>
  <c r="F350" i="14" s="1"/>
  <c r="H350" i="14"/>
  <c r="I350" i="14"/>
  <c r="B351" i="14"/>
  <c r="C351" i="14"/>
  <c r="D351" i="14" s="1"/>
  <c r="E351" i="14"/>
  <c r="F351" i="14" s="1"/>
  <c r="H351" i="14"/>
  <c r="I351" i="14"/>
  <c r="B352" i="14"/>
  <c r="C352" i="14"/>
  <c r="D352" i="14" s="1"/>
  <c r="E352" i="14"/>
  <c r="F352" i="14" s="1"/>
  <c r="H352" i="14"/>
  <c r="I352" i="14"/>
  <c r="B353" i="14"/>
  <c r="C353" i="14"/>
  <c r="D353" i="14" s="1"/>
  <c r="E353" i="14"/>
  <c r="F353" i="14" s="1"/>
  <c r="H353" i="14"/>
  <c r="I353" i="14"/>
  <c r="B354" i="14"/>
  <c r="C354" i="14"/>
  <c r="D354" i="14" s="1"/>
  <c r="L354" i="14" s="1"/>
  <c r="N354" i="14" s="1"/>
  <c r="O354" i="14" s="1"/>
  <c r="E354" i="14"/>
  <c r="F354" i="14" s="1"/>
  <c r="H354" i="14"/>
  <c r="J354" i="14" s="1"/>
  <c r="I354" i="14"/>
  <c r="B355" i="14"/>
  <c r="C355" i="14"/>
  <c r="D355" i="14" s="1"/>
  <c r="E355" i="14"/>
  <c r="F355" i="14" s="1"/>
  <c r="H355" i="14"/>
  <c r="I355" i="14"/>
  <c r="B356" i="14"/>
  <c r="C356" i="14"/>
  <c r="D356" i="14" s="1"/>
  <c r="E356" i="14"/>
  <c r="F356" i="14" s="1"/>
  <c r="H356" i="14"/>
  <c r="J356" i="14" s="1"/>
  <c r="I356" i="14"/>
  <c r="B357" i="14"/>
  <c r="C357" i="14"/>
  <c r="D357" i="14" s="1"/>
  <c r="L357" i="14" s="1"/>
  <c r="E357" i="14"/>
  <c r="F357" i="14" s="1"/>
  <c r="H357" i="14"/>
  <c r="I357" i="14"/>
  <c r="J357" i="14" s="1"/>
  <c r="B358" i="14"/>
  <c r="C358" i="14"/>
  <c r="D358" i="14" s="1"/>
  <c r="E358" i="14"/>
  <c r="F358" i="14" s="1"/>
  <c r="H358" i="14"/>
  <c r="I358" i="14"/>
  <c r="B359" i="14"/>
  <c r="C359" i="14"/>
  <c r="D359" i="14" s="1"/>
  <c r="E359" i="14"/>
  <c r="F359" i="14" s="1"/>
  <c r="H359" i="14"/>
  <c r="J359" i="14" s="1"/>
  <c r="I359" i="14"/>
  <c r="B360" i="14"/>
  <c r="C360" i="14"/>
  <c r="D360" i="14" s="1"/>
  <c r="E360" i="14"/>
  <c r="F360" i="14" s="1"/>
  <c r="H360" i="14"/>
  <c r="I360" i="14"/>
  <c r="K360" i="14" s="1"/>
  <c r="B361" i="14"/>
  <c r="C361" i="14"/>
  <c r="D361" i="14" s="1"/>
  <c r="E361" i="14"/>
  <c r="F361" i="14" s="1"/>
  <c r="H361" i="14"/>
  <c r="I361" i="14"/>
  <c r="B362" i="14"/>
  <c r="C362" i="14"/>
  <c r="D362" i="14" s="1"/>
  <c r="E362" i="14"/>
  <c r="F362" i="14" s="1"/>
  <c r="H362" i="14"/>
  <c r="J362" i="14" s="1"/>
  <c r="I362" i="14"/>
  <c r="B363" i="14"/>
  <c r="C363" i="14"/>
  <c r="D363" i="14" s="1"/>
  <c r="E363" i="14"/>
  <c r="F363" i="14" s="1"/>
  <c r="H363" i="14"/>
  <c r="J363" i="14" s="1"/>
  <c r="I363" i="14"/>
  <c r="B364" i="14"/>
  <c r="C364" i="14"/>
  <c r="D364" i="14" s="1"/>
  <c r="E364" i="14"/>
  <c r="F364" i="14" s="1"/>
  <c r="H364" i="14"/>
  <c r="I364" i="14"/>
  <c r="K364" i="14" s="1"/>
  <c r="B365" i="14"/>
  <c r="C365" i="14"/>
  <c r="D365" i="14" s="1"/>
  <c r="E365" i="14"/>
  <c r="F365" i="14" s="1"/>
  <c r="H365" i="14"/>
  <c r="J365" i="14" s="1"/>
  <c r="I365" i="14"/>
  <c r="B366" i="14"/>
  <c r="C366" i="14"/>
  <c r="D366" i="14" s="1"/>
  <c r="E366" i="14"/>
  <c r="F366" i="14" s="1"/>
  <c r="H366" i="14"/>
  <c r="I366" i="14"/>
  <c r="K366" i="14" s="1"/>
  <c r="B367" i="14"/>
  <c r="C367" i="14"/>
  <c r="D367" i="14" s="1"/>
  <c r="E367" i="14"/>
  <c r="F367" i="14" s="1"/>
  <c r="H367" i="14"/>
  <c r="I367" i="14"/>
  <c r="B368" i="14"/>
  <c r="C368" i="14"/>
  <c r="D368" i="14" s="1"/>
  <c r="E368" i="14"/>
  <c r="F368" i="14" s="1"/>
  <c r="H368" i="14"/>
  <c r="I368" i="14"/>
  <c r="B369" i="14"/>
  <c r="C369" i="14"/>
  <c r="D369" i="14" s="1"/>
  <c r="E369" i="14"/>
  <c r="F369" i="14" s="1"/>
  <c r="H369" i="14"/>
  <c r="I369" i="14"/>
  <c r="B370" i="14"/>
  <c r="C370" i="14"/>
  <c r="D370" i="14" s="1"/>
  <c r="E370" i="14"/>
  <c r="F370" i="14" s="1"/>
  <c r="H370" i="14"/>
  <c r="J370" i="14" s="1"/>
  <c r="I370" i="14"/>
  <c r="E6" i="3"/>
  <c r="F6" i="3" s="1"/>
  <c r="G6" i="3"/>
  <c r="H6" i="3"/>
  <c r="I6" i="3"/>
  <c r="K6" i="3" s="1"/>
  <c r="E7" i="3"/>
  <c r="F7" i="3" s="1"/>
  <c r="H7" i="3"/>
  <c r="J7" i="3" s="1"/>
  <c r="I7" i="3"/>
  <c r="E8" i="3"/>
  <c r="F8" i="3" s="1"/>
  <c r="H8" i="3"/>
  <c r="I8" i="3"/>
  <c r="E9" i="3"/>
  <c r="F9" i="3" s="1"/>
  <c r="H9" i="3"/>
  <c r="I9" i="3"/>
  <c r="E10" i="3"/>
  <c r="F10" i="3" s="1"/>
  <c r="H10" i="3"/>
  <c r="I10" i="3"/>
  <c r="E11" i="3"/>
  <c r="F11" i="3" s="1"/>
  <c r="H11" i="3"/>
  <c r="I11" i="3"/>
  <c r="E12" i="3"/>
  <c r="F12" i="3" s="1"/>
  <c r="H12" i="3"/>
  <c r="I12" i="3"/>
  <c r="E13" i="3"/>
  <c r="F13" i="3" s="1"/>
  <c r="H13" i="3"/>
  <c r="I13" i="3"/>
  <c r="E14" i="3"/>
  <c r="F14" i="3" s="1"/>
  <c r="H14" i="3"/>
  <c r="I14" i="3"/>
  <c r="K14" i="3" s="1"/>
  <c r="E15" i="3"/>
  <c r="F15" i="3" s="1"/>
  <c r="H15" i="3"/>
  <c r="I15" i="3"/>
  <c r="E16" i="3"/>
  <c r="F16" i="3" s="1"/>
  <c r="H16" i="3"/>
  <c r="I16" i="3"/>
  <c r="E17" i="3"/>
  <c r="F17" i="3" s="1"/>
  <c r="H17" i="3"/>
  <c r="I17" i="3"/>
  <c r="E18" i="3"/>
  <c r="F18" i="3" s="1"/>
  <c r="H18" i="3"/>
  <c r="I18" i="3"/>
  <c r="E19" i="3"/>
  <c r="F19" i="3" s="1"/>
  <c r="H19" i="3"/>
  <c r="I19" i="3"/>
  <c r="E20" i="3"/>
  <c r="F20" i="3" s="1"/>
  <c r="H20" i="3"/>
  <c r="I20" i="3"/>
  <c r="E21" i="3"/>
  <c r="F21" i="3" s="1"/>
  <c r="H21" i="3"/>
  <c r="I21" i="3"/>
  <c r="E22" i="3"/>
  <c r="F22" i="3" s="1"/>
  <c r="H22" i="3"/>
  <c r="I22" i="3"/>
  <c r="E23" i="3"/>
  <c r="F23" i="3" s="1"/>
  <c r="H23" i="3"/>
  <c r="I23" i="3"/>
  <c r="E24" i="3"/>
  <c r="F24" i="3" s="1"/>
  <c r="H24" i="3"/>
  <c r="I24" i="3"/>
  <c r="E25" i="3"/>
  <c r="F25" i="3" s="1"/>
  <c r="H25" i="3"/>
  <c r="I25" i="3"/>
  <c r="E26" i="3"/>
  <c r="F26" i="3" s="1"/>
  <c r="H26" i="3"/>
  <c r="I26" i="3"/>
  <c r="E27" i="3"/>
  <c r="F27" i="3" s="1"/>
  <c r="H27" i="3"/>
  <c r="I27" i="3"/>
  <c r="E28" i="3"/>
  <c r="F28" i="3" s="1"/>
  <c r="H28" i="3"/>
  <c r="I28" i="3"/>
  <c r="E29" i="3"/>
  <c r="F29" i="3" s="1"/>
  <c r="H29" i="3"/>
  <c r="I29" i="3"/>
  <c r="E30" i="3"/>
  <c r="F30" i="3" s="1"/>
  <c r="H30" i="3"/>
  <c r="I30" i="3"/>
  <c r="E31" i="3"/>
  <c r="F31" i="3" s="1"/>
  <c r="H31" i="3"/>
  <c r="I31" i="3"/>
  <c r="E32" i="3"/>
  <c r="F32" i="3" s="1"/>
  <c r="H32" i="3"/>
  <c r="I32" i="3"/>
  <c r="E33" i="3"/>
  <c r="F33" i="3" s="1"/>
  <c r="H33" i="3"/>
  <c r="I33" i="3"/>
  <c r="E34" i="3"/>
  <c r="F34" i="3" s="1"/>
  <c r="H34" i="3"/>
  <c r="I34" i="3"/>
  <c r="E35" i="3"/>
  <c r="F35" i="3" s="1"/>
  <c r="H35" i="3"/>
  <c r="I35" i="3"/>
  <c r="E36" i="3"/>
  <c r="F36" i="3" s="1"/>
  <c r="H36" i="3"/>
  <c r="I36" i="3"/>
  <c r="E37" i="3"/>
  <c r="F37" i="3" s="1"/>
  <c r="H37" i="3"/>
  <c r="I37" i="3"/>
  <c r="E38" i="3"/>
  <c r="F38" i="3" s="1"/>
  <c r="H38" i="3"/>
  <c r="I38" i="3"/>
  <c r="E39" i="3"/>
  <c r="F39" i="3" s="1"/>
  <c r="H39" i="3"/>
  <c r="I39" i="3"/>
  <c r="E40" i="3"/>
  <c r="F40" i="3" s="1"/>
  <c r="H40" i="3"/>
  <c r="I40" i="3"/>
  <c r="E41" i="3"/>
  <c r="F41" i="3" s="1"/>
  <c r="H41" i="3"/>
  <c r="I41" i="3"/>
  <c r="E42" i="3"/>
  <c r="F42" i="3" s="1"/>
  <c r="H42" i="3"/>
  <c r="I42" i="3"/>
  <c r="E43" i="3"/>
  <c r="F43" i="3" s="1"/>
  <c r="H43" i="3"/>
  <c r="I43" i="3"/>
  <c r="E44" i="3"/>
  <c r="F44" i="3" s="1"/>
  <c r="H44" i="3"/>
  <c r="I44" i="3"/>
  <c r="E45" i="3"/>
  <c r="F45" i="3" s="1"/>
  <c r="H45" i="3"/>
  <c r="I45" i="3"/>
  <c r="E46" i="3"/>
  <c r="F46" i="3" s="1"/>
  <c r="H46" i="3"/>
  <c r="I46" i="3"/>
  <c r="E47" i="3"/>
  <c r="F47" i="3" s="1"/>
  <c r="H47" i="3"/>
  <c r="I47" i="3"/>
  <c r="E48" i="3"/>
  <c r="F48" i="3" s="1"/>
  <c r="H48" i="3"/>
  <c r="I48" i="3"/>
  <c r="E49" i="3"/>
  <c r="F49" i="3" s="1"/>
  <c r="H49" i="3"/>
  <c r="I49" i="3"/>
  <c r="E50" i="3"/>
  <c r="F50" i="3" s="1"/>
  <c r="H50" i="3"/>
  <c r="J50" i="3" s="1"/>
  <c r="I50" i="3"/>
  <c r="E51" i="3"/>
  <c r="F51" i="3" s="1"/>
  <c r="H51" i="3"/>
  <c r="I51" i="3"/>
  <c r="E52" i="3"/>
  <c r="F52" i="3" s="1"/>
  <c r="H52" i="3"/>
  <c r="I52" i="3"/>
  <c r="E53" i="3"/>
  <c r="F53" i="3" s="1"/>
  <c r="H53" i="3"/>
  <c r="I53" i="3"/>
  <c r="E54" i="3"/>
  <c r="F54" i="3" s="1"/>
  <c r="H54" i="3"/>
  <c r="I54" i="3"/>
  <c r="E55" i="3"/>
  <c r="F55" i="3" s="1"/>
  <c r="H55" i="3"/>
  <c r="I55" i="3"/>
  <c r="E56" i="3"/>
  <c r="F56" i="3" s="1"/>
  <c r="H56" i="3"/>
  <c r="I56" i="3"/>
  <c r="E57" i="3"/>
  <c r="F57" i="3" s="1"/>
  <c r="H57" i="3"/>
  <c r="I57" i="3"/>
  <c r="E58" i="3"/>
  <c r="F58" i="3" s="1"/>
  <c r="H58" i="3"/>
  <c r="I58" i="3"/>
  <c r="E59" i="3"/>
  <c r="F59" i="3" s="1"/>
  <c r="H59" i="3"/>
  <c r="I59" i="3"/>
  <c r="E60" i="3"/>
  <c r="F60" i="3" s="1"/>
  <c r="H60" i="3"/>
  <c r="I60" i="3"/>
  <c r="E61" i="3"/>
  <c r="F61" i="3" s="1"/>
  <c r="H61" i="3"/>
  <c r="I61" i="3"/>
  <c r="E62" i="3"/>
  <c r="F62" i="3" s="1"/>
  <c r="H62" i="3"/>
  <c r="I62" i="3"/>
  <c r="E63" i="3"/>
  <c r="F63" i="3" s="1"/>
  <c r="H63" i="3"/>
  <c r="I63" i="3"/>
  <c r="E64" i="3"/>
  <c r="F64" i="3" s="1"/>
  <c r="H64" i="3"/>
  <c r="I64" i="3"/>
  <c r="E65" i="3"/>
  <c r="F65" i="3" s="1"/>
  <c r="H65" i="3"/>
  <c r="I65" i="3"/>
  <c r="E66" i="3"/>
  <c r="F66" i="3" s="1"/>
  <c r="H66" i="3"/>
  <c r="I66" i="3"/>
  <c r="E67" i="3"/>
  <c r="F67" i="3" s="1"/>
  <c r="H67" i="3"/>
  <c r="I67" i="3"/>
  <c r="E68" i="3"/>
  <c r="F68" i="3" s="1"/>
  <c r="H68" i="3"/>
  <c r="I68" i="3"/>
  <c r="E69" i="3"/>
  <c r="F69" i="3" s="1"/>
  <c r="H69" i="3"/>
  <c r="I69" i="3"/>
  <c r="E70" i="3"/>
  <c r="F70" i="3" s="1"/>
  <c r="H70" i="3"/>
  <c r="I70" i="3"/>
  <c r="E71" i="3"/>
  <c r="F71" i="3" s="1"/>
  <c r="H71" i="3"/>
  <c r="I71" i="3"/>
  <c r="E72" i="3"/>
  <c r="F72" i="3" s="1"/>
  <c r="H72" i="3"/>
  <c r="I72" i="3"/>
  <c r="E73" i="3"/>
  <c r="F73" i="3" s="1"/>
  <c r="H73" i="3"/>
  <c r="I73" i="3"/>
  <c r="E74" i="3"/>
  <c r="F74" i="3" s="1"/>
  <c r="H74" i="3"/>
  <c r="I74" i="3"/>
  <c r="E75" i="3"/>
  <c r="F75" i="3" s="1"/>
  <c r="H75" i="3"/>
  <c r="I75" i="3"/>
  <c r="E76" i="3"/>
  <c r="F76" i="3" s="1"/>
  <c r="H76" i="3"/>
  <c r="I76" i="3"/>
  <c r="E77" i="3"/>
  <c r="F77" i="3" s="1"/>
  <c r="H77" i="3"/>
  <c r="I77" i="3"/>
  <c r="E78" i="3"/>
  <c r="F78" i="3" s="1"/>
  <c r="H78" i="3"/>
  <c r="I78" i="3"/>
  <c r="E79" i="3"/>
  <c r="F79" i="3" s="1"/>
  <c r="H79" i="3"/>
  <c r="I79" i="3"/>
  <c r="E80" i="3"/>
  <c r="F80" i="3" s="1"/>
  <c r="H80" i="3"/>
  <c r="I80" i="3"/>
  <c r="E81" i="3"/>
  <c r="F81" i="3" s="1"/>
  <c r="H81" i="3"/>
  <c r="I81" i="3"/>
  <c r="E82" i="3"/>
  <c r="F82" i="3" s="1"/>
  <c r="H82" i="3"/>
  <c r="I82" i="3"/>
  <c r="E83" i="3"/>
  <c r="F83" i="3" s="1"/>
  <c r="H83" i="3"/>
  <c r="I83" i="3"/>
  <c r="E84" i="3"/>
  <c r="F84" i="3" s="1"/>
  <c r="H84" i="3"/>
  <c r="I84" i="3"/>
  <c r="E85" i="3"/>
  <c r="F85" i="3" s="1"/>
  <c r="H85" i="3"/>
  <c r="I85" i="3"/>
  <c r="E86" i="3"/>
  <c r="F86" i="3" s="1"/>
  <c r="H86" i="3"/>
  <c r="I86" i="3"/>
  <c r="E87" i="3"/>
  <c r="F87" i="3" s="1"/>
  <c r="H87" i="3"/>
  <c r="I87" i="3"/>
  <c r="E88" i="3"/>
  <c r="F88" i="3" s="1"/>
  <c r="H88" i="3"/>
  <c r="I88" i="3"/>
  <c r="E89" i="3"/>
  <c r="F89" i="3" s="1"/>
  <c r="H89" i="3"/>
  <c r="I89" i="3"/>
  <c r="E90" i="3"/>
  <c r="F90" i="3" s="1"/>
  <c r="H90" i="3"/>
  <c r="I90" i="3"/>
  <c r="E91" i="3"/>
  <c r="F91" i="3" s="1"/>
  <c r="H91" i="3"/>
  <c r="I91" i="3"/>
  <c r="E92" i="3"/>
  <c r="F92" i="3" s="1"/>
  <c r="H92" i="3"/>
  <c r="I92" i="3"/>
  <c r="E93" i="3"/>
  <c r="F93" i="3" s="1"/>
  <c r="H93" i="3"/>
  <c r="I93" i="3"/>
  <c r="E94" i="3"/>
  <c r="F94" i="3" s="1"/>
  <c r="H94" i="3"/>
  <c r="I94" i="3"/>
  <c r="J94" i="3" s="1"/>
  <c r="E95" i="3"/>
  <c r="F95" i="3" s="1"/>
  <c r="H95" i="3"/>
  <c r="I95" i="3"/>
  <c r="E96" i="3"/>
  <c r="F96" i="3" s="1"/>
  <c r="H96" i="3"/>
  <c r="I96" i="3"/>
  <c r="E97" i="3"/>
  <c r="F97" i="3" s="1"/>
  <c r="H97" i="3"/>
  <c r="I97" i="3"/>
  <c r="E98" i="3"/>
  <c r="F98" i="3" s="1"/>
  <c r="H98" i="3"/>
  <c r="I98" i="3"/>
  <c r="E99" i="3"/>
  <c r="F99" i="3" s="1"/>
  <c r="H99" i="3"/>
  <c r="I99" i="3"/>
  <c r="E100" i="3"/>
  <c r="F100" i="3" s="1"/>
  <c r="H100" i="3"/>
  <c r="I100" i="3"/>
  <c r="E101" i="3"/>
  <c r="F101" i="3" s="1"/>
  <c r="H101" i="3"/>
  <c r="I101" i="3"/>
  <c r="E102" i="3"/>
  <c r="F102" i="3" s="1"/>
  <c r="H102" i="3"/>
  <c r="I102" i="3"/>
  <c r="E103" i="3"/>
  <c r="F103" i="3" s="1"/>
  <c r="H103" i="3"/>
  <c r="I103" i="3"/>
  <c r="E104" i="3"/>
  <c r="F104" i="3" s="1"/>
  <c r="H104" i="3"/>
  <c r="I104" i="3"/>
  <c r="E105" i="3"/>
  <c r="F105" i="3" s="1"/>
  <c r="H105" i="3"/>
  <c r="I105" i="3"/>
  <c r="E106" i="3"/>
  <c r="F106" i="3" s="1"/>
  <c r="H106" i="3"/>
  <c r="I106" i="3"/>
  <c r="E107" i="3"/>
  <c r="F107" i="3" s="1"/>
  <c r="H107" i="3"/>
  <c r="I107" i="3"/>
  <c r="E108" i="3"/>
  <c r="F108" i="3" s="1"/>
  <c r="H108" i="3"/>
  <c r="I108" i="3"/>
  <c r="E109" i="3"/>
  <c r="F109" i="3" s="1"/>
  <c r="H109" i="3"/>
  <c r="I109" i="3"/>
  <c r="E110" i="3"/>
  <c r="F110" i="3" s="1"/>
  <c r="H110" i="3"/>
  <c r="I110" i="3"/>
  <c r="E111" i="3"/>
  <c r="F111" i="3" s="1"/>
  <c r="H111" i="3"/>
  <c r="I111" i="3"/>
  <c r="E112" i="3"/>
  <c r="F112" i="3" s="1"/>
  <c r="H112" i="3"/>
  <c r="I112" i="3"/>
  <c r="E113" i="3"/>
  <c r="F113" i="3" s="1"/>
  <c r="H113" i="3"/>
  <c r="I113" i="3"/>
  <c r="E114" i="3"/>
  <c r="F114" i="3" s="1"/>
  <c r="H114" i="3"/>
  <c r="I114" i="3"/>
  <c r="E115" i="3"/>
  <c r="F115" i="3" s="1"/>
  <c r="H115" i="3"/>
  <c r="I115" i="3"/>
  <c r="E116" i="3"/>
  <c r="F116" i="3" s="1"/>
  <c r="H116" i="3"/>
  <c r="I116" i="3"/>
  <c r="E117" i="3"/>
  <c r="F117" i="3" s="1"/>
  <c r="H117" i="3"/>
  <c r="I117" i="3"/>
  <c r="E118" i="3"/>
  <c r="F118" i="3" s="1"/>
  <c r="H118" i="3"/>
  <c r="I118" i="3"/>
  <c r="E119" i="3"/>
  <c r="F119" i="3" s="1"/>
  <c r="H119" i="3"/>
  <c r="I119" i="3"/>
  <c r="E120" i="3"/>
  <c r="F120" i="3" s="1"/>
  <c r="H120" i="3"/>
  <c r="I120" i="3"/>
  <c r="E121" i="3"/>
  <c r="F121" i="3" s="1"/>
  <c r="H121" i="3"/>
  <c r="I121" i="3"/>
  <c r="E122" i="3"/>
  <c r="F122" i="3" s="1"/>
  <c r="H122" i="3"/>
  <c r="I122" i="3"/>
  <c r="E123" i="3"/>
  <c r="F123" i="3" s="1"/>
  <c r="H123" i="3"/>
  <c r="I123" i="3"/>
  <c r="E124" i="3"/>
  <c r="F124" i="3" s="1"/>
  <c r="H124" i="3"/>
  <c r="I124" i="3"/>
  <c r="E125" i="3"/>
  <c r="F125" i="3" s="1"/>
  <c r="H125" i="3"/>
  <c r="I125" i="3"/>
  <c r="E126" i="3"/>
  <c r="F126" i="3" s="1"/>
  <c r="H126" i="3"/>
  <c r="I126" i="3"/>
  <c r="E127" i="3"/>
  <c r="F127" i="3" s="1"/>
  <c r="H127" i="3"/>
  <c r="I127" i="3"/>
  <c r="E128" i="3"/>
  <c r="F128" i="3" s="1"/>
  <c r="H128" i="3"/>
  <c r="I128" i="3"/>
  <c r="E129" i="3"/>
  <c r="F129" i="3" s="1"/>
  <c r="H129" i="3"/>
  <c r="I129" i="3"/>
  <c r="E130" i="3"/>
  <c r="F130" i="3" s="1"/>
  <c r="H130" i="3"/>
  <c r="I130" i="3"/>
  <c r="E131" i="3"/>
  <c r="F131" i="3" s="1"/>
  <c r="H131" i="3"/>
  <c r="I131" i="3"/>
  <c r="E132" i="3"/>
  <c r="F132" i="3" s="1"/>
  <c r="H132" i="3"/>
  <c r="I132" i="3"/>
  <c r="E133" i="3"/>
  <c r="F133" i="3" s="1"/>
  <c r="H133" i="3"/>
  <c r="I133" i="3"/>
  <c r="E134" i="3"/>
  <c r="F134" i="3" s="1"/>
  <c r="H134" i="3"/>
  <c r="I134" i="3"/>
  <c r="E135" i="3"/>
  <c r="F135" i="3" s="1"/>
  <c r="H135" i="3"/>
  <c r="I135" i="3"/>
  <c r="E136" i="3"/>
  <c r="F136" i="3" s="1"/>
  <c r="H136" i="3"/>
  <c r="I136" i="3"/>
  <c r="E137" i="3"/>
  <c r="F137" i="3" s="1"/>
  <c r="H137" i="3"/>
  <c r="I137" i="3"/>
  <c r="E138" i="3"/>
  <c r="F138" i="3" s="1"/>
  <c r="H138" i="3"/>
  <c r="I138" i="3"/>
  <c r="E139" i="3"/>
  <c r="F139" i="3" s="1"/>
  <c r="H139" i="3"/>
  <c r="I139" i="3"/>
  <c r="E140" i="3"/>
  <c r="F140" i="3" s="1"/>
  <c r="H140" i="3"/>
  <c r="I140" i="3"/>
  <c r="E141" i="3"/>
  <c r="F141" i="3" s="1"/>
  <c r="H141" i="3"/>
  <c r="I141" i="3"/>
  <c r="E142" i="3"/>
  <c r="F142" i="3" s="1"/>
  <c r="H142" i="3"/>
  <c r="I142" i="3"/>
  <c r="E143" i="3"/>
  <c r="F143" i="3" s="1"/>
  <c r="H143" i="3"/>
  <c r="I143" i="3"/>
  <c r="E144" i="3"/>
  <c r="F144" i="3" s="1"/>
  <c r="H144" i="3"/>
  <c r="I144" i="3"/>
  <c r="E145" i="3"/>
  <c r="F145" i="3" s="1"/>
  <c r="H145" i="3"/>
  <c r="I145" i="3"/>
  <c r="E146" i="3"/>
  <c r="F146" i="3" s="1"/>
  <c r="H146" i="3"/>
  <c r="I146" i="3"/>
  <c r="E147" i="3"/>
  <c r="F147" i="3" s="1"/>
  <c r="H147" i="3"/>
  <c r="I147" i="3"/>
  <c r="E148" i="3"/>
  <c r="F148" i="3" s="1"/>
  <c r="H148" i="3"/>
  <c r="I148" i="3"/>
  <c r="E149" i="3"/>
  <c r="F149" i="3" s="1"/>
  <c r="H149" i="3"/>
  <c r="I149" i="3"/>
  <c r="E150" i="3"/>
  <c r="F150" i="3" s="1"/>
  <c r="H150" i="3"/>
  <c r="I150" i="3"/>
  <c r="E151" i="3"/>
  <c r="F151" i="3" s="1"/>
  <c r="H151" i="3"/>
  <c r="I151" i="3"/>
  <c r="E152" i="3"/>
  <c r="F152" i="3" s="1"/>
  <c r="H152" i="3"/>
  <c r="I152" i="3"/>
  <c r="E153" i="3"/>
  <c r="F153" i="3" s="1"/>
  <c r="H153" i="3"/>
  <c r="I153" i="3"/>
  <c r="E154" i="3"/>
  <c r="F154" i="3" s="1"/>
  <c r="H154" i="3"/>
  <c r="I154" i="3"/>
  <c r="E155" i="3"/>
  <c r="F155" i="3" s="1"/>
  <c r="H155" i="3"/>
  <c r="I155" i="3"/>
  <c r="E156" i="3"/>
  <c r="F156" i="3" s="1"/>
  <c r="H156" i="3"/>
  <c r="I156" i="3"/>
  <c r="E157" i="3"/>
  <c r="F157" i="3" s="1"/>
  <c r="H157" i="3"/>
  <c r="I157" i="3"/>
  <c r="K157" i="3" s="1"/>
  <c r="E158" i="3"/>
  <c r="F158" i="3" s="1"/>
  <c r="H158" i="3"/>
  <c r="I158" i="3"/>
  <c r="E159" i="3"/>
  <c r="F159" i="3" s="1"/>
  <c r="H159" i="3"/>
  <c r="I159" i="3"/>
  <c r="E160" i="3"/>
  <c r="F160" i="3" s="1"/>
  <c r="H160" i="3"/>
  <c r="I160" i="3"/>
  <c r="E161" i="3"/>
  <c r="F161" i="3" s="1"/>
  <c r="H161" i="3"/>
  <c r="I161" i="3"/>
  <c r="E162" i="3"/>
  <c r="F162" i="3" s="1"/>
  <c r="H162" i="3"/>
  <c r="I162" i="3"/>
  <c r="E163" i="3"/>
  <c r="F163" i="3" s="1"/>
  <c r="H163" i="3"/>
  <c r="I163" i="3"/>
  <c r="E164" i="3"/>
  <c r="F164" i="3" s="1"/>
  <c r="H164" i="3"/>
  <c r="I164" i="3"/>
  <c r="K164" i="3" s="1"/>
  <c r="E165" i="3"/>
  <c r="F165" i="3" s="1"/>
  <c r="H165" i="3"/>
  <c r="I165" i="3"/>
  <c r="E166" i="3"/>
  <c r="F166" i="3" s="1"/>
  <c r="H166" i="3"/>
  <c r="I166" i="3"/>
  <c r="E167" i="3"/>
  <c r="F167" i="3" s="1"/>
  <c r="H167" i="3"/>
  <c r="I167" i="3"/>
  <c r="E168" i="3"/>
  <c r="F168" i="3" s="1"/>
  <c r="H168" i="3"/>
  <c r="I168" i="3"/>
  <c r="K168" i="3" s="1"/>
  <c r="E169" i="3"/>
  <c r="F169" i="3" s="1"/>
  <c r="H169" i="3"/>
  <c r="I169" i="3"/>
  <c r="E170" i="3"/>
  <c r="F170" i="3" s="1"/>
  <c r="H170" i="3"/>
  <c r="I170" i="3"/>
  <c r="K170" i="3" s="1"/>
  <c r="E171" i="3"/>
  <c r="F171" i="3" s="1"/>
  <c r="H171" i="3"/>
  <c r="I171" i="3"/>
  <c r="K171" i="3" s="1"/>
  <c r="E172" i="3"/>
  <c r="F172" i="3" s="1"/>
  <c r="H172" i="3"/>
  <c r="I172" i="3"/>
  <c r="E173" i="3"/>
  <c r="F173" i="3" s="1"/>
  <c r="H173" i="3"/>
  <c r="I173" i="3"/>
  <c r="E174" i="3"/>
  <c r="F174" i="3" s="1"/>
  <c r="H174" i="3"/>
  <c r="I174" i="3"/>
  <c r="E175" i="3"/>
  <c r="F175" i="3" s="1"/>
  <c r="H175" i="3"/>
  <c r="I175" i="3"/>
  <c r="E176" i="3"/>
  <c r="F176" i="3" s="1"/>
  <c r="H176" i="3"/>
  <c r="I176" i="3"/>
  <c r="E177" i="3"/>
  <c r="F177" i="3" s="1"/>
  <c r="H177" i="3"/>
  <c r="I177" i="3"/>
  <c r="E178" i="3"/>
  <c r="F178" i="3" s="1"/>
  <c r="H178" i="3"/>
  <c r="I178" i="3"/>
  <c r="E179" i="3"/>
  <c r="F179" i="3" s="1"/>
  <c r="H179" i="3"/>
  <c r="I179" i="3"/>
  <c r="E180" i="3"/>
  <c r="F180" i="3" s="1"/>
  <c r="H180" i="3"/>
  <c r="I180" i="3"/>
  <c r="E181" i="3"/>
  <c r="F181" i="3" s="1"/>
  <c r="H181" i="3"/>
  <c r="I181" i="3"/>
  <c r="E182" i="3"/>
  <c r="F182" i="3" s="1"/>
  <c r="H182" i="3"/>
  <c r="I182" i="3"/>
  <c r="E183" i="3"/>
  <c r="F183" i="3" s="1"/>
  <c r="H183" i="3"/>
  <c r="I183" i="3"/>
  <c r="K183" i="3" s="1"/>
  <c r="E184" i="3"/>
  <c r="F184" i="3" s="1"/>
  <c r="H184" i="3"/>
  <c r="I184" i="3"/>
  <c r="E185" i="3"/>
  <c r="F185" i="3" s="1"/>
  <c r="H185" i="3"/>
  <c r="I185" i="3"/>
  <c r="E186" i="3"/>
  <c r="F186" i="3" s="1"/>
  <c r="H186" i="3"/>
  <c r="I186" i="3"/>
  <c r="E187" i="3"/>
  <c r="F187" i="3" s="1"/>
  <c r="H187" i="3"/>
  <c r="I187" i="3"/>
  <c r="E188" i="3"/>
  <c r="F188" i="3" s="1"/>
  <c r="H188" i="3"/>
  <c r="I188" i="3"/>
  <c r="E189" i="3"/>
  <c r="F189" i="3" s="1"/>
  <c r="H189" i="3"/>
  <c r="I189" i="3"/>
  <c r="E190" i="3"/>
  <c r="F190" i="3" s="1"/>
  <c r="H190" i="3"/>
  <c r="I190" i="3"/>
  <c r="E191" i="3"/>
  <c r="F191" i="3" s="1"/>
  <c r="H191" i="3"/>
  <c r="I191" i="3"/>
  <c r="K191" i="3" s="1"/>
  <c r="E192" i="3"/>
  <c r="F192" i="3" s="1"/>
  <c r="H192" i="3"/>
  <c r="I192" i="3"/>
  <c r="E193" i="3"/>
  <c r="F193" i="3" s="1"/>
  <c r="H193" i="3"/>
  <c r="I193" i="3"/>
  <c r="E194" i="3"/>
  <c r="F194" i="3" s="1"/>
  <c r="H194" i="3"/>
  <c r="I194" i="3"/>
  <c r="E195" i="3"/>
  <c r="F195" i="3" s="1"/>
  <c r="H195" i="3"/>
  <c r="I195" i="3"/>
  <c r="E196" i="3"/>
  <c r="F196" i="3" s="1"/>
  <c r="H196" i="3"/>
  <c r="J196" i="3" s="1"/>
  <c r="I196" i="3"/>
  <c r="E197" i="3"/>
  <c r="F197" i="3" s="1"/>
  <c r="H197" i="3"/>
  <c r="I197" i="3"/>
  <c r="E198" i="3"/>
  <c r="F198" i="3" s="1"/>
  <c r="H198" i="3"/>
  <c r="I198" i="3"/>
  <c r="E199" i="3"/>
  <c r="F199" i="3" s="1"/>
  <c r="H199" i="3"/>
  <c r="I199" i="3"/>
  <c r="E200" i="3"/>
  <c r="F200" i="3" s="1"/>
  <c r="H200" i="3"/>
  <c r="I200" i="3"/>
  <c r="E201" i="3"/>
  <c r="F201" i="3" s="1"/>
  <c r="H201" i="3"/>
  <c r="I201" i="3"/>
  <c r="E202" i="3"/>
  <c r="F202" i="3" s="1"/>
  <c r="H202" i="3"/>
  <c r="I202" i="3"/>
  <c r="E203" i="3"/>
  <c r="F203" i="3" s="1"/>
  <c r="H203" i="3"/>
  <c r="I203" i="3"/>
  <c r="E204" i="3"/>
  <c r="F204" i="3" s="1"/>
  <c r="H204" i="3"/>
  <c r="J204" i="3" s="1"/>
  <c r="I204" i="3"/>
  <c r="E205" i="3"/>
  <c r="F205" i="3" s="1"/>
  <c r="H205" i="3"/>
  <c r="I205" i="3"/>
  <c r="E206" i="3"/>
  <c r="F206" i="3" s="1"/>
  <c r="H206" i="3"/>
  <c r="I206" i="3"/>
  <c r="E207" i="3"/>
  <c r="F207" i="3" s="1"/>
  <c r="H207" i="3"/>
  <c r="I207" i="3"/>
  <c r="E208" i="3"/>
  <c r="F208" i="3" s="1"/>
  <c r="H208" i="3"/>
  <c r="I208" i="3"/>
  <c r="E209" i="3"/>
  <c r="F209" i="3" s="1"/>
  <c r="H209" i="3"/>
  <c r="I209" i="3"/>
  <c r="E210" i="3"/>
  <c r="F210" i="3" s="1"/>
  <c r="H210" i="3"/>
  <c r="I210" i="3"/>
  <c r="E211" i="3"/>
  <c r="F211" i="3" s="1"/>
  <c r="H211" i="3"/>
  <c r="I211" i="3"/>
  <c r="E212" i="3"/>
  <c r="F212" i="3" s="1"/>
  <c r="H212" i="3"/>
  <c r="I212" i="3"/>
  <c r="E213" i="3"/>
  <c r="F213" i="3" s="1"/>
  <c r="H213" i="3"/>
  <c r="I213" i="3"/>
  <c r="E214" i="3"/>
  <c r="F214" i="3" s="1"/>
  <c r="H214" i="3"/>
  <c r="I214" i="3"/>
  <c r="E215" i="3"/>
  <c r="F215" i="3" s="1"/>
  <c r="H215" i="3"/>
  <c r="I215" i="3"/>
  <c r="E216" i="3"/>
  <c r="F216" i="3" s="1"/>
  <c r="H216" i="3"/>
  <c r="I216" i="3"/>
  <c r="E217" i="3"/>
  <c r="F217" i="3" s="1"/>
  <c r="H217" i="3"/>
  <c r="I217" i="3"/>
  <c r="E218" i="3"/>
  <c r="F218" i="3" s="1"/>
  <c r="H218" i="3"/>
  <c r="I218" i="3"/>
  <c r="E219" i="3"/>
  <c r="F219" i="3" s="1"/>
  <c r="H219" i="3"/>
  <c r="I219" i="3"/>
  <c r="B219" i="3"/>
  <c r="C219" i="3"/>
  <c r="D219" i="3" s="1"/>
  <c r="C220" i="3"/>
  <c r="A6" i="7"/>
  <c r="A7" i="7" s="1"/>
  <c r="A8" i="7" s="1"/>
  <c r="A9" i="7" s="1"/>
  <c r="A6" i="19"/>
  <c r="A7" i="19" s="1"/>
  <c r="A8" i="19" s="1"/>
  <c r="A6" i="6"/>
  <c r="A7" i="6" s="1"/>
  <c r="A6" i="18"/>
  <c r="A7" i="18" s="1"/>
  <c r="A217" i="2"/>
  <c r="C218" i="3" s="1"/>
  <c r="D218" i="3" s="1"/>
  <c r="L261" i="14" l="1"/>
  <c r="N261" i="14" s="1"/>
  <c r="O261" i="14" s="1"/>
  <c r="M226" i="16"/>
  <c r="N298" i="16"/>
  <c r="O298" i="16" s="1"/>
  <c r="M230" i="16"/>
  <c r="M236" i="16"/>
  <c r="N270" i="16"/>
  <c r="O270" i="16" s="1"/>
  <c r="K153" i="3"/>
  <c r="J52" i="3"/>
  <c r="J368" i="14"/>
  <c r="L361" i="14"/>
  <c r="L353" i="14"/>
  <c r="L339" i="14"/>
  <c r="N339" i="14" s="1"/>
  <c r="O339" i="14" s="1"/>
  <c r="J324" i="14"/>
  <c r="J299" i="14"/>
  <c r="L293" i="14"/>
  <c r="J291" i="14"/>
  <c r="J274" i="14"/>
  <c r="K235" i="14"/>
  <c r="L234" i="14"/>
  <c r="L222" i="14"/>
  <c r="J213" i="14"/>
  <c r="K189" i="14"/>
  <c r="J136" i="14"/>
  <c r="J118" i="14"/>
  <c r="K81" i="14"/>
  <c r="K76" i="14"/>
  <c r="K24" i="14"/>
  <c r="P281" i="16"/>
  <c r="Q281" i="16" s="1"/>
  <c r="C280" i="17" s="1"/>
  <c r="K205" i="3"/>
  <c r="J200" i="3"/>
  <c r="J192" i="3"/>
  <c r="K155" i="3"/>
  <c r="J6" i="3"/>
  <c r="K369" i="14"/>
  <c r="L368" i="14"/>
  <c r="J349" i="14"/>
  <c r="J343" i="14"/>
  <c r="K338" i="14"/>
  <c r="L334" i="14"/>
  <c r="N334" i="14" s="1"/>
  <c r="O334" i="14" s="1"/>
  <c r="J311" i="14"/>
  <c r="L299" i="14"/>
  <c r="J289" i="14"/>
  <c r="K275" i="14"/>
  <c r="K244" i="14"/>
  <c r="K227" i="14"/>
  <c r="J138" i="14"/>
  <c r="K104" i="14"/>
  <c r="K47" i="14"/>
  <c r="K42" i="14"/>
  <c r="J37" i="14"/>
  <c r="K26" i="14"/>
  <c r="P285" i="16"/>
  <c r="P284" i="16"/>
  <c r="M277" i="16"/>
  <c r="P277" i="16" s="1"/>
  <c r="Q277" i="16" s="1"/>
  <c r="C276" i="17" s="1"/>
  <c r="N367" i="16"/>
  <c r="O367" i="16" s="1"/>
  <c r="P268" i="16"/>
  <c r="Q268" i="16" s="1"/>
  <c r="C267" i="17" s="1"/>
  <c r="N265" i="16"/>
  <c r="O265" i="16" s="1"/>
  <c r="J32" i="3"/>
  <c r="J24" i="3"/>
  <c r="J361" i="14"/>
  <c r="J325" i="14"/>
  <c r="J140" i="14"/>
  <c r="J88" i="14"/>
  <c r="K80" i="14"/>
  <c r="K44" i="14"/>
  <c r="N263" i="16"/>
  <c r="O263" i="16" s="1"/>
  <c r="N247" i="16"/>
  <c r="P293" i="16"/>
  <c r="N258" i="16"/>
  <c r="O258" i="16" s="1"/>
  <c r="N361" i="16"/>
  <c r="O361" i="16" s="1"/>
  <c r="M289" i="16"/>
  <c r="K370" i="14"/>
  <c r="L322" i="14"/>
  <c r="L303" i="14"/>
  <c r="K301" i="14"/>
  <c r="L300" i="14"/>
  <c r="L292" i="14"/>
  <c r="L227" i="14"/>
  <c r="M227" i="14" s="1"/>
  <c r="L224" i="14"/>
  <c r="N224" i="14" s="1"/>
  <c r="O224" i="14" s="1"/>
  <c r="K219" i="14"/>
  <c r="K190" i="14"/>
  <c r="K108" i="14"/>
  <c r="J95" i="14"/>
  <c r="J64" i="14"/>
  <c r="K59" i="14"/>
  <c r="K41" i="14"/>
  <c r="K25" i="14"/>
  <c r="N333" i="16"/>
  <c r="O333" i="16" s="1"/>
  <c r="J185" i="3"/>
  <c r="J159" i="3"/>
  <c r="J151" i="3"/>
  <c r="J79" i="3"/>
  <c r="K365" i="14"/>
  <c r="L355" i="14"/>
  <c r="N355" i="14" s="1"/>
  <c r="O355" i="14" s="1"/>
  <c r="K342" i="14"/>
  <c r="L325" i="14"/>
  <c r="N325" i="14" s="1"/>
  <c r="L284" i="14"/>
  <c r="J271" i="14"/>
  <c r="K240" i="14"/>
  <c r="L230" i="14"/>
  <c r="K216" i="14"/>
  <c r="K208" i="14"/>
  <c r="K203" i="14"/>
  <c r="K139" i="14"/>
  <c r="K113" i="14"/>
  <c r="J51" i="14"/>
  <c r="P259" i="16"/>
  <c r="P283" i="16"/>
  <c r="P272" i="16"/>
  <c r="N244" i="16"/>
  <c r="O244" i="16" s="1"/>
  <c r="P236" i="16"/>
  <c r="P289" i="16"/>
  <c r="Q289" i="16" s="1"/>
  <c r="C288" i="17" s="1"/>
  <c r="P222" i="16"/>
  <c r="N229" i="16"/>
  <c r="O229" i="16" s="1"/>
  <c r="N335" i="16"/>
  <c r="P253" i="16"/>
  <c r="Q253" i="16" s="1"/>
  <c r="C252" i="17" s="1"/>
  <c r="P280" i="16"/>
  <c r="P360" i="16"/>
  <c r="P261" i="16"/>
  <c r="Q261" i="16" s="1"/>
  <c r="C260" i="17" s="1"/>
  <c r="P292" i="16"/>
  <c r="Q292" i="16" s="1"/>
  <c r="C291" i="17" s="1"/>
  <c r="P299" i="16"/>
  <c r="N240" i="16"/>
  <c r="P221" i="16"/>
  <c r="P250" i="16"/>
  <c r="N234" i="16"/>
  <c r="O234" i="16" s="1"/>
  <c r="P224" i="16"/>
  <c r="Q224" i="16" s="1"/>
  <c r="C223" i="17" s="1"/>
  <c r="M266" i="16"/>
  <c r="P266" i="16" s="1"/>
  <c r="Q266" i="16" s="1"/>
  <c r="C265" i="17" s="1"/>
  <c r="N228" i="16"/>
  <c r="N254" i="16"/>
  <c r="O254" i="16" s="1"/>
  <c r="P369" i="16"/>
  <c r="N339" i="16"/>
  <c r="O339" i="16" s="1"/>
  <c r="L245" i="14"/>
  <c r="N245" i="14" s="1"/>
  <c r="O245" i="14" s="1"/>
  <c r="L240" i="14"/>
  <c r="N240" i="14" s="1"/>
  <c r="O240" i="14" s="1"/>
  <c r="K187" i="14"/>
  <c r="K181" i="14"/>
  <c r="J335" i="14"/>
  <c r="K350" i="14"/>
  <c r="K346" i="14"/>
  <c r="K345" i="14"/>
  <c r="L342" i="14"/>
  <c r="N342" i="14" s="1"/>
  <c r="O342" i="14" s="1"/>
  <c r="J340" i="14"/>
  <c r="J338" i="14"/>
  <c r="L324" i="14"/>
  <c r="J317" i="14"/>
  <c r="J313" i="14"/>
  <c r="J309" i="14"/>
  <c r="L302" i="14"/>
  <c r="N302" i="14" s="1"/>
  <c r="O302" i="14" s="1"/>
  <c r="J280" i="14"/>
  <c r="L278" i="14"/>
  <c r="N278" i="14" s="1"/>
  <c r="O278" i="14" s="1"/>
  <c r="L272" i="14"/>
  <c r="J252" i="14"/>
  <c r="L250" i="14"/>
  <c r="L246" i="14"/>
  <c r="K243" i="14"/>
  <c r="J173" i="14"/>
  <c r="K171" i="14"/>
  <c r="J167" i="14"/>
  <c r="K147" i="14"/>
  <c r="K145" i="14"/>
  <c r="J111" i="14"/>
  <c r="J80" i="14"/>
  <c r="K57" i="14"/>
  <c r="K55" i="14"/>
  <c r="K53" i="14"/>
  <c r="K40" i="14"/>
  <c r="K22" i="14"/>
  <c r="K14" i="14"/>
  <c r="K10" i="14"/>
  <c r="K135" i="14"/>
  <c r="J133" i="14"/>
  <c r="J99" i="14"/>
  <c r="J76" i="14"/>
  <c r="J49" i="14"/>
  <c r="J355" i="14"/>
  <c r="J296" i="14"/>
  <c r="J257" i="14"/>
  <c r="L369" i="14"/>
  <c r="L364" i="14"/>
  <c r="J360" i="14"/>
  <c r="J351" i="14"/>
  <c r="J341" i="14"/>
  <c r="K332" i="14"/>
  <c r="L330" i="14"/>
  <c r="K328" i="14"/>
  <c r="L326" i="14"/>
  <c r="J319" i="14"/>
  <c r="L317" i="14"/>
  <c r="N317" i="14" s="1"/>
  <c r="O317" i="14" s="1"/>
  <c r="L313" i="14"/>
  <c r="L295" i="14"/>
  <c r="N295" i="14" s="1"/>
  <c r="O295" i="14" s="1"/>
  <c r="K293" i="14"/>
  <c r="J287" i="14"/>
  <c r="K283" i="14"/>
  <c r="J282" i="14"/>
  <c r="J263" i="14"/>
  <c r="L260" i="14"/>
  <c r="N260" i="14" s="1"/>
  <c r="O260" i="14" s="1"/>
  <c r="K258" i="14"/>
  <c r="K229" i="14"/>
  <c r="K224" i="14"/>
  <c r="K131" i="14"/>
  <c r="K72" i="14"/>
  <c r="L269" i="14"/>
  <c r="N269" i="14" s="1"/>
  <c r="O269" i="14" s="1"/>
  <c r="K198" i="14"/>
  <c r="K156" i="14"/>
  <c r="J35" i="14"/>
  <c r="J33" i="14"/>
  <c r="J31" i="14"/>
  <c r="J27" i="14"/>
  <c r="J367" i="14"/>
  <c r="K363" i="14"/>
  <c r="K362" i="14"/>
  <c r="K357" i="14"/>
  <c r="K337" i="14"/>
  <c r="K333" i="14"/>
  <c r="L331" i="14"/>
  <c r="L327" i="14"/>
  <c r="K316" i="14"/>
  <c r="L310" i="14"/>
  <c r="L296" i="14"/>
  <c r="J288" i="14"/>
  <c r="K284" i="14"/>
  <c r="L275" i="14"/>
  <c r="N275" i="14" s="1"/>
  <c r="O275" i="14" s="1"/>
  <c r="K259" i="14"/>
  <c r="J250" i="14"/>
  <c r="L228" i="14"/>
  <c r="K129" i="14"/>
  <c r="J127" i="14"/>
  <c r="J125" i="14"/>
  <c r="K96" i="14"/>
  <c r="J94" i="14"/>
  <c r="K92" i="14"/>
  <c r="K90" i="14"/>
  <c r="K56" i="14"/>
  <c r="J50" i="14"/>
  <c r="K48" i="14"/>
  <c r="K368" i="14"/>
  <c r="K358" i="14"/>
  <c r="L351" i="14"/>
  <c r="N351" i="14" s="1"/>
  <c r="O351" i="14" s="1"/>
  <c r="L341" i="14"/>
  <c r="K325" i="14"/>
  <c r="K321" i="14"/>
  <c r="L319" i="14"/>
  <c r="L301" i="14"/>
  <c r="N301" i="14" s="1"/>
  <c r="O301" i="14" s="1"/>
  <c r="L282" i="14"/>
  <c r="N282" i="14" s="1"/>
  <c r="O282" i="14" s="1"/>
  <c r="K279" i="14"/>
  <c r="K269" i="14"/>
  <c r="L249" i="14"/>
  <c r="L244" i="14"/>
  <c r="K237" i="14"/>
  <c r="K231" i="14"/>
  <c r="K134" i="14"/>
  <c r="K121" i="14"/>
  <c r="K88" i="14"/>
  <c r="K67" i="14"/>
  <c r="K65" i="14"/>
  <c r="N361" i="14"/>
  <c r="O361" i="14" s="1"/>
  <c r="M361" i="14"/>
  <c r="J369" i="14"/>
  <c r="L350" i="14"/>
  <c r="N350" i="14" s="1"/>
  <c r="O350" i="14" s="1"/>
  <c r="J347" i="14"/>
  <c r="L344" i="14"/>
  <c r="K339" i="14"/>
  <c r="J337" i="14"/>
  <c r="L335" i="14"/>
  <c r="N335" i="14" s="1"/>
  <c r="O335" i="14" s="1"/>
  <c r="J328" i="14"/>
  <c r="J323" i="14"/>
  <c r="L316" i="14"/>
  <c r="M316" i="14" s="1"/>
  <c r="L311" i="14"/>
  <c r="N311" i="14" s="1"/>
  <c r="O311" i="14" s="1"/>
  <c r="J297" i="14"/>
  <c r="K292" i="14"/>
  <c r="K291" i="14"/>
  <c r="K285" i="14"/>
  <c r="J284" i="14"/>
  <c r="J275" i="14"/>
  <c r="K273" i="14"/>
  <c r="J267" i="14"/>
  <c r="L265" i="14"/>
  <c r="K263" i="14"/>
  <c r="L258" i="14"/>
  <c r="J256" i="14"/>
  <c r="J229" i="14"/>
  <c r="K211" i="14"/>
  <c r="J190" i="14"/>
  <c r="J159" i="14"/>
  <c r="K155" i="14"/>
  <c r="K138" i="14"/>
  <c r="J123" i="14"/>
  <c r="J116" i="14"/>
  <c r="K107" i="14"/>
  <c r="K105" i="14"/>
  <c r="K75" i="14"/>
  <c r="J66" i="14"/>
  <c r="K64" i="14"/>
  <c r="J61" i="14"/>
  <c r="J47" i="14"/>
  <c r="J45" i="14"/>
  <c r="K341" i="14"/>
  <c r="K309" i="14"/>
  <c r="K308" i="14"/>
  <c r="L239" i="14"/>
  <c r="M239" i="14" s="1"/>
  <c r="K143" i="14"/>
  <c r="J131" i="14"/>
  <c r="J121" i="14"/>
  <c r="J59" i="14"/>
  <c r="J16" i="14"/>
  <c r="J12" i="14"/>
  <c r="J8" i="14"/>
  <c r="L363" i="14"/>
  <c r="M363" i="14" s="1"/>
  <c r="K354" i="14"/>
  <c r="J353" i="14"/>
  <c r="K349" i="14"/>
  <c r="K343" i="14"/>
  <c r="J333" i="14"/>
  <c r="J329" i="14"/>
  <c r="J300" i="14"/>
  <c r="J269" i="14"/>
  <c r="L259" i="14"/>
  <c r="N259" i="14" s="1"/>
  <c r="K251" i="14"/>
  <c r="K164" i="14"/>
  <c r="K162" i="14"/>
  <c r="K99" i="14"/>
  <c r="J97" i="14"/>
  <c r="J91" i="14"/>
  <c r="J73" i="14"/>
  <c r="J57" i="14"/>
  <c r="J41" i="14"/>
  <c r="K39" i="14"/>
  <c r="K27" i="14"/>
  <c r="L365" i="14"/>
  <c r="L360" i="14"/>
  <c r="K355" i="14"/>
  <c r="L347" i="14"/>
  <c r="N347" i="14" s="1"/>
  <c r="O347" i="14" s="1"/>
  <c r="L337" i="14"/>
  <c r="L323" i="14"/>
  <c r="N323" i="14" s="1"/>
  <c r="K303" i="14"/>
  <c r="L297" i="14"/>
  <c r="N297" i="14" s="1"/>
  <c r="O297" i="14" s="1"/>
  <c r="L290" i="14"/>
  <c r="K277" i="14"/>
  <c r="J276" i="14"/>
  <c r="L266" i="14"/>
  <c r="M266" i="14" s="1"/>
  <c r="M253" i="14"/>
  <c r="K250" i="14"/>
  <c r="L248" i="14"/>
  <c r="L242" i="14"/>
  <c r="K221" i="14"/>
  <c r="K220" i="14"/>
  <c r="J197" i="14"/>
  <c r="K172" i="14"/>
  <c r="K160" i="14"/>
  <c r="K158" i="14"/>
  <c r="K152" i="14"/>
  <c r="K150" i="14"/>
  <c r="J134" i="14"/>
  <c r="J129" i="14"/>
  <c r="J119" i="14"/>
  <c r="K117" i="14"/>
  <c r="K110" i="14"/>
  <c r="J67" i="14"/>
  <c r="J55" i="14"/>
  <c r="K46" i="14"/>
  <c r="J366" i="14"/>
  <c r="J364" i="14"/>
  <c r="K359" i="14"/>
  <c r="J358" i="14"/>
  <c r="J350" i="14"/>
  <c r="J321" i="14"/>
  <c r="J316" i="14"/>
  <c r="L307" i="14"/>
  <c r="L306" i="14"/>
  <c r="J295" i="14"/>
  <c r="L283" i="14"/>
  <c r="N283" i="14" s="1"/>
  <c r="O283" i="14" s="1"/>
  <c r="J265" i="14"/>
  <c r="J259" i="14"/>
  <c r="L256" i="14"/>
  <c r="N256" i="14" s="1"/>
  <c r="O256" i="14" s="1"/>
  <c r="J247" i="14"/>
  <c r="L243" i="14"/>
  <c r="M243" i="14" s="1"/>
  <c r="J206" i="14"/>
  <c r="J189" i="14"/>
  <c r="J132" i="14"/>
  <c r="J124" i="14"/>
  <c r="J104" i="14"/>
  <c r="K100" i="14"/>
  <c r="J74" i="14"/>
  <c r="J53" i="14"/>
  <c r="K51" i="14"/>
  <c r="J19" i="14"/>
  <c r="J17" i="14"/>
  <c r="J15" i="14"/>
  <c r="J13" i="14"/>
  <c r="J11" i="14"/>
  <c r="J9" i="14"/>
  <c r="J7" i="14"/>
  <c r="K361" i="14"/>
  <c r="J327" i="14"/>
  <c r="L315" i="14"/>
  <c r="K313" i="14"/>
  <c r="J312" i="14"/>
  <c r="K305" i="14"/>
  <c r="K304" i="14"/>
  <c r="K296" i="14"/>
  <c r="L286" i="14"/>
  <c r="K281" i="14"/>
  <c r="K280" i="14"/>
  <c r="L276" i="14"/>
  <c r="N276" i="14" s="1"/>
  <c r="O276" i="14" s="1"/>
  <c r="K266" i="14"/>
  <c r="L264" i="14"/>
  <c r="N264" i="14" s="1"/>
  <c r="O264" i="14" s="1"/>
  <c r="L257" i="14"/>
  <c r="K236" i="14"/>
  <c r="L233" i="14"/>
  <c r="L231" i="14"/>
  <c r="L225" i="14"/>
  <c r="K223" i="14"/>
  <c r="J222" i="14"/>
  <c r="J202" i="14"/>
  <c r="K163" i="14"/>
  <c r="J146" i="14"/>
  <c r="K144" i="14"/>
  <c r="K140" i="14"/>
  <c r="K133" i="14"/>
  <c r="K125" i="14"/>
  <c r="J113" i="14"/>
  <c r="J96" i="14"/>
  <c r="J92" i="14"/>
  <c r="J72" i="14"/>
  <c r="J63" i="14"/>
  <c r="J56" i="14"/>
  <c r="K38" i="14"/>
  <c r="K36" i="14"/>
  <c r="K34" i="14"/>
  <c r="K32" i="14"/>
  <c r="K30" i="14"/>
  <c r="J217" i="3"/>
  <c r="K213" i="3"/>
  <c r="K209" i="3"/>
  <c r="K207" i="3"/>
  <c r="J146" i="3"/>
  <c r="J140" i="3"/>
  <c r="J132" i="3"/>
  <c r="J126" i="3"/>
  <c r="J122" i="3"/>
  <c r="K110" i="3"/>
  <c r="J84" i="3"/>
  <c r="K82" i="3"/>
  <c r="J68" i="3"/>
  <c r="J203" i="3"/>
  <c r="J181" i="3"/>
  <c r="J201" i="3"/>
  <c r="K208" i="3"/>
  <c r="J167" i="3"/>
  <c r="J137" i="3"/>
  <c r="J131" i="3"/>
  <c r="J99" i="3"/>
  <c r="J71" i="3"/>
  <c r="K37" i="3"/>
  <c r="K15" i="3"/>
  <c r="J211" i="3"/>
  <c r="J147" i="3"/>
  <c r="J145" i="3"/>
  <c r="K133" i="3"/>
  <c r="K94" i="3"/>
  <c r="J209" i="3"/>
  <c r="K201" i="3"/>
  <c r="K125" i="3"/>
  <c r="K111" i="3"/>
  <c r="K109" i="3"/>
  <c r="J195" i="3"/>
  <c r="J216" i="3"/>
  <c r="J173" i="3"/>
  <c r="J138" i="3"/>
  <c r="K136" i="3"/>
  <c r="K75" i="3"/>
  <c r="K69" i="3"/>
  <c r="J59" i="3"/>
  <c r="J20" i="3"/>
  <c r="J91" i="3"/>
  <c r="K204" i="3"/>
  <c r="J106" i="3"/>
  <c r="K102" i="3"/>
  <c r="K96" i="3"/>
  <c r="K55" i="3"/>
  <c r="K163" i="3"/>
  <c r="K47" i="3"/>
  <c r="M365" i="14"/>
  <c r="N365" i="14"/>
  <c r="O365" i="14" s="1"/>
  <c r="A8" i="18"/>
  <c r="B8" i="14"/>
  <c r="C8" i="14"/>
  <c r="D8" i="14" s="1"/>
  <c r="L338" i="14"/>
  <c r="N338" i="14" s="1"/>
  <c r="O338" i="14" s="1"/>
  <c r="L314" i="14"/>
  <c r="N314" i="14" s="1"/>
  <c r="O314" i="14" s="1"/>
  <c r="L287" i="14"/>
  <c r="A10" i="7"/>
  <c r="B10" i="10"/>
  <c r="C10" i="10"/>
  <c r="D10" i="10" s="1"/>
  <c r="J199" i="3"/>
  <c r="J188" i="3"/>
  <c r="J162" i="3"/>
  <c r="J64" i="3"/>
  <c r="J60" i="3"/>
  <c r="L370" i="14"/>
  <c r="M370" i="14" s="1"/>
  <c r="L362" i="14"/>
  <c r="M362" i="14" s="1"/>
  <c r="L359" i="14"/>
  <c r="J346" i="14"/>
  <c r="J285" i="14"/>
  <c r="J277" i="14"/>
  <c r="N234" i="14"/>
  <c r="O234" i="14" s="1"/>
  <c r="M234" i="14"/>
  <c r="N232" i="14"/>
  <c r="O232" i="14" s="1"/>
  <c r="M232" i="14"/>
  <c r="J210" i="14"/>
  <c r="J108" i="14"/>
  <c r="J83" i="14"/>
  <c r="K83" i="14"/>
  <c r="J39" i="14"/>
  <c r="L279" i="14"/>
  <c r="J215" i="3"/>
  <c r="J190" i="3"/>
  <c r="J186" i="3"/>
  <c r="K135" i="3"/>
  <c r="J133" i="3"/>
  <c r="J102" i="3"/>
  <c r="B218" i="3"/>
  <c r="L218" i="3" s="1"/>
  <c r="J213" i="3"/>
  <c r="J197" i="3"/>
  <c r="K195" i="3"/>
  <c r="J158" i="3"/>
  <c r="J154" i="3"/>
  <c r="K148" i="3"/>
  <c r="K129" i="3"/>
  <c r="J75" i="3"/>
  <c r="J73" i="3"/>
  <c r="K54" i="3"/>
  <c r="L356" i="14"/>
  <c r="N356" i="14" s="1"/>
  <c r="O356" i="14" s="1"/>
  <c r="L352" i="14"/>
  <c r="J342" i="14"/>
  <c r="J336" i="14"/>
  <c r="K335" i="14"/>
  <c r="J332" i="14"/>
  <c r="K320" i="14"/>
  <c r="L318" i="14"/>
  <c r="M318" i="14" s="1"/>
  <c r="L308" i="14"/>
  <c r="N308" i="14" s="1"/>
  <c r="J303" i="14"/>
  <c r="K288" i="14"/>
  <c r="L271" i="14"/>
  <c r="K268" i="14"/>
  <c r="J266" i="14"/>
  <c r="P253" i="14"/>
  <c r="N242" i="14"/>
  <c r="O242" i="14" s="1"/>
  <c r="M242" i="14"/>
  <c r="L235" i="14"/>
  <c r="N226" i="14"/>
  <c r="O226" i="14" s="1"/>
  <c r="M226" i="14"/>
  <c r="K213" i="14"/>
  <c r="J90" i="3"/>
  <c r="K42" i="3"/>
  <c r="L358" i="14"/>
  <c r="N358" i="14" s="1"/>
  <c r="O358" i="14" s="1"/>
  <c r="L348" i="14"/>
  <c r="N348" i="14" s="1"/>
  <c r="O348" i="14" s="1"/>
  <c r="K323" i="14"/>
  <c r="L312" i="14"/>
  <c r="N312" i="14" s="1"/>
  <c r="O312" i="14" s="1"/>
  <c r="L294" i="14"/>
  <c r="K142" i="14"/>
  <c r="J142" i="14"/>
  <c r="A216" i="2"/>
  <c r="K216" i="3"/>
  <c r="K214" i="3"/>
  <c r="K198" i="3"/>
  <c r="J191" i="3"/>
  <c r="K189" i="3"/>
  <c r="K187" i="3"/>
  <c r="J174" i="3"/>
  <c r="K161" i="3"/>
  <c r="K159" i="3"/>
  <c r="K127" i="3"/>
  <c r="J107" i="3"/>
  <c r="K97" i="3"/>
  <c r="K65" i="3"/>
  <c r="K63" i="3"/>
  <c r="K61" i="3"/>
  <c r="K40" i="3"/>
  <c r="J261" i="14"/>
  <c r="K261" i="14"/>
  <c r="N243" i="14"/>
  <c r="O243" i="14" s="1"/>
  <c r="J86" i="14"/>
  <c r="K86" i="14"/>
  <c r="J77" i="14"/>
  <c r="K77" i="14"/>
  <c r="K367" i="14"/>
  <c r="K353" i="14"/>
  <c r="K329" i="14"/>
  <c r="L329" i="14"/>
  <c r="N329" i="14" s="1"/>
  <c r="O329" i="14" s="1"/>
  <c r="L328" i="14"/>
  <c r="J307" i="14"/>
  <c r="J292" i="14"/>
  <c r="J290" i="14"/>
  <c r="L281" i="14"/>
  <c r="N281" i="14" s="1"/>
  <c r="O281" i="14" s="1"/>
  <c r="L280" i="14"/>
  <c r="J211" i="14"/>
  <c r="J107" i="14"/>
  <c r="J70" i="14"/>
  <c r="K70" i="14"/>
  <c r="J212" i="3"/>
  <c r="J205" i="3"/>
  <c r="K181" i="3"/>
  <c r="J179" i="3"/>
  <c r="K177" i="3"/>
  <c r="J168" i="3"/>
  <c r="J166" i="3"/>
  <c r="K147" i="3"/>
  <c r="K145" i="3"/>
  <c r="J143" i="3"/>
  <c r="K141" i="3"/>
  <c r="J130" i="3"/>
  <c r="J74" i="3"/>
  <c r="K72" i="3"/>
  <c r="K70" i="3"/>
  <c r="K59" i="3"/>
  <c r="K57" i="3"/>
  <c r="K34" i="3"/>
  <c r="J15" i="3"/>
  <c r="K356" i="14"/>
  <c r="J352" i="14"/>
  <c r="K351" i="14"/>
  <c r="L336" i="14"/>
  <c r="L332" i="14"/>
  <c r="L320" i="14"/>
  <c r="N320" i="14" s="1"/>
  <c r="O320" i="14" s="1"/>
  <c r="K311" i="14"/>
  <c r="J293" i="14"/>
  <c r="L288" i="14"/>
  <c r="M275" i="14"/>
  <c r="L274" i="14"/>
  <c r="N274" i="14" s="1"/>
  <c r="O274" i="14" s="1"/>
  <c r="J272" i="14"/>
  <c r="K196" i="14"/>
  <c r="J141" i="14"/>
  <c r="K141" i="14"/>
  <c r="J89" i="14"/>
  <c r="J84" i="14"/>
  <c r="K84" i="14"/>
  <c r="A9" i="19"/>
  <c r="B9" i="16"/>
  <c r="C9" i="16"/>
  <c r="D9" i="16" s="1"/>
  <c r="B7" i="14"/>
  <c r="C7" i="14"/>
  <c r="D7" i="14" s="1"/>
  <c r="L7" i="14" s="1"/>
  <c r="M7" i="14" s="1"/>
  <c r="A8" i="6"/>
  <c r="B8" i="8"/>
  <c r="C8" i="8"/>
  <c r="D8" i="8" s="1"/>
  <c r="K175" i="3"/>
  <c r="K173" i="3"/>
  <c r="J164" i="3"/>
  <c r="K108" i="3"/>
  <c r="K85" i="3"/>
  <c r="K81" i="3"/>
  <c r="J51" i="3"/>
  <c r="K16" i="3"/>
  <c r="L366" i="14"/>
  <c r="N366" i="14" s="1"/>
  <c r="O366" i="14" s="1"/>
  <c r="J348" i="14"/>
  <c r="K347" i="14"/>
  <c r="L333" i="14"/>
  <c r="K331" i="14"/>
  <c r="K315" i="14"/>
  <c r="K312" i="14"/>
  <c r="L304" i="14"/>
  <c r="N304" i="14" s="1"/>
  <c r="O304" i="14" s="1"/>
  <c r="K297" i="14"/>
  <c r="K212" i="14"/>
  <c r="K78" i="14"/>
  <c r="K173" i="14"/>
  <c r="J154" i="14"/>
  <c r="J115" i="14"/>
  <c r="K73" i="14"/>
  <c r="J18" i="14"/>
  <c r="J14" i="14"/>
  <c r="J10" i="14"/>
  <c r="J264" i="14"/>
  <c r="L255" i="14"/>
  <c r="K252" i="14"/>
  <c r="L251" i="14"/>
  <c r="J248" i="14"/>
  <c r="L241" i="14"/>
  <c r="N241" i="14" s="1"/>
  <c r="O241" i="14" s="1"/>
  <c r="L238" i="14"/>
  <c r="N238" i="14" s="1"/>
  <c r="O238" i="14" s="1"/>
  <c r="L236" i="14"/>
  <c r="L223" i="14"/>
  <c r="K215" i="14"/>
  <c r="J214" i="14"/>
  <c r="K200" i="14"/>
  <c r="K193" i="14"/>
  <c r="J192" i="14"/>
  <c r="J139" i="14"/>
  <c r="J114" i="14"/>
  <c r="J112" i="14"/>
  <c r="K111" i="14"/>
  <c r="K94" i="14"/>
  <c r="K93" i="14"/>
  <c r="K74" i="14"/>
  <c r="K52" i="14"/>
  <c r="K45" i="14"/>
  <c r="K15" i="14"/>
  <c r="K11" i="14"/>
  <c r="K7" i="14"/>
  <c r="J255" i="14"/>
  <c r="J253" i="14"/>
  <c r="K249" i="14"/>
  <c r="K228" i="14"/>
  <c r="J221" i="14"/>
  <c r="J219" i="14"/>
  <c r="J218" i="14"/>
  <c r="K205" i="14"/>
  <c r="K194" i="14"/>
  <c r="K177" i="14"/>
  <c r="J120" i="14"/>
  <c r="K119" i="14"/>
  <c r="J105" i="14"/>
  <c r="K98" i="14"/>
  <c r="J81" i="14"/>
  <c r="K66" i="14"/>
  <c r="J58" i="14"/>
  <c r="K50" i="14"/>
  <c r="K49" i="14"/>
  <c r="J24" i="14"/>
  <c r="K12" i="14"/>
  <c r="K8" i="14"/>
  <c r="L252" i="14"/>
  <c r="M252" i="14" s="1"/>
  <c r="L247" i="14"/>
  <c r="N247" i="14" s="1"/>
  <c r="O247" i="14" s="1"/>
  <c r="J237" i="14"/>
  <c r="J235" i="14"/>
  <c r="J234" i="14"/>
  <c r="J227" i="14"/>
  <c r="J226" i="14"/>
  <c r="K195" i="14"/>
  <c r="K184" i="14"/>
  <c r="J181" i="14"/>
  <c r="K168" i="14"/>
  <c r="K151" i="14"/>
  <c r="K106" i="14"/>
  <c r="J103" i="14"/>
  <c r="J102" i="14"/>
  <c r="J101" i="14"/>
  <c r="J85" i="14"/>
  <c r="K82" i="14"/>
  <c r="K28" i="14"/>
  <c r="J25" i="14"/>
  <c r="K21" i="14"/>
  <c r="K13" i="14"/>
  <c r="K9" i="14"/>
  <c r="L263" i="14"/>
  <c r="J260" i="14"/>
  <c r="K257" i="14"/>
  <c r="J245" i="14"/>
  <c r="J243" i="14"/>
  <c r="J242" i="14"/>
  <c r="K239" i="14"/>
  <c r="K207" i="14"/>
  <c r="K185" i="14"/>
  <c r="K169" i="14"/>
  <c r="K153" i="14"/>
  <c r="J78" i="14"/>
  <c r="K71" i="14"/>
  <c r="K37" i="14"/>
  <c r="K35" i="14"/>
  <c r="K33" i="14"/>
  <c r="K31" i="14"/>
  <c r="K29" i="14"/>
  <c r="O300" i="16"/>
  <c r="P300" i="16"/>
  <c r="P251" i="16"/>
  <c r="Q251" i="16" s="1"/>
  <c r="C250" i="17" s="1"/>
  <c r="P275" i="16"/>
  <c r="P252" i="16"/>
  <c r="Q252" i="16" s="1"/>
  <c r="C251" i="17" s="1"/>
  <c r="P301" i="16"/>
  <c r="Q301" i="16" s="1"/>
  <c r="C300" i="17" s="1"/>
  <c r="P274" i="16"/>
  <c r="Q274" i="16" s="1"/>
  <c r="C273" i="17" s="1"/>
  <c r="P282" i="16"/>
  <c r="P257" i="16"/>
  <c r="P365" i="16"/>
  <c r="P230" i="16"/>
  <c r="P249" i="16"/>
  <c r="P297" i="16"/>
  <c r="Q297" i="16" s="1"/>
  <c r="C296" i="17" s="1"/>
  <c r="O241" i="16"/>
  <c r="P241" i="16"/>
  <c r="M321" i="16"/>
  <c r="N321" i="16"/>
  <c r="O245" i="16"/>
  <c r="P245" i="16"/>
  <c r="M319" i="16"/>
  <c r="N319" i="16"/>
  <c r="M357" i="16"/>
  <c r="N357" i="16"/>
  <c r="Q259" i="16"/>
  <c r="C258" i="17" s="1"/>
  <c r="P276" i="16"/>
  <c r="M346" i="16"/>
  <c r="N346" i="16"/>
  <c r="Q299" i="16"/>
  <c r="C298" i="17" s="1"/>
  <c r="M332" i="16"/>
  <c r="N332" i="16"/>
  <c r="O332" i="16" s="1"/>
  <c r="P255" i="16"/>
  <c r="Q255" i="16" s="1"/>
  <c r="C254" i="17" s="1"/>
  <c r="M343" i="16"/>
  <c r="N343" i="16"/>
  <c r="Q360" i="16"/>
  <c r="C359" i="17" s="1"/>
  <c r="M304" i="16"/>
  <c r="N304" i="16"/>
  <c r="M320" i="16"/>
  <c r="N320" i="16"/>
  <c r="Q293" i="16"/>
  <c r="C292" i="17" s="1"/>
  <c r="Q276" i="16"/>
  <c r="C275" i="17" s="1"/>
  <c r="M238" i="16"/>
  <c r="N238" i="16"/>
  <c r="M246" i="16"/>
  <c r="N246" i="16"/>
  <c r="P262" i="16"/>
  <c r="P226" i="16"/>
  <c r="Q280" i="16"/>
  <c r="C279" i="17" s="1"/>
  <c r="M309" i="16"/>
  <c r="N309" i="16"/>
  <c r="M325" i="16"/>
  <c r="N325" i="16"/>
  <c r="M348" i="16"/>
  <c r="N348" i="16"/>
  <c r="Q250" i="16"/>
  <c r="C249" i="17" s="1"/>
  <c r="M318" i="16"/>
  <c r="N318" i="16"/>
  <c r="M307" i="16"/>
  <c r="N307" i="16"/>
  <c r="M323" i="16"/>
  <c r="N323" i="16"/>
  <c r="M345" i="16"/>
  <c r="N345" i="16"/>
  <c r="P273" i="16"/>
  <c r="Q273" i="16" s="1"/>
  <c r="C272" i="17" s="1"/>
  <c r="P271" i="16"/>
  <c r="Q271" i="16" s="1"/>
  <c r="C270" i="17" s="1"/>
  <c r="P269" i="16"/>
  <c r="Q269" i="16" s="1"/>
  <c r="C268" i="17" s="1"/>
  <c r="Q369" i="16"/>
  <c r="C368" i="17" s="1"/>
  <c r="P339" i="16"/>
  <c r="Q339" i="16" s="1"/>
  <c r="C338" i="17" s="1"/>
  <c r="O225" i="16"/>
  <c r="P225" i="16"/>
  <c r="M305" i="16"/>
  <c r="N305" i="16"/>
  <c r="M344" i="16"/>
  <c r="N344" i="16"/>
  <c r="M314" i="16"/>
  <c r="N314" i="16"/>
  <c r="O329" i="16"/>
  <c r="P329" i="16"/>
  <c r="M303" i="16"/>
  <c r="N303" i="16"/>
  <c r="M338" i="16"/>
  <c r="N338" i="16"/>
  <c r="O341" i="16"/>
  <c r="P341" i="16"/>
  <c r="O220" i="16"/>
  <c r="P220" i="16"/>
  <c r="M239" i="16"/>
  <c r="N239" i="16"/>
  <c r="M256" i="16"/>
  <c r="N256" i="16"/>
  <c r="P231" i="16"/>
  <c r="Q231" i="16" s="1"/>
  <c r="C230" i="17" s="1"/>
  <c r="P227" i="16"/>
  <c r="Q227" i="16" s="1"/>
  <c r="C226" i="17" s="1"/>
  <c r="M350" i="16"/>
  <c r="N350" i="16"/>
  <c r="Q283" i="16"/>
  <c r="C282" i="17" s="1"/>
  <c r="O337" i="16"/>
  <c r="P337" i="16"/>
  <c r="P233" i="16"/>
  <c r="Q233" i="16" s="1"/>
  <c r="C232" i="17" s="1"/>
  <c r="N286" i="16"/>
  <c r="M286" i="16"/>
  <c r="M347" i="16"/>
  <c r="N347" i="16"/>
  <c r="Q368" i="16"/>
  <c r="C367" i="17" s="1"/>
  <c r="M308" i="16"/>
  <c r="N308" i="16"/>
  <c r="M324" i="16"/>
  <c r="N324" i="16"/>
  <c r="Q365" i="16"/>
  <c r="C364" i="17" s="1"/>
  <c r="Q221" i="16"/>
  <c r="C220" i="17" s="1"/>
  <c r="M264" i="16"/>
  <c r="N264" i="16"/>
  <c r="M248" i="16"/>
  <c r="N248" i="16"/>
  <c r="P232" i="16"/>
  <c r="Q232" i="16" s="1"/>
  <c r="C231" i="17" s="1"/>
  <c r="P263" i="16"/>
  <c r="M313" i="16"/>
  <c r="N313" i="16"/>
  <c r="M352" i="16"/>
  <c r="N352" i="16"/>
  <c r="P290" i="16"/>
  <c r="Q290" i="16" s="1"/>
  <c r="C289" i="17" s="1"/>
  <c r="M306" i="16"/>
  <c r="N306" i="16"/>
  <c r="M322" i="16"/>
  <c r="N322" i="16"/>
  <c r="M340" i="16"/>
  <c r="N340" i="16"/>
  <c r="P234" i="16"/>
  <c r="Q234" i="16" s="1"/>
  <c r="C233" i="17" s="1"/>
  <c r="Q282" i="16"/>
  <c r="C281" i="17" s="1"/>
  <c r="M287" i="16"/>
  <c r="N287" i="16"/>
  <c r="M311" i="16"/>
  <c r="N311" i="16"/>
  <c r="M327" i="16"/>
  <c r="N327" i="16"/>
  <c r="M349" i="16"/>
  <c r="N349" i="16"/>
  <c r="O228" i="16"/>
  <c r="P228" i="16"/>
  <c r="Q236" i="16"/>
  <c r="C235" i="17" s="1"/>
  <c r="Q272" i="16"/>
  <c r="C271" i="17" s="1"/>
  <c r="O237" i="16"/>
  <c r="P237" i="16"/>
  <c r="P361" i="16"/>
  <c r="Q361" i="16" s="1"/>
  <c r="C360" i="17" s="1"/>
  <c r="P370" i="16"/>
  <c r="Q370" i="16" s="1"/>
  <c r="C369" i="17" s="1"/>
  <c r="Q226" i="16"/>
  <c r="C225" i="17" s="1"/>
  <c r="Q263" i="16"/>
  <c r="C262" i="17" s="1"/>
  <c r="M334" i="16"/>
  <c r="N334" i="16"/>
  <c r="M354" i="16"/>
  <c r="N354" i="16"/>
  <c r="Q249" i="16"/>
  <c r="C248" i="17" s="1"/>
  <c r="Q222" i="16"/>
  <c r="C221" i="17" s="1"/>
  <c r="N294" i="16"/>
  <c r="M294" i="16"/>
  <c r="M351" i="16"/>
  <c r="N351" i="16"/>
  <c r="N279" i="16"/>
  <c r="M279" i="16"/>
  <c r="M312" i="16"/>
  <c r="N312" i="16"/>
  <c r="M328" i="16"/>
  <c r="N328" i="16"/>
  <c r="P362" i="16"/>
  <c r="Q362" i="16" s="1"/>
  <c r="C361" i="17" s="1"/>
  <c r="P363" i="16"/>
  <c r="Q363" i="16" s="1"/>
  <c r="C362" i="17" s="1"/>
  <c r="P331" i="16"/>
  <c r="Q331" i="16" s="1"/>
  <c r="C330" i="17" s="1"/>
  <c r="P367" i="16"/>
  <c r="Q367" i="16" s="1"/>
  <c r="C366" i="17" s="1"/>
  <c r="P258" i="16"/>
  <c r="Q258" i="16" s="1"/>
  <c r="C257" i="17" s="1"/>
  <c r="M242" i="16"/>
  <c r="N242" i="16"/>
  <c r="O247" i="16"/>
  <c r="P247" i="16"/>
  <c r="Q296" i="16"/>
  <c r="C295" i="17" s="1"/>
  <c r="M317" i="16"/>
  <c r="N317" i="16"/>
  <c r="M356" i="16"/>
  <c r="N356" i="16"/>
  <c r="Q291" i="16"/>
  <c r="C290" i="17" s="1"/>
  <c r="M310" i="16"/>
  <c r="N310" i="16"/>
  <c r="M326" i="16"/>
  <c r="N326" i="16"/>
  <c r="M295" i="16"/>
  <c r="N295" i="16"/>
  <c r="M315" i="16"/>
  <c r="N315" i="16"/>
  <c r="M330" i="16"/>
  <c r="N330" i="16"/>
  <c r="M353" i="16"/>
  <c r="N353" i="16"/>
  <c r="Q230" i="16"/>
  <c r="C229" i="17" s="1"/>
  <c r="Q284" i="16"/>
  <c r="C283" i="17" s="1"/>
  <c r="P260" i="16"/>
  <c r="Q260" i="16" s="1"/>
  <c r="C259" i="17" s="1"/>
  <c r="Q257" i="16"/>
  <c r="C256" i="17" s="1"/>
  <c r="Q285" i="16"/>
  <c r="C284" i="17" s="1"/>
  <c r="P278" i="16"/>
  <c r="Q278" i="16" s="1"/>
  <c r="C277" i="17" s="1"/>
  <c r="P229" i="16"/>
  <c r="Q229" i="16" s="1"/>
  <c r="C228" i="17" s="1"/>
  <c r="P223" i="16"/>
  <c r="Q223" i="16" s="1"/>
  <c r="C222" i="17" s="1"/>
  <c r="M235" i="16"/>
  <c r="N235" i="16"/>
  <c r="M243" i="16"/>
  <c r="N243" i="16"/>
  <c r="P288" i="16"/>
  <c r="Q288" i="16" s="1"/>
  <c r="C287" i="17" s="1"/>
  <c r="Q275" i="16"/>
  <c r="C274" i="17" s="1"/>
  <c r="M342" i="16"/>
  <c r="N342" i="16"/>
  <c r="M358" i="16"/>
  <c r="N358" i="16"/>
  <c r="P298" i="16"/>
  <c r="Q298" i="16" s="1"/>
  <c r="C297" i="17" s="1"/>
  <c r="Q262" i="16"/>
  <c r="C261" i="17" s="1"/>
  <c r="P364" i="16"/>
  <c r="Q364" i="16" s="1"/>
  <c r="C363" i="17" s="1"/>
  <c r="N302" i="16"/>
  <c r="M302" i="16"/>
  <c r="O335" i="16"/>
  <c r="P335" i="16"/>
  <c r="M355" i="16"/>
  <c r="N355" i="16"/>
  <c r="M316" i="16"/>
  <c r="N316" i="16"/>
  <c r="M336" i="16"/>
  <c r="N336" i="16"/>
  <c r="P265" i="16"/>
  <c r="Q265" i="16" s="1"/>
  <c r="C264" i="17" s="1"/>
  <c r="P359" i="16"/>
  <c r="Q359" i="16" s="1"/>
  <c r="C358" i="17" s="1"/>
  <c r="P366" i="16"/>
  <c r="Q366" i="16" s="1"/>
  <c r="C365" i="17" s="1"/>
  <c r="N324" i="14"/>
  <c r="O324" i="14" s="1"/>
  <c r="M324" i="14"/>
  <c r="L321" i="14"/>
  <c r="N305" i="14"/>
  <c r="O305" i="14" s="1"/>
  <c r="M305" i="14"/>
  <c r="N290" i="14"/>
  <c r="O290" i="14" s="1"/>
  <c r="M290" i="14"/>
  <c r="N330" i="14"/>
  <c r="O330" i="14" s="1"/>
  <c r="M330" i="14"/>
  <c r="N318" i="14"/>
  <c r="O318" i="14" s="1"/>
  <c r="N272" i="14"/>
  <c r="O272" i="14" s="1"/>
  <c r="M272" i="14"/>
  <c r="N266" i="14"/>
  <c r="O266" i="14" s="1"/>
  <c r="M231" i="14"/>
  <c r="N231" i="14"/>
  <c r="O231" i="14" s="1"/>
  <c r="L309" i="14"/>
  <c r="N294" i="14"/>
  <c r="O294" i="14" s="1"/>
  <c r="M294" i="14"/>
  <c r="N333" i="14"/>
  <c r="O333" i="14" s="1"/>
  <c r="M333" i="14"/>
  <c r="M359" i="14"/>
  <c r="N359" i="14"/>
  <c r="N310" i="14"/>
  <c r="O310" i="14" s="1"/>
  <c r="M310" i="14"/>
  <c r="N357" i="14"/>
  <c r="O357" i="14" s="1"/>
  <c r="M357" i="14"/>
  <c r="N352" i="14"/>
  <c r="O352" i="14" s="1"/>
  <c r="M352" i="14"/>
  <c r="N353" i="14"/>
  <c r="O353" i="14" s="1"/>
  <c r="M353" i="14"/>
  <c r="N349" i="14"/>
  <c r="O349" i="14" s="1"/>
  <c r="M349" i="14"/>
  <c r="N298" i="14"/>
  <c r="O298" i="14" s="1"/>
  <c r="M298" i="14"/>
  <c r="N277" i="14"/>
  <c r="M277" i="14"/>
  <c r="L367" i="14"/>
  <c r="N345" i="14"/>
  <c r="O345" i="14" s="1"/>
  <c r="M345" i="14"/>
  <c r="N340" i="14"/>
  <c r="O340" i="14" s="1"/>
  <c r="M340" i="14"/>
  <c r="M329" i="14"/>
  <c r="N328" i="14"/>
  <c r="O328" i="14" s="1"/>
  <c r="M328" i="14"/>
  <c r="M301" i="14"/>
  <c r="N280" i="14"/>
  <c r="M280" i="14"/>
  <c r="M264" i="14"/>
  <c r="N248" i="14"/>
  <c r="O248" i="14" s="1"/>
  <c r="M248" i="14"/>
  <c r="M366" i="14"/>
  <c r="N337" i="14"/>
  <c r="O337" i="14" s="1"/>
  <c r="M337" i="14"/>
  <c r="N369" i="14"/>
  <c r="O369" i="14" s="1"/>
  <c r="M369" i="14"/>
  <c r="P369" i="14" s="1"/>
  <c r="N326" i="14"/>
  <c r="O326" i="14" s="1"/>
  <c r="M326" i="14"/>
  <c r="N293" i="14"/>
  <c r="O293" i="14" s="1"/>
  <c r="M293" i="14"/>
  <c r="M368" i="14"/>
  <c r="N368" i="14"/>
  <c r="O368" i="14" s="1"/>
  <c r="M358" i="14"/>
  <c r="M364" i="14"/>
  <c r="N364" i="14"/>
  <c r="N344" i="14"/>
  <c r="O344" i="14" s="1"/>
  <c r="M344" i="14"/>
  <c r="N313" i="14"/>
  <c r="O313" i="14" s="1"/>
  <c r="M313" i="14"/>
  <c r="N285" i="14"/>
  <c r="O285" i="14" s="1"/>
  <c r="M285" i="14"/>
  <c r="M360" i="14"/>
  <c r="N360" i="14"/>
  <c r="N341" i="14"/>
  <c r="O341" i="14" s="1"/>
  <c r="M341" i="14"/>
  <c r="N332" i="14"/>
  <c r="O332" i="14" s="1"/>
  <c r="M332" i="14"/>
  <c r="N322" i="14"/>
  <c r="O322" i="14" s="1"/>
  <c r="M322" i="14"/>
  <c r="N288" i="14"/>
  <c r="O288" i="14" s="1"/>
  <c r="M288" i="14"/>
  <c r="M274" i="14"/>
  <c r="K352" i="14"/>
  <c r="K348" i="14"/>
  <c r="K344" i="14"/>
  <c r="K340" i="14"/>
  <c r="K336" i="14"/>
  <c r="K324" i="14"/>
  <c r="M314" i="14"/>
  <c r="J310" i="14"/>
  <c r="K310" i="14"/>
  <c r="K307" i="14"/>
  <c r="J304" i="14"/>
  <c r="N300" i="14"/>
  <c r="O300" i="14" s="1"/>
  <c r="M300" i="14"/>
  <c r="N299" i="14"/>
  <c r="O299" i="14" s="1"/>
  <c r="M299" i="14"/>
  <c r="K298" i="14"/>
  <c r="J298" i="14"/>
  <c r="K289" i="14"/>
  <c r="K262" i="14"/>
  <c r="J262" i="14"/>
  <c r="O259" i="14"/>
  <c r="N255" i="14"/>
  <c r="O255" i="14" s="1"/>
  <c r="M255" i="14"/>
  <c r="Q253" i="14"/>
  <c r="C252" i="15" s="1"/>
  <c r="J331" i="14"/>
  <c r="J322" i="14"/>
  <c r="K322" i="14"/>
  <c r="K319" i="14"/>
  <c r="N316" i="14"/>
  <c r="O316" i="14" s="1"/>
  <c r="N296" i="14"/>
  <c r="O296" i="14" s="1"/>
  <c r="M296" i="14"/>
  <c r="J294" i="14"/>
  <c r="K294" i="14"/>
  <c r="N286" i="14"/>
  <c r="O286" i="14" s="1"/>
  <c r="M286" i="14"/>
  <c r="K278" i="14"/>
  <c r="J278" i="14"/>
  <c r="K276" i="14"/>
  <c r="N258" i="14"/>
  <c r="O258" i="14" s="1"/>
  <c r="M258" i="14"/>
  <c r="K255" i="14"/>
  <c r="N246" i="14"/>
  <c r="O246" i="14" s="1"/>
  <c r="M246" i="14"/>
  <c r="M230" i="14"/>
  <c r="N230" i="14"/>
  <c r="O230" i="14" s="1"/>
  <c r="N327" i="14"/>
  <c r="O327" i="14" s="1"/>
  <c r="M327" i="14"/>
  <c r="K314" i="14"/>
  <c r="J314" i="14"/>
  <c r="N265" i="14"/>
  <c r="O265" i="14" s="1"/>
  <c r="M265" i="14"/>
  <c r="J254" i="14"/>
  <c r="K254" i="14"/>
  <c r="M245" i="14"/>
  <c r="P245" i="14" s="1"/>
  <c r="Q245" i="14" s="1"/>
  <c r="C244" i="15" s="1"/>
  <c r="J233" i="14"/>
  <c r="K233" i="14"/>
  <c r="M229" i="14"/>
  <c r="M225" i="14"/>
  <c r="N225" i="14"/>
  <c r="O225" i="14" s="1"/>
  <c r="J157" i="14"/>
  <c r="K157" i="14"/>
  <c r="P341" i="14"/>
  <c r="N307" i="14"/>
  <c r="O307" i="14" s="1"/>
  <c r="M307" i="14"/>
  <c r="L291" i="14"/>
  <c r="J281" i="14"/>
  <c r="L267" i="14"/>
  <c r="L262" i="14"/>
  <c r="N250" i="14"/>
  <c r="O250" i="14" s="1"/>
  <c r="M250" i="14"/>
  <c r="P250" i="14" s="1"/>
  <c r="K247" i="14"/>
  <c r="M222" i="14"/>
  <c r="N222" i="14"/>
  <c r="O222" i="14" s="1"/>
  <c r="N221" i="14"/>
  <c r="O221" i="14" s="1"/>
  <c r="M221" i="14"/>
  <c r="M220" i="14"/>
  <c r="N220" i="14"/>
  <c r="O220" i="14" s="1"/>
  <c r="J334" i="14"/>
  <c r="K334" i="14"/>
  <c r="N287" i="14"/>
  <c r="O287" i="14" s="1"/>
  <c r="M287" i="14"/>
  <c r="P361" i="14"/>
  <c r="Q361" i="14" s="1"/>
  <c r="C360" i="15" s="1"/>
  <c r="M238" i="14"/>
  <c r="M223" i="14"/>
  <c r="N223" i="14"/>
  <c r="O223" i="14" s="1"/>
  <c r="N306" i="14"/>
  <c r="O306" i="14" s="1"/>
  <c r="M306" i="14"/>
  <c r="K270" i="14"/>
  <c r="J270" i="14"/>
  <c r="N249" i="14"/>
  <c r="O249" i="14" s="1"/>
  <c r="M249" i="14"/>
  <c r="M244" i="14"/>
  <c r="N244" i="14"/>
  <c r="J238" i="14"/>
  <c r="K238" i="14"/>
  <c r="M355" i="14"/>
  <c r="P355" i="14" s="1"/>
  <c r="Q355" i="14" s="1"/>
  <c r="C354" i="15" s="1"/>
  <c r="M335" i="14"/>
  <c r="J326" i="14"/>
  <c r="K326" i="14"/>
  <c r="N319" i="14"/>
  <c r="O319" i="14" s="1"/>
  <c r="M319" i="14"/>
  <c r="N263" i="14"/>
  <c r="O263" i="14" s="1"/>
  <c r="M263" i="14"/>
  <c r="M261" i="14"/>
  <c r="N331" i="14"/>
  <c r="O331" i="14" s="1"/>
  <c r="M331" i="14"/>
  <c r="J320" i="14"/>
  <c r="J318" i="14"/>
  <c r="K318" i="14"/>
  <c r="N303" i="14"/>
  <c r="O303" i="14" s="1"/>
  <c r="M303" i="14"/>
  <c r="K302" i="14"/>
  <c r="J302" i="14"/>
  <c r="N292" i="14"/>
  <c r="O292" i="14" s="1"/>
  <c r="M292" i="14"/>
  <c r="K290" i="14"/>
  <c r="J286" i="14"/>
  <c r="K286" i="14"/>
  <c r="K271" i="14"/>
  <c r="N271" i="14"/>
  <c r="O271" i="14" s="1"/>
  <c r="M271" i="14"/>
  <c r="L270" i="14"/>
  <c r="N268" i="14"/>
  <c r="O268" i="14" s="1"/>
  <c r="M268" i="14"/>
  <c r="N252" i="14"/>
  <c r="J246" i="14"/>
  <c r="K246" i="14"/>
  <c r="M236" i="14"/>
  <c r="N236" i="14"/>
  <c r="O236" i="14" s="1"/>
  <c r="J230" i="14"/>
  <c r="K230" i="14"/>
  <c r="M224" i="14"/>
  <c r="P224" i="14" s="1"/>
  <c r="Q224" i="14" s="1"/>
  <c r="C223" i="15" s="1"/>
  <c r="P221" i="14"/>
  <c r="J165" i="14"/>
  <c r="K165" i="14"/>
  <c r="N315" i="14"/>
  <c r="M315" i="14"/>
  <c r="N284" i="14"/>
  <c r="O284" i="14" s="1"/>
  <c r="M284" i="14"/>
  <c r="N273" i="14"/>
  <c r="O273" i="14" s="1"/>
  <c r="M273" i="14"/>
  <c r="M228" i="14"/>
  <c r="N228" i="14"/>
  <c r="O228" i="14" s="1"/>
  <c r="M343" i="14"/>
  <c r="P343" i="14" s="1"/>
  <c r="Q343" i="14" s="1"/>
  <c r="C342" i="15" s="1"/>
  <c r="M339" i="14"/>
  <c r="P339" i="14" s="1"/>
  <c r="Q339" i="14" s="1"/>
  <c r="C338" i="15" s="1"/>
  <c r="P353" i="14"/>
  <c r="J306" i="14"/>
  <c r="K306" i="14"/>
  <c r="N279" i="14"/>
  <c r="O279" i="14" s="1"/>
  <c r="M279" i="14"/>
  <c r="M354" i="14"/>
  <c r="P354" i="14" s="1"/>
  <c r="Q354" i="14" s="1"/>
  <c r="C353" i="15" s="1"/>
  <c r="M350" i="14"/>
  <c r="P350" i="14" s="1"/>
  <c r="Q350" i="14" s="1"/>
  <c r="C349" i="15" s="1"/>
  <c r="M346" i="14"/>
  <c r="P346" i="14" s="1"/>
  <c r="Q346" i="14" s="1"/>
  <c r="C345" i="15" s="1"/>
  <c r="M342" i="14"/>
  <c r="P342" i="14" s="1"/>
  <c r="Q342" i="14" s="1"/>
  <c r="C341" i="15" s="1"/>
  <c r="M338" i="14"/>
  <c r="P338" i="14" s="1"/>
  <c r="Q338" i="14" s="1"/>
  <c r="C337" i="15" s="1"/>
  <c r="M334" i="14"/>
  <c r="J330" i="14"/>
  <c r="K330" i="14"/>
  <c r="K327" i="14"/>
  <c r="M289" i="14"/>
  <c r="M283" i="14"/>
  <c r="P283" i="14" s="1"/>
  <c r="Q283" i="14" s="1"/>
  <c r="C282" i="15" s="1"/>
  <c r="J273" i="14"/>
  <c r="M269" i="14"/>
  <c r="K265" i="14"/>
  <c r="K260" i="14"/>
  <c r="M259" i="14"/>
  <c r="P259" i="14" s="1"/>
  <c r="N257" i="14"/>
  <c r="O257" i="14" s="1"/>
  <c r="M257" i="14"/>
  <c r="L254" i="14"/>
  <c r="J249" i="14"/>
  <c r="J241" i="14"/>
  <c r="K241" i="14"/>
  <c r="M237" i="14"/>
  <c r="P237" i="14" s="1"/>
  <c r="Q237" i="14" s="1"/>
  <c r="C236" i="15" s="1"/>
  <c r="M233" i="14"/>
  <c r="N233" i="14"/>
  <c r="O233" i="14" s="1"/>
  <c r="J225" i="14"/>
  <c r="K225" i="14"/>
  <c r="J191" i="14"/>
  <c r="K191" i="14"/>
  <c r="J166" i="14"/>
  <c r="K166" i="14"/>
  <c r="J217" i="14"/>
  <c r="K217" i="14"/>
  <c r="J209" i="14"/>
  <c r="K209" i="14"/>
  <c r="J244" i="14"/>
  <c r="K242" i="14"/>
  <c r="J236" i="14"/>
  <c r="K234" i="14"/>
  <c r="P234" i="14" s="1"/>
  <c r="Q234" i="14" s="1"/>
  <c r="C233" i="15" s="1"/>
  <c r="J228" i="14"/>
  <c r="K226" i="14"/>
  <c r="J220" i="14"/>
  <c r="K218" i="14"/>
  <c r="J212" i="14"/>
  <c r="K210" i="14"/>
  <c r="J200" i="14"/>
  <c r="K272" i="14"/>
  <c r="K264" i="14"/>
  <c r="K256" i="14"/>
  <c r="K248" i="14"/>
  <c r="J205" i="14"/>
  <c r="J203" i="14"/>
  <c r="K202" i="14"/>
  <c r="J199" i="14"/>
  <c r="K199" i="14"/>
  <c r="J175" i="14"/>
  <c r="K175" i="14"/>
  <c r="J183" i="14"/>
  <c r="K183" i="14"/>
  <c r="J174" i="14"/>
  <c r="K174" i="14"/>
  <c r="K222" i="14"/>
  <c r="K214" i="14"/>
  <c r="K206" i="14"/>
  <c r="J198" i="14"/>
  <c r="J182" i="14"/>
  <c r="K182" i="14"/>
  <c r="K197" i="14"/>
  <c r="K192" i="14"/>
  <c r="J148" i="14"/>
  <c r="K148" i="14"/>
  <c r="J122" i="14"/>
  <c r="K122" i="14"/>
  <c r="J194" i="14"/>
  <c r="J186" i="14"/>
  <c r="J178" i="14"/>
  <c r="J170" i="14"/>
  <c r="J162" i="14"/>
  <c r="J151" i="14"/>
  <c r="J143" i="14"/>
  <c r="J68" i="14"/>
  <c r="K68" i="14"/>
  <c r="J184" i="14"/>
  <c r="J176" i="14"/>
  <c r="J168" i="14"/>
  <c r="J160" i="14"/>
  <c r="J153" i="14"/>
  <c r="J145" i="14"/>
  <c r="J130" i="14"/>
  <c r="K130" i="14"/>
  <c r="J109" i="14"/>
  <c r="K109" i="14"/>
  <c r="J195" i="14"/>
  <c r="J187" i="14"/>
  <c r="J179" i="14"/>
  <c r="J171" i="14"/>
  <c r="J163" i="14"/>
  <c r="J155" i="14"/>
  <c r="J150" i="14"/>
  <c r="J158" i="14"/>
  <c r="J147" i="14"/>
  <c r="J239" i="14"/>
  <c r="J231" i="14"/>
  <c r="J223" i="14"/>
  <c r="J215" i="14"/>
  <c r="J207" i="14"/>
  <c r="J201" i="14"/>
  <c r="J193" i="14"/>
  <c r="J185" i="14"/>
  <c r="J177" i="14"/>
  <c r="J169" i="14"/>
  <c r="K167" i="14"/>
  <c r="J161" i="14"/>
  <c r="K159" i="14"/>
  <c r="K154" i="14"/>
  <c r="J152" i="14"/>
  <c r="K146" i="14"/>
  <c r="J144" i="14"/>
  <c r="K137" i="14"/>
  <c r="J126" i="14"/>
  <c r="K126" i="14"/>
  <c r="J240" i="14"/>
  <c r="J232" i="14"/>
  <c r="J224" i="14"/>
  <c r="J216" i="14"/>
  <c r="J208" i="14"/>
  <c r="J204" i="14"/>
  <c r="J196" i="14"/>
  <c r="J188" i="14"/>
  <c r="J180" i="14"/>
  <c r="J172" i="14"/>
  <c r="J164" i="14"/>
  <c r="J156" i="14"/>
  <c r="J149" i="14"/>
  <c r="J87" i="14"/>
  <c r="K87" i="14"/>
  <c r="J106" i="14"/>
  <c r="J60" i="14"/>
  <c r="K60" i="14"/>
  <c r="K85" i="14"/>
  <c r="J62" i="14"/>
  <c r="K62" i="14"/>
  <c r="K103" i="14"/>
  <c r="J98" i="14"/>
  <c r="J82" i="14"/>
  <c r="K118" i="14"/>
  <c r="K114" i="14"/>
  <c r="J79" i="14"/>
  <c r="K79" i="14"/>
  <c r="K136" i="14"/>
  <c r="K132" i="14"/>
  <c r="K128" i="14"/>
  <c r="K124" i="14"/>
  <c r="K120" i="14"/>
  <c r="K116" i="14"/>
  <c r="K112" i="14"/>
  <c r="K95" i="14"/>
  <c r="J90" i="14"/>
  <c r="J71" i="14"/>
  <c r="J75" i="14"/>
  <c r="J54" i="14"/>
  <c r="K54" i="14"/>
  <c r="K69" i="14"/>
  <c r="J65" i="14"/>
  <c r="J20" i="14"/>
  <c r="K20" i="14"/>
  <c r="J29" i="14"/>
  <c r="J48" i="14"/>
  <c r="J46" i="14"/>
  <c r="J44" i="14"/>
  <c r="J42" i="14"/>
  <c r="J40" i="14"/>
  <c r="J38" i="14"/>
  <c r="J36" i="14"/>
  <c r="J34" i="14"/>
  <c r="J32" i="14"/>
  <c r="J28" i="14"/>
  <c r="J22" i="14"/>
  <c r="J30" i="14"/>
  <c r="J21" i="14"/>
  <c r="K19" i="14"/>
  <c r="J26" i="14"/>
  <c r="J23" i="14"/>
  <c r="K18" i="14"/>
  <c r="K17" i="14"/>
  <c r="K16" i="14"/>
  <c r="K210" i="3"/>
  <c r="K203" i="3"/>
  <c r="J118" i="3"/>
  <c r="K100" i="3"/>
  <c r="K93" i="3"/>
  <c r="K78" i="3"/>
  <c r="J55" i="3"/>
  <c r="K23" i="3"/>
  <c r="K21" i="3"/>
  <c r="K19" i="3"/>
  <c r="K200" i="3"/>
  <c r="K179" i="3"/>
  <c r="K156" i="3"/>
  <c r="K152" i="3"/>
  <c r="J136" i="3"/>
  <c r="K112" i="3"/>
  <c r="J105" i="3"/>
  <c r="K62" i="3"/>
  <c r="K32" i="3"/>
  <c r="J125" i="3"/>
  <c r="J89" i="3"/>
  <c r="J83" i="3"/>
  <c r="J76" i="3"/>
  <c r="K58" i="3"/>
  <c r="J28" i="3"/>
  <c r="J12" i="3"/>
  <c r="J207" i="3"/>
  <c r="K211" i="3"/>
  <c r="J208" i="3"/>
  <c r="K202" i="3"/>
  <c r="J193" i="3"/>
  <c r="J187" i="3"/>
  <c r="K185" i="3"/>
  <c r="J182" i="3"/>
  <c r="J175" i="3"/>
  <c r="J163" i="3"/>
  <c r="K139" i="3"/>
  <c r="K134" i="3"/>
  <c r="K131" i="3"/>
  <c r="J119" i="3"/>
  <c r="K99" i="3"/>
  <c r="K53" i="3"/>
  <c r="J35" i="3"/>
  <c r="J22" i="3"/>
  <c r="J8" i="3"/>
  <c r="J189" i="3"/>
  <c r="J150" i="3"/>
  <c r="K215" i="3"/>
  <c r="K206" i="3"/>
  <c r="K199" i="3"/>
  <c r="K194" i="3"/>
  <c r="J183" i="3"/>
  <c r="J180" i="3"/>
  <c r="K178" i="3"/>
  <c r="J171" i="3"/>
  <c r="K169" i="3"/>
  <c r="J155" i="3"/>
  <c r="K151" i="3"/>
  <c r="K142" i="3"/>
  <c r="J129" i="3"/>
  <c r="J111" i="3"/>
  <c r="K106" i="3"/>
  <c r="K104" i="3"/>
  <c r="J97" i="3"/>
  <c r="K86" i="3"/>
  <c r="J65" i="3"/>
  <c r="J63" i="3"/>
  <c r="J57" i="3"/>
  <c r="J31" i="3"/>
  <c r="K27" i="3"/>
  <c r="K11" i="3"/>
  <c r="J219" i="3"/>
  <c r="J177" i="3"/>
  <c r="J170" i="3"/>
  <c r="K218" i="3"/>
  <c r="K212" i="3"/>
  <c r="K197" i="3"/>
  <c r="K188" i="3"/>
  <c r="J176" i="3"/>
  <c r="K165" i="3"/>
  <c r="J135" i="3"/>
  <c r="K41" i="3"/>
  <c r="K36" i="3"/>
  <c r="L219" i="3"/>
  <c r="N218" i="3"/>
  <c r="O218" i="3" s="1"/>
  <c r="J194" i="3"/>
  <c r="K193" i="3"/>
  <c r="K182" i="3"/>
  <c r="K180" i="3"/>
  <c r="K174" i="3"/>
  <c r="J172" i="3"/>
  <c r="K150" i="3"/>
  <c r="K140" i="3"/>
  <c r="K128" i="3"/>
  <c r="J128" i="3"/>
  <c r="K219" i="3"/>
  <c r="K217" i="3"/>
  <c r="K192" i="3"/>
  <c r="K115" i="3"/>
  <c r="J115" i="3"/>
  <c r="K95" i="3"/>
  <c r="J95" i="3"/>
  <c r="K190" i="3"/>
  <c r="K162" i="3"/>
  <c r="K144" i="3"/>
  <c r="K143" i="3"/>
  <c r="J142" i="3"/>
  <c r="J141" i="3"/>
  <c r="J134" i="3"/>
  <c r="K122" i="3"/>
  <c r="J117" i="3"/>
  <c r="K117" i="3"/>
  <c r="K87" i="3"/>
  <c r="J87" i="3"/>
  <c r="J26" i="3"/>
  <c r="K26" i="3"/>
  <c r="K98" i="3"/>
  <c r="J98" i="3"/>
  <c r="J67" i="3"/>
  <c r="K67" i="3"/>
  <c r="J10" i="3"/>
  <c r="K10" i="3"/>
  <c r="J218" i="3"/>
  <c r="K158" i="3"/>
  <c r="K137" i="3"/>
  <c r="J101" i="3"/>
  <c r="K101" i="3"/>
  <c r="J214" i="3"/>
  <c r="J210" i="3"/>
  <c r="J206" i="3"/>
  <c r="J202" i="3"/>
  <c r="J198" i="3"/>
  <c r="K186" i="3"/>
  <c r="J178" i="3"/>
  <c r="K160" i="3"/>
  <c r="K149" i="3"/>
  <c r="K146" i="3"/>
  <c r="J139" i="3"/>
  <c r="J127" i="3"/>
  <c r="K196" i="3"/>
  <c r="J184" i="3"/>
  <c r="K154" i="3"/>
  <c r="K132" i="3"/>
  <c r="K123" i="3"/>
  <c r="J123" i="3"/>
  <c r="J114" i="3"/>
  <c r="K114" i="3"/>
  <c r="K130" i="3"/>
  <c r="J109" i="3"/>
  <c r="K107" i="3"/>
  <c r="K88" i="3"/>
  <c r="K66" i="3"/>
  <c r="J58" i="3"/>
  <c r="J54" i="3"/>
  <c r="K51" i="3"/>
  <c r="J27" i="3"/>
  <c r="K24" i="3"/>
  <c r="K22" i="3"/>
  <c r="J21" i="3"/>
  <c r="J11" i="3"/>
  <c r="K105" i="3"/>
  <c r="K103" i="3"/>
  <c r="K92" i="3"/>
  <c r="K91" i="3"/>
  <c r="K89" i="3"/>
  <c r="J81" i="3"/>
  <c r="K80" i="3"/>
  <c r="K77" i="3"/>
  <c r="K45" i="3"/>
  <c r="J42" i="3"/>
  <c r="J40" i="3"/>
  <c r="J36" i="3"/>
  <c r="K8" i="3"/>
  <c r="K33" i="3"/>
  <c r="J23" i="3"/>
  <c r="K20" i="3"/>
  <c r="J18" i="3"/>
  <c r="J16" i="3"/>
  <c r="J104" i="3"/>
  <c r="J93" i="3"/>
  <c r="K90" i="3"/>
  <c r="J82" i="3"/>
  <c r="K79" i="3"/>
  <c r="J78" i="3"/>
  <c r="J47" i="3"/>
  <c r="J44" i="3"/>
  <c r="K35" i="3"/>
  <c r="K138" i="3"/>
  <c r="K120" i="3"/>
  <c r="K119" i="3"/>
  <c r="K118" i="3"/>
  <c r="K73" i="3"/>
  <c r="K71" i="3"/>
  <c r="J70" i="3"/>
  <c r="K64" i="3"/>
  <c r="K49" i="3"/>
  <c r="J46" i="3"/>
  <c r="J34" i="3"/>
  <c r="J30" i="3"/>
  <c r="J19" i="3"/>
  <c r="J14" i="3"/>
  <c r="K25" i="3"/>
  <c r="K126" i="3"/>
  <c r="K124" i="3"/>
  <c r="K116" i="3"/>
  <c r="J110" i="3"/>
  <c r="J85" i="3"/>
  <c r="K74" i="3"/>
  <c r="J62" i="3"/>
  <c r="J61" i="3"/>
  <c r="K56" i="3"/>
  <c r="J48" i="3"/>
  <c r="K28" i="3"/>
  <c r="K12" i="3"/>
  <c r="K184" i="3"/>
  <c r="K176" i="3"/>
  <c r="K172" i="3"/>
  <c r="K166" i="3"/>
  <c r="J165" i="3"/>
  <c r="J144" i="3"/>
  <c r="J116" i="3"/>
  <c r="J38" i="3"/>
  <c r="K38" i="3"/>
  <c r="J121" i="3"/>
  <c r="K121" i="3"/>
  <c r="J124" i="3"/>
  <c r="K167" i="3"/>
  <c r="J161" i="3"/>
  <c r="J157" i="3"/>
  <c r="J153" i="3"/>
  <c r="J149" i="3"/>
  <c r="J169" i="3"/>
  <c r="J113" i="3"/>
  <c r="K113" i="3"/>
  <c r="J160" i="3"/>
  <c r="J156" i="3"/>
  <c r="J152" i="3"/>
  <c r="J148" i="3"/>
  <c r="J108" i="3"/>
  <c r="J100" i="3"/>
  <c r="J96" i="3"/>
  <c r="J92" i="3"/>
  <c r="J86" i="3"/>
  <c r="J9" i="3"/>
  <c r="K9" i="3"/>
  <c r="J80" i="3"/>
  <c r="J69" i="3"/>
  <c r="J39" i="3"/>
  <c r="K39" i="3"/>
  <c r="J56" i="3"/>
  <c r="J120" i="3"/>
  <c r="J112" i="3"/>
  <c r="J103" i="3"/>
  <c r="J88" i="3"/>
  <c r="J72" i="3"/>
  <c r="J49" i="3"/>
  <c r="J45" i="3"/>
  <c r="K83" i="3"/>
  <c r="J77" i="3"/>
  <c r="J66" i="3"/>
  <c r="J53" i="3"/>
  <c r="J43" i="3"/>
  <c r="K43" i="3"/>
  <c r="J33" i="3"/>
  <c r="J37" i="3"/>
  <c r="K18" i="3"/>
  <c r="K50" i="3"/>
  <c r="K46" i="3"/>
  <c r="J13" i="3"/>
  <c r="K13" i="3"/>
  <c r="J41" i="3"/>
  <c r="K31" i="3"/>
  <c r="J17" i="3"/>
  <c r="K17" i="3"/>
  <c r="K84" i="3"/>
  <c r="K76" i="3"/>
  <c r="K68" i="3"/>
  <c r="K60" i="3"/>
  <c r="K52" i="3"/>
  <c r="K48" i="3"/>
  <c r="K44" i="3"/>
  <c r="K30" i="3"/>
  <c r="J29" i="3"/>
  <c r="K29" i="3"/>
  <c r="J25" i="3"/>
  <c r="K7" i="3"/>
  <c r="O325" i="14" l="1"/>
  <c r="P258" i="14"/>
  <c r="P294" i="14"/>
  <c r="P349" i="14"/>
  <c r="P244" i="16"/>
  <c r="Q244" i="16" s="1"/>
  <c r="C243" i="17" s="1"/>
  <c r="M304" i="14"/>
  <c r="P368" i="14"/>
  <c r="P357" i="14"/>
  <c r="P269" i="14"/>
  <c r="Q269" i="14" s="1"/>
  <c r="C268" i="15" s="1"/>
  <c r="P285" i="14"/>
  <c r="P275" i="14"/>
  <c r="Q275" i="14" s="1"/>
  <c r="C274" i="15" s="1"/>
  <c r="M295" i="14"/>
  <c r="M325" i="14"/>
  <c r="P325" i="14" s="1"/>
  <c r="Q325" i="14" s="1"/>
  <c r="C324" i="15" s="1"/>
  <c r="P270" i="16"/>
  <c r="Q270" i="16" s="1"/>
  <c r="C269" i="17" s="1"/>
  <c r="M351" i="14"/>
  <c r="P351" i="14" s="1"/>
  <c r="Q351" i="14" s="1"/>
  <c r="C350" i="15" s="1"/>
  <c r="P225" i="14"/>
  <c r="M281" i="14"/>
  <c r="M278" i="14"/>
  <c r="M312" i="14"/>
  <c r="M241" i="14"/>
  <c r="P248" i="14"/>
  <c r="M256" i="14"/>
  <c r="M240" i="14"/>
  <c r="P240" i="14" s="1"/>
  <c r="Q240" i="14" s="1"/>
  <c r="C239" i="15" s="1"/>
  <c r="P261" i="14"/>
  <c r="Q261" i="14" s="1"/>
  <c r="C260" i="15" s="1"/>
  <c r="P333" i="16"/>
  <c r="N227" i="14"/>
  <c r="P226" i="14"/>
  <c r="Q226" i="14" s="1"/>
  <c r="C225" i="15" s="1"/>
  <c r="M323" i="14"/>
  <c r="P243" i="14"/>
  <c r="Q243" i="14" s="1"/>
  <c r="C242" i="15" s="1"/>
  <c r="P229" i="14"/>
  <c r="Q229" i="14" s="1"/>
  <c r="C228" i="15" s="1"/>
  <c r="Q300" i="16"/>
  <c r="C299" i="17" s="1"/>
  <c r="L9" i="16"/>
  <c r="M9" i="16" s="1"/>
  <c r="O240" i="16"/>
  <c r="P240" i="16"/>
  <c r="Q247" i="16"/>
  <c r="C246" i="17" s="1"/>
  <c r="P332" i="16"/>
  <c r="Q228" i="16"/>
  <c r="C227" i="17" s="1"/>
  <c r="P254" i="16"/>
  <c r="Q254" i="16" s="1"/>
  <c r="C253" i="17" s="1"/>
  <c r="L8" i="8"/>
  <c r="N8" i="8" s="1"/>
  <c r="O8" i="8" s="1"/>
  <c r="O308" i="14"/>
  <c r="M311" i="14"/>
  <c r="P337" i="14"/>
  <c r="M356" i="14"/>
  <c r="P356" i="14" s="1"/>
  <c r="Q356" i="14" s="1"/>
  <c r="C355" i="15" s="1"/>
  <c r="N7" i="14"/>
  <c r="O7" i="14" s="1"/>
  <c r="M276" i="14"/>
  <c r="P276" i="14" s="1"/>
  <c r="Q276" i="14" s="1"/>
  <c r="C275" i="15" s="1"/>
  <c r="M260" i="14"/>
  <c r="N362" i="14"/>
  <c r="P365" i="14"/>
  <c r="Q365" i="14" s="1"/>
  <c r="C364" i="15" s="1"/>
  <c r="P284" i="14"/>
  <c r="P335" i="14"/>
  <c r="Q335" i="14" s="1"/>
  <c r="C334" i="15" s="1"/>
  <c r="P295" i="14"/>
  <c r="Q295" i="14" s="1"/>
  <c r="C294" i="15" s="1"/>
  <c r="N363" i="14"/>
  <c r="O363" i="14" s="1"/>
  <c r="P242" i="14"/>
  <c r="Q242" i="14" s="1"/>
  <c r="C241" i="15" s="1"/>
  <c r="M347" i="14"/>
  <c r="P347" i="14" s="1"/>
  <c r="Q347" i="14" s="1"/>
  <c r="C346" i="15" s="1"/>
  <c r="M348" i="14"/>
  <c r="M308" i="14"/>
  <c r="P308" i="14" s="1"/>
  <c r="M302" i="14"/>
  <c r="P302" i="14" s="1"/>
  <c r="Q302" i="14" s="1"/>
  <c r="C301" i="15" s="1"/>
  <c r="M282" i="14"/>
  <c r="M247" i="14"/>
  <c r="P247" i="14" s="1"/>
  <c r="Q247" i="14" s="1"/>
  <c r="C246" i="15" s="1"/>
  <c r="N239" i="14"/>
  <c r="O239" i="14" s="1"/>
  <c r="M320" i="14"/>
  <c r="M317" i="14"/>
  <c r="P317" i="14" s="1"/>
  <c r="Q317" i="14" s="1"/>
  <c r="C316" i="15" s="1"/>
  <c r="P328" i="14"/>
  <c r="P310" i="14"/>
  <c r="N370" i="14"/>
  <c r="M297" i="14"/>
  <c r="P297" i="14" s="1"/>
  <c r="Q297" i="14" s="1"/>
  <c r="C296" i="15" s="1"/>
  <c r="P231" i="14"/>
  <c r="Q231" i="14" s="1"/>
  <c r="C230" i="15" s="1"/>
  <c r="P358" i="14"/>
  <c r="P333" i="14"/>
  <c r="P232" i="14"/>
  <c r="Q232" i="14" s="1"/>
  <c r="C231" i="15" s="1"/>
  <c r="P348" i="14"/>
  <c r="P366" i="14"/>
  <c r="L8" i="14"/>
  <c r="P256" i="14"/>
  <c r="Q256" i="14" s="1"/>
  <c r="C255" i="15" s="1"/>
  <c r="P274" i="14"/>
  <c r="Q274" i="14" s="1"/>
  <c r="C273" i="15" s="1"/>
  <c r="P345" i="14"/>
  <c r="P260" i="14"/>
  <c r="P324" i="14"/>
  <c r="Q324" i="14" s="1"/>
  <c r="C323" i="15" s="1"/>
  <c r="P222" i="14"/>
  <c r="P286" i="14"/>
  <c r="P296" i="14"/>
  <c r="Q296" i="14" s="1"/>
  <c r="C295" i="15" s="1"/>
  <c r="P340" i="14"/>
  <c r="P293" i="14"/>
  <c r="P305" i="14"/>
  <c r="Q305" i="14" s="1"/>
  <c r="C304" i="15" s="1"/>
  <c r="P263" i="14"/>
  <c r="N336" i="14"/>
  <c r="O336" i="14" s="1"/>
  <c r="M336" i="14"/>
  <c r="O252" i="14"/>
  <c r="P252" i="14"/>
  <c r="P316" i="14"/>
  <c r="O359" i="14"/>
  <c r="P359" i="14"/>
  <c r="Q359" i="14" s="1"/>
  <c r="C358" i="15" s="1"/>
  <c r="O360" i="14"/>
  <c r="P360" i="14"/>
  <c r="Q360" i="14" s="1"/>
  <c r="C359" i="15" s="1"/>
  <c r="O364" i="14"/>
  <c r="P364" i="14"/>
  <c r="O277" i="14"/>
  <c r="Q277" i="14" s="1"/>
  <c r="C276" i="15" s="1"/>
  <c r="P277" i="14"/>
  <c r="O244" i="14"/>
  <c r="P244" i="14"/>
  <c r="P272" i="14"/>
  <c r="P238" i="14"/>
  <c r="Q238" i="14" s="1"/>
  <c r="C237" i="15" s="1"/>
  <c r="P314" i="14"/>
  <c r="Q314" i="14" s="1"/>
  <c r="C313" i="15" s="1"/>
  <c r="P312" i="14"/>
  <c r="Q312" i="14" s="1"/>
  <c r="C311" i="15" s="1"/>
  <c r="A9" i="6"/>
  <c r="B9" i="8"/>
  <c r="C9" i="8"/>
  <c r="D9" i="8" s="1"/>
  <c r="P290" i="14"/>
  <c r="P299" i="14"/>
  <c r="O340" i="16"/>
  <c r="P340" i="16"/>
  <c r="P327" i="14"/>
  <c r="P329" i="14"/>
  <c r="A215" i="2"/>
  <c r="C217" i="3"/>
  <c r="D217" i="3" s="1"/>
  <c r="B217" i="3"/>
  <c r="P264" i="14"/>
  <c r="P330" i="14"/>
  <c r="Q330" i="14" s="1"/>
  <c r="C329" i="15" s="1"/>
  <c r="P246" i="14"/>
  <c r="Q246" i="14" s="1"/>
  <c r="C245" i="15" s="1"/>
  <c r="P255" i="14"/>
  <c r="P300" i="14"/>
  <c r="P266" i="14"/>
  <c r="Q266" i="14" s="1"/>
  <c r="C265" i="15" s="1"/>
  <c r="Q237" i="16"/>
  <c r="C236" i="17" s="1"/>
  <c r="A10" i="19"/>
  <c r="C10" i="16"/>
  <c r="D10" i="16" s="1"/>
  <c r="B10" i="16"/>
  <c r="A9" i="18"/>
  <c r="B9" i="14"/>
  <c r="C9" i="14"/>
  <c r="D9" i="14" s="1"/>
  <c r="N251" i="14"/>
  <c r="M251" i="14"/>
  <c r="O227" i="14"/>
  <c r="P227" i="14"/>
  <c r="L10" i="10"/>
  <c r="N10" i="10" s="1"/>
  <c r="A11" i="7"/>
  <c r="B11" i="10"/>
  <c r="C11" i="10"/>
  <c r="D11" i="10" s="1"/>
  <c r="Q341" i="16"/>
  <c r="C340" i="17" s="1"/>
  <c r="M235" i="14"/>
  <c r="N235" i="14"/>
  <c r="O316" i="16"/>
  <c r="P316" i="16"/>
  <c r="O351" i="16"/>
  <c r="P351" i="16"/>
  <c r="O256" i="16"/>
  <c r="P256" i="16"/>
  <c r="O338" i="16"/>
  <c r="P338" i="16"/>
  <c r="O304" i="16"/>
  <c r="P304" i="16"/>
  <c r="O356" i="16"/>
  <c r="P356" i="16"/>
  <c r="O242" i="16"/>
  <c r="P242" i="16"/>
  <c r="O328" i="16"/>
  <c r="P328" i="16"/>
  <c r="O334" i="16"/>
  <c r="P334" i="16"/>
  <c r="O311" i="16"/>
  <c r="P311" i="16"/>
  <c r="O352" i="16"/>
  <c r="P352" i="16"/>
  <c r="O248" i="16"/>
  <c r="P248" i="16"/>
  <c r="O308" i="16"/>
  <c r="P308" i="16"/>
  <c r="O344" i="16"/>
  <c r="P344" i="16"/>
  <c r="O348" i="16"/>
  <c r="P348" i="16"/>
  <c r="O319" i="16"/>
  <c r="P319" i="16"/>
  <c r="O295" i="16"/>
  <c r="P295" i="16"/>
  <c r="O355" i="16"/>
  <c r="P355" i="16"/>
  <c r="O322" i="16"/>
  <c r="P322" i="16"/>
  <c r="Q337" i="16"/>
  <c r="C336" i="17" s="1"/>
  <c r="O239" i="16"/>
  <c r="P239" i="16"/>
  <c r="O303" i="16"/>
  <c r="Q303" i="16" s="1"/>
  <c r="C302" i="17" s="1"/>
  <c r="P303" i="16"/>
  <c r="O346" i="16"/>
  <c r="P346" i="16"/>
  <c r="Q241" i="16"/>
  <c r="C240" i="17" s="1"/>
  <c r="O358" i="16"/>
  <c r="P358" i="16"/>
  <c r="O243" i="16"/>
  <c r="P243" i="16"/>
  <c r="O353" i="16"/>
  <c r="P353" i="16"/>
  <c r="O312" i="16"/>
  <c r="P312" i="16"/>
  <c r="O294" i="16"/>
  <c r="P294" i="16"/>
  <c r="O287" i="16"/>
  <c r="P287" i="16"/>
  <c r="O305" i="16"/>
  <c r="P305" i="16"/>
  <c r="O345" i="16"/>
  <c r="P345" i="16"/>
  <c r="O325" i="16"/>
  <c r="P325" i="16"/>
  <c r="O246" i="16"/>
  <c r="P246" i="16"/>
  <c r="O343" i="16"/>
  <c r="P343" i="16"/>
  <c r="O306" i="16"/>
  <c r="P306" i="16"/>
  <c r="O313" i="16"/>
  <c r="P313" i="16"/>
  <c r="O347" i="16"/>
  <c r="P347" i="16"/>
  <c r="O350" i="16"/>
  <c r="P350" i="16"/>
  <c r="O318" i="16"/>
  <c r="P318" i="16"/>
  <c r="O342" i="16"/>
  <c r="P342" i="16"/>
  <c r="O330" i="16"/>
  <c r="P330" i="16"/>
  <c r="O349" i="16"/>
  <c r="P349" i="16"/>
  <c r="O323" i="16"/>
  <c r="P323" i="16"/>
  <c r="O309" i="16"/>
  <c r="P309" i="16"/>
  <c r="O238" i="16"/>
  <c r="P238" i="16"/>
  <c r="O326" i="16"/>
  <c r="P326" i="16"/>
  <c r="O317" i="16"/>
  <c r="P317" i="16"/>
  <c r="Q335" i="16"/>
  <c r="C334" i="17" s="1"/>
  <c r="O235" i="16"/>
  <c r="P235" i="16"/>
  <c r="O336" i="16"/>
  <c r="P336" i="16"/>
  <c r="Q333" i="16"/>
  <c r="C332" i="17" s="1"/>
  <c r="O310" i="16"/>
  <c r="P310" i="16"/>
  <c r="O279" i="16"/>
  <c r="P279" i="16"/>
  <c r="O264" i="16"/>
  <c r="P264" i="16"/>
  <c r="Q220" i="16"/>
  <c r="C219" i="17" s="1"/>
  <c r="Q329" i="16"/>
  <c r="C328" i="17" s="1"/>
  <c r="Q225" i="16"/>
  <c r="C224" i="17" s="1"/>
  <c r="O320" i="16"/>
  <c r="P320" i="16"/>
  <c r="Q245" i="16"/>
  <c r="C244" i="17" s="1"/>
  <c r="O302" i="16"/>
  <c r="P302" i="16"/>
  <c r="O315" i="16"/>
  <c r="P315" i="16"/>
  <c r="O354" i="16"/>
  <c r="P354" i="16"/>
  <c r="O327" i="16"/>
  <c r="P327" i="16"/>
  <c r="O324" i="16"/>
  <c r="P324" i="16"/>
  <c r="O286" i="16"/>
  <c r="P286" i="16"/>
  <c r="O314" i="16"/>
  <c r="P314" i="16"/>
  <c r="O307" i="16"/>
  <c r="P307" i="16"/>
  <c r="Q332" i="16"/>
  <c r="C331" i="17" s="1"/>
  <c r="O357" i="16"/>
  <c r="P357" i="16"/>
  <c r="O321" i="16"/>
  <c r="P321" i="16"/>
  <c r="Q366" i="14"/>
  <c r="C365" i="15" s="1"/>
  <c r="P306" i="14"/>
  <c r="P230" i="14"/>
  <c r="Q306" i="14"/>
  <c r="C305" i="15" s="1"/>
  <c r="P257" i="14"/>
  <c r="Q257" i="14" s="1"/>
  <c r="C256" i="15" s="1"/>
  <c r="P289" i="14"/>
  <c r="Q289" i="14" s="1"/>
  <c r="C288" i="15" s="1"/>
  <c r="P307" i="14"/>
  <c r="Q307" i="14" s="1"/>
  <c r="C306" i="15" s="1"/>
  <c r="Q345" i="14"/>
  <c r="C344" i="15" s="1"/>
  <c r="N309" i="14"/>
  <c r="M309" i="14"/>
  <c r="P249" i="14"/>
  <c r="Q249" i="14" s="1"/>
  <c r="C248" i="15" s="1"/>
  <c r="Q225" i="14"/>
  <c r="C224" i="15" s="1"/>
  <c r="Q327" i="14"/>
  <c r="C326" i="15" s="1"/>
  <c r="Q258" i="14"/>
  <c r="C257" i="15" s="1"/>
  <c r="Q255" i="14"/>
  <c r="C254" i="15" s="1"/>
  <c r="P331" i="14"/>
  <c r="Q248" i="14"/>
  <c r="C247" i="15" s="1"/>
  <c r="Q357" i="14"/>
  <c r="C356" i="15" s="1"/>
  <c r="N321" i="14"/>
  <c r="M321" i="14"/>
  <c r="N270" i="14"/>
  <c r="O270" i="14" s="1"/>
  <c r="M270" i="14"/>
  <c r="P220" i="14"/>
  <c r="Q220" i="14" s="1"/>
  <c r="C219" i="15" s="1"/>
  <c r="P241" i="14"/>
  <c r="Q241" i="14" s="1"/>
  <c r="C240" i="15" s="1"/>
  <c r="P265" i="14"/>
  <c r="P313" i="14"/>
  <c r="Q313" i="14" s="1"/>
  <c r="C312" i="15" s="1"/>
  <c r="Q284" i="14"/>
  <c r="C283" i="15" s="1"/>
  <c r="P318" i="14"/>
  <c r="Q318" i="14" s="1"/>
  <c r="C317" i="15" s="1"/>
  <c r="Q263" i="14"/>
  <c r="C262" i="15" s="1"/>
  <c r="P228" i="14"/>
  <c r="Q228" i="14" s="1"/>
  <c r="C227" i="15" s="1"/>
  <c r="N291" i="14"/>
  <c r="M291" i="14"/>
  <c r="Q260" i="14"/>
  <c r="C259" i="15" s="1"/>
  <c r="Q286" i="14"/>
  <c r="C285" i="15" s="1"/>
  <c r="P298" i="14"/>
  <c r="Q298" i="14" s="1"/>
  <c r="C297" i="15" s="1"/>
  <c r="P344" i="14"/>
  <c r="Q344" i="14" s="1"/>
  <c r="C343" i="15" s="1"/>
  <c r="P311" i="14"/>
  <c r="Q311" i="14" s="1"/>
  <c r="C310" i="15" s="1"/>
  <c r="Q368" i="14"/>
  <c r="C367" i="15" s="1"/>
  <c r="Q328" i="14"/>
  <c r="C327" i="15" s="1"/>
  <c r="Q349" i="14"/>
  <c r="C348" i="15" s="1"/>
  <c r="P292" i="14"/>
  <c r="Q292" i="14" s="1"/>
  <c r="C291" i="15" s="1"/>
  <c r="Q272" i="14"/>
  <c r="C271" i="15" s="1"/>
  <c r="P320" i="14"/>
  <c r="Q320" i="14" s="1"/>
  <c r="C319" i="15" s="1"/>
  <c r="P326" i="14"/>
  <c r="Q326" i="14" s="1"/>
  <c r="C325" i="15" s="1"/>
  <c r="P270" i="14"/>
  <c r="P236" i="14"/>
  <c r="Q236" i="14" s="1"/>
  <c r="C235" i="15" s="1"/>
  <c r="P223" i="14"/>
  <c r="Q223" i="14" s="1"/>
  <c r="C222" i="15" s="1"/>
  <c r="Q259" i="14"/>
  <c r="C258" i="15" s="1"/>
  <c r="Q337" i="14"/>
  <c r="C336" i="15" s="1"/>
  <c r="Q264" i="14"/>
  <c r="C263" i="15" s="1"/>
  <c r="Q310" i="14"/>
  <c r="C309" i="15" s="1"/>
  <c r="P288" i="14"/>
  <c r="Q288" i="14" s="1"/>
  <c r="C287" i="15" s="1"/>
  <c r="P271" i="14"/>
  <c r="Q271" i="14" s="1"/>
  <c r="C270" i="15" s="1"/>
  <c r="P282" i="14"/>
  <c r="Q282" i="14" s="1"/>
  <c r="C281" i="15" s="1"/>
  <c r="Q221" i="14"/>
  <c r="C220" i="15" s="1"/>
  <c r="Q250" i="14"/>
  <c r="C249" i="15" s="1"/>
  <c r="Q265" i="14"/>
  <c r="C264" i="15" s="1"/>
  <c r="Q316" i="14"/>
  <c r="C315" i="15" s="1"/>
  <c r="Q299" i="14"/>
  <c r="C298" i="15" s="1"/>
  <c r="P352" i="14"/>
  <c r="Q352" i="14" s="1"/>
  <c r="C351" i="15" s="1"/>
  <c r="Q329" i="14"/>
  <c r="C328" i="15" s="1"/>
  <c r="M367" i="14"/>
  <c r="N367" i="14"/>
  <c r="Q294" i="14"/>
  <c r="C293" i="15" s="1"/>
  <c r="Q348" i="14"/>
  <c r="C347" i="15" s="1"/>
  <c r="Q230" i="14"/>
  <c r="C229" i="15" s="1"/>
  <c r="N254" i="14"/>
  <c r="O254" i="14" s="1"/>
  <c r="M254" i="14"/>
  <c r="P7" i="14"/>
  <c r="Q7" i="14" s="1"/>
  <c r="O315" i="14"/>
  <c r="P315" i="14"/>
  <c r="P273" i="14"/>
  <c r="Q273" i="14" s="1"/>
  <c r="C272" i="15" s="1"/>
  <c r="P301" i="14"/>
  <c r="Q301" i="14" s="1"/>
  <c r="C300" i="15" s="1"/>
  <c r="P279" i="14"/>
  <c r="Q279" i="14" s="1"/>
  <c r="C278" i="15" s="1"/>
  <c r="Q244" i="14"/>
  <c r="C243" i="15" s="1"/>
  <c r="P287" i="14"/>
  <c r="Q287" i="14" s="1"/>
  <c r="C286" i="15" s="1"/>
  <c r="P334" i="14"/>
  <c r="Q334" i="14" s="1"/>
  <c r="C333" i="15" s="1"/>
  <c r="Q222" i="14"/>
  <c r="C221" i="15" s="1"/>
  <c r="N262" i="14"/>
  <c r="O262" i="14" s="1"/>
  <c r="M262" i="14"/>
  <c r="P233" i="14"/>
  <c r="Q233" i="14" s="1"/>
  <c r="C232" i="15" s="1"/>
  <c r="P281" i="14"/>
  <c r="Q281" i="14" s="1"/>
  <c r="C280" i="15" s="1"/>
  <c r="P319" i="14"/>
  <c r="Q319" i="14" s="1"/>
  <c r="C318" i="15" s="1"/>
  <c r="O323" i="14"/>
  <c r="P323" i="14"/>
  <c r="Q341" i="14"/>
  <c r="C340" i="15" s="1"/>
  <c r="Q285" i="14"/>
  <c r="C284" i="15" s="1"/>
  <c r="Q293" i="14"/>
  <c r="C292" i="15" s="1"/>
  <c r="Q369" i="14"/>
  <c r="C368" i="15" s="1"/>
  <c r="O280" i="14"/>
  <c r="P280" i="14"/>
  <c r="Q353" i="14"/>
  <c r="C352" i="15" s="1"/>
  <c r="P268" i="14"/>
  <c r="Q268" i="14" s="1"/>
  <c r="C267" i="15" s="1"/>
  <c r="Q331" i="14"/>
  <c r="C330" i="15" s="1"/>
  <c r="P303" i="14"/>
  <c r="Q303" i="14" s="1"/>
  <c r="C302" i="15" s="1"/>
  <c r="N267" i="14"/>
  <c r="M267" i="14"/>
  <c r="P278" i="14"/>
  <c r="Q278" i="14" s="1"/>
  <c r="C277" i="15" s="1"/>
  <c r="P322" i="14"/>
  <c r="Q322" i="14" s="1"/>
  <c r="C321" i="15" s="1"/>
  <c r="Q300" i="14"/>
  <c r="C299" i="15" s="1"/>
  <c r="P304" i="14"/>
  <c r="Q304" i="14" s="1"/>
  <c r="C303" i="15" s="1"/>
  <c r="Q358" i="14"/>
  <c r="C357" i="15" s="1"/>
  <c r="Q340" i="14"/>
  <c r="C339" i="15" s="1"/>
  <c r="P332" i="14"/>
  <c r="Q332" i="14" s="1"/>
  <c r="C331" i="15" s="1"/>
  <c r="Q333" i="14"/>
  <c r="C332" i="15" s="1"/>
  <c r="Q290" i="14"/>
  <c r="C289" i="15" s="1"/>
  <c r="N219" i="3"/>
  <c r="O219" i="3" s="1"/>
  <c r="A220" i="7"/>
  <c r="E3" i="7"/>
  <c r="A220" i="6"/>
  <c r="E3" i="6"/>
  <c r="Q364" i="14" l="1"/>
  <c r="C363" i="15" s="1"/>
  <c r="Q252" i="14"/>
  <c r="C251" i="15" s="1"/>
  <c r="Q308" i="14"/>
  <c r="C307" i="15" s="1"/>
  <c r="Q340" i="16"/>
  <c r="C339" i="17" s="1"/>
  <c r="P336" i="14"/>
  <c r="Q336" i="14" s="1"/>
  <c r="C335" i="15" s="1"/>
  <c r="N9" i="16"/>
  <c r="O9" i="16" s="1"/>
  <c r="Q9" i="16" s="1"/>
  <c r="P9" i="16"/>
  <c r="Q310" i="16"/>
  <c r="C309" i="17" s="1"/>
  <c r="Q317" i="16"/>
  <c r="C316" i="17" s="1"/>
  <c r="Q345" i="16"/>
  <c r="C344" i="17" s="1"/>
  <c r="Q312" i="16"/>
  <c r="C311" i="17" s="1"/>
  <c r="Q248" i="16"/>
  <c r="C247" i="17" s="1"/>
  <c r="Q328" i="16"/>
  <c r="C327" i="17" s="1"/>
  <c r="Q338" i="16"/>
  <c r="C337" i="17" s="1"/>
  <c r="Q353" i="16"/>
  <c r="C352" i="17" s="1"/>
  <c r="Q336" i="16"/>
  <c r="C335" i="17" s="1"/>
  <c r="Q302" i="16"/>
  <c r="C301" i="17" s="1"/>
  <c r="Q330" i="16"/>
  <c r="C329" i="17" s="1"/>
  <c r="Q347" i="16"/>
  <c r="C346" i="17" s="1"/>
  <c r="Q287" i="16"/>
  <c r="C286" i="17" s="1"/>
  <c r="Q243" i="16"/>
  <c r="C242" i="17" s="1"/>
  <c r="Q344" i="16"/>
  <c r="C343" i="17" s="1"/>
  <c r="Q356" i="16"/>
  <c r="C355" i="17" s="1"/>
  <c r="Q240" i="16"/>
  <c r="C239" i="17" s="1"/>
  <c r="Q295" i="16"/>
  <c r="C294" i="17" s="1"/>
  <c r="P239" i="14"/>
  <c r="Q239" i="14" s="1"/>
  <c r="C238" i="15" s="1"/>
  <c r="O370" i="14"/>
  <c r="P370" i="14"/>
  <c r="P363" i="14"/>
  <c r="Q363" i="14" s="1"/>
  <c r="C362" i="15" s="1"/>
  <c r="O362" i="14"/>
  <c r="P362" i="14"/>
  <c r="Q323" i="14"/>
  <c r="C322" i="15" s="1"/>
  <c r="Q227" i="14"/>
  <c r="C226" i="15" s="1"/>
  <c r="M8" i="14"/>
  <c r="N8" i="14"/>
  <c r="P262" i="14"/>
  <c r="Q262" i="14" s="1"/>
  <c r="C261" i="15" s="1"/>
  <c r="Q315" i="14"/>
  <c r="C314" i="15" s="1"/>
  <c r="L217" i="3"/>
  <c r="N217" i="3" s="1"/>
  <c r="O217" i="3" s="1"/>
  <c r="Q279" i="16"/>
  <c r="C278" i="17" s="1"/>
  <c r="Q318" i="16"/>
  <c r="C317" i="17" s="1"/>
  <c r="Q313" i="16"/>
  <c r="C312" i="17" s="1"/>
  <c r="Q246" i="16"/>
  <c r="C245" i="17" s="1"/>
  <c r="O235" i="14"/>
  <c r="P235" i="14"/>
  <c r="M220" i="8"/>
  <c r="P220" i="8" s="1"/>
  <c r="Q220" i="8" s="1"/>
  <c r="C219" i="9" s="1"/>
  <c r="M8" i="8"/>
  <c r="P8" i="8" s="1"/>
  <c r="Q8" i="8" s="1"/>
  <c r="Q286" i="16"/>
  <c r="C285" i="17" s="1"/>
  <c r="Q327" i="16"/>
  <c r="C326" i="17" s="1"/>
  <c r="A11" i="19"/>
  <c r="B11" i="16"/>
  <c r="C11" i="16"/>
  <c r="D11" i="16" s="1"/>
  <c r="A214" i="2"/>
  <c r="C216" i="3"/>
  <c r="D216" i="3" s="1"/>
  <c r="B216" i="3"/>
  <c r="O10" i="10"/>
  <c r="O251" i="14"/>
  <c r="P251" i="14"/>
  <c r="A221" i="6"/>
  <c r="B221" i="8"/>
  <c r="C221" i="8"/>
  <c r="D221" i="8" s="1"/>
  <c r="L221" i="8" s="1"/>
  <c r="N221" i="8" s="1"/>
  <c r="Q239" i="16"/>
  <c r="C238" i="17" s="1"/>
  <c r="L9" i="8"/>
  <c r="N9" i="8" s="1"/>
  <c r="M220" i="10"/>
  <c r="P220" i="10" s="1"/>
  <c r="Q220" i="10" s="1"/>
  <c r="C219" i="12" s="1"/>
  <c r="M10" i="10"/>
  <c r="P10" i="10" s="1"/>
  <c r="Q10" i="10" s="1"/>
  <c r="A10" i="6"/>
  <c r="B10" i="8"/>
  <c r="C10" i="8"/>
  <c r="D10" i="8" s="1"/>
  <c r="A221" i="7"/>
  <c r="B221" i="10"/>
  <c r="C221" i="10"/>
  <c r="D221" i="10" s="1"/>
  <c r="L9" i="14"/>
  <c r="Q305" i="16"/>
  <c r="C304" i="17" s="1"/>
  <c r="Q358" i="16"/>
  <c r="C357" i="17" s="1"/>
  <c r="L11" i="10"/>
  <c r="N11" i="10" s="1"/>
  <c r="A10" i="18"/>
  <c r="B10" i="14"/>
  <c r="C10" i="14"/>
  <c r="D10" i="14" s="1"/>
  <c r="A12" i="7"/>
  <c r="C12" i="10"/>
  <c r="D12" i="10" s="1"/>
  <c r="B12" i="10"/>
  <c r="L10" i="16"/>
  <c r="Q315" i="16"/>
  <c r="C314" i="17" s="1"/>
  <c r="Q235" i="16"/>
  <c r="C234" i="17" s="1"/>
  <c r="Q326" i="16"/>
  <c r="C325" i="17" s="1"/>
  <c r="Q349" i="16"/>
  <c r="C348" i="17" s="1"/>
  <c r="Q307" i="16"/>
  <c r="C306" i="17" s="1"/>
  <c r="Q238" i="16"/>
  <c r="C237" i="17" s="1"/>
  <c r="Q306" i="16"/>
  <c r="C305" i="17" s="1"/>
  <c r="Q325" i="16"/>
  <c r="C324" i="17" s="1"/>
  <c r="Q322" i="16"/>
  <c r="C321" i="17" s="1"/>
  <c r="Q319" i="16"/>
  <c r="C318" i="17" s="1"/>
  <c r="Q342" i="16"/>
  <c r="C341" i="17" s="1"/>
  <c r="Q350" i="16"/>
  <c r="C349" i="17" s="1"/>
  <c r="Q294" i="16"/>
  <c r="C293" i="17" s="1"/>
  <c r="Q348" i="16"/>
  <c r="C347" i="17" s="1"/>
  <c r="Q308" i="16"/>
  <c r="C307" i="17" s="1"/>
  <c r="Q352" i="16"/>
  <c r="C351" i="17" s="1"/>
  <c r="Q351" i="16"/>
  <c r="C350" i="17" s="1"/>
  <c r="Q324" i="16"/>
  <c r="C323" i="17" s="1"/>
  <c r="Q321" i="16"/>
  <c r="C320" i="17" s="1"/>
  <c r="Q314" i="16"/>
  <c r="C313" i="17" s="1"/>
  <c r="Q354" i="16"/>
  <c r="C353" i="17" s="1"/>
  <c r="Q320" i="16"/>
  <c r="C319" i="17" s="1"/>
  <c r="Q264" i="16"/>
  <c r="C263" i="17" s="1"/>
  <c r="Q309" i="16"/>
  <c r="C308" i="17" s="1"/>
  <c r="Q346" i="16"/>
  <c r="C345" i="17" s="1"/>
  <c r="Q334" i="16"/>
  <c r="C333" i="17" s="1"/>
  <c r="Q311" i="16"/>
  <c r="C310" i="17" s="1"/>
  <c r="Q242" i="16"/>
  <c r="C241" i="17" s="1"/>
  <c r="Q304" i="16"/>
  <c r="C303" i="17" s="1"/>
  <c r="Q256" i="16"/>
  <c r="C255" i="17" s="1"/>
  <c r="Q357" i="16"/>
  <c r="C356" i="17" s="1"/>
  <c r="Q323" i="16"/>
  <c r="C322" i="17" s="1"/>
  <c r="Q343" i="16"/>
  <c r="C342" i="17" s="1"/>
  <c r="Q355" i="16"/>
  <c r="C354" i="17" s="1"/>
  <c r="Q316" i="16"/>
  <c r="C315" i="17" s="1"/>
  <c r="Q280" i="14"/>
  <c r="C279" i="15" s="1"/>
  <c r="P254" i="14"/>
  <c r="Q254" i="14" s="1"/>
  <c r="C253" i="15" s="1"/>
  <c r="O367" i="14"/>
  <c r="P367" i="14"/>
  <c r="O291" i="14"/>
  <c r="P291" i="14"/>
  <c r="Q270" i="14"/>
  <c r="C269" i="15" s="1"/>
  <c r="O267" i="14"/>
  <c r="P267" i="14"/>
  <c r="O321" i="14"/>
  <c r="P321" i="14"/>
  <c r="O309" i="14"/>
  <c r="P309" i="14"/>
  <c r="L12" i="10" l="1"/>
  <c r="N12" i="10" s="1"/>
  <c r="M11" i="10"/>
  <c r="M9" i="8"/>
  <c r="Q362" i="14"/>
  <c r="C361" i="15" s="1"/>
  <c r="Q370" i="14"/>
  <c r="C369" i="15" s="1"/>
  <c r="Q309" i="14"/>
  <c r="C308" i="15" s="1"/>
  <c r="O8" i="14"/>
  <c r="P8" i="14"/>
  <c r="Q8" i="14" s="1"/>
  <c r="C7" i="15" s="1"/>
  <c r="Q367" i="14"/>
  <c r="C366" i="15" s="1"/>
  <c r="Q267" i="14"/>
  <c r="C266" i="15" s="1"/>
  <c r="Q251" i="14"/>
  <c r="C250" i="15" s="1"/>
  <c r="L10" i="14"/>
  <c r="O221" i="8"/>
  <c r="A213" i="2"/>
  <c r="C215" i="3"/>
  <c r="D215" i="3" s="1"/>
  <c r="B215" i="3"/>
  <c r="A13" i="7"/>
  <c r="B13" i="10"/>
  <c r="C13" i="10"/>
  <c r="D13" i="10" s="1"/>
  <c r="A11" i="18"/>
  <c r="B11" i="14"/>
  <c r="C11" i="14"/>
  <c r="D11" i="14" s="1"/>
  <c r="L221" i="10"/>
  <c r="Q235" i="14"/>
  <c r="C234" i="15" s="1"/>
  <c r="O11" i="10"/>
  <c r="P11" i="10"/>
  <c r="Q11" i="10" s="1"/>
  <c r="C10" i="12" s="1"/>
  <c r="M9" i="14"/>
  <c r="N9" i="14"/>
  <c r="A222" i="7"/>
  <c r="B222" i="10"/>
  <c r="C222" i="10"/>
  <c r="D222" i="10" s="1"/>
  <c r="A222" i="6"/>
  <c r="B222" i="8"/>
  <c r="C222" i="8"/>
  <c r="D222" i="8" s="1"/>
  <c r="L11" i="16"/>
  <c r="M12" i="10"/>
  <c r="P12" i="10" s="1"/>
  <c r="A12" i="19"/>
  <c r="B12" i="16"/>
  <c r="C12" i="16"/>
  <c r="D12" i="16" s="1"/>
  <c r="M221" i="8"/>
  <c r="P221" i="8" s="1"/>
  <c r="O12" i="10"/>
  <c r="L10" i="8"/>
  <c r="A11" i="6"/>
  <c r="C11" i="8"/>
  <c r="D11" i="8" s="1"/>
  <c r="B11" i="8"/>
  <c r="O9" i="8"/>
  <c r="P9" i="8"/>
  <c r="M10" i="16"/>
  <c r="N10" i="16"/>
  <c r="L216" i="3"/>
  <c r="N216" i="3" s="1"/>
  <c r="Q321" i="14"/>
  <c r="C320" i="15" s="1"/>
  <c r="Q291" i="14"/>
  <c r="C290" i="15" s="1"/>
  <c r="I221" i="3"/>
  <c r="I222" i="3"/>
  <c r="I223" i="3"/>
  <c r="I224" i="3"/>
  <c r="I225" i="3"/>
  <c r="H221" i="3"/>
  <c r="H222" i="3"/>
  <c r="H223" i="3"/>
  <c r="H224" i="3"/>
  <c r="H225" i="3"/>
  <c r="H226" i="3"/>
  <c r="H227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221" i="3"/>
  <c r="L222" i="10" l="1"/>
  <c r="Q12" i="10"/>
  <c r="C11" i="12" s="1"/>
  <c r="L11" i="8"/>
  <c r="O9" i="14"/>
  <c r="P9" i="14"/>
  <c r="A12" i="18"/>
  <c r="B12" i="14"/>
  <c r="C12" i="14"/>
  <c r="D12" i="14" s="1"/>
  <c r="Q221" i="8"/>
  <c r="C220" i="9" s="1"/>
  <c r="M11" i="16"/>
  <c r="N11" i="16"/>
  <c r="A12" i="6"/>
  <c r="B12" i="8"/>
  <c r="C12" i="8"/>
  <c r="D12" i="8" s="1"/>
  <c r="N10" i="8"/>
  <c r="M10" i="8"/>
  <c r="L13" i="10"/>
  <c r="M10" i="14"/>
  <c r="N10" i="14"/>
  <c r="L222" i="8"/>
  <c r="A14" i="7"/>
  <c r="B14" i="10"/>
  <c r="C14" i="10"/>
  <c r="D14" i="10" s="1"/>
  <c r="O216" i="3"/>
  <c r="A223" i="6"/>
  <c r="C223" i="8"/>
  <c r="D223" i="8" s="1"/>
  <c r="L223" i="8" s="1"/>
  <c r="B223" i="8"/>
  <c r="L12" i="16"/>
  <c r="M221" i="10"/>
  <c r="N221" i="10"/>
  <c r="L215" i="3"/>
  <c r="N215" i="3" s="1"/>
  <c r="O10" i="16"/>
  <c r="P10" i="16"/>
  <c r="A13" i="19"/>
  <c r="B13" i="16"/>
  <c r="C13" i="16"/>
  <c r="D13" i="16" s="1"/>
  <c r="N222" i="10"/>
  <c r="M222" i="10"/>
  <c r="Q9" i="8"/>
  <c r="C8" i="9" s="1"/>
  <c r="A223" i="7"/>
  <c r="B223" i="10"/>
  <c r="C223" i="10"/>
  <c r="D223" i="10" s="1"/>
  <c r="L11" i="14"/>
  <c r="A212" i="2"/>
  <c r="B214" i="3"/>
  <c r="C214" i="3"/>
  <c r="D214" i="3" s="1"/>
  <c r="L214" i="3" s="1"/>
  <c r="N214" i="3" s="1"/>
  <c r="K225" i="3"/>
  <c r="K223" i="3"/>
  <c r="K224" i="3"/>
  <c r="K222" i="3"/>
  <c r="K221" i="3"/>
  <c r="L14" i="10" l="1"/>
  <c r="L223" i="10"/>
  <c r="M11" i="14"/>
  <c r="N11" i="14"/>
  <c r="L13" i="16"/>
  <c r="A15" i="7"/>
  <c r="B15" i="10"/>
  <c r="C15" i="10"/>
  <c r="D15" i="10" s="1"/>
  <c r="O10" i="8"/>
  <c r="P10" i="8"/>
  <c r="N223" i="8"/>
  <c r="M223" i="8"/>
  <c r="N14" i="10"/>
  <c r="M14" i="10"/>
  <c r="A14" i="19"/>
  <c r="C14" i="16"/>
  <c r="D14" i="16" s="1"/>
  <c r="B14" i="16"/>
  <c r="A224" i="6"/>
  <c r="C224" i="8"/>
  <c r="D224" i="8" s="1"/>
  <c r="B224" i="8"/>
  <c r="N222" i="8"/>
  <c r="M222" i="8"/>
  <c r="L12" i="8"/>
  <c r="L12" i="14"/>
  <c r="M12" i="16"/>
  <c r="N12" i="16"/>
  <c r="A224" i="7"/>
  <c r="B224" i="10"/>
  <c r="C224" i="10"/>
  <c r="D224" i="10" s="1"/>
  <c r="Q10" i="16"/>
  <c r="C9" i="17" s="1"/>
  <c r="O10" i="14"/>
  <c r="P10" i="14"/>
  <c r="A13" i="6"/>
  <c r="C13" i="8"/>
  <c r="D13" i="8" s="1"/>
  <c r="B13" i="8"/>
  <c r="A13" i="18"/>
  <c r="B13" i="14"/>
  <c r="C13" i="14"/>
  <c r="D13" i="14" s="1"/>
  <c r="O11" i="16"/>
  <c r="P11" i="16"/>
  <c r="A211" i="2"/>
  <c r="B213" i="3"/>
  <c r="C213" i="3"/>
  <c r="D213" i="3" s="1"/>
  <c r="O214" i="3"/>
  <c r="O221" i="10"/>
  <c r="P221" i="10"/>
  <c r="Q221" i="10" s="1"/>
  <c r="C220" i="12" s="1"/>
  <c r="N13" i="10"/>
  <c r="M13" i="10"/>
  <c r="Q9" i="14"/>
  <c r="C8" i="15" s="1"/>
  <c r="N223" i="10"/>
  <c r="O223" i="10" s="1"/>
  <c r="M223" i="10"/>
  <c r="O215" i="3"/>
  <c r="O222" i="10"/>
  <c r="P222" i="10"/>
  <c r="Q222" i="10" s="1"/>
  <c r="C221" i="12" s="1"/>
  <c r="N11" i="8"/>
  <c r="M11" i="8"/>
  <c r="B220" i="3"/>
  <c r="P223" i="10" l="1"/>
  <c r="Q223" i="10" s="1"/>
  <c r="C222" i="12" s="1"/>
  <c r="L14" i="16"/>
  <c r="L13" i="8"/>
  <c r="L13" i="14"/>
  <c r="O13" i="10"/>
  <c r="P13" i="10"/>
  <c r="Q13" i="10" s="1"/>
  <c r="C12" i="12" s="1"/>
  <c r="A14" i="6"/>
  <c r="B14" i="8"/>
  <c r="C14" i="8"/>
  <c r="D14" i="8" s="1"/>
  <c r="Q10" i="14"/>
  <c r="C9" i="15" s="1"/>
  <c r="N12" i="8"/>
  <c r="M12" i="8"/>
  <c r="A15" i="19"/>
  <c r="B15" i="16"/>
  <c r="C15" i="16"/>
  <c r="D15" i="16" s="1"/>
  <c r="M12" i="14"/>
  <c r="N12" i="14"/>
  <c r="L15" i="10"/>
  <c r="O222" i="8"/>
  <c r="P222" i="8"/>
  <c r="O14" i="10"/>
  <c r="P14" i="10"/>
  <c r="A16" i="7"/>
  <c r="C16" i="10"/>
  <c r="D16" i="10" s="1"/>
  <c r="B16" i="10"/>
  <c r="Q11" i="16"/>
  <c r="C10" i="17" s="1"/>
  <c r="Q10" i="8"/>
  <c r="C9" i="9" s="1"/>
  <c r="A14" i="18"/>
  <c r="B14" i="14"/>
  <c r="C14" i="14"/>
  <c r="D14" i="14" s="1"/>
  <c r="L224" i="10"/>
  <c r="M13" i="16"/>
  <c r="N13" i="16"/>
  <c r="N13" i="14"/>
  <c r="M13" i="14"/>
  <c r="L213" i="3"/>
  <c r="N213" i="3" s="1"/>
  <c r="A225" i="7"/>
  <c r="B225" i="10"/>
  <c r="C225" i="10"/>
  <c r="D225" i="10" s="1"/>
  <c r="L224" i="8"/>
  <c r="O223" i="8"/>
  <c r="P223" i="8"/>
  <c r="Q223" i="8" s="1"/>
  <c r="C222" i="9" s="1"/>
  <c r="P11" i="14"/>
  <c r="O11" i="14"/>
  <c r="M14" i="16"/>
  <c r="N14" i="16"/>
  <c r="N13" i="8"/>
  <c r="M13" i="8"/>
  <c r="O11" i="8"/>
  <c r="P11" i="8"/>
  <c r="A210" i="2"/>
  <c r="B212" i="3"/>
  <c r="C212" i="3"/>
  <c r="D212" i="3" s="1"/>
  <c r="O12" i="16"/>
  <c r="P12" i="16"/>
  <c r="A225" i="6"/>
  <c r="B225" i="8"/>
  <c r="C225" i="8"/>
  <c r="D225" i="8" s="1"/>
  <c r="L225" i="8" s="1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L225" i="10" l="1"/>
  <c r="Q14" i="10"/>
  <c r="C13" i="12" s="1"/>
  <c r="L15" i="16"/>
  <c r="L14" i="14"/>
  <c r="O13" i="8"/>
  <c r="P13" i="8"/>
  <c r="N224" i="8"/>
  <c r="M224" i="8"/>
  <c r="P12" i="8"/>
  <c r="O12" i="8"/>
  <c r="Q12" i="16"/>
  <c r="C11" i="17" s="1"/>
  <c r="O13" i="16"/>
  <c r="P13" i="16"/>
  <c r="L16" i="10"/>
  <c r="N15" i="10"/>
  <c r="M15" i="10"/>
  <c r="O14" i="16"/>
  <c r="P14" i="16"/>
  <c r="N225" i="10"/>
  <c r="O225" i="10" s="1"/>
  <c r="M225" i="10"/>
  <c r="O12" i="14"/>
  <c r="P12" i="14"/>
  <c r="Q12" i="14" s="1"/>
  <c r="C11" i="15" s="1"/>
  <c r="L212" i="3"/>
  <c r="N212" i="3" s="1"/>
  <c r="A226" i="7"/>
  <c r="C226" i="10"/>
  <c r="D226" i="10" s="1"/>
  <c r="B226" i="10"/>
  <c r="M224" i="10"/>
  <c r="N224" i="10"/>
  <c r="A17" i="7"/>
  <c r="B17" i="10"/>
  <c r="C17" i="10"/>
  <c r="D17" i="10" s="1"/>
  <c r="L14" i="8"/>
  <c r="A209" i="2"/>
  <c r="C211" i="3"/>
  <c r="D211" i="3" s="1"/>
  <c r="B211" i="3"/>
  <c r="Q11" i="14"/>
  <c r="C10" i="15" s="1"/>
  <c r="O213" i="3"/>
  <c r="A15" i="6"/>
  <c r="C15" i="8"/>
  <c r="D15" i="8" s="1"/>
  <c r="B15" i="8"/>
  <c r="N225" i="8"/>
  <c r="M225" i="8"/>
  <c r="N14" i="14"/>
  <c r="M14" i="14"/>
  <c r="M15" i="16"/>
  <c r="N15" i="16"/>
  <c r="Q11" i="8"/>
  <c r="C10" i="9" s="1"/>
  <c r="A15" i="18"/>
  <c r="B15" i="14"/>
  <c r="C15" i="14"/>
  <c r="D15" i="14" s="1"/>
  <c r="A16" i="19"/>
  <c r="B16" i="16"/>
  <c r="C16" i="16"/>
  <c r="D16" i="16" s="1"/>
  <c r="A226" i="6"/>
  <c r="B226" i="8"/>
  <c r="C226" i="8"/>
  <c r="D226" i="8" s="1"/>
  <c r="O13" i="14"/>
  <c r="P13" i="14"/>
  <c r="Q222" i="8"/>
  <c r="C221" i="9" s="1"/>
  <c r="J344" i="3"/>
  <c r="J336" i="3"/>
  <c r="J368" i="3"/>
  <c r="J352" i="3"/>
  <c r="J360" i="3"/>
  <c r="J328" i="3"/>
  <c r="J320" i="3"/>
  <c r="J312" i="3"/>
  <c r="J304" i="3"/>
  <c r="J296" i="3"/>
  <c r="J288" i="3"/>
  <c r="J280" i="3"/>
  <c r="J272" i="3"/>
  <c r="J264" i="3"/>
  <c r="J256" i="3"/>
  <c r="J248" i="3"/>
  <c r="J240" i="3"/>
  <c r="J232" i="3"/>
  <c r="J364" i="3"/>
  <c r="J356" i="3"/>
  <c r="J348" i="3"/>
  <c r="J340" i="3"/>
  <c r="J332" i="3"/>
  <c r="J324" i="3"/>
  <c r="J316" i="3"/>
  <c r="J308" i="3"/>
  <c r="J300" i="3"/>
  <c r="J292" i="3"/>
  <c r="J284" i="3"/>
  <c r="J276" i="3"/>
  <c r="J268" i="3"/>
  <c r="J260" i="3"/>
  <c r="J252" i="3"/>
  <c r="J244" i="3"/>
  <c r="J236" i="3"/>
  <c r="J367" i="3"/>
  <c r="J359" i="3"/>
  <c r="J351" i="3"/>
  <c r="J343" i="3"/>
  <c r="J335" i="3"/>
  <c r="J327" i="3"/>
  <c r="J319" i="3"/>
  <c r="J311" i="3"/>
  <c r="J303" i="3"/>
  <c r="J295" i="3"/>
  <c r="J287" i="3"/>
  <c r="J279" i="3"/>
  <c r="J271" i="3"/>
  <c r="J263" i="3"/>
  <c r="J255" i="3"/>
  <c r="J247" i="3"/>
  <c r="J239" i="3"/>
  <c r="J231" i="3"/>
  <c r="J369" i="3"/>
  <c r="J361" i="3"/>
  <c r="J353" i="3"/>
  <c r="J345" i="3"/>
  <c r="J337" i="3"/>
  <c r="J329" i="3"/>
  <c r="J321" i="3"/>
  <c r="J313" i="3"/>
  <c r="J305" i="3"/>
  <c r="J297" i="3"/>
  <c r="J289" i="3"/>
  <c r="J281" i="3"/>
  <c r="J273" i="3"/>
  <c r="J265" i="3"/>
  <c r="J257" i="3"/>
  <c r="J249" i="3"/>
  <c r="J241" i="3"/>
  <c r="J233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365" i="3"/>
  <c r="J357" i="3"/>
  <c r="J349" i="3"/>
  <c r="J341" i="3"/>
  <c r="J333" i="3"/>
  <c r="J325" i="3"/>
  <c r="J317" i="3"/>
  <c r="J309" i="3"/>
  <c r="J301" i="3"/>
  <c r="J293" i="3"/>
  <c r="J285" i="3"/>
  <c r="J277" i="3"/>
  <c r="J269" i="3"/>
  <c r="J261" i="3"/>
  <c r="J253" i="3"/>
  <c r="J245" i="3"/>
  <c r="J237" i="3"/>
  <c r="J229" i="3"/>
  <c r="J363" i="3"/>
  <c r="J355" i="3"/>
  <c r="J347" i="3"/>
  <c r="J339" i="3"/>
  <c r="J331" i="3"/>
  <c r="J323" i="3"/>
  <c r="J315" i="3"/>
  <c r="J307" i="3"/>
  <c r="J299" i="3"/>
  <c r="J291" i="3"/>
  <c r="J283" i="3"/>
  <c r="J275" i="3"/>
  <c r="J267" i="3"/>
  <c r="J259" i="3"/>
  <c r="J251" i="3"/>
  <c r="J243" i="3"/>
  <c r="J235" i="3"/>
  <c r="K356" i="3"/>
  <c r="K340" i="3"/>
  <c r="K308" i="3"/>
  <c r="K292" i="3"/>
  <c r="K276" i="3"/>
  <c r="K324" i="3"/>
  <c r="K368" i="3"/>
  <c r="K364" i="3"/>
  <c r="K360" i="3"/>
  <c r="K352" i="3"/>
  <c r="K348" i="3"/>
  <c r="K344" i="3"/>
  <c r="K336" i="3"/>
  <c r="K332" i="3"/>
  <c r="K328" i="3"/>
  <c r="K320" i="3"/>
  <c r="K316" i="3"/>
  <c r="K312" i="3"/>
  <c r="K304" i="3"/>
  <c r="K300" i="3"/>
  <c r="K296" i="3"/>
  <c r="K288" i="3"/>
  <c r="K284" i="3"/>
  <c r="K280" i="3"/>
  <c r="K272" i="3"/>
  <c r="K268" i="3"/>
  <c r="K264" i="3"/>
  <c r="K260" i="3"/>
  <c r="K256" i="3"/>
  <c r="K252" i="3"/>
  <c r="K248" i="3"/>
  <c r="K244" i="3"/>
  <c r="K240" i="3"/>
  <c r="K236" i="3"/>
  <c r="K232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H220" i="3"/>
  <c r="D220" i="3"/>
  <c r="A220" i="2"/>
  <c r="L17" i="10" l="1"/>
  <c r="M17" i="10" s="1"/>
  <c r="L226" i="10"/>
  <c r="L16" i="16"/>
  <c r="M16" i="16" s="1"/>
  <c r="Q14" i="16"/>
  <c r="C13" i="17" s="1"/>
  <c r="Q12" i="8"/>
  <c r="C11" i="9" s="1"/>
  <c r="L211" i="3"/>
  <c r="N211" i="3" s="1"/>
  <c r="A227" i="6"/>
  <c r="B227" i="8"/>
  <c r="C227" i="8"/>
  <c r="D227" i="8" s="1"/>
  <c r="O225" i="8"/>
  <c r="P225" i="8"/>
  <c r="N226" i="10"/>
  <c r="M226" i="10"/>
  <c r="L15" i="8"/>
  <c r="A208" i="2"/>
  <c r="C210" i="3"/>
  <c r="D210" i="3" s="1"/>
  <c r="L210" i="3" s="1"/>
  <c r="N210" i="3" s="1"/>
  <c r="B210" i="3"/>
  <c r="N16" i="16"/>
  <c r="O16" i="16" s="1"/>
  <c r="O15" i="16"/>
  <c r="P15" i="16"/>
  <c r="N14" i="8"/>
  <c r="M14" i="8"/>
  <c r="A227" i="7"/>
  <c r="B227" i="10"/>
  <c r="C227" i="10"/>
  <c r="D227" i="10" s="1"/>
  <c r="A17" i="19"/>
  <c r="B17" i="16"/>
  <c r="C17" i="16"/>
  <c r="D17" i="16" s="1"/>
  <c r="A16" i="6"/>
  <c r="C16" i="8"/>
  <c r="D16" i="8" s="1"/>
  <c r="B16" i="8"/>
  <c r="O212" i="3"/>
  <c r="O15" i="10"/>
  <c r="P15" i="10"/>
  <c r="N16" i="10"/>
  <c r="M16" i="10"/>
  <c r="P224" i="8"/>
  <c r="O224" i="8"/>
  <c r="Q13" i="14"/>
  <c r="C12" i="15" s="1"/>
  <c r="L15" i="14"/>
  <c r="A18" i="7"/>
  <c r="B18" i="10"/>
  <c r="C18" i="10"/>
  <c r="D18" i="10" s="1"/>
  <c r="O211" i="3"/>
  <c r="L226" i="8"/>
  <c r="A16" i="18"/>
  <c r="B16" i="14"/>
  <c r="C16" i="14"/>
  <c r="D16" i="14" s="1"/>
  <c r="O14" i="14"/>
  <c r="P14" i="14"/>
  <c r="O224" i="10"/>
  <c r="P224" i="10"/>
  <c r="P225" i="10"/>
  <c r="Q225" i="10" s="1"/>
  <c r="C224" i="12" s="1"/>
  <c r="Q13" i="16"/>
  <c r="C12" i="17" s="1"/>
  <c r="Q13" i="8"/>
  <c r="C12" i="9" s="1"/>
  <c r="B221" i="3"/>
  <c r="A221" i="2"/>
  <c r="I226" i="3"/>
  <c r="K226" i="3" s="1"/>
  <c r="I227" i="3"/>
  <c r="I228" i="3"/>
  <c r="I220" i="3"/>
  <c r="K220" i="3" s="1"/>
  <c r="H228" i="3"/>
  <c r="F234" i="3"/>
  <c r="F235" i="3"/>
  <c r="F236" i="3"/>
  <c r="F237" i="3"/>
  <c r="F238" i="3"/>
  <c r="F239" i="3"/>
  <c r="F240" i="3"/>
  <c r="F241" i="3"/>
  <c r="F242" i="3"/>
  <c r="F244" i="3"/>
  <c r="F245" i="3"/>
  <c r="F246" i="3"/>
  <c r="F247" i="3"/>
  <c r="F248" i="3"/>
  <c r="F251" i="3"/>
  <c r="F252" i="3"/>
  <c r="F253" i="3"/>
  <c r="F254" i="3"/>
  <c r="F255" i="3"/>
  <c r="F257" i="3"/>
  <c r="F258" i="3"/>
  <c r="F261" i="3"/>
  <c r="F263" i="3"/>
  <c r="F264" i="3"/>
  <c r="F265" i="3"/>
  <c r="F267" i="3"/>
  <c r="F268" i="3"/>
  <c r="F269" i="3"/>
  <c r="F270" i="3"/>
  <c r="F271" i="3"/>
  <c r="F272" i="3"/>
  <c r="F274" i="3"/>
  <c r="F276" i="3"/>
  <c r="F279" i="3"/>
  <c r="F280" i="3"/>
  <c r="F281" i="3"/>
  <c r="F282" i="3"/>
  <c r="F283" i="3"/>
  <c r="F284" i="3"/>
  <c r="F285" i="3"/>
  <c r="F286" i="3"/>
  <c r="F288" i="3"/>
  <c r="F289" i="3"/>
  <c r="F290" i="3"/>
  <c r="F294" i="3"/>
  <c r="F295" i="3"/>
  <c r="F296" i="3"/>
  <c r="F297" i="3"/>
  <c r="F299" i="3"/>
  <c r="F301" i="3"/>
  <c r="F303" i="3"/>
  <c r="F304" i="3"/>
  <c r="F305" i="3"/>
  <c r="F306" i="3"/>
  <c r="F307" i="3"/>
  <c r="F308" i="3"/>
  <c r="F310" i="3"/>
  <c r="F311" i="3"/>
  <c r="F312" i="3"/>
  <c r="F314" i="3"/>
  <c r="F315" i="3"/>
  <c r="F316" i="3"/>
  <c r="F317" i="3"/>
  <c r="F318" i="3"/>
  <c r="F321" i="3"/>
  <c r="F322" i="3"/>
  <c r="F325" i="3"/>
  <c r="F327" i="3"/>
  <c r="F331" i="3"/>
  <c r="F332" i="3"/>
  <c r="F333" i="3"/>
  <c r="F334" i="3"/>
  <c r="F335" i="3"/>
  <c r="F336" i="3"/>
  <c r="F337" i="3"/>
  <c r="F338" i="3"/>
  <c r="F340" i="3"/>
  <c r="F342" i="3"/>
  <c r="F345" i="3"/>
  <c r="F347" i="3"/>
  <c r="F348" i="3"/>
  <c r="F349" i="3"/>
  <c r="F351" i="3"/>
  <c r="F352" i="3"/>
  <c r="F353" i="3"/>
  <c r="F354" i="3"/>
  <c r="F357" i="3"/>
  <c r="F358" i="3"/>
  <c r="F359" i="3"/>
  <c r="F360" i="3"/>
  <c r="F361" i="3"/>
  <c r="F363" i="3"/>
  <c r="F365" i="3"/>
  <c r="F367" i="3"/>
  <c r="F369" i="3"/>
  <c r="F370" i="3"/>
  <c r="F221" i="3"/>
  <c r="F222" i="3"/>
  <c r="F223" i="3"/>
  <c r="F224" i="3"/>
  <c r="F225" i="3"/>
  <c r="F226" i="3"/>
  <c r="F227" i="3"/>
  <c r="F228" i="3"/>
  <c r="F230" i="3"/>
  <c r="F231" i="3"/>
  <c r="E220" i="3"/>
  <c r="F220" i="3" s="1"/>
  <c r="L220" i="3"/>
  <c r="E3" i="2"/>
  <c r="N17" i="10" l="1"/>
  <c r="L227" i="8"/>
  <c r="Q15" i="10"/>
  <c r="C14" i="12" s="1"/>
  <c r="P16" i="16"/>
  <c r="Q16" i="16" s="1"/>
  <c r="C15" i="17" s="1"/>
  <c r="A18" i="19"/>
  <c r="C18" i="16"/>
  <c r="D18" i="16" s="1"/>
  <c r="B18" i="16"/>
  <c r="O16" i="10"/>
  <c r="P16" i="10"/>
  <c r="L227" i="10"/>
  <c r="Q225" i="8"/>
  <c r="C224" i="9" s="1"/>
  <c r="O226" i="10"/>
  <c r="P226" i="10"/>
  <c r="Q14" i="14"/>
  <c r="C13" i="15" s="1"/>
  <c r="L18" i="10"/>
  <c r="L16" i="8"/>
  <c r="A228" i="7"/>
  <c r="B228" i="10"/>
  <c r="C228" i="10"/>
  <c r="D228" i="10" s="1"/>
  <c r="A19" i="7"/>
  <c r="B19" i="10"/>
  <c r="C19" i="10"/>
  <c r="D19" i="10" s="1"/>
  <c r="O210" i="3"/>
  <c r="E3" i="10"/>
  <c r="I3" i="10" s="1"/>
  <c r="E3" i="16"/>
  <c r="I3" i="16" s="1"/>
  <c r="E3" i="8"/>
  <c r="I3" i="8" s="1"/>
  <c r="E3" i="14"/>
  <c r="I3" i="14" s="1"/>
  <c r="M215" i="3"/>
  <c r="P215" i="3" s="1"/>
  <c r="Q215" i="3" s="1"/>
  <c r="C214" i="4" s="1"/>
  <c r="M210" i="3"/>
  <c r="P210" i="3" s="1"/>
  <c r="M212" i="3"/>
  <c r="P212" i="3" s="1"/>
  <c r="Q212" i="3" s="1"/>
  <c r="C211" i="4" s="1"/>
  <c r="M217" i="3"/>
  <c r="P217" i="3" s="1"/>
  <c r="Q217" i="3" s="1"/>
  <c r="C216" i="4" s="1"/>
  <c r="M214" i="3"/>
  <c r="P214" i="3" s="1"/>
  <c r="Q214" i="3" s="1"/>
  <c r="C213" i="4" s="1"/>
  <c r="M218" i="3"/>
  <c r="P218" i="3" s="1"/>
  <c r="Q218" i="3" s="1"/>
  <c r="C217" i="4" s="1"/>
  <c r="M216" i="3"/>
  <c r="P216" i="3" s="1"/>
  <c r="Q216" i="3" s="1"/>
  <c r="C215" i="4" s="1"/>
  <c r="M213" i="3"/>
  <c r="P213" i="3" s="1"/>
  <c r="Q213" i="3" s="1"/>
  <c r="C212" i="4" s="1"/>
  <c r="M219" i="3"/>
  <c r="P219" i="3" s="1"/>
  <c r="Q219" i="3" s="1"/>
  <c r="C218" i="4" s="1"/>
  <c r="M211" i="3"/>
  <c r="P211" i="3" s="1"/>
  <c r="Q211" i="3" s="1"/>
  <c r="C210" i="4" s="1"/>
  <c r="L16" i="14"/>
  <c r="N15" i="14"/>
  <c r="M15" i="14"/>
  <c r="O17" i="10"/>
  <c r="P17" i="10"/>
  <c r="Q17" i="10" s="1"/>
  <c r="C16" i="12" s="1"/>
  <c r="A17" i="6"/>
  <c r="C17" i="8"/>
  <c r="D17" i="8" s="1"/>
  <c r="B17" i="8"/>
  <c r="O14" i="8"/>
  <c r="P14" i="8"/>
  <c r="A207" i="2"/>
  <c r="C209" i="3"/>
  <c r="D209" i="3" s="1"/>
  <c r="B209" i="3"/>
  <c r="N227" i="8"/>
  <c r="O227" i="8" s="1"/>
  <c r="M227" i="8"/>
  <c r="A17" i="18"/>
  <c r="B17" i="14"/>
  <c r="C17" i="14"/>
  <c r="D17" i="14" s="1"/>
  <c r="N15" i="8"/>
  <c r="M15" i="8"/>
  <c r="Q224" i="10"/>
  <c r="C223" i="12" s="1"/>
  <c r="N226" i="8"/>
  <c r="M226" i="8"/>
  <c r="Q224" i="8"/>
  <c r="C223" i="9" s="1"/>
  <c r="L17" i="16"/>
  <c r="Q15" i="16"/>
  <c r="C14" i="17" s="1"/>
  <c r="A228" i="6"/>
  <c r="B228" i="8"/>
  <c r="C228" i="8"/>
  <c r="D228" i="8" s="1"/>
  <c r="J224" i="3"/>
  <c r="J222" i="3"/>
  <c r="A222" i="2"/>
  <c r="B222" i="3"/>
  <c r="E3" i="3"/>
  <c r="I3" i="3" s="1"/>
  <c r="E219" i="4" s="1"/>
  <c r="K227" i="3"/>
  <c r="J228" i="3"/>
  <c r="F320" i="3"/>
  <c r="F300" i="3"/>
  <c r="F260" i="3"/>
  <c r="F256" i="3"/>
  <c r="F232" i="3"/>
  <c r="F323" i="3"/>
  <c r="F259" i="3"/>
  <c r="F229" i="3"/>
  <c r="F341" i="3"/>
  <c r="F329" i="3"/>
  <c r="F313" i="3"/>
  <c r="F309" i="3"/>
  <c r="F293" i="3"/>
  <c r="F277" i="3"/>
  <c r="F273" i="3"/>
  <c r="F249" i="3"/>
  <c r="F233" i="3"/>
  <c r="F368" i="3"/>
  <c r="F364" i="3"/>
  <c r="F356" i="3"/>
  <c r="F344" i="3"/>
  <c r="F328" i="3"/>
  <c r="F324" i="3"/>
  <c r="F292" i="3"/>
  <c r="F355" i="3"/>
  <c r="F343" i="3"/>
  <c r="F339" i="3"/>
  <c r="F319" i="3"/>
  <c r="F291" i="3"/>
  <c r="F287" i="3"/>
  <c r="F275" i="3"/>
  <c r="F243" i="3"/>
  <c r="F366" i="3"/>
  <c r="F362" i="3"/>
  <c r="F350" i="3"/>
  <c r="F346" i="3"/>
  <c r="F330" i="3"/>
  <c r="F326" i="3"/>
  <c r="F302" i="3"/>
  <c r="F298" i="3"/>
  <c r="F278" i="3"/>
  <c r="F266" i="3"/>
  <c r="F262" i="3"/>
  <c r="F250" i="3"/>
  <c r="J220" i="3"/>
  <c r="J225" i="3"/>
  <c r="J221" i="3"/>
  <c r="M220" i="3"/>
  <c r="N220" i="3"/>
  <c r="O220" i="3" s="1"/>
  <c r="K228" i="3"/>
  <c r="J227" i="3"/>
  <c r="J223" i="3"/>
  <c r="J226" i="3"/>
  <c r="C221" i="3"/>
  <c r="L228" i="10" l="1"/>
  <c r="L18" i="16"/>
  <c r="Q14" i="8"/>
  <c r="C13" i="9" s="1"/>
  <c r="P227" i="8"/>
  <c r="L17" i="14"/>
  <c r="D16" i="15"/>
  <c r="D26" i="15"/>
  <c r="D31" i="15"/>
  <c r="D36" i="15"/>
  <c r="D51" i="15"/>
  <c r="D66" i="15"/>
  <c r="D71" i="15"/>
  <c r="D76" i="15"/>
  <c r="D81" i="15"/>
  <c r="D86" i="15"/>
  <c r="D91" i="15"/>
  <c r="D96" i="15"/>
  <c r="D106" i="15"/>
  <c r="D111" i="15"/>
  <c r="D121" i="15"/>
  <c r="D126" i="15"/>
  <c r="D136" i="15"/>
  <c r="D149" i="15"/>
  <c r="D164" i="15"/>
  <c r="D9" i="15"/>
  <c r="D14" i="15"/>
  <c r="D19" i="15"/>
  <c r="D41" i="15"/>
  <c r="D46" i="15"/>
  <c r="D56" i="15"/>
  <c r="D61" i="15"/>
  <c r="D69" i="15"/>
  <c r="D84" i="15"/>
  <c r="D99" i="15"/>
  <c r="D109" i="15"/>
  <c r="D114" i="15"/>
  <c r="D119" i="15"/>
  <c r="D124" i="15"/>
  <c r="D129" i="15"/>
  <c r="D134" i="15"/>
  <c r="D139" i="15"/>
  <c r="D144" i="15"/>
  <c r="D154" i="15"/>
  <c r="D159" i="15"/>
  <c r="D7" i="15"/>
  <c r="D24" i="15"/>
  <c r="D29" i="15"/>
  <c r="D34" i="15"/>
  <c r="D39" i="15"/>
  <c r="D49" i="15"/>
  <c r="D54" i="15"/>
  <c r="D59" i="15"/>
  <c r="D64" i="15"/>
  <c r="D74" i="15"/>
  <c r="D79" i="15"/>
  <c r="D89" i="15"/>
  <c r="D94" i="15"/>
  <c r="D104" i="15"/>
  <c r="D117" i="15"/>
  <c r="D132" i="15"/>
  <c r="D147" i="15"/>
  <c r="D157" i="15"/>
  <c r="D162" i="15"/>
  <c r="D167" i="15"/>
  <c r="D12" i="15"/>
  <c r="D17" i="15"/>
  <c r="D22" i="15"/>
  <c r="D10" i="15"/>
  <c r="D15" i="15"/>
  <c r="D20" i="15"/>
  <c r="D32" i="15"/>
  <c r="D42" i="15"/>
  <c r="D47" i="15"/>
  <c r="D57" i="15"/>
  <c r="D62" i="15"/>
  <c r="D72" i="15"/>
  <c r="D85" i="15"/>
  <c r="D100" i="15"/>
  <c r="D115" i="15"/>
  <c r="D125" i="15"/>
  <c r="D130" i="15"/>
  <c r="D135" i="15"/>
  <c r="D140" i="15"/>
  <c r="D145" i="15"/>
  <c r="D150" i="15"/>
  <c r="D155" i="15"/>
  <c r="D160" i="15"/>
  <c r="D8" i="15"/>
  <c r="D13" i="15"/>
  <c r="D18" i="15"/>
  <c r="D23" i="15"/>
  <c r="D40" i="15"/>
  <c r="D45" i="15"/>
  <c r="D53" i="15"/>
  <c r="D60" i="15"/>
  <c r="D68" i="15"/>
  <c r="D83" i="15"/>
  <c r="D93" i="15"/>
  <c r="D98" i="15"/>
  <c r="D103" i="15"/>
  <c r="D108" i="15"/>
  <c r="D113" i="15"/>
  <c r="D101" i="15"/>
  <c r="D120" i="15"/>
  <c r="D170" i="15"/>
  <c r="D175" i="15"/>
  <c r="D180" i="15"/>
  <c r="D185" i="15"/>
  <c r="D192" i="15"/>
  <c r="D197" i="15"/>
  <c r="D202" i="15"/>
  <c r="D209" i="15"/>
  <c r="D222" i="15"/>
  <c r="D232" i="15"/>
  <c r="D237" i="15"/>
  <c r="D247" i="15"/>
  <c r="D252" i="15"/>
  <c r="D257" i="15"/>
  <c r="D270" i="15"/>
  <c r="D275" i="15"/>
  <c r="D288" i="15"/>
  <c r="D293" i="15"/>
  <c r="D298" i="15"/>
  <c r="D311" i="15"/>
  <c r="D354" i="15"/>
  <c r="D363" i="15"/>
  <c r="D370" i="15"/>
  <c r="D21" i="15"/>
  <c r="D28" i="15"/>
  <c r="D35" i="15"/>
  <c r="D48" i="15"/>
  <c r="D55" i="15"/>
  <c r="D75" i="15"/>
  <c r="D82" i="15"/>
  <c r="D88" i="15"/>
  <c r="D95" i="15"/>
  <c r="D102" i="15"/>
  <c r="D165" i="15"/>
  <c r="D173" i="15"/>
  <c r="D183" i="15"/>
  <c r="D190" i="15"/>
  <c r="D200" i="15"/>
  <c r="D207" i="15"/>
  <c r="D212" i="15"/>
  <c r="D217" i="15"/>
  <c r="D227" i="15"/>
  <c r="D242" i="15"/>
  <c r="D255" i="15"/>
  <c r="D260" i="15"/>
  <c r="D265" i="15"/>
  <c r="D278" i="15"/>
  <c r="D283" i="15"/>
  <c r="D296" i="15"/>
  <c r="D301" i="15"/>
  <c r="D306" i="15"/>
  <c r="D352" i="15"/>
  <c r="D361" i="15"/>
  <c r="D368" i="15"/>
  <c r="E370" i="15"/>
  <c r="D11" i="15"/>
  <c r="D116" i="15"/>
  <c r="D131" i="15"/>
  <c r="D141" i="15"/>
  <c r="D146" i="15"/>
  <c r="D151" i="15"/>
  <c r="D156" i="15"/>
  <c r="D161" i="15"/>
  <c r="D168" i="15"/>
  <c r="D178" i="15"/>
  <c r="D188" i="15"/>
  <c r="D195" i="15"/>
  <c r="D205" i="15"/>
  <c r="D215" i="15"/>
  <c r="D220" i="15"/>
  <c r="D230" i="15"/>
  <c r="D235" i="15"/>
  <c r="D240" i="15"/>
  <c r="D245" i="15"/>
  <c r="D250" i="15"/>
  <c r="D263" i="15"/>
  <c r="D268" i="15"/>
  <c r="D273" i="15"/>
  <c r="D286" i="15"/>
  <c r="D291" i="15"/>
  <c r="D304" i="15"/>
  <c r="D309" i="15"/>
  <c r="D350" i="15"/>
  <c r="D359" i="15"/>
  <c r="D366" i="15"/>
  <c r="D30" i="15"/>
  <c r="D37" i="15"/>
  <c r="D43" i="15"/>
  <c r="D50" i="15"/>
  <c r="D63" i="15"/>
  <c r="D70" i="15"/>
  <c r="D77" i="15"/>
  <c r="D90" i="15"/>
  <c r="D97" i="15"/>
  <c r="D110" i="15"/>
  <c r="D122" i="15"/>
  <c r="D127" i="15"/>
  <c r="D137" i="15"/>
  <c r="D142" i="15"/>
  <c r="D152" i="15"/>
  <c r="D171" i="15"/>
  <c r="D176" i="15"/>
  <c r="D181" i="15"/>
  <c r="D186" i="15"/>
  <c r="D198" i="15"/>
  <c r="D203" i="15"/>
  <c r="D210" i="15"/>
  <c r="D225" i="15"/>
  <c r="D238" i="15"/>
  <c r="D248" i="15"/>
  <c r="D253" i="15"/>
  <c r="D258" i="15"/>
  <c r="D271" i="15"/>
  <c r="D276" i="15"/>
  <c r="D281" i="15"/>
  <c r="D294" i="15"/>
  <c r="D299" i="15"/>
  <c r="D312" i="15"/>
  <c r="D314" i="15"/>
  <c r="D316" i="15"/>
  <c r="D318" i="15"/>
  <c r="D320" i="15"/>
  <c r="D322" i="15"/>
  <c r="D324" i="15"/>
  <c r="D326" i="15"/>
  <c r="D328" i="15"/>
  <c r="D330" i="15"/>
  <c r="D332" i="15"/>
  <c r="D334" i="15"/>
  <c r="D336" i="15"/>
  <c r="D338" i="15"/>
  <c r="D340" i="15"/>
  <c r="D342" i="15"/>
  <c r="D344" i="15"/>
  <c r="D346" i="15"/>
  <c r="D348" i="15"/>
  <c r="D357" i="15"/>
  <c r="D364" i="15"/>
  <c r="D44" i="15"/>
  <c r="D133" i="15"/>
  <c r="D148" i="15"/>
  <c r="D184" i="15"/>
  <c r="D193" i="15"/>
  <c r="D208" i="15"/>
  <c r="D213" i="15"/>
  <c r="D218" i="15"/>
  <c r="D223" i="15"/>
  <c r="D228" i="15"/>
  <c r="D233" i="15"/>
  <c r="D243" i="15"/>
  <c r="D256" i="15"/>
  <c r="D261" i="15"/>
  <c r="D266" i="15"/>
  <c r="D279" i="15"/>
  <c r="D284" i="15"/>
  <c r="D289" i="15"/>
  <c r="D302" i="15"/>
  <c r="D307" i="15"/>
  <c r="D355" i="15"/>
  <c r="D362" i="15"/>
  <c r="D25" i="15"/>
  <c r="D38" i="15"/>
  <c r="D52" i="15"/>
  <c r="D58" i="15"/>
  <c r="D65" i="15"/>
  <c r="D78" i="15"/>
  <c r="D92" i="15"/>
  <c r="D105" i="15"/>
  <c r="D112" i="15"/>
  <c r="D118" i="15"/>
  <c r="D123" i="15"/>
  <c r="D128" i="15"/>
  <c r="D138" i="15"/>
  <c r="D143" i="15"/>
  <c r="D153" i="15"/>
  <c r="D158" i="15"/>
  <c r="D163" i="15"/>
  <c r="D166" i="15"/>
  <c r="D169" i="15"/>
  <c r="D174" i="15"/>
  <c r="D179" i="15"/>
  <c r="D191" i="15"/>
  <c r="D196" i="15"/>
  <c r="D201" i="15"/>
  <c r="D206" i="15"/>
  <c r="D216" i="15"/>
  <c r="D221" i="15"/>
  <c r="D231" i="15"/>
  <c r="D236" i="15"/>
  <c r="D246" i="15"/>
  <c r="D251" i="15"/>
  <c r="D264" i="15"/>
  <c r="D269" i="15"/>
  <c r="D274" i="15"/>
  <c r="D287" i="15"/>
  <c r="D292" i="15"/>
  <c r="D297" i="15"/>
  <c r="D310" i="15"/>
  <c r="D353" i="15"/>
  <c r="D360" i="15"/>
  <c r="D369" i="15"/>
  <c r="D172" i="15"/>
  <c r="D182" i="15"/>
  <c r="D189" i="15"/>
  <c r="D199" i="15"/>
  <c r="D204" i="15"/>
  <c r="D211" i="15"/>
  <c r="D226" i="15"/>
  <c r="D241" i="15"/>
  <c r="D254" i="15"/>
  <c r="D259" i="15"/>
  <c r="D272" i="15"/>
  <c r="D277" i="15"/>
  <c r="D282" i="15"/>
  <c r="D295" i="15"/>
  <c r="D300" i="15"/>
  <c r="D305" i="15"/>
  <c r="D351" i="15"/>
  <c r="D358" i="15"/>
  <c r="D367" i="15"/>
  <c r="E53" i="15"/>
  <c r="D107" i="15"/>
  <c r="D177" i="15"/>
  <c r="D317" i="15"/>
  <c r="D333" i="15"/>
  <c r="D349" i="15"/>
  <c r="E199" i="15"/>
  <c r="D219" i="15"/>
  <c r="D239" i="15"/>
  <c r="D280" i="15"/>
  <c r="D319" i="15"/>
  <c r="D335" i="15"/>
  <c r="D194" i="15"/>
  <c r="E254" i="15"/>
  <c r="F254" i="15" s="1"/>
  <c r="D331" i="15"/>
  <c r="D67" i="15"/>
  <c r="D262" i="15"/>
  <c r="D303" i="15"/>
  <c r="D321" i="15"/>
  <c r="D337" i="15"/>
  <c r="E18" i="15"/>
  <c r="D73" i="15"/>
  <c r="E204" i="15"/>
  <c r="D224" i="15"/>
  <c r="D244" i="15"/>
  <c r="D285" i="15"/>
  <c r="D323" i="15"/>
  <c r="D339" i="15"/>
  <c r="D356" i="15"/>
  <c r="D27" i="15"/>
  <c r="D80" i="15"/>
  <c r="E167" i="15"/>
  <c r="D187" i="15"/>
  <c r="D267" i="15"/>
  <c r="D308" i="15"/>
  <c r="D325" i="15"/>
  <c r="D341" i="15"/>
  <c r="D33" i="15"/>
  <c r="D87" i="15"/>
  <c r="E189" i="15"/>
  <c r="D229" i="15"/>
  <c r="D249" i="15"/>
  <c r="D290" i="15"/>
  <c r="D327" i="15"/>
  <c r="D343" i="15"/>
  <c r="E100" i="15"/>
  <c r="D234" i="15"/>
  <c r="D315" i="15"/>
  <c r="D347" i="15"/>
  <c r="E172" i="15"/>
  <c r="E211" i="15"/>
  <c r="D313" i="15"/>
  <c r="D329" i="15"/>
  <c r="D345" i="15"/>
  <c r="D214" i="15"/>
  <c r="E295" i="15"/>
  <c r="D365" i="15"/>
  <c r="E368" i="15"/>
  <c r="E317" i="15"/>
  <c r="E255" i="15"/>
  <c r="E134" i="15"/>
  <c r="E79" i="15"/>
  <c r="E177" i="15"/>
  <c r="E65" i="15"/>
  <c r="E348" i="15"/>
  <c r="E327" i="15"/>
  <c r="E283" i="15"/>
  <c r="E242" i="15"/>
  <c r="E205" i="15"/>
  <c r="E145" i="15"/>
  <c r="E129" i="15"/>
  <c r="E15" i="15"/>
  <c r="E344" i="15"/>
  <c r="E298" i="15"/>
  <c r="E279" i="15"/>
  <c r="E257" i="15"/>
  <c r="E333" i="15"/>
  <c r="E286" i="15"/>
  <c r="E222" i="15"/>
  <c r="E241" i="15"/>
  <c r="E179" i="15"/>
  <c r="E110" i="15"/>
  <c r="E351" i="15"/>
  <c r="E306" i="15"/>
  <c r="E238" i="15"/>
  <c r="E27" i="15"/>
  <c r="E12" i="15"/>
  <c r="E216" i="15"/>
  <c r="E158" i="15"/>
  <c r="E152" i="15"/>
  <c r="E98" i="15"/>
  <c r="E139" i="15"/>
  <c r="E86" i="15"/>
  <c r="E248" i="15"/>
  <c r="E57" i="15"/>
  <c r="E195" i="15"/>
  <c r="E114" i="15"/>
  <c r="E43" i="15"/>
  <c r="E260" i="15"/>
  <c r="E42" i="15"/>
  <c r="E161" i="15"/>
  <c r="E11" i="15"/>
  <c r="E357" i="15"/>
  <c r="E236" i="15"/>
  <c r="E270" i="15"/>
  <c r="E307" i="15"/>
  <c r="E247" i="15"/>
  <c r="E349" i="15"/>
  <c r="E318" i="15"/>
  <c r="E170" i="15"/>
  <c r="E297" i="15"/>
  <c r="E187" i="15"/>
  <c r="E126" i="15"/>
  <c r="E94" i="15"/>
  <c r="E341" i="15"/>
  <c r="E319" i="15"/>
  <c r="E227" i="15"/>
  <c r="E183" i="15"/>
  <c r="E80" i="15"/>
  <c r="E54" i="15"/>
  <c r="E369" i="15"/>
  <c r="E340" i="15"/>
  <c r="E299" i="15"/>
  <c r="E252" i="15"/>
  <c r="E290" i="15"/>
  <c r="E269" i="15"/>
  <c r="E78" i="15"/>
  <c r="E300" i="15"/>
  <c r="E147" i="15"/>
  <c r="E289" i="15"/>
  <c r="E232" i="15"/>
  <c r="E277" i="15"/>
  <c r="E99" i="15"/>
  <c r="E153" i="15"/>
  <c r="E149" i="15"/>
  <c r="E77" i="15"/>
  <c r="E31" i="15"/>
  <c r="E85" i="15"/>
  <c r="E37" i="15"/>
  <c r="E210" i="15"/>
  <c r="E111" i="15"/>
  <c r="E71" i="15"/>
  <c r="E188" i="15"/>
  <c r="E217" i="15"/>
  <c r="E97" i="15"/>
  <c r="E360" i="15"/>
  <c r="E356" i="15"/>
  <c r="E350" i="15"/>
  <c r="E225" i="15"/>
  <c r="E180" i="15"/>
  <c r="E62" i="15"/>
  <c r="E93" i="15"/>
  <c r="E125" i="15"/>
  <c r="E40" i="15"/>
  <c r="E345" i="15"/>
  <c r="E276" i="15"/>
  <c r="E285" i="15"/>
  <c r="E244" i="15"/>
  <c r="E337" i="15"/>
  <c r="E249" i="15"/>
  <c r="E160" i="15"/>
  <c r="E322" i="15"/>
  <c r="E229" i="15"/>
  <c r="E155" i="15"/>
  <c r="E133" i="15"/>
  <c r="E52" i="15"/>
  <c r="E259" i="15"/>
  <c r="E208" i="15"/>
  <c r="E104" i="15"/>
  <c r="E25" i="15"/>
  <c r="E201" i="15"/>
  <c r="E143" i="15"/>
  <c r="E256" i="15"/>
  <c r="E82" i="15"/>
  <c r="E17" i="15"/>
  <c r="E203" i="15"/>
  <c r="E168" i="15"/>
  <c r="E156" i="15"/>
  <c r="E112" i="15"/>
  <c r="E212" i="15"/>
  <c r="E29" i="15"/>
  <c r="E159" i="15"/>
  <c r="E366" i="15"/>
  <c r="E223" i="15"/>
  <c r="E233" i="15"/>
  <c r="E316" i="15"/>
  <c r="E234" i="15"/>
  <c r="E175" i="15"/>
  <c r="E96" i="15"/>
  <c r="E117" i="15"/>
  <c r="E347" i="15"/>
  <c r="E296" i="15"/>
  <c r="E263" i="15"/>
  <c r="E315" i="15"/>
  <c r="E294" i="15"/>
  <c r="E214" i="15"/>
  <c r="E60" i="15"/>
  <c r="E339" i="15"/>
  <c r="E274" i="15"/>
  <c r="E181" i="15"/>
  <c r="E138" i="15"/>
  <c r="E268" i="15"/>
  <c r="E130" i="15"/>
  <c r="E95" i="15"/>
  <c r="E76" i="15"/>
  <c r="E122" i="15"/>
  <c r="E323" i="15"/>
  <c r="E304" i="15"/>
  <c r="E231" i="15"/>
  <c r="E163" i="15"/>
  <c r="E105" i="15"/>
  <c r="E84" i="15"/>
  <c r="E196" i="15"/>
  <c r="E123" i="15"/>
  <c r="E30" i="15"/>
  <c r="E218" i="15"/>
  <c r="E35" i="15"/>
  <c r="E198" i="15"/>
  <c r="E103" i="15"/>
  <c r="E73" i="15"/>
  <c r="E22" i="15"/>
  <c r="E200" i="15"/>
  <c r="E46" i="15"/>
  <c r="E7" i="15"/>
  <c r="E365" i="15"/>
  <c r="E329" i="15"/>
  <c r="E140" i="15"/>
  <c r="E56" i="15"/>
  <c r="E330" i="15"/>
  <c r="E314" i="15"/>
  <c r="E293" i="15"/>
  <c r="E120" i="15"/>
  <c r="E343" i="15"/>
  <c r="E209" i="15"/>
  <c r="E164" i="15"/>
  <c r="E135" i="15"/>
  <c r="E118" i="15"/>
  <c r="E51" i="15"/>
  <c r="E302" i="15"/>
  <c r="E202" i="15"/>
  <c r="E121" i="15"/>
  <c r="E24" i="15"/>
  <c r="E354" i="15"/>
  <c r="E361" i="15"/>
  <c r="E335" i="15"/>
  <c r="E288" i="15"/>
  <c r="E278" i="15"/>
  <c r="E141" i="15"/>
  <c r="E66" i="15"/>
  <c r="E336" i="15"/>
  <c r="E320" i="15"/>
  <c r="E281" i="15"/>
  <c r="E116" i="15"/>
  <c r="E113" i="15"/>
  <c r="E59" i="15"/>
  <c r="E246" i="15"/>
  <c r="E206" i="15"/>
  <c r="E166" i="15"/>
  <c r="E81" i="15"/>
  <c r="E264" i="15"/>
  <c r="E191" i="15"/>
  <c r="E72" i="15"/>
  <c r="E70" i="15"/>
  <c r="E28" i="15"/>
  <c r="E213" i="15"/>
  <c r="E151" i="15"/>
  <c r="E107" i="15"/>
  <c r="E69" i="15"/>
  <c r="E33" i="15"/>
  <c r="E186" i="15"/>
  <c r="E250" i="15"/>
  <c r="E83" i="15"/>
  <c r="E154" i="15"/>
  <c r="E190" i="15"/>
  <c r="E92" i="15"/>
  <c r="E115" i="15"/>
  <c r="E146" i="15"/>
  <c r="E240" i="15"/>
  <c r="E305" i="15"/>
  <c r="E308" i="15"/>
  <c r="E262" i="15"/>
  <c r="E197" i="15"/>
  <c r="E137" i="15"/>
  <c r="E346" i="15"/>
  <c r="E328" i="15"/>
  <c r="E275" i="15"/>
  <c r="E324" i="15"/>
  <c r="E312" i="15"/>
  <c r="E284" i="15"/>
  <c r="E207" i="15"/>
  <c r="E162" i="15"/>
  <c r="E132" i="15"/>
  <c r="E261" i="15"/>
  <c r="E362" i="15"/>
  <c r="E338" i="15"/>
  <c r="E301" i="15"/>
  <c r="E359" i="15"/>
  <c r="E287" i="15"/>
  <c r="E273" i="15"/>
  <c r="E128" i="15"/>
  <c r="E136" i="15"/>
  <c r="E87" i="15"/>
  <c r="E64" i="15"/>
  <c r="E224" i="15"/>
  <c r="E192" i="15"/>
  <c r="E55" i="15"/>
  <c r="E101" i="15"/>
  <c r="E221" i="15"/>
  <c r="E174" i="15"/>
  <c r="E32" i="15"/>
  <c r="E26" i="15"/>
  <c r="E184" i="15"/>
  <c r="E142" i="15"/>
  <c r="E88" i="15"/>
  <c r="E38" i="15"/>
  <c r="E258" i="15"/>
  <c r="E171" i="15"/>
  <c r="E144" i="15"/>
  <c r="E220" i="15"/>
  <c r="E13" i="15"/>
  <c r="F13" i="15" s="1"/>
  <c r="E165" i="15"/>
  <c r="E119" i="15"/>
  <c r="E68" i="15"/>
  <c r="E48" i="15"/>
  <c r="E19" i="15"/>
  <c r="E34" i="15"/>
  <c r="E182" i="15"/>
  <c r="E272" i="15"/>
  <c r="E235" i="15"/>
  <c r="E292" i="15"/>
  <c r="E364" i="15"/>
  <c r="E353" i="15"/>
  <c r="E326" i="15"/>
  <c r="E50" i="15"/>
  <c r="E352" i="15"/>
  <c r="E311" i="15"/>
  <c r="E342" i="15"/>
  <c r="E150" i="15"/>
  <c r="E109" i="15"/>
  <c r="E331" i="15"/>
  <c r="E185" i="15"/>
  <c r="E157" i="15"/>
  <c r="E334" i="15"/>
  <c r="E267" i="15"/>
  <c r="E228" i="15"/>
  <c r="E124" i="15"/>
  <c r="E49" i="15"/>
  <c r="E282" i="15"/>
  <c r="E325" i="15"/>
  <c r="E266" i="15"/>
  <c r="E47" i="15"/>
  <c r="E245" i="15"/>
  <c r="E14" i="15"/>
  <c r="E74" i="15"/>
  <c r="E309" i="15"/>
  <c r="E271" i="15"/>
  <c r="E219" i="15"/>
  <c r="E178" i="15"/>
  <c r="E265" i="15"/>
  <c r="E291" i="15"/>
  <c r="E169" i="15"/>
  <c r="E193" i="15"/>
  <c r="E215" i="15"/>
  <c r="E10" i="15"/>
  <c r="E20" i="15"/>
  <c r="E280" i="15"/>
  <c r="E321" i="15"/>
  <c r="E237" i="15"/>
  <c r="E303" i="15"/>
  <c r="E239" i="15"/>
  <c r="E16" i="15"/>
  <c r="E45" i="15"/>
  <c r="E148" i="15"/>
  <c r="E21" i="15"/>
  <c r="E23" i="15"/>
  <c r="E173" i="15"/>
  <c r="E355" i="15"/>
  <c r="E9" i="15"/>
  <c r="F9" i="15" s="1"/>
  <c r="E89" i="15"/>
  <c r="E131" i="15"/>
  <c r="E313" i="15"/>
  <c r="E363" i="15"/>
  <c r="E194" i="15"/>
  <c r="E230" i="15"/>
  <c r="E39" i="15"/>
  <c r="E102" i="15"/>
  <c r="E36" i="15"/>
  <c r="E253" i="15"/>
  <c r="E41" i="15"/>
  <c r="E127" i="15"/>
  <c r="E310" i="15"/>
  <c r="E332" i="15"/>
  <c r="E367" i="15"/>
  <c r="E90" i="15"/>
  <c r="E108" i="15"/>
  <c r="E67" i="15"/>
  <c r="E226" i="15"/>
  <c r="E63" i="15"/>
  <c r="E58" i="15"/>
  <c r="E75" i="15"/>
  <c r="E44" i="15"/>
  <c r="E8" i="15"/>
  <c r="E61" i="15"/>
  <c r="E243" i="15"/>
  <c r="E91" i="15"/>
  <c r="E358" i="15"/>
  <c r="E251" i="15"/>
  <c r="E176" i="15"/>
  <c r="E106" i="15"/>
  <c r="A20" i="7"/>
  <c r="C20" i="10"/>
  <c r="D20" i="10" s="1"/>
  <c r="B20" i="10"/>
  <c r="M18" i="16"/>
  <c r="N18" i="16"/>
  <c r="L228" i="8"/>
  <c r="Q227" i="8"/>
  <c r="C226" i="9" s="1"/>
  <c r="A18" i="6"/>
  <c r="B18" i="8"/>
  <c r="C18" i="8"/>
  <c r="D18" i="8" s="1"/>
  <c r="D13" i="9"/>
  <c r="D21" i="9"/>
  <c r="D29" i="9"/>
  <c r="D37" i="9"/>
  <c r="D45" i="9"/>
  <c r="D53" i="9"/>
  <c r="D61" i="9"/>
  <c r="D8" i="9"/>
  <c r="D16" i="9"/>
  <c r="D24" i="9"/>
  <c r="D32" i="9"/>
  <c r="D40" i="9"/>
  <c r="D48" i="9"/>
  <c r="D56" i="9"/>
  <c r="D64" i="9"/>
  <c r="D72" i="9"/>
  <c r="D80" i="9"/>
  <c r="D88" i="9"/>
  <c r="D96" i="9"/>
  <c r="D104" i="9"/>
  <c r="D112" i="9"/>
  <c r="D120" i="9"/>
  <c r="D128" i="9"/>
  <c r="D136" i="9"/>
  <c r="D144" i="9"/>
  <c r="D152" i="9"/>
  <c r="D160" i="9"/>
  <c r="D168" i="9"/>
  <c r="D176" i="9"/>
  <c r="D184" i="9"/>
  <c r="D192" i="9"/>
  <c r="D200" i="9"/>
  <c r="D208" i="9"/>
  <c r="D216" i="9"/>
  <c r="D14" i="9"/>
  <c r="D22" i="9"/>
  <c r="D30" i="9"/>
  <c r="D38" i="9"/>
  <c r="D46" i="9"/>
  <c r="D9" i="9"/>
  <c r="D17" i="9"/>
  <c r="D25" i="9"/>
  <c r="D33" i="9"/>
  <c r="D41" i="9"/>
  <c r="D49" i="9"/>
  <c r="D57" i="9"/>
  <c r="D65" i="9"/>
  <c r="D73" i="9"/>
  <c r="D81" i="9"/>
  <c r="D89" i="9"/>
  <c r="D97" i="9"/>
  <c r="D105" i="9"/>
  <c r="D113" i="9"/>
  <c r="D121" i="9"/>
  <c r="D129" i="9"/>
  <c r="D137" i="9"/>
  <c r="D145" i="9"/>
  <c r="D153" i="9"/>
  <c r="D161" i="9"/>
  <c r="D169" i="9"/>
  <c r="D177" i="9"/>
  <c r="D185" i="9"/>
  <c r="D193" i="9"/>
  <c r="D201" i="9"/>
  <c r="D209" i="9"/>
  <c r="D217" i="9"/>
  <c r="D225" i="9"/>
  <c r="D233" i="9"/>
  <c r="D241" i="9"/>
  <c r="D249" i="9"/>
  <c r="D257" i="9"/>
  <c r="D265" i="9"/>
  <c r="D273" i="9"/>
  <c r="D281" i="9"/>
  <c r="D289" i="9"/>
  <c r="D297" i="9"/>
  <c r="D305" i="9"/>
  <c r="D313" i="9"/>
  <c r="D321" i="9"/>
  <c r="D329" i="9"/>
  <c r="D337" i="9"/>
  <c r="D345" i="9"/>
  <c r="D353" i="9"/>
  <c r="D361" i="9"/>
  <c r="D369" i="9"/>
  <c r="D18" i="9"/>
  <c r="D34" i="9"/>
  <c r="D54" i="9"/>
  <c r="D58" i="9"/>
  <c r="D66" i="9"/>
  <c r="D84" i="9"/>
  <c r="D91" i="9"/>
  <c r="D98" i="9"/>
  <c r="D116" i="9"/>
  <c r="D123" i="9"/>
  <c r="D130" i="9"/>
  <c r="D148" i="9"/>
  <c r="D155" i="9"/>
  <c r="D162" i="9"/>
  <c r="D180" i="9"/>
  <c r="D187" i="9"/>
  <c r="D194" i="9"/>
  <c r="D212" i="9"/>
  <c r="D219" i="9"/>
  <c r="D19" i="9"/>
  <c r="D35" i="9"/>
  <c r="D50" i="9"/>
  <c r="D59" i="9"/>
  <c r="D63" i="9"/>
  <c r="D70" i="9"/>
  <c r="D77" i="9"/>
  <c r="D95" i="9"/>
  <c r="D102" i="9"/>
  <c r="D109" i="9"/>
  <c r="D127" i="9"/>
  <c r="D134" i="9"/>
  <c r="D141" i="9"/>
  <c r="D159" i="9"/>
  <c r="D166" i="9"/>
  <c r="D173" i="9"/>
  <c r="D191" i="9"/>
  <c r="D198" i="9"/>
  <c r="D205" i="9"/>
  <c r="D223" i="9"/>
  <c r="D226" i="9"/>
  <c r="D229" i="9"/>
  <c r="D232" i="9"/>
  <c r="D235" i="9"/>
  <c r="D238" i="9"/>
  <c r="D284" i="9"/>
  <c r="D287" i="9"/>
  <c r="D290" i="9"/>
  <c r="D293" i="9"/>
  <c r="D296" i="9"/>
  <c r="D299" i="9"/>
  <c r="D302" i="9"/>
  <c r="D20" i="9"/>
  <c r="D36" i="9"/>
  <c r="D51" i="9"/>
  <c r="D55" i="9"/>
  <c r="D67" i="9"/>
  <c r="D74" i="9"/>
  <c r="D92" i="9"/>
  <c r="D99" i="9"/>
  <c r="D106" i="9"/>
  <c r="D124" i="9"/>
  <c r="D131" i="9"/>
  <c r="D138" i="9"/>
  <c r="D156" i="9"/>
  <c r="D163" i="9"/>
  <c r="D170" i="9"/>
  <c r="D188" i="9"/>
  <c r="D195" i="9"/>
  <c r="D202" i="9"/>
  <c r="D220" i="9"/>
  <c r="D15" i="9"/>
  <c r="D31" i="9"/>
  <c r="D47" i="9"/>
  <c r="D60" i="9"/>
  <c r="D71" i="9"/>
  <c r="D78" i="9"/>
  <c r="D85" i="9"/>
  <c r="D103" i="9"/>
  <c r="D110" i="9"/>
  <c r="D117" i="9"/>
  <c r="D135" i="9"/>
  <c r="D142" i="9"/>
  <c r="D149" i="9"/>
  <c r="D167" i="9"/>
  <c r="D174" i="9"/>
  <c r="D181" i="9"/>
  <c r="D199" i="9"/>
  <c r="D206" i="9"/>
  <c r="D213" i="9"/>
  <c r="D236" i="9"/>
  <c r="D239" i="9"/>
  <c r="D242" i="9"/>
  <c r="D245" i="9"/>
  <c r="D248" i="9"/>
  <c r="D251" i="9"/>
  <c r="D254" i="9"/>
  <c r="D300" i="9"/>
  <c r="D303" i="9"/>
  <c r="D306" i="9"/>
  <c r="D309" i="9"/>
  <c r="D312" i="9"/>
  <c r="D315" i="9"/>
  <c r="D318" i="9"/>
  <c r="D364" i="9"/>
  <c r="D367" i="9"/>
  <c r="D370" i="9"/>
  <c r="D11" i="9"/>
  <c r="D27" i="9"/>
  <c r="D43" i="9"/>
  <c r="D79" i="9"/>
  <c r="D86" i="9"/>
  <c r="D93" i="9"/>
  <c r="D111" i="9"/>
  <c r="D118" i="9"/>
  <c r="D125" i="9"/>
  <c r="D143" i="9"/>
  <c r="D150" i="9"/>
  <c r="D157" i="9"/>
  <c r="D175" i="9"/>
  <c r="D182" i="9"/>
  <c r="D189" i="9"/>
  <c r="D207" i="9"/>
  <c r="D214" i="9"/>
  <c r="D221" i="9"/>
  <c r="D252" i="9"/>
  <c r="D255" i="9"/>
  <c r="D258" i="9"/>
  <c r="D261" i="9"/>
  <c r="D264" i="9"/>
  <c r="D267" i="9"/>
  <c r="D270" i="9"/>
  <c r="D69" i="9"/>
  <c r="D108" i="9"/>
  <c r="D126" i="9"/>
  <c r="D146" i="9"/>
  <c r="D183" i="9"/>
  <c r="D203" i="9"/>
  <c r="D246" i="9"/>
  <c r="D275" i="9"/>
  <c r="D280" i="9"/>
  <c r="D324" i="9"/>
  <c r="D331" i="9"/>
  <c r="D338" i="9"/>
  <c r="D352" i="9"/>
  <c r="D359" i="9"/>
  <c r="D90" i="9"/>
  <c r="D100" i="9"/>
  <c r="D147" i="9"/>
  <c r="D165" i="9"/>
  <c r="D204" i="9"/>
  <c r="D222" i="9"/>
  <c r="D227" i="9"/>
  <c r="D237" i="9"/>
  <c r="D256" i="9"/>
  <c r="D266" i="9"/>
  <c r="D271" i="9"/>
  <c r="D276" i="9"/>
  <c r="D285" i="9"/>
  <c r="D301" i="9"/>
  <c r="D317" i="9"/>
  <c r="D328" i="9"/>
  <c r="D335" i="9"/>
  <c r="D349" i="9"/>
  <c r="D356" i="9"/>
  <c r="D366" i="9"/>
  <c r="D10" i="9"/>
  <c r="D23" i="9"/>
  <c r="D52" i="9"/>
  <c r="D62" i="9"/>
  <c r="D82" i="9"/>
  <c r="D119" i="9"/>
  <c r="D139" i="9"/>
  <c r="D186" i="9"/>
  <c r="D196" i="9"/>
  <c r="D228" i="9"/>
  <c r="D247" i="9"/>
  <c r="D325" i="9"/>
  <c r="D332" i="9"/>
  <c r="D342" i="9"/>
  <c r="D346" i="9"/>
  <c r="D363" i="9"/>
  <c r="E370" i="9"/>
  <c r="D12" i="9"/>
  <c r="D26" i="9"/>
  <c r="D39" i="9"/>
  <c r="D83" i="9"/>
  <c r="D101" i="9"/>
  <c r="D140" i="9"/>
  <c r="D158" i="9"/>
  <c r="D178" i="9"/>
  <c r="D215" i="9"/>
  <c r="D243" i="9"/>
  <c r="D262" i="9"/>
  <c r="D272" i="9"/>
  <c r="D277" i="9"/>
  <c r="D282" i="9"/>
  <c r="D294" i="9"/>
  <c r="D298" i="9"/>
  <c r="D310" i="9"/>
  <c r="D314" i="9"/>
  <c r="D322" i="9"/>
  <c r="D339" i="9"/>
  <c r="D343" i="9"/>
  <c r="D360" i="9"/>
  <c r="D68" i="9"/>
  <c r="D115" i="9"/>
  <c r="D133" i="9"/>
  <c r="D172" i="9"/>
  <c r="D190" i="9"/>
  <c r="D210" i="9"/>
  <c r="D230" i="9"/>
  <c r="D240" i="9"/>
  <c r="D259" i="9"/>
  <c r="D269" i="9"/>
  <c r="D274" i="9"/>
  <c r="D279" i="9"/>
  <c r="D283" i="9"/>
  <c r="D316" i="9"/>
  <c r="D323" i="9"/>
  <c r="D330" i="9"/>
  <c r="D344" i="9"/>
  <c r="D351" i="9"/>
  <c r="D358" i="9"/>
  <c r="D365" i="9"/>
  <c r="D87" i="9"/>
  <c r="D107" i="9"/>
  <c r="D154" i="9"/>
  <c r="D164" i="9"/>
  <c r="D211" i="9"/>
  <c r="D231" i="9"/>
  <c r="D250" i="9"/>
  <c r="D260" i="9"/>
  <c r="D288" i="9"/>
  <c r="D292" i="9"/>
  <c r="D304" i="9"/>
  <c r="D308" i="9"/>
  <c r="D320" i="9"/>
  <c r="D327" i="9"/>
  <c r="D334" i="9"/>
  <c r="D341" i="9"/>
  <c r="D348" i="9"/>
  <c r="D355" i="9"/>
  <c r="D362" i="9"/>
  <c r="E15" i="9"/>
  <c r="E104" i="9"/>
  <c r="D218" i="9"/>
  <c r="D278" i="9"/>
  <c r="D295" i="9"/>
  <c r="D311" i="9"/>
  <c r="D326" i="9"/>
  <c r="D354" i="9"/>
  <c r="D368" i="9"/>
  <c r="D28" i="9"/>
  <c r="D75" i="9"/>
  <c r="D224" i="9"/>
  <c r="D263" i="9"/>
  <c r="D357" i="9"/>
  <c r="E28" i="9"/>
  <c r="D76" i="9"/>
  <c r="D114" i="9"/>
  <c r="D151" i="9"/>
  <c r="D244" i="9"/>
  <c r="D42" i="9"/>
  <c r="E83" i="9"/>
  <c r="D122" i="9"/>
  <c r="D197" i="9"/>
  <c r="D268" i="9"/>
  <c r="D286" i="9"/>
  <c r="D319" i="9"/>
  <c r="D44" i="9"/>
  <c r="E122" i="9"/>
  <c r="E199" i="9"/>
  <c r="E229" i="9"/>
  <c r="E249" i="9"/>
  <c r="E268" i="9"/>
  <c r="E56" i="9"/>
  <c r="D94" i="9"/>
  <c r="D171" i="9"/>
  <c r="D291" i="9"/>
  <c r="D307" i="9"/>
  <c r="E12" i="9"/>
  <c r="E65" i="9"/>
  <c r="E103" i="9"/>
  <c r="D179" i="9"/>
  <c r="D340" i="9"/>
  <c r="D132" i="9"/>
  <c r="E207" i="9"/>
  <c r="E322" i="9"/>
  <c r="E290" i="9"/>
  <c r="D234" i="9"/>
  <c r="D333" i="9"/>
  <c r="D253" i="9"/>
  <c r="D336" i="9"/>
  <c r="D350" i="9"/>
  <c r="E303" i="9"/>
  <c r="D347" i="9"/>
  <c r="E361" i="9"/>
  <c r="E182" i="9"/>
  <c r="E311" i="9"/>
  <c r="E343" i="9"/>
  <c r="E368" i="9"/>
  <c r="E184" i="9"/>
  <c r="E360" i="9"/>
  <c r="E342" i="9"/>
  <c r="E325" i="9"/>
  <c r="E163" i="9"/>
  <c r="E140" i="9"/>
  <c r="E193" i="9"/>
  <c r="E345" i="9"/>
  <c r="E298" i="9"/>
  <c r="E64" i="9"/>
  <c r="E216" i="9"/>
  <c r="E276" i="9"/>
  <c r="E60" i="9"/>
  <c r="E341" i="9"/>
  <c r="E321" i="9"/>
  <c r="E295" i="9"/>
  <c r="E271" i="9"/>
  <c r="E204" i="9"/>
  <c r="E88" i="9"/>
  <c r="E289" i="9"/>
  <c r="E158" i="9"/>
  <c r="E195" i="9"/>
  <c r="E164" i="9"/>
  <c r="E123" i="9"/>
  <c r="E230" i="9"/>
  <c r="E153" i="9"/>
  <c r="E76" i="9"/>
  <c r="E44" i="9"/>
  <c r="E79" i="9"/>
  <c r="E300" i="9"/>
  <c r="E191" i="9"/>
  <c r="E136" i="9"/>
  <c r="E47" i="9"/>
  <c r="E16" i="9"/>
  <c r="E55" i="9"/>
  <c r="E118" i="9"/>
  <c r="E112" i="9"/>
  <c r="E59" i="9"/>
  <c r="E30" i="9"/>
  <c r="E139" i="9"/>
  <c r="E130" i="9"/>
  <c r="E40" i="9"/>
  <c r="E128" i="9"/>
  <c r="E27" i="9"/>
  <c r="E258" i="9"/>
  <c r="E351" i="9"/>
  <c r="E358" i="9"/>
  <c r="E121" i="9"/>
  <c r="E205" i="9"/>
  <c r="E344" i="9"/>
  <c r="E320" i="9"/>
  <c r="E278" i="9"/>
  <c r="E212" i="9"/>
  <c r="E178" i="9"/>
  <c r="E294" i="9"/>
  <c r="E310" i="9"/>
  <c r="E319" i="9"/>
  <c r="E357" i="9"/>
  <c r="E176" i="9"/>
  <c r="E235" i="9"/>
  <c r="E37" i="9"/>
  <c r="E327" i="9"/>
  <c r="E304" i="9"/>
  <c r="E285" i="9"/>
  <c r="E246" i="9"/>
  <c r="E151" i="9"/>
  <c r="E299" i="9"/>
  <c r="E266" i="9"/>
  <c r="E196" i="9"/>
  <c r="E106" i="9"/>
  <c r="E251" i="9"/>
  <c r="E221" i="9"/>
  <c r="E168" i="9"/>
  <c r="E270" i="9"/>
  <c r="E109" i="9"/>
  <c r="E72" i="9"/>
  <c r="E33" i="9"/>
  <c r="E20" i="9"/>
  <c r="E117" i="9"/>
  <c r="E110" i="9"/>
  <c r="E35" i="9"/>
  <c r="E339" i="9"/>
  <c r="E314" i="9"/>
  <c r="E214" i="9"/>
  <c r="E161" i="9"/>
  <c r="E317" i="9"/>
  <c r="E353" i="9"/>
  <c r="E209" i="9"/>
  <c r="E217" i="9"/>
  <c r="E348" i="9"/>
  <c r="E238" i="9"/>
  <c r="E192" i="9"/>
  <c r="E277" i="9"/>
  <c r="E337" i="9"/>
  <c r="E81" i="9"/>
  <c r="E288" i="9"/>
  <c r="E269" i="9"/>
  <c r="E203" i="9"/>
  <c r="E156" i="9"/>
  <c r="E308" i="9"/>
  <c r="E283" i="9"/>
  <c r="E226" i="9"/>
  <c r="E31" i="9"/>
  <c r="E188" i="9"/>
  <c r="E108" i="9"/>
  <c r="E262" i="9"/>
  <c r="E245" i="9"/>
  <c r="E152" i="9"/>
  <c r="E36" i="9"/>
  <c r="E287" i="9"/>
  <c r="E263" i="9"/>
  <c r="E200" i="9"/>
  <c r="E243" i="9"/>
  <c r="E252" i="9"/>
  <c r="E34" i="9"/>
  <c r="E61" i="9"/>
  <c r="E84" i="9"/>
  <c r="E14" i="9"/>
  <c r="E145" i="9"/>
  <c r="E141" i="9"/>
  <c r="E125" i="9"/>
  <c r="E227" i="9"/>
  <c r="E350" i="9"/>
  <c r="E297" i="9"/>
  <c r="E362" i="9"/>
  <c r="E198" i="9"/>
  <c r="E46" i="9"/>
  <c r="E210" i="9"/>
  <c r="E146" i="9"/>
  <c r="E282" i="9"/>
  <c r="E363" i="9"/>
  <c r="E346" i="9"/>
  <c r="E293" i="9"/>
  <c r="E215" i="9"/>
  <c r="E334" i="9"/>
  <c r="E296" i="9"/>
  <c r="E162" i="9"/>
  <c r="E367" i="9"/>
  <c r="E179" i="9"/>
  <c r="E356" i="9"/>
  <c r="E236" i="9"/>
  <c r="E316" i="9"/>
  <c r="E224" i="9"/>
  <c r="E67" i="9"/>
  <c r="E86" i="9"/>
  <c r="E29" i="9"/>
  <c r="E228" i="9"/>
  <c r="E167" i="9"/>
  <c r="E99" i="9"/>
  <c r="E280" i="9"/>
  <c r="E154" i="9"/>
  <c r="E96" i="9"/>
  <c r="E326" i="9"/>
  <c r="E264" i="9"/>
  <c r="E175" i="9"/>
  <c r="E155" i="9"/>
  <c r="E71" i="9"/>
  <c r="E98" i="9"/>
  <c r="E43" i="9"/>
  <c r="E13" i="9"/>
  <c r="E101" i="9"/>
  <c r="E52" i="9"/>
  <c r="E144" i="9"/>
  <c r="E92" i="9"/>
  <c r="E48" i="9"/>
  <c r="E8" i="9"/>
  <c r="E19" i="9"/>
  <c r="E115" i="9"/>
  <c r="E239" i="9"/>
  <c r="E25" i="9"/>
  <c r="E352" i="9"/>
  <c r="E340" i="9"/>
  <c r="E312" i="9"/>
  <c r="E194" i="9"/>
  <c r="E318" i="9"/>
  <c r="E78" i="9"/>
  <c r="E208" i="9"/>
  <c r="E150" i="9"/>
  <c r="E172" i="9"/>
  <c r="E302" i="9"/>
  <c r="E171" i="9"/>
  <c r="E57" i="9"/>
  <c r="E225" i="9"/>
  <c r="E138" i="9"/>
  <c r="E279" i="9"/>
  <c r="E241" i="9"/>
  <c r="E187" i="9"/>
  <c r="E70" i="9"/>
  <c r="E292" i="9"/>
  <c r="E254" i="9"/>
  <c r="E244" i="9"/>
  <c r="E166" i="9"/>
  <c r="E147" i="9"/>
  <c r="E21" i="9"/>
  <c r="E220" i="9"/>
  <c r="E197" i="9"/>
  <c r="E259" i="9"/>
  <c r="E232" i="9"/>
  <c r="E173" i="9"/>
  <c r="E131" i="9"/>
  <c r="E97" i="9"/>
  <c r="E77" i="9"/>
  <c r="E142" i="9"/>
  <c r="E127" i="9"/>
  <c r="E87" i="9"/>
  <c r="E39" i="9"/>
  <c r="E124" i="9"/>
  <c r="E51" i="9"/>
  <c r="E49" i="9"/>
  <c r="E82" i="9"/>
  <c r="E174" i="9"/>
  <c r="E365" i="9"/>
  <c r="E183" i="9"/>
  <c r="E324" i="9"/>
  <c r="E213" i="9"/>
  <c r="E364" i="9"/>
  <c r="E273" i="9"/>
  <c r="E42" i="9"/>
  <c r="E240" i="9"/>
  <c r="E185" i="9"/>
  <c r="E222" i="9"/>
  <c r="E129" i="9"/>
  <c r="E17" i="9"/>
  <c r="E66" i="9"/>
  <c r="E75" i="9"/>
  <c r="E73" i="9"/>
  <c r="E336" i="9"/>
  <c r="E248" i="9"/>
  <c r="E330" i="9"/>
  <c r="E291" i="9"/>
  <c r="E335" i="9"/>
  <c r="E170" i="9"/>
  <c r="E143" i="9"/>
  <c r="E267" i="9"/>
  <c r="E257" i="9"/>
  <c r="E169" i="9"/>
  <c r="E10" i="9"/>
  <c r="E91" i="9"/>
  <c r="E134" i="9"/>
  <c r="E62" i="9"/>
  <c r="E149" i="9"/>
  <c r="E69" i="9"/>
  <c r="E54" i="9"/>
  <c r="E190" i="9"/>
  <c r="E237" i="9"/>
  <c r="E284" i="9"/>
  <c r="E349" i="9"/>
  <c r="E181" i="9"/>
  <c r="E332" i="9"/>
  <c r="E261" i="9"/>
  <c r="E157" i="9"/>
  <c r="E313" i="9"/>
  <c r="E231" i="9"/>
  <c r="E135" i="9"/>
  <c r="E265" i="9"/>
  <c r="E202" i="9"/>
  <c r="E126" i="9"/>
  <c r="E120" i="9"/>
  <c r="E23" i="9"/>
  <c r="E369" i="9"/>
  <c r="E323" i="9"/>
  <c r="E242" i="9"/>
  <c r="E186" i="9"/>
  <c r="E107" i="9"/>
  <c r="E338" i="9"/>
  <c r="E159" i="9"/>
  <c r="E74" i="9"/>
  <c r="E219" i="9"/>
  <c r="E255" i="9"/>
  <c r="E201" i="9"/>
  <c r="E90" i="9"/>
  <c r="E331" i="9"/>
  <c r="E256" i="9"/>
  <c r="E119" i="9"/>
  <c r="E11" i="9"/>
  <c r="E58" i="9"/>
  <c r="E148" i="9"/>
  <c r="E359" i="9"/>
  <c r="E329" i="9"/>
  <c r="E234" i="9"/>
  <c r="E354" i="9"/>
  <c r="E328" i="9"/>
  <c r="E260" i="9"/>
  <c r="E211" i="9"/>
  <c r="E95" i="9"/>
  <c r="E253" i="9"/>
  <c r="E85" i="9"/>
  <c r="E32" i="9"/>
  <c r="E24" i="9"/>
  <c r="E114" i="9"/>
  <c r="E111" i="9"/>
  <c r="E116" i="9"/>
  <c r="E26" i="9"/>
  <c r="E133" i="9"/>
  <c r="E102" i="9"/>
  <c r="E50" i="9"/>
  <c r="E309" i="9"/>
  <c r="E189" i="9"/>
  <c r="E366" i="9"/>
  <c r="E206" i="9"/>
  <c r="E160" i="9"/>
  <c r="E301" i="9"/>
  <c r="E223" i="9"/>
  <c r="E137" i="9"/>
  <c r="E63" i="9"/>
  <c r="E306" i="9"/>
  <c r="E250" i="9"/>
  <c r="E218" i="9"/>
  <c r="E53" i="9"/>
  <c r="E41" i="9"/>
  <c r="E105" i="9"/>
  <c r="E68" i="9"/>
  <c r="E165" i="9"/>
  <c r="E233" i="9"/>
  <c r="E281" i="9"/>
  <c r="E93" i="9"/>
  <c r="E94" i="9"/>
  <c r="E355" i="9"/>
  <c r="E177" i="9"/>
  <c r="E274" i="9"/>
  <c r="E113" i="9"/>
  <c r="E45" i="9"/>
  <c r="E80" i="9"/>
  <c r="E100" i="9"/>
  <c r="E9" i="9"/>
  <c r="E180" i="9"/>
  <c r="E305" i="9"/>
  <c r="E247" i="9"/>
  <c r="E307" i="9"/>
  <c r="E22" i="9"/>
  <c r="E272" i="9"/>
  <c r="E18" i="9"/>
  <c r="E89" i="9"/>
  <c r="E286" i="9"/>
  <c r="E132" i="9"/>
  <c r="E347" i="9"/>
  <c r="E333" i="9"/>
  <c r="E38" i="9"/>
  <c r="E275" i="9"/>
  <c r="E315" i="9"/>
  <c r="N228" i="10"/>
  <c r="M228" i="10"/>
  <c r="A19" i="19"/>
  <c r="B19" i="16"/>
  <c r="C19" i="16"/>
  <c r="D19" i="16" s="1"/>
  <c r="D11" i="17"/>
  <c r="D18" i="17"/>
  <c r="D27" i="17"/>
  <c r="D34" i="17"/>
  <c r="D43" i="17"/>
  <c r="D50" i="17"/>
  <c r="D62" i="17"/>
  <c r="D70" i="17"/>
  <c r="D75" i="17"/>
  <c r="D83" i="17"/>
  <c r="D88" i="17"/>
  <c r="D96" i="17"/>
  <c r="D109" i="17"/>
  <c r="D117" i="17"/>
  <c r="D122" i="17"/>
  <c r="D130" i="17"/>
  <c r="D135" i="17"/>
  <c r="D143" i="17"/>
  <c r="D156" i="17"/>
  <c r="D164" i="17"/>
  <c r="D169" i="17"/>
  <c r="D177" i="17"/>
  <c r="D185" i="17"/>
  <c r="D193" i="17"/>
  <c r="D201" i="17"/>
  <c r="D209" i="17"/>
  <c r="D217" i="17"/>
  <c r="D225" i="17"/>
  <c r="D233" i="17"/>
  <c r="D241" i="17"/>
  <c r="D249" i="17"/>
  <c r="D257" i="17"/>
  <c r="D265" i="17"/>
  <c r="D273" i="17"/>
  <c r="D281" i="17"/>
  <c r="D289" i="17"/>
  <c r="D297" i="17"/>
  <c r="D305" i="17"/>
  <c r="D313" i="17"/>
  <c r="D9" i="17"/>
  <c r="D16" i="17"/>
  <c r="D25" i="17"/>
  <c r="D32" i="17"/>
  <c r="D41" i="17"/>
  <c r="D48" i="17"/>
  <c r="D57" i="17"/>
  <c r="D65" i="17"/>
  <c r="D78" i="17"/>
  <c r="D86" i="17"/>
  <c r="D91" i="17"/>
  <c r="D99" i="17"/>
  <c r="D104" i="17"/>
  <c r="D112" i="17"/>
  <c r="D125" i="17"/>
  <c r="D133" i="17"/>
  <c r="D138" i="17"/>
  <c r="D146" i="17"/>
  <c r="D151" i="17"/>
  <c r="D159" i="17"/>
  <c r="D172" i="17"/>
  <c r="D180" i="17"/>
  <c r="D188" i="17"/>
  <c r="D196" i="17"/>
  <c r="D204" i="17"/>
  <c r="D212" i="17"/>
  <c r="D220" i="17"/>
  <c r="D228" i="17"/>
  <c r="D236" i="17"/>
  <c r="D244" i="17"/>
  <c r="D252" i="17"/>
  <c r="D260" i="17"/>
  <c r="D268" i="17"/>
  <c r="D276" i="17"/>
  <c r="D284" i="17"/>
  <c r="D292" i="17"/>
  <c r="D14" i="17"/>
  <c r="D23" i="17"/>
  <c r="D30" i="17"/>
  <c r="D39" i="17"/>
  <c r="D46" i="17"/>
  <c r="D55" i="17"/>
  <c r="D60" i="17"/>
  <c r="D68" i="17"/>
  <c r="D73" i="17"/>
  <c r="D81" i="17"/>
  <c r="D94" i="17"/>
  <c r="D102" i="17"/>
  <c r="D107" i="17"/>
  <c r="D115" i="17"/>
  <c r="D120" i="17"/>
  <c r="D128" i="17"/>
  <c r="D141" i="17"/>
  <c r="D149" i="17"/>
  <c r="D154" i="17"/>
  <c r="D162" i="17"/>
  <c r="D167" i="17"/>
  <c r="D175" i="17"/>
  <c r="D183" i="17"/>
  <c r="D191" i="17"/>
  <c r="D199" i="17"/>
  <c r="D207" i="17"/>
  <c r="D215" i="17"/>
  <c r="D223" i="17"/>
  <c r="D231" i="17"/>
  <c r="D239" i="17"/>
  <c r="D247" i="17"/>
  <c r="D255" i="17"/>
  <c r="D263" i="17"/>
  <c r="D271" i="17"/>
  <c r="D279" i="17"/>
  <c r="D287" i="17"/>
  <c r="D295" i="17"/>
  <c r="D303" i="17"/>
  <c r="D311" i="17"/>
  <c r="D319" i="17"/>
  <c r="D10" i="17"/>
  <c r="D19" i="17"/>
  <c r="D26" i="17"/>
  <c r="D35" i="17"/>
  <c r="D42" i="17"/>
  <c r="D51" i="17"/>
  <c r="D58" i="17"/>
  <c r="D66" i="17"/>
  <c r="D71" i="17"/>
  <c r="D79" i="17"/>
  <c r="D92" i="17"/>
  <c r="D100" i="17"/>
  <c r="D105" i="17"/>
  <c r="D113" i="17"/>
  <c r="D126" i="17"/>
  <c r="D134" i="17"/>
  <c r="D139" i="17"/>
  <c r="D147" i="17"/>
  <c r="D152" i="17"/>
  <c r="D160" i="17"/>
  <c r="D173" i="17"/>
  <c r="D181" i="17"/>
  <c r="D189" i="17"/>
  <c r="D197" i="17"/>
  <c r="D205" i="17"/>
  <c r="D213" i="17"/>
  <c r="D221" i="17"/>
  <c r="D229" i="17"/>
  <c r="D237" i="17"/>
  <c r="D245" i="17"/>
  <c r="D253" i="17"/>
  <c r="D261" i="17"/>
  <c r="D269" i="17"/>
  <c r="D277" i="17"/>
  <c r="D285" i="17"/>
  <c r="D293" i="17"/>
  <c r="D301" i="17"/>
  <c r="D309" i="17"/>
  <c r="D317" i="17"/>
  <c r="D322" i="17"/>
  <c r="D330" i="17"/>
  <c r="D338" i="17"/>
  <c r="D17" i="17"/>
  <c r="D24" i="17"/>
  <c r="D33" i="17"/>
  <c r="D40" i="17"/>
  <c r="D49" i="17"/>
  <c r="D56" i="17"/>
  <c r="D61" i="17"/>
  <c r="D69" i="17"/>
  <c r="D74" i="17"/>
  <c r="D82" i="17"/>
  <c r="D87" i="17"/>
  <c r="D95" i="17"/>
  <c r="D108" i="17"/>
  <c r="D116" i="17"/>
  <c r="D121" i="17"/>
  <c r="D129" i="17"/>
  <c r="D142" i="17"/>
  <c r="D150" i="17"/>
  <c r="D155" i="17"/>
  <c r="D163" i="17"/>
  <c r="D168" i="17"/>
  <c r="D176" i="17"/>
  <c r="D184" i="17"/>
  <c r="D192" i="17"/>
  <c r="D200" i="17"/>
  <c r="D208" i="17"/>
  <c r="D216" i="17"/>
  <c r="D224" i="17"/>
  <c r="D232" i="17"/>
  <c r="D240" i="17"/>
  <c r="D248" i="17"/>
  <c r="D256" i="17"/>
  <c r="D264" i="17"/>
  <c r="D272" i="17"/>
  <c r="D280" i="17"/>
  <c r="D288" i="17"/>
  <c r="D296" i="17"/>
  <c r="D304" i="17"/>
  <c r="D312" i="17"/>
  <c r="D320" i="17"/>
  <c r="D325" i="17"/>
  <c r="D333" i="17"/>
  <c r="D341" i="17"/>
  <c r="D349" i="17"/>
  <c r="D20" i="17"/>
  <c r="D64" i="17"/>
  <c r="D85" i="17"/>
  <c r="D119" i="17"/>
  <c r="D140" i="17"/>
  <c r="D161" i="17"/>
  <c r="D182" i="17"/>
  <c r="D211" i="17"/>
  <c r="D218" i="17"/>
  <c r="D246" i="17"/>
  <c r="D275" i="17"/>
  <c r="D282" i="17"/>
  <c r="D302" i="17"/>
  <c r="D318" i="17"/>
  <c r="D329" i="17"/>
  <c r="D357" i="17"/>
  <c r="D365" i="17"/>
  <c r="E370" i="17"/>
  <c r="D15" i="17"/>
  <c r="D21" i="17"/>
  <c r="D45" i="17"/>
  <c r="D106" i="17"/>
  <c r="D127" i="17"/>
  <c r="D148" i="17"/>
  <c r="D190" i="17"/>
  <c r="D219" i="17"/>
  <c r="D226" i="17"/>
  <c r="D254" i="17"/>
  <c r="D283" i="17"/>
  <c r="D290" i="17"/>
  <c r="D308" i="17"/>
  <c r="D326" i="17"/>
  <c r="D340" i="17"/>
  <c r="D343" i="17"/>
  <c r="D346" i="17"/>
  <c r="D352" i="17"/>
  <c r="D360" i="17"/>
  <c r="D368" i="17"/>
  <c r="D22" i="17"/>
  <c r="D28" i="17"/>
  <c r="D52" i="17"/>
  <c r="D72" i="17"/>
  <c r="D93" i="17"/>
  <c r="D114" i="17"/>
  <c r="D170" i="17"/>
  <c r="D198" i="17"/>
  <c r="D227" i="17"/>
  <c r="D234" i="17"/>
  <c r="D262" i="17"/>
  <c r="D291" i="17"/>
  <c r="D298" i="17"/>
  <c r="D314" i="17"/>
  <c r="D323" i="17"/>
  <c r="D337" i="17"/>
  <c r="D355" i="17"/>
  <c r="D363" i="17"/>
  <c r="D47" i="17"/>
  <c r="D53" i="17"/>
  <c r="D59" i="17"/>
  <c r="D80" i="17"/>
  <c r="D101" i="17"/>
  <c r="D136" i="17"/>
  <c r="D157" i="17"/>
  <c r="D171" i="17"/>
  <c r="D178" i="17"/>
  <c r="D206" i="17"/>
  <c r="D235" i="17"/>
  <c r="D242" i="17"/>
  <c r="D270" i="17"/>
  <c r="D299" i="17"/>
  <c r="D315" i="17"/>
  <c r="D334" i="17"/>
  <c r="D344" i="17"/>
  <c r="D347" i="17"/>
  <c r="D350" i="17"/>
  <c r="D358" i="17"/>
  <c r="D366" i="17"/>
  <c r="E17" i="17"/>
  <c r="D29" i="17"/>
  <c r="D54" i="17"/>
  <c r="D67" i="17"/>
  <c r="D12" i="17"/>
  <c r="E61" i="17"/>
  <c r="D77" i="17"/>
  <c r="D97" i="17"/>
  <c r="D144" i="17"/>
  <c r="D158" i="17"/>
  <c r="D186" i="17"/>
  <c r="D214" i="17"/>
  <c r="D243" i="17"/>
  <c r="D310" i="17"/>
  <c r="D327" i="17"/>
  <c r="D353" i="17"/>
  <c r="D369" i="17"/>
  <c r="E30" i="17"/>
  <c r="D44" i="17"/>
  <c r="D98" i="17"/>
  <c r="D131" i="17"/>
  <c r="D145" i="17"/>
  <c r="D187" i="17"/>
  <c r="D258" i="17"/>
  <c r="D286" i="17"/>
  <c r="D300" i="17"/>
  <c r="D321" i="17"/>
  <c r="D328" i="17"/>
  <c r="D364" i="17"/>
  <c r="D13" i="17"/>
  <c r="D31" i="17"/>
  <c r="D63" i="17"/>
  <c r="D103" i="17"/>
  <c r="D118" i="17"/>
  <c r="D132" i="17"/>
  <c r="D202" i="17"/>
  <c r="D230" i="17"/>
  <c r="D259" i="17"/>
  <c r="D335" i="17"/>
  <c r="D342" i="17"/>
  <c r="D348" i="17"/>
  <c r="D359" i="17"/>
  <c r="E31" i="17"/>
  <c r="E49" i="17"/>
  <c r="E68" i="17"/>
  <c r="D84" i="17"/>
  <c r="D174" i="17"/>
  <c r="D203" i="17"/>
  <c r="D274" i="17"/>
  <c r="D336" i="17"/>
  <c r="D354" i="17"/>
  <c r="D370" i="17"/>
  <c r="D36" i="17"/>
  <c r="D89" i="17"/>
  <c r="D123" i="17"/>
  <c r="D137" i="17"/>
  <c r="D165" i="17"/>
  <c r="D179" i="17"/>
  <c r="D250" i="17"/>
  <c r="D278" i="17"/>
  <c r="D331" i="17"/>
  <c r="D361" i="17"/>
  <c r="D37" i="17"/>
  <c r="E54" i="17"/>
  <c r="D90" i="17"/>
  <c r="D110" i="17"/>
  <c r="D124" i="17"/>
  <c r="D166" i="17"/>
  <c r="D194" i="17"/>
  <c r="D222" i="17"/>
  <c r="D251" i="17"/>
  <c r="D316" i="17"/>
  <c r="D324" i="17"/>
  <c r="D356" i="17"/>
  <c r="D38" i="17"/>
  <c r="E55" i="17"/>
  <c r="D111" i="17"/>
  <c r="E124" i="17"/>
  <c r="D195" i="17"/>
  <c r="D266" i="17"/>
  <c r="D294" i="17"/>
  <c r="D306" i="17"/>
  <c r="D339" i="17"/>
  <c r="D345" i="17"/>
  <c r="D351" i="17"/>
  <c r="D367" i="17"/>
  <c r="D238" i="17"/>
  <c r="D332" i="17"/>
  <c r="D153" i="17"/>
  <c r="D267" i="17"/>
  <c r="E56" i="17"/>
  <c r="D76" i="17"/>
  <c r="E195" i="17"/>
  <c r="D307" i="17"/>
  <c r="D362" i="17"/>
  <c r="D210" i="17"/>
  <c r="E111" i="17"/>
  <c r="E224" i="17"/>
  <c r="E286" i="17"/>
  <c r="E304" i="17"/>
  <c r="E242" i="17"/>
  <c r="E368" i="17"/>
  <c r="E223" i="17"/>
  <c r="E148" i="17"/>
  <c r="E355" i="17"/>
  <c r="E356" i="17"/>
  <c r="E340" i="17"/>
  <c r="E324" i="17"/>
  <c r="E273" i="17"/>
  <c r="E74" i="17"/>
  <c r="E323" i="17"/>
  <c r="E166" i="17"/>
  <c r="E177" i="17"/>
  <c r="E259" i="17"/>
  <c r="E330" i="17"/>
  <c r="E310" i="17"/>
  <c r="E277" i="17"/>
  <c r="E217" i="17"/>
  <c r="E83" i="17"/>
  <c r="E299" i="17"/>
  <c r="E238" i="17"/>
  <c r="E141" i="17"/>
  <c r="E199" i="17"/>
  <c r="E205" i="17"/>
  <c r="E349" i="17"/>
  <c r="E307" i="17"/>
  <c r="E244" i="17"/>
  <c r="E365" i="17"/>
  <c r="E351" i="17"/>
  <c r="E361" i="17"/>
  <c r="E363" i="17"/>
  <c r="E350" i="17"/>
  <c r="E295" i="17"/>
  <c r="E367" i="17"/>
  <c r="E344" i="17"/>
  <c r="E196" i="17"/>
  <c r="E327" i="17"/>
  <c r="E325" i="17"/>
  <c r="E346" i="17"/>
  <c r="E29" i="17"/>
  <c r="E139" i="17"/>
  <c r="E190" i="17"/>
  <c r="E316" i="17"/>
  <c r="E265" i="17"/>
  <c r="E315" i="17"/>
  <c r="E159" i="17"/>
  <c r="E220" i="17"/>
  <c r="E173" i="17"/>
  <c r="E115" i="17"/>
  <c r="E289" i="17"/>
  <c r="E329" i="17"/>
  <c r="E309" i="17"/>
  <c r="E187" i="17"/>
  <c r="E137" i="17"/>
  <c r="E42" i="17"/>
  <c r="E296" i="17"/>
  <c r="E33" i="17"/>
  <c r="E175" i="17"/>
  <c r="E123" i="17"/>
  <c r="E80" i="17"/>
  <c r="E112" i="17"/>
  <c r="E152" i="17"/>
  <c r="E98" i="17"/>
  <c r="E81" i="17"/>
  <c r="E45" i="17"/>
  <c r="E266" i="17"/>
  <c r="E256" i="17"/>
  <c r="E121" i="17"/>
  <c r="E218" i="17"/>
  <c r="E364" i="17"/>
  <c r="E264" i="17"/>
  <c r="E281" i="17"/>
  <c r="E114" i="17"/>
  <c r="E284" i="17"/>
  <c r="E300" i="17"/>
  <c r="E99" i="17"/>
  <c r="E210" i="17"/>
  <c r="E156" i="17"/>
  <c r="E109" i="17"/>
  <c r="E341" i="17"/>
  <c r="E233" i="17"/>
  <c r="E311" i="17"/>
  <c r="E186" i="17"/>
  <c r="E287" i="17"/>
  <c r="E174" i="17"/>
  <c r="E116" i="17"/>
  <c r="E171" i="17"/>
  <c r="E18" i="17"/>
  <c r="E263" i="17"/>
  <c r="E214" i="17"/>
  <c r="E117" i="17"/>
  <c r="E43" i="17"/>
  <c r="E203" i="17"/>
  <c r="E176" i="17"/>
  <c r="E142" i="17"/>
  <c r="E278" i="17"/>
  <c r="E147" i="17"/>
  <c r="E38" i="17"/>
  <c r="E232" i="17"/>
  <c r="E357" i="17"/>
  <c r="E179" i="17"/>
  <c r="E360" i="17"/>
  <c r="E331" i="17"/>
  <c r="E172" i="17"/>
  <c r="E317" i="17"/>
  <c r="E347" i="17"/>
  <c r="E321" i="17"/>
  <c r="E348" i="17"/>
  <c r="E319" i="17"/>
  <c r="E303" i="17"/>
  <c r="E226" i="17"/>
  <c r="E314" i="17"/>
  <c r="E275" i="17"/>
  <c r="E184" i="17"/>
  <c r="E140" i="17"/>
  <c r="E253" i="17"/>
  <c r="E201" i="17"/>
  <c r="E131" i="17"/>
  <c r="E110" i="17"/>
  <c r="E279" i="17"/>
  <c r="E181" i="17"/>
  <c r="E143" i="17"/>
  <c r="E237" i="17"/>
  <c r="E132" i="17"/>
  <c r="E20" i="17"/>
  <c r="E158" i="17"/>
  <c r="E240" i="17"/>
  <c r="E134" i="17"/>
  <c r="E122" i="17"/>
  <c r="E97" i="17"/>
  <c r="E255" i="17"/>
  <c r="E230" i="17"/>
  <c r="E213" i="17"/>
  <c r="E125" i="17"/>
  <c r="E269" i="17"/>
  <c r="E155" i="17"/>
  <c r="E101" i="17"/>
  <c r="E282" i="17"/>
  <c r="E366" i="17"/>
  <c r="E194" i="17"/>
  <c r="E342" i="17"/>
  <c r="E145" i="17"/>
  <c r="E221" i="17"/>
  <c r="E328" i="17"/>
  <c r="E283" i="17"/>
  <c r="E95" i="17"/>
  <c r="E87" i="17"/>
  <c r="E69" i="17"/>
  <c r="E28" i="17"/>
  <c r="E228" i="17"/>
  <c r="E75" i="17"/>
  <c r="E84" i="17"/>
  <c r="E23" i="17"/>
  <c r="E15" i="17"/>
  <c r="E16" i="17"/>
  <c r="E48" i="17"/>
  <c r="E216" i="17"/>
  <c r="E362" i="17"/>
  <c r="E358" i="17"/>
  <c r="E353" i="17"/>
  <c r="E245" i="17"/>
  <c r="E106" i="17"/>
  <c r="E90" i="17"/>
  <c r="E162" i="17"/>
  <c r="E163" i="17"/>
  <c r="E285" i="17"/>
  <c r="E182" i="17"/>
  <c r="E161" i="17"/>
  <c r="E27" i="17"/>
  <c r="E133" i="17"/>
  <c r="E63" i="17"/>
  <c r="E22" i="17"/>
  <c r="E185" i="17"/>
  <c r="E149" i="17"/>
  <c r="E100" i="17"/>
  <c r="E243" i="17"/>
  <c r="E102" i="17"/>
  <c r="E72" i="17"/>
  <c r="E71" i="17"/>
  <c r="E103" i="17"/>
  <c r="E308" i="17"/>
  <c r="E305" i="17"/>
  <c r="E165" i="17"/>
  <c r="E306" i="17"/>
  <c r="E322" i="17"/>
  <c r="E168" i="17"/>
  <c r="E274" i="17"/>
  <c r="E79" i="17"/>
  <c r="E254" i="17"/>
  <c r="E157" i="17"/>
  <c r="E320" i="17"/>
  <c r="E280" i="17"/>
  <c r="E160" i="17"/>
  <c r="E91" i="17"/>
  <c r="E239" i="17"/>
  <c r="E86" i="17"/>
  <c r="E96" i="17"/>
  <c r="E66" i="17"/>
  <c r="E24" i="17"/>
  <c r="E104" i="17"/>
  <c r="E276" i="17"/>
  <c r="E64" i="17"/>
  <c r="E227" i="17"/>
  <c r="E183" i="17"/>
  <c r="E270" i="17"/>
  <c r="E78" i="17"/>
  <c r="E70" i="17"/>
  <c r="E12" i="17"/>
  <c r="E44" i="17"/>
  <c r="E9" i="17"/>
  <c r="E337" i="17"/>
  <c r="E326" i="17"/>
  <c r="E167" i="17"/>
  <c r="E219" i="17"/>
  <c r="E189" i="17"/>
  <c r="E267" i="17"/>
  <c r="E128" i="17"/>
  <c r="E62" i="17"/>
  <c r="E202" i="17"/>
  <c r="E144" i="17"/>
  <c r="E19" i="17"/>
  <c r="E89" i="17"/>
  <c r="E60" i="17"/>
  <c r="E14" i="17"/>
  <c r="E225" i="17"/>
  <c r="E107" i="17"/>
  <c r="E93" i="17"/>
  <c r="E82" i="17"/>
  <c r="E127" i="17"/>
  <c r="E94" i="17"/>
  <c r="E200" i="17"/>
  <c r="E53" i="17"/>
  <c r="E345" i="17"/>
  <c r="E335" i="17"/>
  <c r="E67" i="17"/>
  <c r="E249" i="17"/>
  <c r="E59" i="17"/>
  <c r="E231" i="17"/>
  <c r="E119" i="17"/>
  <c r="E236" i="17"/>
  <c r="E204" i="17"/>
  <c r="E39" i="17"/>
  <c r="E298" i="17"/>
  <c r="E212" i="17"/>
  <c r="E271" i="17"/>
  <c r="E154" i="17"/>
  <c r="E151" i="17"/>
  <c r="E247" i="17"/>
  <c r="E88" i="17"/>
  <c r="E37" i="17"/>
  <c r="E57" i="17"/>
  <c r="E234" i="17"/>
  <c r="E138" i="17"/>
  <c r="E40" i="17"/>
  <c r="E65" i="17"/>
  <c r="E41" i="17"/>
  <c r="E25" i="17"/>
  <c r="E73" i="17"/>
  <c r="E51" i="17"/>
  <c r="E26" i="17"/>
  <c r="E52" i="17"/>
  <c r="E336" i="17"/>
  <c r="E338" i="17"/>
  <c r="E334" i="17"/>
  <c r="E215" i="17"/>
  <c r="E136" i="17"/>
  <c r="E197" i="17"/>
  <c r="E170" i="17"/>
  <c r="E291" i="17"/>
  <c r="E198" i="17"/>
  <c r="E332" i="17"/>
  <c r="E297" i="17"/>
  <c r="E129" i="17"/>
  <c r="E339" i="17"/>
  <c r="E294" i="17"/>
  <c r="E47" i="17"/>
  <c r="E262" i="17"/>
  <c r="E246" i="17"/>
  <c r="E301" i="17"/>
  <c r="E146" i="17"/>
  <c r="E113" i="17"/>
  <c r="E11" i="17"/>
  <c r="E258" i="17"/>
  <c r="E164" i="17"/>
  <c r="E92" i="17"/>
  <c r="E58" i="17"/>
  <c r="E85" i="17"/>
  <c r="E50" i="17"/>
  <c r="E34" i="17"/>
  <c r="E333" i="17"/>
  <c r="E248" i="17"/>
  <c r="E290" i="17"/>
  <c r="E369" i="17"/>
  <c r="E272" i="17"/>
  <c r="E10" i="17"/>
  <c r="E130" i="17"/>
  <c r="E293" i="17"/>
  <c r="E108" i="17"/>
  <c r="E21" i="17"/>
  <c r="E292" i="17"/>
  <c r="E192" i="17"/>
  <c r="E313" i="17"/>
  <c r="E150" i="17"/>
  <c r="E261" i="17"/>
  <c r="E222" i="17"/>
  <c r="E169" i="17"/>
  <c r="E118" i="17"/>
  <c r="E302" i="17"/>
  <c r="E105" i="17"/>
  <c r="E260" i="17"/>
  <c r="E268" i="17"/>
  <c r="E229" i="17"/>
  <c r="E153" i="17"/>
  <c r="E76" i="17"/>
  <c r="E193" i="17"/>
  <c r="E235" i="17"/>
  <c r="E178" i="17"/>
  <c r="E77" i="17"/>
  <c r="E354" i="17"/>
  <c r="E318" i="17"/>
  <c r="E288" i="17"/>
  <c r="E208" i="17"/>
  <c r="E211" i="17"/>
  <c r="E32" i="17"/>
  <c r="E359" i="17"/>
  <c r="E250" i="17"/>
  <c r="E180" i="17"/>
  <c r="E252" i="17"/>
  <c r="E191" i="17"/>
  <c r="E207" i="17"/>
  <c r="E126" i="17"/>
  <c r="E312" i="17"/>
  <c r="E188" i="17"/>
  <c r="E206" i="17"/>
  <c r="E343" i="17"/>
  <c r="E251" i="17"/>
  <c r="E35" i="17"/>
  <c r="E241" i="17"/>
  <c r="E36" i="17"/>
  <c r="E257" i="17"/>
  <c r="E135" i="17"/>
  <c r="E13" i="17"/>
  <c r="E352" i="17"/>
  <c r="E120" i="17"/>
  <c r="E209" i="17"/>
  <c r="E46" i="17"/>
  <c r="A229" i="6"/>
  <c r="B229" i="8"/>
  <c r="C229" i="8"/>
  <c r="D229" i="8" s="1"/>
  <c r="L229" i="8" s="1"/>
  <c r="O15" i="8"/>
  <c r="P15" i="8"/>
  <c r="L209" i="3"/>
  <c r="D12" i="12"/>
  <c r="D26" i="12"/>
  <c r="D31" i="12"/>
  <c r="D41" i="12"/>
  <c r="D46" i="12"/>
  <c r="D54" i="12"/>
  <c r="D61" i="12"/>
  <c r="D69" i="12"/>
  <c r="D84" i="12"/>
  <c r="D99" i="12"/>
  <c r="D104" i="12"/>
  <c r="D114" i="12"/>
  <c r="D119" i="12"/>
  <c r="D124" i="12"/>
  <c r="D129" i="12"/>
  <c r="D139" i="12"/>
  <c r="D10" i="12"/>
  <c r="D19" i="12"/>
  <c r="D24" i="12"/>
  <c r="D34" i="12"/>
  <c r="D39" i="12"/>
  <c r="D44" i="12"/>
  <c r="D49" i="12"/>
  <c r="D59" i="12"/>
  <c r="D64" i="12"/>
  <c r="D74" i="12"/>
  <c r="D79" i="12"/>
  <c r="D89" i="12"/>
  <c r="D94" i="12"/>
  <c r="D102" i="12"/>
  <c r="D109" i="12"/>
  <c r="D117" i="12"/>
  <c r="D132" i="12"/>
  <c r="D147" i="12"/>
  <c r="D152" i="12"/>
  <c r="D162" i="12"/>
  <c r="D167" i="12"/>
  <c r="D172" i="12"/>
  <c r="D177" i="12"/>
  <c r="D189" i="12"/>
  <c r="D208" i="12"/>
  <c r="D17" i="12"/>
  <c r="D22" i="12"/>
  <c r="D29" i="12"/>
  <c r="D37" i="12"/>
  <c r="D52" i="12"/>
  <c r="D67" i="12"/>
  <c r="D72" i="12"/>
  <c r="D82" i="12"/>
  <c r="D87" i="12"/>
  <c r="D92" i="12"/>
  <c r="D97" i="12"/>
  <c r="D107" i="12"/>
  <c r="D112" i="12"/>
  <c r="D122" i="12"/>
  <c r="D127" i="12"/>
  <c r="D137" i="12"/>
  <c r="D142" i="12"/>
  <c r="D150" i="12"/>
  <c r="D157" i="12"/>
  <c r="D165" i="12"/>
  <c r="D184" i="12"/>
  <c r="D196" i="12"/>
  <c r="D201" i="12"/>
  <c r="D206" i="12"/>
  <c r="D213" i="12"/>
  <c r="D218" i="12"/>
  <c r="D13" i="12"/>
  <c r="D20" i="12"/>
  <c r="D35" i="12"/>
  <c r="D40" i="12"/>
  <c r="D50" i="12"/>
  <c r="D55" i="12"/>
  <c r="D60" i="12"/>
  <c r="D65" i="12"/>
  <c r="D75" i="12"/>
  <c r="D80" i="12"/>
  <c r="D90" i="12"/>
  <c r="D95" i="12"/>
  <c r="D105" i="12"/>
  <c r="D110" i="12"/>
  <c r="D118" i="12"/>
  <c r="D125" i="12"/>
  <c r="D133" i="12"/>
  <c r="D148" i="12"/>
  <c r="D163" i="12"/>
  <c r="D168" i="12"/>
  <c r="D180" i="12"/>
  <c r="D192" i="12"/>
  <c r="D209" i="12"/>
  <c r="D216" i="12"/>
  <c r="D11" i="12"/>
  <c r="D18" i="12"/>
  <c r="D25" i="12"/>
  <c r="D30" i="12"/>
  <c r="D38" i="12"/>
  <c r="D45" i="12"/>
  <c r="D53" i="12"/>
  <c r="D68" i="12"/>
  <c r="D83" i="12"/>
  <c r="D88" i="12"/>
  <c r="D98" i="12"/>
  <c r="D103" i="12"/>
  <c r="D108" i="12"/>
  <c r="D113" i="12"/>
  <c r="D123" i="12"/>
  <c r="D128" i="12"/>
  <c r="D138" i="12"/>
  <c r="D143" i="12"/>
  <c r="D153" i="12"/>
  <c r="D158" i="12"/>
  <c r="D166" i="12"/>
  <c r="D173" i="12"/>
  <c r="D178" i="12"/>
  <c r="D23" i="12"/>
  <c r="D36" i="12"/>
  <c r="D43" i="12"/>
  <c r="D56" i="12"/>
  <c r="D63" i="12"/>
  <c r="D70" i="12"/>
  <c r="D76" i="12"/>
  <c r="D96" i="12"/>
  <c r="D130" i="12"/>
  <c r="D183" i="12"/>
  <c r="D187" i="12"/>
  <c r="D198" i="12"/>
  <c r="D220" i="12"/>
  <c r="D225" i="12"/>
  <c r="D232" i="12"/>
  <c r="D247" i="12"/>
  <c r="D262" i="12"/>
  <c r="D275" i="12"/>
  <c r="D285" i="12"/>
  <c r="D290" i="12"/>
  <c r="D300" i="12"/>
  <c r="D305" i="12"/>
  <c r="D324" i="12"/>
  <c r="D57" i="12"/>
  <c r="D77" i="12"/>
  <c r="D131" i="12"/>
  <c r="D149" i="12"/>
  <c r="D164" i="12"/>
  <c r="D191" i="12"/>
  <c r="D195" i="12"/>
  <c r="D199" i="12"/>
  <c r="D207" i="12"/>
  <c r="D210" i="12"/>
  <c r="D214" i="12"/>
  <c r="D217" i="12"/>
  <c r="D230" i="12"/>
  <c r="D235" i="12"/>
  <c r="D240" i="12"/>
  <c r="D245" i="12"/>
  <c r="D250" i="12"/>
  <c r="D255" i="12"/>
  <c r="D260" i="12"/>
  <c r="D265" i="12"/>
  <c r="D270" i="12"/>
  <c r="D280" i="12"/>
  <c r="D295" i="12"/>
  <c r="D310" i="12"/>
  <c r="D312" i="12"/>
  <c r="D314" i="12"/>
  <c r="D316" i="12"/>
  <c r="D318" i="12"/>
  <c r="D320" i="12"/>
  <c r="D322" i="12"/>
  <c r="D331" i="12"/>
  <c r="D51" i="12"/>
  <c r="D58" i="12"/>
  <c r="D71" i="12"/>
  <c r="D78" i="12"/>
  <c r="D85" i="12"/>
  <c r="D91" i="12"/>
  <c r="D111" i="12"/>
  <c r="D144" i="12"/>
  <c r="D154" i="12"/>
  <c r="D159" i="12"/>
  <c r="D169" i="12"/>
  <c r="D174" i="12"/>
  <c r="D179" i="12"/>
  <c r="D188" i="12"/>
  <c r="D203" i="12"/>
  <c r="D211" i="12"/>
  <c r="D223" i="12"/>
  <c r="D228" i="12"/>
  <c r="D243" i="12"/>
  <c r="D253" i="12"/>
  <c r="D258" i="12"/>
  <c r="D268" i="12"/>
  <c r="D273" i="12"/>
  <c r="D283" i="12"/>
  <c r="D288" i="12"/>
  <c r="D293" i="12"/>
  <c r="D298" i="12"/>
  <c r="D303" i="12"/>
  <c r="D308" i="12"/>
  <c r="D32" i="12"/>
  <c r="D86" i="12"/>
  <c r="D145" i="12"/>
  <c r="D155" i="12"/>
  <c r="D160" i="12"/>
  <c r="D170" i="12"/>
  <c r="D175" i="12"/>
  <c r="D204" i="12"/>
  <c r="D221" i="12"/>
  <c r="D226" i="12"/>
  <c r="D233" i="12"/>
  <c r="D238" i="12"/>
  <c r="D248" i="12"/>
  <c r="D263" i="12"/>
  <c r="D278" i="12"/>
  <c r="D33" i="12"/>
  <c r="D66" i="12"/>
  <c r="D73" i="12"/>
  <c r="D93" i="12"/>
  <c r="D100" i="12"/>
  <c r="D106" i="12"/>
  <c r="D120" i="12"/>
  <c r="D126" i="12"/>
  <c r="D140" i="12"/>
  <c r="D146" i="12"/>
  <c r="D151" i="12"/>
  <c r="D156" i="12"/>
  <c r="D161" i="12"/>
  <c r="D171" i="12"/>
  <c r="D176" i="12"/>
  <c r="D185" i="12"/>
  <c r="D200" i="12"/>
  <c r="D215" i="12"/>
  <c r="D231" i="12"/>
  <c r="D236" i="12"/>
  <c r="D241" i="12"/>
  <c r="D251" i="12"/>
  <c r="D256" i="12"/>
  <c r="D261" i="12"/>
  <c r="D266" i="12"/>
  <c r="D271" i="12"/>
  <c r="D276" i="12"/>
  <c r="D281" i="12"/>
  <c r="D286" i="12"/>
  <c r="D14" i="12"/>
  <c r="D27" i="12"/>
  <c r="D47" i="12"/>
  <c r="D101" i="12"/>
  <c r="D134" i="12"/>
  <c r="D181" i="12"/>
  <c r="D193" i="12"/>
  <c r="D197" i="12"/>
  <c r="D205" i="12"/>
  <c r="D212" i="12"/>
  <c r="D219" i="12"/>
  <c r="D224" i="12"/>
  <c r="D229" i="12"/>
  <c r="D246" i="12"/>
  <c r="D259" i="12"/>
  <c r="D269" i="12"/>
  <c r="D274" i="12"/>
  <c r="D15" i="12"/>
  <c r="D121" i="12"/>
  <c r="D227" i="12"/>
  <c r="D284" i="12"/>
  <c r="D289" i="12"/>
  <c r="D309" i="12"/>
  <c r="D338" i="12"/>
  <c r="D347" i="12"/>
  <c r="D354" i="12"/>
  <c r="D363" i="12"/>
  <c r="D370" i="12"/>
  <c r="D16" i="12"/>
  <c r="D42" i="12"/>
  <c r="D186" i="12"/>
  <c r="D202" i="12"/>
  <c r="D237" i="12"/>
  <c r="D257" i="12"/>
  <c r="D267" i="12"/>
  <c r="D277" i="12"/>
  <c r="D297" i="12"/>
  <c r="D306" i="12"/>
  <c r="D319" i="12"/>
  <c r="D325" i="12"/>
  <c r="D328" i="12"/>
  <c r="D336" i="12"/>
  <c r="D345" i="12"/>
  <c r="D352" i="12"/>
  <c r="D361" i="12"/>
  <c r="D368" i="12"/>
  <c r="E370" i="12"/>
  <c r="D21" i="12"/>
  <c r="D48" i="12"/>
  <c r="D190" i="12"/>
  <c r="D239" i="12"/>
  <c r="D249" i="12"/>
  <c r="D313" i="12"/>
  <c r="D334" i="12"/>
  <c r="D343" i="12"/>
  <c r="D350" i="12"/>
  <c r="D359" i="12"/>
  <c r="D366" i="12"/>
  <c r="D279" i="12"/>
  <c r="D291" i="12"/>
  <c r="D294" i="12"/>
  <c r="D302" i="12"/>
  <c r="D329" i="12"/>
  <c r="D332" i="12"/>
  <c r="D341" i="12"/>
  <c r="D348" i="12"/>
  <c r="D357" i="12"/>
  <c r="D364" i="12"/>
  <c r="D28" i="12"/>
  <c r="D81" i="12"/>
  <c r="D135" i="12"/>
  <c r="D299" i="12"/>
  <c r="D307" i="12"/>
  <c r="D317" i="12"/>
  <c r="D323" i="12"/>
  <c r="D326" i="12"/>
  <c r="D339" i="12"/>
  <c r="D346" i="12"/>
  <c r="D355" i="12"/>
  <c r="D362" i="12"/>
  <c r="D136" i="12"/>
  <c r="D194" i="12"/>
  <c r="D222" i="12"/>
  <c r="D242" i="12"/>
  <c r="D252" i="12"/>
  <c r="D272" i="12"/>
  <c r="D287" i="12"/>
  <c r="D311" i="12"/>
  <c r="D337" i="12"/>
  <c r="D344" i="12"/>
  <c r="D353" i="12"/>
  <c r="D360" i="12"/>
  <c r="D369" i="12"/>
  <c r="D115" i="12"/>
  <c r="D141" i="12"/>
  <c r="D234" i="12"/>
  <c r="D244" i="12"/>
  <c r="D254" i="12"/>
  <c r="D264" i="12"/>
  <c r="D296" i="12"/>
  <c r="D304" i="12"/>
  <c r="D321" i="12"/>
  <c r="D327" i="12"/>
  <c r="D330" i="12"/>
  <c r="D335" i="12"/>
  <c r="D342" i="12"/>
  <c r="D351" i="12"/>
  <c r="D358" i="12"/>
  <c r="D367" i="12"/>
  <c r="D62" i="12"/>
  <c r="D116" i="12"/>
  <c r="D182" i="12"/>
  <c r="D282" i="12"/>
  <c r="D292" i="12"/>
  <c r="D301" i="12"/>
  <c r="D315" i="12"/>
  <c r="D333" i="12"/>
  <c r="D340" i="12"/>
  <c r="D349" i="12"/>
  <c r="D356" i="12"/>
  <c r="D365" i="12"/>
  <c r="E242" i="12"/>
  <c r="E190" i="12"/>
  <c r="E357" i="12"/>
  <c r="E80" i="12"/>
  <c r="E345" i="12"/>
  <c r="E366" i="12"/>
  <c r="E222" i="12"/>
  <c r="E261" i="12"/>
  <c r="E243" i="12"/>
  <c r="E329" i="12"/>
  <c r="E279" i="12"/>
  <c r="E262" i="12"/>
  <c r="E211" i="12"/>
  <c r="E197" i="12"/>
  <c r="E146" i="12"/>
  <c r="E255" i="12"/>
  <c r="E341" i="12"/>
  <c r="E198" i="12"/>
  <c r="E349" i="12"/>
  <c r="E185" i="12"/>
  <c r="E343" i="12"/>
  <c r="E327" i="12"/>
  <c r="E311" i="12"/>
  <c r="E269" i="12"/>
  <c r="E240" i="12"/>
  <c r="E204" i="12"/>
  <c r="E195" i="12"/>
  <c r="E336" i="12"/>
  <c r="E71" i="12"/>
  <c r="E225" i="12"/>
  <c r="E104" i="12"/>
  <c r="E338" i="12"/>
  <c r="E331" i="12"/>
  <c r="E289" i="12"/>
  <c r="E179" i="12"/>
  <c r="E148" i="12"/>
  <c r="E281" i="12"/>
  <c r="E187" i="12"/>
  <c r="E137" i="12"/>
  <c r="E133" i="12"/>
  <c r="E98" i="12"/>
  <c r="E94" i="12"/>
  <c r="E86" i="12"/>
  <c r="E58" i="12"/>
  <c r="E173" i="12"/>
  <c r="E120" i="12"/>
  <c r="E28" i="12"/>
  <c r="E139" i="12"/>
  <c r="E76" i="12"/>
  <c r="E143" i="12"/>
  <c r="E51" i="12"/>
  <c r="E14" i="12"/>
  <c r="E350" i="12"/>
  <c r="E309" i="12"/>
  <c r="E302" i="12"/>
  <c r="E265" i="12"/>
  <c r="E295" i="12"/>
  <c r="E208" i="12"/>
  <c r="E363" i="12"/>
  <c r="E365" i="12"/>
  <c r="E232" i="12"/>
  <c r="E273" i="12"/>
  <c r="E233" i="12"/>
  <c r="E305" i="12"/>
  <c r="E203" i="12"/>
  <c r="E141" i="12"/>
  <c r="E312" i="12"/>
  <c r="E248" i="12"/>
  <c r="E157" i="12"/>
  <c r="E236" i="12"/>
  <c r="E164" i="12"/>
  <c r="E322" i="12"/>
  <c r="E306" i="12"/>
  <c r="E264" i="12"/>
  <c r="E234" i="12"/>
  <c r="E307" i="12"/>
  <c r="E215" i="12"/>
  <c r="E102" i="12"/>
  <c r="E207" i="12"/>
  <c r="E121" i="12"/>
  <c r="E48" i="12"/>
  <c r="E177" i="12"/>
  <c r="E172" i="12"/>
  <c r="E152" i="12"/>
  <c r="E136" i="12"/>
  <c r="E119" i="12"/>
  <c r="E100" i="12"/>
  <c r="E12" i="12"/>
  <c r="E67" i="12"/>
  <c r="E166" i="12"/>
  <c r="E122" i="12"/>
  <c r="E75" i="12"/>
  <c r="E63" i="12"/>
  <c r="E17" i="12"/>
  <c r="E39" i="12"/>
  <c r="E64" i="12"/>
  <c r="E23" i="12"/>
  <c r="E348" i="12"/>
  <c r="E259" i="12"/>
  <c r="E367" i="12"/>
  <c r="E160" i="12"/>
  <c r="E292" i="12"/>
  <c r="E340" i="12"/>
  <c r="E194" i="12"/>
  <c r="E321" i="12"/>
  <c r="E156" i="12"/>
  <c r="E114" i="12"/>
  <c r="E277" i="12"/>
  <c r="E230" i="12"/>
  <c r="E188" i="12"/>
  <c r="E16" i="12"/>
  <c r="E178" i="12"/>
  <c r="E147" i="12"/>
  <c r="E257" i="12"/>
  <c r="E213" i="12"/>
  <c r="E308" i="12"/>
  <c r="E284" i="12"/>
  <c r="E280" i="12"/>
  <c r="E182" i="12"/>
  <c r="E97" i="12"/>
  <c r="E93" i="12"/>
  <c r="E89" i="12"/>
  <c r="E85" i="12"/>
  <c r="E78" i="12"/>
  <c r="E60" i="12"/>
  <c r="E24" i="12"/>
  <c r="E142" i="12"/>
  <c r="E112" i="12"/>
  <c r="E77" i="12"/>
  <c r="E30" i="12"/>
  <c r="E44" i="12"/>
  <c r="E34" i="12"/>
  <c r="E36" i="12"/>
  <c r="E11" i="12"/>
  <c r="E296" i="12"/>
  <c r="E210" i="12"/>
  <c r="E332" i="12"/>
  <c r="E247" i="12"/>
  <c r="E231" i="12"/>
  <c r="E267" i="12"/>
  <c r="E313" i="12"/>
  <c r="E250" i="12"/>
  <c r="E221" i="12"/>
  <c r="E260" i="12"/>
  <c r="E125" i="12"/>
  <c r="E328" i="12"/>
  <c r="E238" i="12"/>
  <c r="E201" i="12"/>
  <c r="E235" i="12"/>
  <c r="E218" i="12"/>
  <c r="E145" i="12"/>
  <c r="E303" i="12"/>
  <c r="E263" i="12"/>
  <c r="E82" i="12"/>
  <c r="E323" i="12"/>
  <c r="E301" i="12"/>
  <c r="E171" i="12"/>
  <c r="E132" i="12"/>
  <c r="E324" i="12"/>
  <c r="E287" i="12"/>
  <c r="E50" i="12"/>
  <c r="E96" i="12"/>
  <c r="E84" i="12"/>
  <c r="E42" i="12"/>
  <c r="E169" i="12"/>
  <c r="E135" i="12"/>
  <c r="E118" i="12"/>
  <c r="E278" i="12"/>
  <c r="E364" i="12"/>
  <c r="E299" i="12"/>
  <c r="E326" i="12"/>
  <c r="E196" i="12"/>
  <c r="E272" i="12"/>
  <c r="E184" i="12"/>
  <c r="E359" i="12"/>
  <c r="E304" i="12"/>
  <c r="E224" i="12"/>
  <c r="E369" i="12"/>
  <c r="E297" i="12"/>
  <c r="E337" i="12"/>
  <c r="E294" i="12"/>
  <c r="E351" i="12"/>
  <c r="E335" i="12"/>
  <c r="E319" i="12"/>
  <c r="E271" i="12"/>
  <c r="E220" i="12"/>
  <c r="E202" i="12"/>
  <c r="E183" i="12"/>
  <c r="E170" i="12"/>
  <c r="E129" i="12"/>
  <c r="E283" i="12"/>
  <c r="E253" i="12"/>
  <c r="E117" i="12"/>
  <c r="E92" i="12"/>
  <c r="E88" i="12"/>
  <c r="E72" i="12"/>
  <c r="E176" i="12"/>
  <c r="E151" i="12"/>
  <c r="E134" i="12"/>
  <c r="E73" i="12"/>
  <c r="E206" i="12"/>
  <c r="E154" i="12"/>
  <c r="E124" i="12"/>
  <c r="E61" i="12"/>
  <c r="E128" i="12"/>
  <c r="E29" i="12"/>
  <c r="E22" i="12"/>
  <c r="E19" i="12"/>
  <c r="E310" i="12"/>
  <c r="E252" i="12"/>
  <c r="E317" i="12"/>
  <c r="E298" i="12"/>
  <c r="E362" i="12"/>
  <c r="E275" i="12"/>
  <c r="E342" i="12"/>
  <c r="E288" i="12"/>
  <c r="E163" i="12"/>
  <c r="E358" i="12"/>
  <c r="E300" i="12"/>
  <c r="E241" i="12"/>
  <c r="E214" i="12"/>
  <c r="E344" i="12"/>
  <c r="E293" i="12"/>
  <c r="E229" i="12"/>
  <c r="E131" i="12"/>
  <c r="E246" i="12"/>
  <c r="E228" i="12"/>
  <c r="E217" i="12"/>
  <c r="E346" i="12"/>
  <c r="E330" i="12"/>
  <c r="E314" i="12"/>
  <c r="E256" i="12"/>
  <c r="E79" i="12"/>
  <c r="E315" i="12"/>
  <c r="E254" i="12"/>
  <c r="E212" i="12"/>
  <c r="E165" i="12"/>
  <c r="E116" i="12"/>
  <c r="E282" i="12"/>
  <c r="E193" i="12"/>
  <c r="E99" i="12"/>
  <c r="E95" i="12"/>
  <c r="E91" i="12"/>
  <c r="E65" i="12"/>
  <c r="E174" i="12"/>
  <c r="E168" i="12"/>
  <c r="E59" i="12"/>
  <c r="E107" i="12"/>
  <c r="E49" i="12"/>
  <c r="E144" i="12"/>
  <c r="E110" i="12"/>
  <c r="E20" i="12"/>
  <c r="E56" i="12"/>
  <c r="E21" i="12"/>
  <c r="E57" i="12"/>
  <c r="E360" i="12"/>
  <c r="E200" i="12"/>
  <c r="E270" i="12"/>
  <c r="E245" i="12"/>
  <c r="E316" i="12"/>
  <c r="E149" i="12"/>
  <c r="E90" i="12"/>
  <c r="E191" i="12"/>
  <c r="E205" i="12"/>
  <c r="E138" i="12"/>
  <c r="E38" i="12"/>
  <c r="E26" i="12"/>
  <c r="E62" i="12"/>
  <c r="E354" i="12"/>
  <c r="E355" i="12"/>
  <c r="E216" i="12"/>
  <c r="E199" i="12"/>
  <c r="E258" i="12"/>
  <c r="E186" i="12"/>
  <c r="E290" i="12"/>
  <c r="E87" i="12"/>
  <c r="E68" i="12"/>
  <c r="E52" i="12"/>
  <c r="E127" i="12"/>
  <c r="E70" i="12"/>
  <c r="E32" i="12"/>
  <c r="E13" i="12"/>
  <c r="E55" i="12"/>
  <c r="E46" i="12"/>
  <c r="E27" i="12"/>
  <c r="E347" i="12"/>
  <c r="E353" i="12"/>
  <c r="E226" i="12"/>
  <c r="E158" i="12"/>
  <c r="E286" i="12"/>
  <c r="E123" i="12"/>
  <c r="E126" i="12"/>
  <c r="E47" i="12"/>
  <c r="E31" i="12"/>
  <c r="E361" i="12"/>
  <c r="E339" i="12"/>
  <c r="E175" i="12"/>
  <c r="E105" i="12"/>
  <c r="E285" i="12"/>
  <c r="E83" i="12"/>
  <c r="E101" i="12"/>
  <c r="E108" i="12"/>
  <c r="E111" i="12"/>
  <c r="E18" i="12"/>
  <c r="E41" i="12"/>
  <c r="E251" i="12"/>
  <c r="E318" i="12"/>
  <c r="E352" i="12"/>
  <c r="E276" i="12"/>
  <c r="E249" i="12"/>
  <c r="E167" i="12"/>
  <c r="E320" i="12"/>
  <c r="E161" i="12"/>
  <c r="E181" i="12"/>
  <c r="E81" i="12"/>
  <c r="E162" i="12"/>
  <c r="E37" i="12"/>
  <c r="E54" i="12"/>
  <c r="E25" i="12"/>
  <c r="E10" i="12"/>
  <c r="E274" i="12"/>
  <c r="E334" i="12"/>
  <c r="E333" i="12"/>
  <c r="E325" i="12"/>
  <c r="E219" i="12"/>
  <c r="E109" i="12"/>
  <c r="E150" i="12"/>
  <c r="E45" i="12"/>
  <c r="E155" i="12"/>
  <c r="E103" i="12"/>
  <c r="E159" i="12"/>
  <c r="E53" i="12"/>
  <c r="E33" i="12"/>
  <c r="E69" i="12"/>
  <c r="E209" i="12"/>
  <c r="E239" i="12"/>
  <c r="E268" i="12"/>
  <c r="E106" i="12"/>
  <c r="E115" i="12"/>
  <c r="E113" i="12"/>
  <c r="E291" i="12"/>
  <c r="E244" i="12"/>
  <c r="E223" i="12"/>
  <c r="E153" i="12"/>
  <c r="E74" i="12"/>
  <c r="E43" i="12"/>
  <c r="E66" i="12"/>
  <c r="E368" i="12"/>
  <c r="E130" i="12"/>
  <c r="E266" i="12"/>
  <c r="E356" i="12"/>
  <c r="E227" i="12"/>
  <c r="E180" i="12"/>
  <c r="E237" i="12"/>
  <c r="E189" i="12"/>
  <c r="E192" i="12"/>
  <c r="E140" i="12"/>
  <c r="E35" i="12"/>
  <c r="E40" i="12"/>
  <c r="E15" i="12"/>
  <c r="Q226" i="10"/>
  <c r="C225" i="12" s="1"/>
  <c r="A206" i="2"/>
  <c r="C208" i="3"/>
  <c r="D208" i="3" s="1"/>
  <c r="B208" i="3"/>
  <c r="A229" i="7"/>
  <c r="B229" i="10"/>
  <c r="C229" i="10"/>
  <c r="D229" i="10" s="1"/>
  <c r="D9" i="4"/>
  <c r="D17" i="4"/>
  <c r="D25" i="4"/>
  <c r="D33" i="4"/>
  <c r="D41" i="4"/>
  <c r="D46" i="4"/>
  <c r="D54" i="4"/>
  <c r="D62" i="4"/>
  <c r="D70" i="4"/>
  <c r="D78" i="4"/>
  <c r="D86" i="4"/>
  <c r="D94" i="4"/>
  <c r="D104" i="4"/>
  <c r="D112" i="4"/>
  <c r="D120" i="4"/>
  <c r="D128" i="4"/>
  <c r="D133" i="4"/>
  <c r="D141" i="4"/>
  <c r="D149" i="4"/>
  <c r="D154" i="4"/>
  <c r="D162" i="4"/>
  <c r="D170" i="4"/>
  <c r="D180" i="4"/>
  <c r="D188" i="4"/>
  <c r="D196" i="4"/>
  <c r="D204" i="4"/>
  <c r="D209" i="4"/>
  <c r="D217" i="4"/>
  <c r="D12" i="4"/>
  <c r="D20" i="4"/>
  <c r="D28" i="4"/>
  <c r="D36" i="4"/>
  <c r="D49" i="4"/>
  <c r="D57" i="4"/>
  <c r="D65" i="4"/>
  <c r="D73" i="4"/>
  <c r="D81" i="4"/>
  <c r="D89" i="4"/>
  <c r="D97" i="4"/>
  <c r="D107" i="4"/>
  <c r="D115" i="4"/>
  <c r="D123" i="4"/>
  <c r="D131" i="4"/>
  <c r="D136" i="4"/>
  <c r="D144" i="4"/>
  <c r="D157" i="4"/>
  <c r="D165" i="4"/>
  <c r="D173" i="4"/>
  <c r="D178" i="4"/>
  <c r="D183" i="4"/>
  <c r="D191" i="4"/>
  <c r="D199" i="4"/>
  <c r="D207" i="4"/>
  <c r="D212" i="4"/>
  <c r="D7" i="4"/>
  <c r="D15" i="4"/>
  <c r="D23" i="4"/>
  <c r="D31" i="4"/>
  <c r="D39" i="4"/>
  <c r="D44" i="4"/>
  <c r="D52" i="4"/>
  <c r="D60" i="4"/>
  <c r="D68" i="4"/>
  <c r="D76" i="4"/>
  <c r="D84" i="4"/>
  <c r="D92" i="4"/>
  <c r="D102" i="4"/>
  <c r="D110" i="4"/>
  <c r="D118" i="4"/>
  <c r="D126" i="4"/>
  <c r="D139" i="4"/>
  <c r="D147" i="4"/>
  <c r="D152" i="4"/>
  <c r="D160" i="4"/>
  <c r="D168" i="4"/>
  <c r="D176" i="4"/>
  <c r="D186" i="4"/>
  <c r="D194" i="4"/>
  <c r="D202" i="4"/>
  <c r="D215" i="4"/>
  <c r="E370" i="4"/>
  <c r="D10" i="4"/>
  <c r="D18" i="4"/>
  <c r="D26" i="4"/>
  <c r="D34" i="4"/>
  <c r="D47" i="4"/>
  <c r="D55" i="4"/>
  <c r="D63" i="4"/>
  <c r="D71" i="4"/>
  <c r="D79" i="4"/>
  <c r="D87" i="4"/>
  <c r="D95" i="4"/>
  <c r="D100" i="4"/>
  <c r="D105" i="4"/>
  <c r="D113" i="4"/>
  <c r="D121" i="4"/>
  <c r="D129" i="4"/>
  <c r="D134" i="4"/>
  <c r="D142" i="4"/>
  <c r="D150" i="4"/>
  <c r="D155" i="4"/>
  <c r="D163" i="4"/>
  <c r="D171" i="4"/>
  <c r="D181" i="4"/>
  <c r="D189" i="4"/>
  <c r="D197" i="4"/>
  <c r="D205" i="4"/>
  <c r="D210" i="4"/>
  <c r="D218" i="4"/>
  <c r="D370" i="4"/>
  <c r="D13" i="4"/>
  <c r="D21" i="4"/>
  <c r="D29" i="4"/>
  <c r="D37" i="4"/>
  <c r="D42" i="4"/>
  <c r="D50" i="4"/>
  <c r="D58" i="4"/>
  <c r="D66" i="4"/>
  <c r="D74" i="4"/>
  <c r="D82" i="4"/>
  <c r="D90" i="4"/>
  <c r="D98" i="4"/>
  <c r="D108" i="4"/>
  <c r="D116" i="4"/>
  <c r="D124" i="4"/>
  <c r="D137" i="4"/>
  <c r="D145" i="4"/>
  <c r="D158" i="4"/>
  <c r="D166" i="4"/>
  <c r="D174" i="4"/>
  <c r="D184" i="4"/>
  <c r="D192" i="4"/>
  <c r="D200" i="4"/>
  <c r="D208" i="4"/>
  <c r="D213" i="4"/>
  <c r="D8" i="4"/>
  <c r="D16" i="4"/>
  <c r="D24" i="4"/>
  <c r="D32" i="4"/>
  <c r="D40" i="4"/>
  <c r="D45" i="4"/>
  <c r="D53" i="4"/>
  <c r="D61" i="4"/>
  <c r="D69" i="4"/>
  <c r="D77" i="4"/>
  <c r="D85" i="4"/>
  <c r="D93" i="4"/>
  <c r="D103" i="4"/>
  <c r="D111" i="4"/>
  <c r="D119" i="4"/>
  <c r="D127" i="4"/>
  <c r="D132" i="4"/>
  <c r="D140" i="4"/>
  <c r="D148" i="4"/>
  <c r="D153" i="4"/>
  <c r="D161" i="4"/>
  <c r="D169" i="4"/>
  <c r="D179" i="4"/>
  <c r="D187" i="4"/>
  <c r="D195" i="4"/>
  <c r="D203" i="4"/>
  <c r="D216" i="4"/>
  <c r="D11" i="4"/>
  <c r="D19" i="4"/>
  <c r="D27" i="4"/>
  <c r="D35" i="4"/>
  <c r="D48" i="4"/>
  <c r="D56" i="4"/>
  <c r="D64" i="4"/>
  <c r="D72" i="4"/>
  <c r="D80" i="4"/>
  <c r="D88" i="4"/>
  <c r="D96" i="4"/>
  <c r="D101" i="4"/>
  <c r="D106" i="4"/>
  <c r="D114" i="4"/>
  <c r="D122" i="4"/>
  <c r="D130" i="4"/>
  <c r="D135" i="4"/>
  <c r="D143" i="4"/>
  <c r="D151" i="4"/>
  <c r="D156" i="4"/>
  <c r="D164" i="4"/>
  <c r="D172" i="4"/>
  <c r="D177" i="4"/>
  <c r="D182" i="4"/>
  <c r="D190" i="4"/>
  <c r="D198" i="4"/>
  <c r="D206" i="4"/>
  <c r="D211" i="4"/>
  <c r="D219" i="4"/>
  <c r="D83" i="4"/>
  <c r="D125" i="4"/>
  <c r="D146" i="4"/>
  <c r="D167" i="4"/>
  <c r="D59" i="4"/>
  <c r="E143" i="4"/>
  <c r="D22" i="4"/>
  <c r="D43" i="4"/>
  <c r="E101" i="4"/>
  <c r="D185" i="4"/>
  <c r="D67" i="4"/>
  <c r="D109" i="4"/>
  <c r="D193" i="4"/>
  <c r="D214" i="4"/>
  <c r="D6" i="4"/>
  <c r="D91" i="4"/>
  <c r="D175" i="4"/>
  <c r="D30" i="4"/>
  <c r="D51" i="4"/>
  <c r="D75" i="4"/>
  <c r="D117" i="4"/>
  <c r="D138" i="4"/>
  <c r="D159" i="4"/>
  <c r="D201" i="4"/>
  <c r="D38" i="4"/>
  <c r="E122" i="4"/>
  <c r="D14" i="4"/>
  <c r="D99" i="4"/>
  <c r="E164" i="4"/>
  <c r="E177" i="4"/>
  <c r="E114" i="4"/>
  <c r="E206" i="4"/>
  <c r="E80" i="4"/>
  <c r="E150" i="4"/>
  <c r="E69" i="4"/>
  <c r="E136" i="4"/>
  <c r="E46" i="4"/>
  <c r="E21" i="4"/>
  <c r="E161" i="4"/>
  <c r="E105" i="4"/>
  <c r="E59" i="4"/>
  <c r="E216" i="4"/>
  <c r="E74" i="4"/>
  <c r="E34" i="4"/>
  <c r="E172" i="4"/>
  <c r="E181" i="4"/>
  <c r="E201" i="4"/>
  <c r="E173" i="4"/>
  <c r="E91" i="4"/>
  <c r="E83" i="4"/>
  <c r="E68" i="4"/>
  <c r="E47" i="4"/>
  <c r="E102" i="4"/>
  <c r="E40" i="4"/>
  <c r="E106" i="4"/>
  <c r="E196" i="4"/>
  <c r="E94" i="4"/>
  <c r="E180" i="4"/>
  <c r="E25" i="4"/>
  <c r="E204" i="4"/>
  <c r="E92" i="4"/>
  <c r="E174" i="4"/>
  <c r="E121" i="4"/>
  <c r="E113" i="4"/>
  <c r="E90" i="4"/>
  <c r="E58" i="4"/>
  <c r="E189" i="4"/>
  <c r="E159" i="4"/>
  <c r="E78" i="4"/>
  <c r="E198" i="4"/>
  <c r="E73" i="4"/>
  <c r="E214" i="4"/>
  <c r="F214" i="4" s="1"/>
  <c r="E212" i="4"/>
  <c r="E151" i="4"/>
  <c r="E53" i="4"/>
  <c r="E26" i="4"/>
  <c r="E126" i="4"/>
  <c r="E116" i="4"/>
  <c r="E166" i="4"/>
  <c r="E186" i="4"/>
  <c r="E160" i="4"/>
  <c r="E79" i="4"/>
  <c r="E96" i="4"/>
  <c r="E218" i="4"/>
  <c r="E144" i="4"/>
  <c r="E6" i="4"/>
  <c r="E178" i="4"/>
  <c r="E142" i="4"/>
  <c r="E44" i="4"/>
  <c r="E17" i="4"/>
  <c r="E103" i="4"/>
  <c r="E156" i="4"/>
  <c r="E33" i="4"/>
  <c r="E13" i="4"/>
  <c r="E184" i="4"/>
  <c r="E137" i="4"/>
  <c r="E130" i="4"/>
  <c r="E210" i="4"/>
  <c r="E45" i="4"/>
  <c r="E20" i="4"/>
  <c r="E149" i="4"/>
  <c r="E217" i="4"/>
  <c r="E133" i="4"/>
  <c r="E100" i="4"/>
  <c r="E39" i="4"/>
  <c r="E197" i="4"/>
  <c r="E36" i="4"/>
  <c r="E35" i="4"/>
  <c r="E213" i="4"/>
  <c r="E72" i="4"/>
  <c r="E10" i="4"/>
  <c r="E176" i="4"/>
  <c r="E54" i="4"/>
  <c r="E195" i="4"/>
  <c r="E138" i="4"/>
  <c r="E163" i="4"/>
  <c r="E127" i="4"/>
  <c r="E119" i="4"/>
  <c r="E111" i="4"/>
  <c r="E86" i="4"/>
  <c r="E14" i="4"/>
  <c r="E187" i="4"/>
  <c r="E65" i="4"/>
  <c r="E38" i="4"/>
  <c r="E207" i="4"/>
  <c r="E183" i="4"/>
  <c r="E157" i="4"/>
  <c r="E154" i="4"/>
  <c r="E128" i="4"/>
  <c r="E88" i="4"/>
  <c r="E75" i="4"/>
  <c r="E147" i="4"/>
  <c r="E32" i="4"/>
  <c r="E24" i="4"/>
  <c r="E124" i="4"/>
  <c r="E112" i="4"/>
  <c r="E89" i="4"/>
  <c r="E81" i="4"/>
  <c r="E51" i="4"/>
  <c r="E43" i="4"/>
  <c r="E211" i="4"/>
  <c r="E169" i="4"/>
  <c r="E66" i="4"/>
  <c r="E77" i="4"/>
  <c r="E208" i="4"/>
  <c r="E182" i="4"/>
  <c r="E209" i="4"/>
  <c r="E167" i="4"/>
  <c r="E140" i="4"/>
  <c r="E158" i="4"/>
  <c r="E165" i="4"/>
  <c r="E125" i="4"/>
  <c r="E117" i="4"/>
  <c r="E109" i="4"/>
  <c r="E52" i="4"/>
  <c r="E42" i="4"/>
  <c r="E15" i="4"/>
  <c r="E185" i="4"/>
  <c r="E134" i="4"/>
  <c r="E99" i="4"/>
  <c r="E12" i="4"/>
  <c r="E200" i="4"/>
  <c r="E9" i="4"/>
  <c r="E194" i="4"/>
  <c r="E141" i="4"/>
  <c r="E30" i="4"/>
  <c r="E18" i="4"/>
  <c r="E145" i="4"/>
  <c r="E215" i="4"/>
  <c r="E131" i="4"/>
  <c r="E98" i="4"/>
  <c r="E37" i="4"/>
  <c r="E56" i="4"/>
  <c r="E193" i="4"/>
  <c r="E71" i="4"/>
  <c r="E148" i="4"/>
  <c r="E50" i="4"/>
  <c r="E23" i="4"/>
  <c r="E132" i="4"/>
  <c r="E76" i="4"/>
  <c r="E27" i="4"/>
  <c r="E179" i="4"/>
  <c r="E8" i="4"/>
  <c r="E192" i="4"/>
  <c r="E93" i="4"/>
  <c r="E49" i="4"/>
  <c r="E16" i="4"/>
  <c r="E139" i="4"/>
  <c r="E199" i="4"/>
  <c r="E104" i="4"/>
  <c r="E19" i="4"/>
  <c r="E95" i="4"/>
  <c r="E190" i="4"/>
  <c r="E11" i="4"/>
  <c r="E29" i="4"/>
  <c r="E146" i="4"/>
  <c r="E123" i="4"/>
  <c r="E115" i="4"/>
  <c r="E107" i="4"/>
  <c r="E82" i="4"/>
  <c r="E97" i="4"/>
  <c r="E61" i="4"/>
  <c r="E152" i="4"/>
  <c r="E168" i="4"/>
  <c r="E153" i="4"/>
  <c r="E7" i="4"/>
  <c r="E70" i="4"/>
  <c r="E28" i="4"/>
  <c r="E203" i="4"/>
  <c r="E118" i="4"/>
  <c r="E108" i="4"/>
  <c r="E85" i="4"/>
  <c r="E22" i="4"/>
  <c r="E64" i="4"/>
  <c r="E48" i="4"/>
  <c r="E188" i="4"/>
  <c r="E191" i="4"/>
  <c r="E67" i="4"/>
  <c r="E202" i="4"/>
  <c r="E63" i="4"/>
  <c r="E170" i="4"/>
  <c r="E55" i="4"/>
  <c r="E171" i="4"/>
  <c r="E62" i="4"/>
  <c r="E84" i="4"/>
  <c r="E205" i="4"/>
  <c r="E60" i="4"/>
  <c r="E31" i="4"/>
  <c r="E110" i="4"/>
  <c r="E41" i="4"/>
  <c r="E129" i="4"/>
  <c r="E135" i="4"/>
  <c r="E87" i="4"/>
  <c r="E57" i="4"/>
  <c r="E175" i="4"/>
  <c r="E120" i="4"/>
  <c r="E155" i="4"/>
  <c r="E162" i="4"/>
  <c r="F14" i="17"/>
  <c r="M17" i="16"/>
  <c r="N17" i="16"/>
  <c r="O15" i="14"/>
  <c r="P15" i="14"/>
  <c r="Q210" i="3"/>
  <c r="C209" i="4" s="1"/>
  <c r="N16" i="8"/>
  <c r="M16" i="8"/>
  <c r="M227" i="10"/>
  <c r="N227" i="10"/>
  <c r="F13" i="9"/>
  <c r="M16" i="14"/>
  <c r="N16" i="14"/>
  <c r="F218" i="4"/>
  <c r="F213" i="4"/>
  <c r="N18" i="10"/>
  <c r="M18" i="10"/>
  <c r="O226" i="8"/>
  <c r="P226" i="8"/>
  <c r="M17" i="14"/>
  <c r="N17" i="14"/>
  <c r="A18" i="18"/>
  <c r="B18" i="14"/>
  <c r="C18" i="14"/>
  <c r="D18" i="14" s="1"/>
  <c r="L17" i="8"/>
  <c r="L19" i="10"/>
  <c r="Q16" i="10"/>
  <c r="C15" i="12" s="1"/>
  <c r="E222" i="4"/>
  <c r="D221" i="4"/>
  <c r="D221" i="3"/>
  <c r="L221" i="3" s="1"/>
  <c r="D222" i="4"/>
  <c r="D224" i="4"/>
  <c r="D220" i="4"/>
  <c r="D226" i="4"/>
  <c r="D223" i="4"/>
  <c r="A223" i="2"/>
  <c r="B223" i="3"/>
  <c r="E298" i="4"/>
  <c r="D298" i="4"/>
  <c r="E303" i="4"/>
  <c r="D309" i="4"/>
  <c r="E251" i="4"/>
  <c r="E278" i="4"/>
  <c r="E348" i="4"/>
  <c r="D284" i="4"/>
  <c r="D250" i="4"/>
  <c r="D345" i="4"/>
  <c r="D281" i="4"/>
  <c r="E337" i="4"/>
  <c r="E243" i="4"/>
  <c r="D301" i="4"/>
  <c r="E357" i="4"/>
  <c r="E347" i="4"/>
  <c r="D264" i="4"/>
  <c r="E332" i="4"/>
  <c r="E362" i="4"/>
  <c r="E234" i="4"/>
  <c r="D329" i="4"/>
  <c r="D265" i="4"/>
  <c r="D367" i="4"/>
  <c r="D239" i="4"/>
  <c r="D276" i="4"/>
  <c r="D242" i="4"/>
  <c r="D366" i="4"/>
  <c r="E285" i="4"/>
  <c r="D240" i="4"/>
  <c r="E324" i="4"/>
  <c r="E260" i="4"/>
  <c r="D354" i="4"/>
  <c r="D290" i="4"/>
  <c r="E321" i="4"/>
  <c r="D257" i="4"/>
  <c r="E295" i="4"/>
  <c r="D259" i="4"/>
  <c r="D270" i="4"/>
  <c r="D317" i="4"/>
  <c r="E294" i="4"/>
  <c r="D350" i="4"/>
  <c r="D269" i="4"/>
  <c r="E326" i="4"/>
  <c r="E315" i="4"/>
  <c r="E360" i="4"/>
  <c r="E252" i="4"/>
  <c r="D346" i="4"/>
  <c r="D282" i="4"/>
  <c r="E313" i="4"/>
  <c r="D249" i="4"/>
  <c r="D287" i="4"/>
  <c r="D275" i="4"/>
  <c r="D286" i="4"/>
  <c r="E235" i="4"/>
  <c r="E306" i="4"/>
  <c r="E245" i="4"/>
  <c r="E352" i="4"/>
  <c r="D334" i="4"/>
  <c r="E341" i="4"/>
  <c r="E304" i="4"/>
  <c r="E253" i="4"/>
  <c r="E262" i="4"/>
  <c r="D336" i="4"/>
  <c r="D344" i="4"/>
  <c r="D338" i="4"/>
  <c r="D274" i="4"/>
  <c r="D369" i="4"/>
  <c r="D305" i="4"/>
  <c r="E241" i="4"/>
  <c r="D343" i="4"/>
  <c r="E311" i="4"/>
  <c r="D228" i="4"/>
  <c r="D307" i="4"/>
  <c r="E358" i="4"/>
  <c r="D318" i="4"/>
  <c r="D293" i="4"/>
  <c r="D365" i="4"/>
  <c r="D237" i="4"/>
  <c r="E246" i="4"/>
  <c r="D283" i="4"/>
  <c r="D277" i="4"/>
  <c r="D328" i="4"/>
  <c r="D364" i="4"/>
  <c r="D300" i="4"/>
  <c r="E330" i="4"/>
  <c r="E266" i="4"/>
  <c r="D361" i="4"/>
  <c r="D297" i="4"/>
  <c r="E335" i="4"/>
  <c r="D271" i="4"/>
  <c r="E333" i="4"/>
  <c r="E229" i="4"/>
  <c r="D349" i="4"/>
  <c r="D256" i="4"/>
  <c r="D353" i="4"/>
  <c r="E289" i="4"/>
  <c r="D263" i="4"/>
  <c r="D324" i="4"/>
  <c r="D362" i="4"/>
  <c r="D306" i="4"/>
  <c r="D348" i="4"/>
  <c r="E317" i="4"/>
  <c r="E293" i="4"/>
  <c r="D278" i="4"/>
  <c r="D358" i="4"/>
  <c r="D289" i="4"/>
  <c r="E237" i="4"/>
  <c r="E300" i="4"/>
  <c r="D246" i="4"/>
  <c r="E309" i="4"/>
  <c r="D285" i="4"/>
  <c r="E257" i="4"/>
  <c r="D262" i="4"/>
  <c r="E284" i="4"/>
  <c r="E369" i="4"/>
  <c r="E334" i="4"/>
  <c r="E269" i="4"/>
  <c r="D241" i="4"/>
  <c r="D360" i="4"/>
  <c r="E307" i="4"/>
  <c r="E225" i="4"/>
  <c r="E223" i="4"/>
  <c r="E226" i="4"/>
  <c r="D316" i="4"/>
  <c r="D296" i="4"/>
  <c r="D280" i="4"/>
  <c r="E359" i="4"/>
  <c r="D331" i="4"/>
  <c r="E344" i="4"/>
  <c r="E320" i="4"/>
  <c r="E296" i="4"/>
  <c r="D248" i="4"/>
  <c r="D315" i="4"/>
  <c r="D347" i="4"/>
  <c r="D291" i="4"/>
  <c r="D339" i="4"/>
  <c r="E346" i="4"/>
  <c r="E310" i="4"/>
  <c r="D230" i="4"/>
  <c r="E353" i="4"/>
  <c r="E305" i="4"/>
  <c r="E281" i="4"/>
  <c r="D261" i="4"/>
  <c r="E233" i="4"/>
  <c r="D254" i="4"/>
  <c r="D288" i="4"/>
  <c r="D233" i="4"/>
  <c r="D260" i="4"/>
  <c r="E351" i="4"/>
  <c r="D299" i="4"/>
  <c r="D255" i="4"/>
  <c r="D295" i="4"/>
  <c r="D251" i="4"/>
  <c r="D322" i="4"/>
  <c r="D258" i="4"/>
  <c r="D235" i="4"/>
  <c r="E316" i="4"/>
  <c r="D272" i="4"/>
  <c r="E244" i="4"/>
  <c r="D247" i="4"/>
  <c r="D279" i="4"/>
  <c r="D351" i="4"/>
  <c r="D337" i="4"/>
  <c r="D363" i="4"/>
  <c r="D327" i="4"/>
  <c r="E283" i="4"/>
  <c r="D332" i="4"/>
  <c r="D245" i="4"/>
  <c r="D302" i="4"/>
  <c r="E339" i="4"/>
  <c r="E287" i="4"/>
  <c r="E247" i="4"/>
  <c r="E230" i="4"/>
  <c r="E314" i="4"/>
  <c r="E250" i="4"/>
  <c r="E368" i="4"/>
  <c r="D340" i="4"/>
  <c r="D292" i="4"/>
  <c r="E268" i="4"/>
  <c r="E240" i="4"/>
  <c r="D267" i="4"/>
  <c r="D273" i="4"/>
  <c r="E275" i="4"/>
  <c r="D303" i="4"/>
  <c r="D342" i="4"/>
  <c r="E220" i="4"/>
  <c r="D357" i="4"/>
  <c r="D330" i="4"/>
  <c r="D341" i="4"/>
  <c r="D266" i="4"/>
  <c r="E331" i="4"/>
  <c r="E279" i="4"/>
  <c r="E239" i="4"/>
  <c r="E366" i="4"/>
  <c r="E302" i="4"/>
  <c r="E238" i="4"/>
  <c r="D294" i="4"/>
  <c r="D314" i="4"/>
  <c r="E364" i="4"/>
  <c r="E336" i="4"/>
  <c r="D312" i="4"/>
  <c r="E288" i="4"/>
  <c r="E264" i="4"/>
  <c r="E236" i="4"/>
  <c r="D244" i="4"/>
  <c r="D320" i="4"/>
  <c r="D326" i="4"/>
  <c r="D313" i="4"/>
  <c r="D355" i="4"/>
  <c r="D323" i="4"/>
  <c r="E263" i="4"/>
  <c r="E254" i="4"/>
  <c r="D311" i="4"/>
  <c r="D325" i="4"/>
  <c r="E273" i="4"/>
  <c r="D335" i="4"/>
  <c r="D234" i="4"/>
  <c r="D236" i="4"/>
  <c r="E227" i="4"/>
  <c r="D304" i="4"/>
  <c r="D253" i="4"/>
  <c r="D321" i="4"/>
  <c r="E224" i="4"/>
  <c r="D229" i="4"/>
  <c r="D368" i="4"/>
  <c r="D352" i="4"/>
  <c r="D319" i="4"/>
  <c r="E267" i="4"/>
  <c r="D231" i="4"/>
  <c r="D243" i="4"/>
  <c r="E350" i="4"/>
  <c r="E282" i="4"/>
  <c r="D359" i="4"/>
  <c r="E356" i="4"/>
  <c r="D308" i="4"/>
  <c r="E280" i="4"/>
  <c r="E256" i="4"/>
  <c r="D232" i="4"/>
  <c r="D238" i="4"/>
  <c r="D333" i="4"/>
  <c r="D268" i="4"/>
  <c r="E221" i="4"/>
  <c r="D252" i="4"/>
  <c r="E270" i="4"/>
  <c r="E271" i="4"/>
  <c r="D310" i="4"/>
  <c r="D356" i="4"/>
  <c r="D227" i="4"/>
  <c r="E325" i="4"/>
  <c r="E242" i="4"/>
  <c r="E274" i="4"/>
  <c r="E286" i="4"/>
  <c r="E342" i="4"/>
  <c r="E354" i="4"/>
  <c r="E291" i="4"/>
  <c r="E323" i="4"/>
  <c r="E363" i="4"/>
  <c r="E232" i="4"/>
  <c r="E248" i="4"/>
  <c r="E272" i="4"/>
  <c r="E312" i="4"/>
  <c r="E328" i="4"/>
  <c r="E228" i="4"/>
  <c r="E322" i="4"/>
  <c r="E231" i="4"/>
  <c r="E259" i="4"/>
  <c r="E319" i="4"/>
  <c r="E261" i="4"/>
  <c r="E349" i="4"/>
  <c r="E249" i="4"/>
  <c r="E265" i="4"/>
  <c r="E297" i="4"/>
  <c r="E329" i="4"/>
  <c r="E345" i="4"/>
  <c r="E361" i="4"/>
  <c r="E277" i="4"/>
  <c r="E301" i="4"/>
  <c r="E365" i="4"/>
  <c r="E290" i="4"/>
  <c r="E318" i="4"/>
  <c r="E338" i="4"/>
  <c r="E327" i="4"/>
  <c r="E343" i="4"/>
  <c r="E355" i="4"/>
  <c r="E367" i="4"/>
  <c r="E276" i="4"/>
  <c r="E292" i="4"/>
  <c r="E308" i="4"/>
  <c r="E340" i="4"/>
  <c r="E258" i="4"/>
  <c r="E255" i="4"/>
  <c r="E299" i="4"/>
  <c r="P220" i="3"/>
  <c r="Q220" i="3" s="1"/>
  <c r="C219" i="4" s="1"/>
  <c r="D225" i="4"/>
  <c r="C222" i="3"/>
  <c r="F217" i="4" l="1"/>
  <c r="F286" i="15"/>
  <c r="L18" i="14"/>
  <c r="N18" i="14" s="1"/>
  <c r="F345" i="15"/>
  <c r="F370" i="17"/>
  <c r="F302" i="15"/>
  <c r="F267" i="17"/>
  <c r="F306" i="17"/>
  <c r="F349" i="15"/>
  <c r="F324" i="17"/>
  <c r="F215" i="4"/>
  <c r="F211" i="4"/>
  <c r="F212" i="4"/>
  <c r="F339" i="17"/>
  <c r="F250" i="17"/>
  <c r="F321" i="17"/>
  <c r="F334" i="17"/>
  <c r="F234" i="17"/>
  <c r="F326" i="17"/>
  <c r="F357" i="17"/>
  <c r="F349" i="17"/>
  <c r="F288" i="17"/>
  <c r="F224" i="17"/>
  <c r="F309" i="17"/>
  <c r="F245" i="17"/>
  <c r="F303" i="17"/>
  <c r="F239" i="17"/>
  <c r="F276" i="17"/>
  <c r="F265" i="17"/>
  <c r="F11" i="17"/>
  <c r="F224" i="9"/>
  <c r="F12" i="9"/>
  <c r="F222" i="9"/>
  <c r="F223" i="9"/>
  <c r="F234" i="15"/>
  <c r="F331" i="15"/>
  <c r="F358" i="15"/>
  <c r="F287" i="15"/>
  <c r="F221" i="15"/>
  <c r="F284" i="15"/>
  <c r="F223" i="15"/>
  <c r="F322" i="15"/>
  <c r="F281" i="15"/>
  <c r="F350" i="15"/>
  <c r="F306" i="15"/>
  <c r="F242" i="15"/>
  <c r="F298" i="15"/>
  <c r="F237" i="15"/>
  <c r="F16" i="12"/>
  <c r="F221" i="12"/>
  <c r="F359" i="17"/>
  <c r="F300" i="17"/>
  <c r="F315" i="17"/>
  <c r="F355" i="17"/>
  <c r="F227" i="17"/>
  <c r="F308" i="17"/>
  <c r="F329" i="17"/>
  <c r="F341" i="17"/>
  <c r="F280" i="17"/>
  <c r="F237" i="17"/>
  <c r="F295" i="17"/>
  <c r="F9" i="17"/>
  <c r="F257" i="17"/>
  <c r="F10" i="9"/>
  <c r="F220" i="9"/>
  <c r="F351" i="15"/>
  <c r="F279" i="15"/>
  <c r="F364" i="15"/>
  <c r="F336" i="15"/>
  <c r="F320" i="15"/>
  <c r="F276" i="15"/>
  <c r="F309" i="15"/>
  <c r="F245" i="15"/>
  <c r="F301" i="15"/>
  <c r="F227" i="15"/>
  <c r="F232" i="15"/>
  <c r="F210" i="4"/>
  <c r="F370" i="12"/>
  <c r="F224" i="12"/>
  <c r="F348" i="17"/>
  <c r="F299" i="17"/>
  <c r="F241" i="15"/>
  <c r="F222" i="12"/>
  <c r="F216" i="4"/>
  <c r="F238" i="17"/>
  <c r="F251" i="17"/>
  <c r="F335" i="17"/>
  <c r="F327" i="17"/>
  <c r="F242" i="17"/>
  <c r="F314" i="17"/>
  <c r="F254" i="17"/>
  <c r="F282" i="17"/>
  <c r="F277" i="17"/>
  <c r="F271" i="17"/>
  <c r="F297" i="17"/>
  <c r="F233" i="17"/>
  <c r="F11" i="9"/>
  <c r="F219" i="9"/>
  <c r="F290" i="15"/>
  <c r="F308" i="15"/>
  <c r="F319" i="15"/>
  <c r="F295" i="15"/>
  <c r="F353" i="15"/>
  <c r="F355" i="15"/>
  <c r="F256" i="15"/>
  <c r="F346" i="15"/>
  <c r="F330" i="15"/>
  <c r="F253" i="15"/>
  <c r="F230" i="15"/>
  <c r="F310" i="17"/>
  <c r="F350" i="17"/>
  <c r="F249" i="15"/>
  <c r="F354" i="17"/>
  <c r="Q15" i="14"/>
  <c r="C14" i="15" s="1"/>
  <c r="F14" i="15" s="1"/>
  <c r="F356" i="17"/>
  <c r="N17" i="8"/>
  <c r="M17" i="8"/>
  <c r="Q226" i="8"/>
  <c r="C225" i="9" s="1"/>
  <c r="F225" i="9" s="1"/>
  <c r="O17" i="16"/>
  <c r="P17" i="16"/>
  <c r="A205" i="2"/>
  <c r="C207" i="3"/>
  <c r="D207" i="3" s="1"/>
  <c r="B207" i="3"/>
  <c r="F219" i="12"/>
  <c r="F11" i="12"/>
  <c r="F13" i="12"/>
  <c r="N229" i="8"/>
  <c r="M229" i="8"/>
  <c r="F294" i="17"/>
  <c r="F274" i="17"/>
  <c r="F286" i="17"/>
  <c r="F369" i="17"/>
  <c r="F337" i="17"/>
  <c r="F368" i="17"/>
  <c r="F290" i="17"/>
  <c r="F318" i="17"/>
  <c r="F333" i="17"/>
  <c r="F272" i="17"/>
  <c r="F293" i="17"/>
  <c r="F229" i="17"/>
  <c r="F287" i="17"/>
  <c r="F223" i="17"/>
  <c r="F260" i="17"/>
  <c r="F313" i="17"/>
  <c r="F249" i="17"/>
  <c r="L19" i="16"/>
  <c r="F329" i="15"/>
  <c r="F343" i="15"/>
  <c r="F341" i="15"/>
  <c r="F356" i="15"/>
  <c r="F333" i="15"/>
  <c r="F305" i="15"/>
  <c r="F369" i="15"/>
  <c r="F269" i="15"/>
  <c r="F266" i="15"/>
  <c r="F357" i="15"/>
  <c r="F334" i="15"/>
  <c r="F318" i="15"/>
  <c r="F271" i="15"/>
  <c r="F304" i="15"/>
  <c r="F240" i="15"/>
  <c r="F296" i="15"/>
  <c r="F288" i="15"/>
  <c r="F222" i="15"/>
  <c r="F12" i="15"/>
  <c r="F250" i="15"/>
  <c r="F293" i="15"/>
  <c r="O227" i="10"/>
  <c r="P227" i="10"/>
  <c r="F219" i="4"/>
  <c r="F332" i="17"/>
  <c r="F266" i="17"/>
  <c r="F316" i="17"/>
  <c r="F342" i="17"/>
  <c r="F258" i="17"/>
  <c r="F353" i="17"/>
  <c r="F366" i="17"/>
  <c r="F270" i="17"/>
  <c r="F323" i="17"/>
  <c r="F360" i="17"/>
  <c r="F283" i="17"/>
  <c r="F302" i="17"/>
  <c r="F325" i="17"/>
  <c r="F264" i="17"/>
  <c r="F285" i="17"/>
  <c r="F221" i="17"/>
  <c r="F279" i="17"/>
  <c r="F252" i="17"/>
  <c r="F305" i="17"/>
  <c r="F241" i="17"/>
  <c r="A20" i="19"/>
  <c r="B20" i="16"/>
  <c r="C20" i="16"/>
  <c r="D20" i="16" s="1"/>
  <c r="F221" i="9"/>
  <c r="L20" i="10"/>
  <c r="F313" i="15"/>
  <c r="F327" i="15"/>
  <c r="F325" i="15"/>
  <c r="F339" i="15"/>
  <c r="F337" i="15"/>
  <c r="F335" i="15"/>
  <c r="F317" i="15"/>
  <c r="F300" i="15"/>
  <c r="F226" i="15"/>
  <c r="F360" i="15"/>
  <c r="F264" i="15"/>
  <c r="F362" i="15"/>
  <c r="F261" i="15"/>
  <c r="F348" i="15"/>
  <c r="F332" i="15"/>
  <c r="F316" i="15"/>
  <c r="F258" i="15"/>
  <c r="F291" i="15"/>
  <c r="F235" i="15"/>
  <c r="F11" i="15"/>
  <c r="F283" i="15"/>
  <c r="F275" i="15"/>
  <c r="F8" i="15"/>
  <c r="O18" i="16"/>
  <c r="P18" i="16"/>
  <c r="F274" i="15"/>
  <c r="F14" i="12"/>
  <c r="A230" i="6"/>
  <c r="B230" i="8"/>
  <c r="C230" i="8"/>
  <c r="D230" i="8" s="1"/>
  <c r="F362" i="17"/>
  <c r="F358" i="17"/>
  <c r="F352" i="17"/>
  <c r="F320" i="17"/>
  <c r="F256" i="17"/>
  <c r="F338" i="17"/>
  <c r="F244" i="17"/>
  <c r="F9" i="9"/>
  <c r="F8" i="9"/>
  <c r="F323" i="15"/>
  <c r="F321" i="15"/>
  <c r="F251" i="15"/>
  <c r="F314" i="15"/>
  <c r="F278" i="15"/>
  <c r="F370" i="15"/>
  <c r="N19" i="10"/>
  <c r="M19" i="10"/>
  <c r="F363" i="17"/>
  <c r="Q15" i="8"/>
  <c r="C14" i="9" s="1"/>
  <c r="F14" i="9" s="1"/>
  <c r="F336" i="17"/>
  <c r="F301" i="17"/>
  <c r="F231" i="17"/>
  <c r="O18" i="10"/>
  <c r="P18" i="10"/>
  <c r="Q18" i="10" s="1"/>
  <c r="C17" i="12" s="1"/>
  <c r="F17" i="12" s="1"/>
  <c r="A19" i="18"/>
  <c r="B19" i="14"/>
  <c r="C19" i="14"/>
  <c r="D19" i="14" s="1"/>
  <c r="L229" i="10"/>
  <c r="F223" i="12"/>
  <c r="F10" i="12"/>
  <c r="F12" i="12"/>
  <c r="F307" i="17"/>
  <c r="F367" i="17"/>
  <c r="F222" i="17"/>
  <c r="F361" i="17"/>
  <c r="F259" i="17"/>
  <c r="F13" i="17"/>
  <c r="F235" i="17"/>
  <c r="F298" i="17"/>
  <c r="F346" i="17"/>
  <c r="F226" i="17"/>
  <c r="F15" i="17"/>
  <c r="F275" i="17"/>
  <c r="F312" i="17"/>
  <c r="F248" i="17"/>
  <c r="F330" i="17"/>
  <c r="F269" i="17"/>
  <c r="F10" i="17"/>
  <c r="F263" i="17"/>
  <c r="F236" i="17"/>
  <c r="F289" i="17"/>
  <c r="F225" i="17"/>
  <c r="O228" i="10"/>
  <c r="P228" i="10"/>
  <c r="F370" i="9"/>
  <c r="L18" i="8"/>
  <c r="A21" i="7"/>
  <c r="B21" i="10"/>
  <c r="C21" i="10"/>
  <c r="D21" i="10" s="1"/>
  <c r="F267" i="15"/>
  <c r="F285" i="15"/>
  <c r="F303" i="15"/>
  <c r="F280" i="15"/>
  <c r="F282" i="15"/>
  <c r="F310" i="15"/>
  <c r="F246" i="15"/>
  <c r="F307" i="15"/>
  <c r="F243" i="15"/>
  <c r="F344" i="15"/>
  <c r="F328" i="15"/>
  <c r="F312" i="15"/>
  <c r="F248" i="15"/>
  <c r="F273" i="15"/>
  <c r="F220" i="15"/>
  <c r="F368" i="15"/>
  <c r="F265" i="15"/>
  <c r="F363" i="15"/>
  <c r="F257" i="15"/>
  <c r="L208" i="3"/>
  <c r="F268" i="17"/>
  <c r="O17" i="14"/>
  <c r="P17" i="14"/>
  <c r="O16" i="8"/>
  <c r="P16" i="8"/>
  <c r="A230" i="7"/>
  <c r="B230" i="10"/>
  <c r="C230" i="10"/>
  <c r="D230" i="10" s="1"/>
  <c r="F225" i="12"/>
  <c r="F351" i="17"/>
  <c r="F331" i="17"/>
  <c r="F230" i="17"/>
  <c r="F364" i="17"/>
  <c r="F243" i="17"/>
  <c r="F12" i="17"/>
  <c r="F347" i="17"/>
  <c r="F291" i="17"/>
  <c r="F343" i="17"/>
  <c r="F219" i="17"/>
  <c r="F246" i="17"/>
  <c r="F304" i="17"/>
  <c r="F240" i="17"/>
  <c r="F322" i="17"/>
  <c r="F261" i="17"/>
  <c r="F319" i="17"/>
  <c r="F255" i="17"/>
  <c r="F292" i="17"/>
  <c r="F228" i="17"/>
  <c r="F281" i="17"/>
  <c r="A19" i="6"/>
  <c r="C19" i="8"/>
  <c r="D19" i="8" s="1"/>
  <c r="B19" i="8"/>
  <c r="F270" i="15"/>
  <c r="F365" i="15"/>
  <c r="F347" i="15"/>
  <c r="F229" i="15"/>
  <c r="F244" i="15"/>
  <c r="F262" i="15"/>
  <c r="F239" i="15"/>
  <c r="F277" i="15"/>
  <c r="F297" i="15"/>
  <c r="F236" i="15"/>
  <c r="F233" i="15"/>
  <c r="F342" i="15"/>
  <c r="F326" i="15"/>
  <c r="F299" i="15"/>
  <c r="F238" i="15"/>
  <c r="F366" i="15"/>
  <c r="F268" i="15"/>
  <c r="F361" i="15"/>
  <c r="F260" i="15"/>
  <c r="F354" i="15"/>
  <c r="F252" i="15"/>
  <c r="F7" i="15"/>
  <c r="N228" i="8"/>
  <c r="O228" i="8" s="1"/>
  <c r="M228" i="8"/>
  <c r="F259" i="15"/>
  <c r="F338" i="15"/>
  <c r="M18" i="14"/>
  <c r="F15" i="12"/>
  <c r="O16" i="14"/>
  <c r="P16" i="14"/>
  <c r="F209" i="4"/>
  <c r="F220" i="12"/>
  <c r="N209" i="3"/>
  <c r="M209" i="3"/>
  <c r="F345" i="17"/>
  <c r="F278" i="17"/>
  <c r="F328" i="17"/>
  <c r="F344" i="17"/>
  <c r="F262" i="17"/>
  <c r="F340" i="17"/>
  <c r="F365" i="17"/>
  <c r="F296" i="17"/>
  <c r="F232" i="17"/>
  <c r="F317" i="17"/>
  <c r="F253" i="17"/>
  <c r="F311" i="17"/>
  <c r="F247" i="17"/>
  <c r="F284" i="17"/>
  <c r="F220" i="17"/>
  <c r="F273" i="17"/>
  <c r="F226" i="9"/>
  <c r="F315" i="15"/>
  <c r="F224" i="15"/>
  <c r="F219" i="15"/>
  <c r="F367" i="15"/>
  <c r="F272" i="15"/>
  <c r="F292" i="15"/>
  <c r="F231" i="15"/>
  <c r="F289" i="15"/>
  <c r="F228" i="15"/>
  <c r="F340" i="15"/>
  <c r="F324" i="15"/>
  <c r="F294" i="15"/>
  <c r="F225" i="15"/>
  <c r="F359" i="15"/>
  <c r="F263" i="15"/>
  <c r="F352" i="15"/>
  <c r="F255" i="15"/>
  <c r="F311" i="15"/>
  <c r="F247" i="15"/>
  <c r="F10" i="15"/>
  <c r="M221" i="3"/>
  <c r="N221" i="3"/>
  <c r="O221" i="3" s="1"/>
  <c r="D222" i="3"/>
  <c r="L222" i="3" s="1"/>
  <c r="A224" i="2"/>
  <c r="B224" i="3"/>
  <c r="C223" i="3"/>
  <c r="D223" i="3" s="1"/>
  <c r="Q17" i="16" l="1"/>
  <c r="C16" i="17" s="1"/>
  <c r="F16" i="17" s="1"/>
  <c r="Q16" i="14"/>
  <c r="C15" i="15" s="1"/>
  <c r="F15" i="15" s="1"/>
  <c r="L230" i="10"/>
  <c r="L21" i="10"/>
  <c r="Q228" i="10"/>
  <c r="C227" i="12" s="1"/>
  <c r="F227" i="12" s="1"/>
  <c r="Q18" i="16"/>
  <c r="C17" i="17" s="1"/>
  <c r="F17" i="17" s="1"/>
  <c r="L19" i="8"/>
  <c r="L207" i="3"/>
  <c r="N207" i="3" s="1"/>
  <c r="A231" i="7"/>
  <c r="B231" i="10"/>
  <c r="C231" i="10"/>
  <c r="D231" i="10" s="1"/>
  <c r="L20" i="16"/>
  <c r="O17" i="8"/>
  <c r="P17" i="8"/>
  <c r="O18" i="14"/>
  <c r="P18" i="14"/>
  <c r="P228" i="8"/>
  <c r="Q228" i="8" s="1"/>
  <c r="C227" i="9" s="1"/>
  <c r="F227" i="9" s="1"/>
  <c r="Q16" i="8"/>
  <c r="C15" i="9" s="1"/>
  <c r="F15" i="9" s="1"/>
  <c r="Q227" i="10"/>
  <c r="C226" i="12" s="1"/>
  <c r="F226" i="12" s="1"/>
  <c r="O209" i="3"/>
  <c r="P209" i="3"/>
  <c r="Q17" i="14"/>
  <c r="C16" i="15" s="1"/>
  <c r="F16" i="15" s="1"/>
  <c r="N229" i="10"/>
  <c r="M229" i="10"/>
  <c r="L230" i="8"/>
  <c r="A204" i="2"/>
  <c r="B206" i="3"/>
  <c r="C206" i="3"/>
  <c r="D206" i="3" s="1"/>
  <c r="L206" i="3" s="1"/>
  <c r="N230" i="10"/>
  <c r="M230" i="10"/>
  <c r="N19" i="8"/>
  <c r="M19" i="8"/>
  <c r="N208" i="3"/>
  <c r="M208" i="3"/>
  <c r="N21" i="10"/>
  <c r="M21" i="10"/>
  <c r="A231" i="6"/>
  <c r="C231" i="8"/>
  <c r="D231" i="8" s="1"/>
  <c r="L231" i="8" s="1"/>
  <c r="B231" i="8"/>
  <c r="M19" i="16"/>
  <c r="N19" i="16"/>
  <c r="A22" i="7"/>
  <c r="B22" i="10"/>
  <c r="C22" i="10"/>
  <c r="D22" i="10" s="1"/>
  <c r="L19" i="14"/>
  <c r="O19" i="10"/>
  <c r="P19" i="10"/>
  <c r="N20" i="10"/>
  <c r="M20" i="10"/>
  <c r="O229" i="8"/>
  <c r="P229" i="8"/>
  <c r="Q229" i="8" s="1"/>
  <c r="C228" i="9" s="1"/>
  <c r="F228" i="9" s="1"/>
  <c r="A21" i="19"/>
  <c r="B21" i="16"/>
  <c r="C21" i="16"/>
  <c r="D21" i="16" s="1"/>
  <c r="A20" i="6"/>
  <c r="B20" i="8"/>
  <c r="C20" i="8"/>
  <c r="D20" i="8" s="1"/>
  <c r="N18" i="8"/>
  <c r="M18" i="8"/>
  <c r="A20" i="18"/>
  <c r="B20" i="14"/>
  <c r="C20" i="14"/>
  <c r="D20" i="14" s="1"/>
  <c r="P221" i="3"/>
  <c r="Q221" i="3" s="1"/>
  <c r="C220" i="4" s="1"/>
  <c r="F220" i="4" s="1"/>
  <c r="M222" i="3"/>
  <c r="N222" i="3"/>
  <c r="O222" i="3" s="1"/>
  <c r="A225" i="2"/>
  <c r="B225" i="3"/>
  <c r="L223" i="3"/>
  <c r="C224" i="3"/>
  <c r="D224" i="3" s="1"/>
  <c r="M207" i="3" l="1"/>
  <c r="Q209" i="3"/>
  <c r="C208" i="4" s="1"/>
  <c r="F208" i="4" s="1"/>
  <c r="L21" i="16"/>
  <c r="M19" i="14"/>
  <c r="N19" i="14"/>
  <c r="A232" i="6"/>
  <c r="C232" i="8"/>
  <c r="D232" i="8" s="1"/>
  <c r="B232" i="8"/>
  <c r="O230" i="10"/>
  <c r="P230" i="10"/>
  <c r="O207" i="3"/>
  <c r="P207" i="3"/>
  <c r="Q17" i="8"/>
  <c r="C16" i="9" s="1"/>
  <c r="F16" i="9" s="1"/>
  <c r="N206" i="3"/>
  <c r="O206" i="3" s="1"/>
  <c r="M206" i="3"/>
  <c r="L22" i="10"/>
  <c r="A203" i="2"/>
  <c r="B205" i="3"/>
  <c r="C205" i="3"/>
  <c r="D205" i="3" s="1"/>
  <c r="M20" i="16"/>
  <c r="N20" i="16"/>
  <c r="N231" i="8"/>
  <c r="M231" i="8"/>
  <c r="O208" i="3"/>
  <c r="P208" i="3"/>
  <c r="L20" i="14"/>
  <c r="A21" i="18"/>
  <c r="B21" i="14"/>
  <c r="C21" i="14"/>
  <c r="D21" i="14" s="1"/>
  <c r="A22" i="19"/>
  <c r="B22" i="16"/>
  <c r="C22" i="16"/>
  <c r="D22" i="16" s="1"/>
  <c r="O21" i="10"/>
  <c r="P21" i="10"/>
  <c r="O18" i="8"/>
  <c r="P18" i="8"/>
  <c r="A23" i="7"/>
  <c r="B23" i="10"/>
  <c r="C23" i="10"/>
  <c r="D23" i="10" s="1"/>
  <c r="L20" i="8"/>
  <c r="O20" i="10"/>
  <c r="P20" i="10"/>
  <c r="L231" i="10"/>
  <c r="O19" i="16"/>
  <c r="P19" i="16"/>
  <c r="Q19" i="16" s="1"/>
  <c r="C18" i="17" s="1"/>
  <c r="F18" i="17" s="1"/>
  <c r="N230" i="8"/>
  <c r="O230" i="8" s="1"/>
  <c r="M230" i="8"/>
  <c r="A21" i="6"/>
  <c r="B21" i="8"/>
  <c r="C21" i="8"/>
  <c r="D21" i="8" s="1"/>
  <c r="Q19" i="10"/>
  <c r="C18" i="12" s="1"/>
  <c r="F18" i="12" s="1"/>
  <c r="O19" i="8"/>
  <c r="P19" i="8"/>
  <c r="O229" i="10"/>
  <c r="P229" i="10"/>
  <c r="Q18" i="14"/>
  <c r="C17" i="15" s="1"/>
  <c r="F17" i="15" s="1"/>
  <c r="A232" i="7"/>
  <c r="B232" i="10"/>
  <c r="C232" i="10"/>
  <c r="D232" i="10" s="1"/>
  <c r="P222" i="3"/>
  <c r="Q222" i="3" s="1"/>
  <c r="M223" i="3"/>
  <c r="N223" i="3"/>
  <c r="A226" i="2"/>
  <c r="B226" i="3"/>
  <c r="L224" i="3"/>
  <c r="C225" i="3"/>
  <c r="D225" i="3" s="1"/>
  <c r="Q208" i="3" l="1"/>
  <c r="C207" i="4" s="1"/>
  <c r="F207" i="4" s="1"/>
  <c r="L23" i="10"/>
  <c r="L232" i="10"/>
  <c r="Q20" i="10"/>
  <c r="C19" i="12" s="1"/>
  <c r="F19" i="12" s="1"/>
  <c r="Q21" i="10"/>
  <c r="C20" i="12" s="1"/>
  <c r="F20" i="12" s="1"/>
  <c r="Q229" i="10"/>
  <c r="C228" i="12" s="1"/>
  <c r="F228" i="12" s="1"/>
  <c r="L205" i="3"/>
  <c r="M20" i="14"/>
  <c r="N20" i="14"/>
  <c r="N22" i="10"/>
  <c r="M22" i="10"/>
  <c r="P230" i="8"/>
  <c r="Q230" i="8" s="1"/>
  <c r="C229" i="9" s="1"/>
  <c r="F229" i="9" s="1"/>
  <c r="L22" i="16"/>
  <c r="P206" i="3"/>
  <c r="Q206" i="3" s="1"/>
  <c r="C205" i="4" s="1"/>
  <c r="F205" i="4" s="1"/>
  <c r="L232" i="8"/>
  <c r="L21" i="8"/>
  <c r="A202" i="2"/>
  <c r="B204" i="3"/>
  <c r="C204" i="3"/>
  <c r="D204" i="3" s="1"/>
  <c r="L204" i="3" s="1"/>
  <c r="A22" i="6"/>
  <c r="B22" i="8"/>
  <c r="C22" i="8"/>
  <c r="D22" i="8" s="1"/>
  <c r="N23" i="10"/>
  <c r="M23" i="10"/>
  <c r="A23" i="19"/>
  <c r="C23" i="16"/>
  <c r="D23" i="16" s="1"/>
  <c r="B23" i="16"/>
  <c r="O231" i="8"/>
  <c r="P231" i="8"/>
  <c r="A233" i="6"/>
  <c r="B233" i="8"/>
  <c r="C233" i="8"/>
  <c r="D233" i="8" s="1"/>
  <c r="Q230" i="10"/>
  <c r="C229" i="12" s="1"/>
  <c r="F229" i="12" s="1"/>
  <c r="A24" i="7"/>
  <c r="C24" i="10"/>
  <c r="D24" i="10" s="1"/>
  <c r="B24" i="10"/>
  <c r="O20" i="16"/>
  <c r="P20" i="16"/>
  <c r="O19" i="14"/>
  <c r="P19" i="14"/>
  <c r="N205" i="3"/>
  <c r="M205" i="3"/>
  <c r="A233" i="7"/>
  <c r="B233" i="10"/>
  <c r="C233" i="10"/>
  <c r="D233" i="10" s="1"/>
  <c r="N20" i="8"/>
  <c r="M20" i="8"/>
  <c r="Q19" i="8"/>
  <c r="C18" i="9" s="1"/>
  <c r="F18" i="9" s="1"/>
  <c r="L21" i="14"/>
  <c r="M232" i="10"/>
  <c r="N232" i="10"/>
  <c r="N231" i="10"/>
  <c r="M231" i="10"/>
  <c r="Q18" i="8"/>
  <c r="C17" i="9" s="1"/>
  <c r="F17" i="9" s="1"/>
  <c r="A22" i="18"/>
  <c r="B22" i="14"/>
  <c r="C22" i="14"/>
  <c r="D22" i="14" s="1"/>
  <c r="Q207" i="3"/>
  <c r="C206" i="4" s="1"/>
  <c r="F206" i="4" s="1"/>
  <c r="M21" i="16"/>
  <c r="N21" i="16"/>
  <c r="P223" i="3"/>
  <c r="O223" i="3"/>
  <c r="M224" i="3"/>
  <c r="N224" i="3"/>
  <c r="A227" i="2"/>
  <c r="B227" i="3"/>
  <c r="L225" i="3"/>
  <c r="C221" i="4"/>
  <c r="F221" i="4" s="1"/>
  <c r="C226" i="3"/>
  <c r="D226" i="3" s="1"/>
  <c r="L24" i="10" l="1"/>
  <c r="L233" i="10"/>
  <c r="L23" i="16"/>
  <c r="L22" i="8"/>
  <c r="Q20" i="16"/>
  <c r="C19" i="17" s="1"/>
  <c r="F19" i="17" s="1"/>
  <c r="N24" i="10"/>
  <c r="M24" i="10"/>
  <c r="A25" i="7"/>
  <c r="B25" i="10"/>
  <c r="C25" i="10"/>
  <c r="D25" i="10" s="1"/>
  <c r="N204" i="3"/>
  <c r="M204" i="3"/>
  <c r="N232" i="8"/>
  <c r="M232" i="8"/>
  <c r="N233" i="10"/>
  <c r="M233" i="10"/>
  <c r="N22" i="16"/>
  <c r="M22" i="16"/>
  <c r="Q231" i="8"/>
  <c r="C230" i="9" s="1"/>
  <c r="F230" i="9" s="1"/>
  <c r="M21" i="14"/>
  <c r="N21" i="14"/>
  <c r="O205" i="3"/>
  <c r="P205" i="3"/>
  <c r="Q205" i="3" s="1"/>
  <c r="C204" i="4" s="1"/>
  <c r="F204" i="4" s="1"/>
  <c r="O22" i="10"/>
  <c r="P22" i="10"/>
  <c r="O23" i="10"/>
  <c r="P23" i="10"/>
  <c r="O231" i="10"/>
  <c r="P231" i="10"/>
  <c r="O232" i="10"/>
  <c r="P232" i="10"/>
  <c r="Q232" i="10" s="1"/>
  <c r="C231" i="12" s="1"/>
  <c r="F231" i="12" s="1"/>
  <c r="A234" i="7"/>
  <c r="B234" i="10"/>
  <c r="C234" i="10"/>
  <c r="D234" i="10" s="1"/>
  <c r="A24" i="19"/>
  <c r="C24" i="16"/>
  <c r="D24" i="16" s="1"/>
  <c r="B24" i="16"/>
  <c r="A201" i="2"/>
  <c r="C203" i="3"/>
  <c r="D203" i="3" s="1"/>
  <c r="B203" i="3"/>
  <c r="O20" i="14"/>
  <c r="P20" i="14"/>
  <c r="O20" i="8"/>
  <c r="P20" i="8"/>
  <c r="A234" i="6"/>
  <c r="B234" i="8"/>
  <c r="C234" i="8"/>
  <c r="D234" i="8" s="1"/>
  <c r="L234" i="8" s="1"/>
  <c r="O21" i="16"/>
  <c r="P21" i="16"/>
  <c r="N22" i="8"/>
  <c r="M22" i="8"/>
  <c r="A23" i="6"/>
  <c r="B23" i="8"/>
  <c r="C23" i="8"/>
  <c r="D23" i="8" s="1"/>
  <c r="M23" i="16"/>
  <c r="N23" i="16"/>
  <c r="L22" i="14"/>
  <c r="A23" i="18"/>
  <c r="B23" i="14"/>
  <c r="C23" i="14"/>
  <c r="D23" i="14" s="1"/>
  <c r="Q19" i="14"/>
  <c r="C18" i="15" s="1"/>
  <c r="F18" i="15" s="1"/>
  <c r="L233" i="8"/>
  <c r="N21" i="8"/>
  <c r="M21" i="8"/>
  <c r="Q223" i="3"/>
  <c r="C222" i="4" s="1"/>
  <c r="F222" i="4" s="1"/>
  <c r="M225" i="3"/>
  <c r="N225" i="3"/>
  <c r="P224" i="3"/>
  <c r="O224" i="3"/>
  <c r="A228" i="2"/>
  <c r="B228" i="3"/>
  <c r="L226" i="3"/>
  <c r="C227" i="3"/>
  <c r="D227" i="3" s="1"/>
  <c r="Q21" i="16" l="1"/>
  <c r="C20" i="17" s="1"/>
  <c r="F20" i="17" s="1"/>
  <c r="Q23" i="10"/>
  <c r="C22" i="12" s="1"/>
  <c r="F22" i="12" s="1"/>
  <c r="L23" i="8"/>
  <c r="M23" i="8" s="1"/>
  <c r="L23" i="14"/>
  <c r="Q20" i="8"/>
  <c r="C19" i="9" s="1"/>
  <c r="F19" i="9" s="1"/>
  <c r="A25" i="19"/>
  <c r="B25" i="16"/>
  <c r="C25" i="16"/>
  <c r="D25" i="16" s="1"/>
  <c r="O204" i="3"/>
  <c r="P204" i="3"/>
  <c r="Q20" i="14"/>
  <c r="C19" i="15" s="1"/>
  <c r="F19" i="15" s="1"/>
  <c r="L234" i="10"/>
  <c r="O22" i="16"/>
  <c r="P22" i="16"/>
  <c r="L25" i="10"/>
  <c r="O23" i="16"/>
  <c r="P23" i="16"/>
  <c r="L203" i="3"/>
  <c r="A235" i="7"/>
  <c r="C235" i="10"/>
  <c r="D235" i="10" s="1"/>
  <c r="B235" i="10"/>
  <c r="Q22" i="10"/>
  <c r="C21" i="12" s="1"/>
  <c r="F21" i="12" s="1"/>
  <c r="A26" i="7"/>
  <c r="B26" i="10"/>
  <c r="C26" i="10"/>
  <c r="D26" i="10" s="1"/>
  <c r="A24" i="6"/>
  <c r="B24" i="8"/>
  <c r="C24" i="8"/>
  <c r="D24" i="8" s="1"/>
  <c r="A24" i="18"/>
  <c r="C24" i="14"/>
  <c r="D24" i="14" s="1"/>
  <c r="B24" i="14"/>
  <c r="M22" i="14"/>
  <c r="N22" i="14"/>
  <c r="N234" i="8"/>
  <c r="M234" i="8"/>
  <c r="O233" i="10"/>
  <c r="P233" i="10"/>
  <c r="O21" i="8"/>
  <c r="P21" i="8"/>
  <c r="N233" i="8"/>
  <c r="M233" i="8"/>
  <c r="A200" i="2"/>
  <c r="C202" i="3"/>
  <c r="D202" i="3" s="1"/>
  <c r="B202" i="3"/>
  <c r="O24" i="10"/>
  <c r="P24" i="10"/>
  <c r="O22" i="8"/>
  <c r="P22" i="8"/>
  <c r="A235" i="6"/>
  <c r="B235" i="8"/>
  <c r="C235" i="8"/>
  <c r="D235" i="8" s="1"/>
  <c r="L235" i="8" s="1"/>
  <c r="L24" i="16"/>
  <c r="Q231" i="10"/>
  <c r="C230" i="12" s="1"/>
  <c r="F230" i="12" s="1"/>
  <c r="P21" i="14"/>
  <c r="O21" i="14"/>
  <c r="O232" i="8"/>
  <c r="P232" i="8"/>
  <c r="Q224" i="3"/>
  <c r="C223" i="4" s="1"/>
  <c r="F223" i="4" s="1"/>
  <c r="P225" i="3"/>
  <c r="O225" i="3"/>
  <c r="M226" i="3"/>
  <c r="N226" i="3"/>
  <c r="A229" i="2"/>
  <c r="B229" i="3"/>
  <c r="L227" i="3"/>
  <c r="C228" i="3"/>
  <c r="D228" i="3" s="1"/>
  <c r="L202" i="3" l="1"/>
  <c r="L24" i="8"/>
  <c r="Q23" i="16"/>
  <c r="C22" i="17" s="1"/>
  <c r="F22" i="17" s="1"/>
  <c r="Q22" i="16"/>
  <c r="C21" i="17" s="1"/>
  <c r="F21" i="17" s="1"/>
  <c r="N23" i="8"/>
  <c r="O23" i="8" s="1"/>
  <c r="L24" i="14"/>
  <c r="N24" i="14" s="1"/>
  <c r="Q21" i="14"/>
  <c r="C20" i="15" s="1"/>
  <c r="F20" i="15" s="1"/>
  <c r="N24" i="8"/>
  <c r="M24" i="8"/>
  <c r="A236" i="7"/>
  <c r="B236" i="10"/>
  <c r="C236" i="10"/>
  <c r="D236" i="10" s="1"/>
  <c r="Q232" i="8"/>
  <c r="C231" i="9" s="1"/>
  <c r="F231" i="9" s="1"/>
  <c r="A199" i="2"/>
  <c r="C201" i="3"/>
  <c r="D201" i="3" s="1"/>
  <c r="B201" i="3"/>
  <c r="O234" i="8"/>
  <c r="P234" i="8"/>
  <c r="A25" i="6"/>
  <c r="B25" i="8"/>
  <c r="C25" i="8"/>
  <c r="D25" i="8" s="1"/>
  <c r="N203" i="3"/>
  <c r="M203" i="3"/>
  <c r="Q204" i="3"/>
  <c r="C203" i="4" s="1"/>
  <c r="F203" i="4" s="1"/>
  <c r="N202" i="3"/>
  <c r="M202" i="3"/>
  <c r="O233" i="8"/>
  <c r="P233" i="8"/>
  <c r="A27" i="7"/>
  <c r="B27" i="10"/>
  <c r="C27" i="10"/>
  <c r="D27" i="10" s="1"/>
  <c r="N25" i="10"/>
  <c r="M25" i="10"/>
  <c r="L25" i="16"/>
  <c r="A236" i="6"/>
  <c r="C236" i="8"/>
  <c r="D236" i="8" s="1"/>
  <c r="B236" i="8"/>
  <c r="O22" i="14"/>
  <c r="P22" i="14"/>
  <c r="M24" i="16"/>
  <c r="N24" i="16"/>
  <c r="Q21" i="8"/>
  <c r="C20" i="9" s="1"/>
  <c r="F20" i="9" s="1"/>
  <c r="A26" i="19"/>
  <c r="B26" i="16"/>
  <c r="C26" i="16"/>
  <c r="D26" i="16" s="1"/>
  <c r="N235" i="8"/>
  <c r="M235" i="8"/>
  <c r="Q24" i="10"/>
  <c r="C23" i="12" s="1"/>
  <c r="F23" i="12" s="1"/>
  <c r="L26" i="10"/>
  <c r="Q22" i="8"/>
  <c r="C21" i="9" s="1"/>
  <c r="F21" i="9" s="1"/>
  <c r="A25" i="18"/>
  <c r="B25" i="14"/>
  <c r="C25" i="14"/>
  <c r="D25" i="14" s="1"/>
  <c r="Q233" i="10"/>
  <c r="C232" i="12" s="1"/>
  <c r="F232" i="12" s="1"/>
  <c r="L235" i="10"/>
  <c r="N234" i="10"/>
  <c r="M234" i="10"/>
  <c r="M23" i="14"/>
  <c r="N23" i="14"/>
  <c r="Q225" i="3"/>
  <c r="C224" i="4" s="1"/>
  <c r="F224" i="4" s="1"/>
  <c r="M227" i="3"/>
  <c r="N227" i="3"/>
  <c r="O226" i="3"/>
  <c r="P226" i="3"/>
  <c r="A230" i="2"/>
  <c r="B230" i="3"/>
  <c r="L228" i="3"/>
  <c r="C229" i="3"/>
  <c r="M24" i="14" l="1"/>
  <c r="L201" i="3"/>
  <c r="M201" i="3" s="1"/>
  <c r="P23" i="8"/>
  <c r="Q23" i="8" s="1"/>
  <c r="C22" i="9" s="1"/>
  <c r="F22" i="9" s="1"/>
  <c r="Q233" i="8"/>
  <c r="C232" i="9" s="1"/>
  <c r="F232" i="9" s="1"/>
  <c r="L26" i="16"/>
  <c r="M26" i="16" s="1"/>
  <c r="L236" i="8"/>
  <c r="N236" i="8" s="1"/>
  <c r="N201" i="3"/>
  <c r="N25" i="16"/>
  <c r="M25" i="16"/>
  <c r="O203" i="3"/>
  <c r="P203" i="3"/>
  <c r="A198" i="2"/>
  <c r="C200" i="3"/>
  <c r="D200" i="3" s="1"/>
  <c r="L200" i="3" s="1"/>
  <c r="B200" i="3"/>
  <c r="A27" i="19"/>
  <c r="C27" i="16"/>
  <c r="D27" i="16" s="1"/>
  <c r="B27" i="16"/>
  <c r="N26" i="10"/>
  <c r="M26" i="10"/>
  <c r="O25" i="10"/>
  <c r="P25" i="10"/>
  <c r="L25" i="8"/>
  <c r="O24" i="14"/>
  <c r="P24" i="14"/>
  <c r="N235" i="10"/>
  <c r="O235" i="10" s="1"/>
  <c r="M235" i="10"/>
  <c r="P235" i="10" s="1"/>
  <c r="A26" i="6"/>
  <c r="B26" i="8"/>
  <c r="C26" i="8"/>
  <c r="D26" i="8" s="1"/>
  <c r="L236" i="10"/>
  <c r="A26" i="18"/>
  <c r="B26" i="14"/>
  <c r="C26" i="14"/>
  <c r="D26" i="14" s="1"/>
  <c r="L26" i="14" s="1"/>
  <c r="O235" i="8"/>
  <c r="P235" i="8"/>
  <c r="Q22" i="14"/>
  <c r="C21" i="15" s="1"/>
  <c r="F21" i="15" s="1"/>
  <c r="L27" i="10"/>
  <c r="A237" i="7"/>
  <c r="B237" i="10"/>
  <c r="C237" i="10"/>
  <c r="D237" i="10" s="1"/>
  <c r="O23" i="14"/>
  <c r="P23" i="14"/>
  <c r="A237" i="6"/>
  <c r="B237" i="8"/>
  <c r="C237" i="8"/>
  <c r="D237" i="8" s="1"/>
  <c r="O24" i="16"/>
  <c r="P24" i="16"/>
  <c r="Q24" i="16" s="1"/>
  <c r="C23" i="17" s="1"/>
  <c r="F23" i="17" s="1"/>
  <c r="O234" i="10"/>
  <c r="P234" i="10"/>
  <c r="Q234" i="10" s="1"/>
  <c r="C233" i="12" s="1"/>
  <c r="F233" i="12" s="1"/>
  <c r="L25" i="14"/>
  <c r="A28" i="7"/>
  <c r="C28" i="10"/>
  <c r="D28" i="10" s="1"/>
  <c r="B28" i="10"/>
  <c r="O202" i="3"/>
  <c r="P202" i="3"/>
  <c r="Q234" i="8"/>
  <c r="C233" i="9" s="1"/>
  <c r="F233" i="9" s="1"/>
  <c r="N26" i="16"/>
  <c r="M236" i="8"/>
  <c r="O24" i="8"/>
  <c r="P24" i="8"/>
  <c r="D229" i="3"/>
  <c r="L229" i="3" s="1"/>
  <c r="Q226" i="3"/>
  <c r="C225" i="4" s="1"/>
  <c r="F225" i="4" s="1"/>
  <c r="O227" i="3"/>
  <c r="P227" i="3"/>
  <c r="M228" i="3"/>
  <c r="N228" i="3"/>
  <c r="A231" i="2"/>
  <c r="B231" i="3"/>
  <c r="C230" i="3"/>
  <c r="L237" i="10" l="1"/>
  <c r="Q235" i="8"/>
  <c r="C234" i="9" s="1"/>
  <c r="F234" i="9" s="1"/>
  <c r="Q24" i="8"/>
  <c r="C23" i="9" s="1"/>
  <c r="F23" i="9" s="1"/>
  <c r="L26" i="8"/>
  <c r="Q203" i="3"/>
  <c r="C202" i="4" s="1"/>
  <c r="F202" i="4" s="1"/>
  <c r="N200" i="3"/>
  <c r="M200" i="3"/>
  <c r="O236" i="8"/>
  <c r="P236" i="8"/>
  <c r="A29" i="7"/>
  <c r="B29" i="10"/>
  <c r="C29" i="10"/>
  <c r="D29" i="10" s="1"/>
  <c r="A238" i="6"/>
  <c r="B238" i="8"/>
  <c r="C238" i="8"/>
  <c r="D238" i="8" s="1"/>
  <c r="A27" i="6"/>
  <c r="B27" i="8"/>
  <c r="C27" i="8"/>
  <c r="D27" i="8" s="1"/>
  <c r="Q25" i="10"/>
  <c r="C24" i="12" s="1"/>
  <c r="F24" i="12" s="1"/>
  <c r="A197" i="2"/>
  <c r="C199" i="3"/>
  <c r="D199" i="3" s="1"/>
  <c r="B199" i="3"/>
  <c r="N26" i="8"/>
  <c r="M26" i="8"/>
  <c r="O26" i="10"/>
  <c r="P26" i="10"/>
  <c r="Q235" i="10"/>
  <c r="C234" i="12" s="1"/>
  <c r="F234" i="12" s="1"/>
  <c r="L27" i="16"/>
  <c r="O26" i="16"/>
  <c r="P26" i="16"/>
  <c r="N237" i="10"/>
  <c r="O237" i="10" s="1"/>
  <c r="M237" i="10"/>
  <c r="A27" i="18"/>
  <c r="B27" i="14"/>
  <c r="C27" i="14"/>
  <c r="D27" i="14" s="1"/>
  <c r="L27" i="14" s="1"/>
  <c r="O25" i="16"/>
  <c r="P25" i="16"/>
  <c r="Q25" i="16" s="1"/>
  <c r="C24" i="17" s="1"/>
  <c r="F24" i="17" s="1"/>
  <c r="Q23" i="14"/>
  <c r="C22" i="15" s="1"/>
  <c r="F22" i="15" s="1"/>
  <c r="Q202" i="3"/>
  <c r="C201" i="4" s="1"/>
  <c r="F201" i="4" s="1"/>
  <c r="A238" i="7"/>
  <c r="B238" i="10"/>
  <c r="C238" i="10"/>
  <c r="D238" i="10" s="1"/>
  <c r="N236" i="10"/>
  <c r="M236" i="10"/>
  <c r="Q24" i="14"/>
  <c r="C23" i="15" s="1"/>
  <c r="F23" i="15" s="1"/>
  <c r="A28" i="19"/>
  <c r="B28" i="16"/>
  <c r="C28" i="16"/>
  <c r="D28" i="16" s="1"/>
  <c r="N25" i="14"/>
  <c r="M25" i="14"/>
  <c r="M26" i="14"/>
  <c r="N26" i="14"/>
  <c r="L28" i="10"/>
  <c r="L237" i="8"/>
  <c r="N27" i="10"/>
  <c r="M27" i="10"/>
  <c r="N25" i="8"/>
  <c r="M25" i="8"/>
  <c r="O201" i="3"/>
  <c r="P201" i="3"/>
  <c r="N229" i="3"/>
  <c r="O229" i="3" s="1"/>
  <c r="M229" i="3"/>
  <c r="D230" i="3"/>
  <c r="L230" i="3" s="1"/>
  <c r="P228" i="3"/>
  <c r="O228" i="3"/>
  <c r="Q227" i="3"/>
  <c r="C226" i="4" s="1"/>
  <c r="F226" i="4" s="1"/>
  <c r="A232" i="2"/>
  <c r="B232" i="3"/>
  <c r="C231" i="3"/>
  <c r="Q26" i="10" l="1"/>
  <c r="C25" i="12" s="1"/>
  <c r="F25" i="12" s="1"/>
  <c r="L29" i="10"/>
  <c r="Q26" i="16"/>
  <c r="C25" i="17" s="1"/>
  <c r="F25" i="17" s="1"/>
  <c r="Q236" i="8"/>
  <c r="C235" i="9" s="1"/>
  <c r="F235" i="9" s="1"/>
  <c r="O26" i="14"/>
  <c r="P26" i="14"/>
  <c r="N27" i="16"/>
  <c r="M27" i="16"/>
  <c r="A196" i="2"/>
  <c r="B198" i="3"/>
  <c r="C198" i="3"/>
  <c r="D198" i="3" s="1"/>
  <c r="A239" i="6"/>
  <c r="B239" i="8"/>
  <c r="C239" i="8"/>
  <c r="D239" i="8" s="1"/>
  <c r="L239" i="8" s="1"/>
  <c r="A30" i="7"/>
  <c r="B30" i="10"/>
  <c r="C30" i="10"/>
  <c r="D30" i="10" s="1"/>
  <c r="P236" i="10"/>
  <c r="O236" i="10"/>
  <c r="O25" i="8"/>
  <c r="P25" i="8"/>
  <c r="N29" i="10"/>
  <c r="M29" i="10"/>
  <c r="A239" i="7"/>
  <c r="B239" i="10"/>
  <c r="C239" i="10"/>
  <c r="D239" i="10" s="1"/>
  <c r="P237" i="10"/>
  <c r="Q237" i="10" s="1"/>
  <c r="C236" i="12" s="1"/>
  <c r="F236" i="12" s="1"/>
  <c r="A28" i="6"/>
  <c r="B28" i="8"/>
  <c r="C28" i="8"/>
  <c r="D28" i="8" s="1"/>
  <c r="N28" i="10"/>
  <c r="M28" i="10"/>
  <c r="N27" i="14"/>
  <c r="M27" i="14"/>
  <c r="L238" i="10"/>
  <c r="A28" i="18"/>
  <c r="B28" i="14"/>
  <c r="C28" i="14"/>
  <c r="D28" i="14" s="1"/>
  <c r="L28" i="14" s="1"/>
  <c r="L27" i="8"/>
  <c r="O27" i="10"/>
  <c r="P27" i="10"/>
  <c r="L28" i="16"/>
  <c r="O26" i="8"/>
  <c r="P26" i="8"/>
  <c r="Q201" i="3"/>
  <c r="C200" i="4" s="1"/>
  <c r="F200" i="4" s="1"/>
  <c r="O25" i="14"/>
  <c r="P25" i="14"/>
  <c r="N237" i="8"/>
  <c r="M237" i="8"/>
  <c r="A29" i="19"/>
  <c r="B29" i="16"/>
  <c r="C29" i="16"/>
  <c r="D29" i="16" s="1"/>
  <c r="L199" i="3"/>
  <c r="L238" i="8"/>
  <c r="O200" i="3"/>
  <c r="P200" i="3"/>
  <c r="P229" i="3"/>
  <c r="Q229" i="3" s="1"/>
  <c r="N230" i="3"/>
  <c r="O230" i="3" s="1"/>
  <c r="M230" i="3"/>
  <c r="D231" i="3"/>
  <c r="L231" i="3" s="1"/>
  <c r="Q228" i="3"/>
  <c r="A233" i="2"/>
  <c r="B233" i="3"/>
  <c r="C232" i="3"/>
  <c r="L30" i="10" l="1"/>
  <c r="L239" i="10"/>
  <c r="N239" i="10" s="1"/>
  <c r="O239" i="10" s="1"/>
  <c r="Q25" i="8"/>
  <c r="C24" i="9" s="1"/>
  <c r="F24" i="9" s="1"/>
  <c r="Q26" i="8"/>
  <c r="C25" i="9" s="1"/>
  <c r="F25" i="9" s="1"/>
  <c r="N238" i="10"/>
  <c r="M238" i="10"/>
  <c r="Q236" i="10"/>
  <c r="C235" i="12" s="1"/>
  <c r="F235" i="12" s="1"/>
  <c r="L198" i="3"/>
  <c r="O237" i="8"/>
  <c r="P237" i="8"/>
  <c r="Q27" i="10"/>
  <c r="C26" i="12" s="1"/>
  <c r="F26" i="12" s="1"/>
  <c r="O27" i="14"/>
  <c r="P27" i="14"/>
  <c r="A195" i="2"/>
  <c r="B197" i="3"/>
  <c r="C197" i="3"/>
  <c r="D197" i="3" s="1"/>
  <c r="Q200" i="3"/>
  <c r="C199" i="4" s="1"/>
  <c r="F199" i="4" s="1"/>
  <c r="N30" i="10"/>
  <c r="M30" i="10"/>
  <c r="A29" i="18"/>
  <c r="B29" i="14"/>
  <c r="C29" i="14"/>
  <c r="D29" i="14" s="1"/>
  <c r="L29" i="14" s="1"/>
  <c r="A29" i="6"/>
  <c r="B29" i="8"/>
  <c r="C29" i="8"/>
  <c r="D29" i="8" s="1"/>
  <c r="A240" i="6"/>
  <c r="B240" i="8"/>
  <c r="C240" i="8"/>
  <c r="D240" i="8" s="1"/>
  <c r="A30" i="19"/>
  <c r="B30" i="16"/>
  <c r="C30" i="16"/>
  <c r="D30" i="16" s="1"/>
  <c r="A240" i="7"/>
  <c r="B240" i="10"/>
  <c r="C240" i="10"/>
  <c r="D240" i="10" s="1"/>
  <c r="N238" i="8"/>
  <c r="O238" i="8" s="1"/>
  <c r="M238" i="8"/>
  <c r="Q25" i="14"/>
  <c r="C24" i="15" s="1"/>
  <c r="F24" i="15" s="1"/>
  <c r="N27" i="8"/>
  <c r="M27" i="8"/>
  <c r="O28" i="10"/>
  <c r="P28" i="10"/>
  <c r="A31" i="7"/>
  <c r="B31" i="10"/>
  <c r="C31" i="10"/>
  <c r="D31" i="10" s="1"/>
  <c r="O27" i="16"/>
  <c r="P27" i="16"/>
  <c r="L29" i="16"/>
  <c r="N28" i="16"/>
  <c r="M28" i="16"/>
  <c r="N199" i="3"/>
  <c r="M199" i="3"/>
  <c r="N28" i="14"/>
  <c r="O28" i="14" s="1"/>
  <c r="M28" i="14"/>
  <c r="P28" i="14" s="1"/>
  <c r="Q28" i="14" s="1"/>
  <c r="C27" i="15" s="1"/>
  <c r="F27" i="15" s="1"/>
  <c r="O29" i="10"/>
  <c r="P29" i="10"/>
  <c r="N239" i="8"/>
  <c r="M239" i="8"/>
  <c r="L28" i="8"/>
  <c r="Q26" i="14"/>
  <c r="C25" i="15" s="1"/>
  <c r="F25" i="15" s="1"/>
  <c r="P230" i="3"/>
  <c r="Q230" i="3" s="1"/>
  <c r="N231" i="3"/>
  <c r="O231" i="3" s="1"/>
  <c r="M231" i="3"/>
  <c r="D232" i="3"/>
  <c r="L232" i="3" s="1"/>
  <c r="A234" i="2"/>
  <c r="B234" i="3"/>
  <c r="C227" i="4"/>
  <c r="F227" i="4" s="1"/>
  <c r="C228" i="4"/>
  <c r="F228" i="4" s="1"/>
  <c r="C233" i="3"/>
  <c r="M239" i="10" l="1"/>
  <c r="P239" i="10" s="1"/>
  <c r="Q239" i="10" s="1"/>
  <c r="C238" i="12" s="1"/>
  <c r="F238" i="12" s="1"/>
  <c r="L240" i="10"/>
  <c r="Q237" i="8"/>
  <c r="C236" i="9" s="1"/>
  <c r="F236" i="9" s="1"/>
  <c r="L197" i="3"/>
  <c r="M240" i="10"/>
  <c r="N240" i="10"/>
  <c r="O239" i="8"/>
  <c r="P239" i="8"/>
  <c r="O28" i="16"/>
  <c r="P28" i="16"/>
  <c r="Q28" i="10"/>
  <c r="C27" i="12" s="1"/>
  <c r="F27" i="12" s="1"/>
  <c r="A241" i="7"/>
  <c r="B241" i="10"/>
  <c r="C241" i="10"/>
  <c r="D241" i="10" s="1"/>
  <c r="L29" i="8"/>
  <c r="A30" i="6"/>
  <c r="B30" i="8"/>
  <c r="C30" i="8"/>
  <c r="D30" i="8" s="1"/>
  <c r="O27" i="8"/>
  <c r="P27" i="8"/>
  <c r="N29" i="14"/>
  <c r="O29" i="14" s="1"/>
  <c r="M29" i="14"/>
  <c r="A194" i="2"/>
  <c r="B196" i="3"/>
  <c r="C196" i="3"/>
  <c r="D196" i="3" s="1"/>
  <c r="N198" i="3"/>
  <c r="M198" i="3"/>
  <c r="Q27" i="16"/>
  <c r="C26" i="17" s="1"/>
  <c r="F26" i="17" s="1"/>
  <c r="A31" i="19"/>
  <c r="B31" i="16"/>
  <c r="C31" i="16"/>
  <c r="D31" i="16" s="1"/>
  <c r="N29" i="16"/>
  <c r="M29" i="16"/>
  <c r="L30" i="16"/>
  <c r="P238" i="8"/>
  <c r="Q238" i="8" s="1"/>
  <c r="C237" i="9" s="1"/>
  <c r="F237" i="9" s="1"/>
  <c r="L240" i="8"/>
  <c r="A30" i="18"/>
  <c r="B30" i="14"/>
  <c r="C30" i="14"/>
  <c r="D30" i="14" s="1"/>
  <c r="Q27" i="14"/>
  <c r="C26" i="15" s="1"/>
  <c r="F26" i="15" s="1"/>
  <c r="L31" i="10"/>
  <c r="O238" i="10"/>
  <c r="P238" i="10"/>
  <c r="N197" i="3"/>
  <c r="M197" i="3"/>
  <c r="Q29" i="10"/>
  <c r="C28" i="12" s="1"/>
  <c r="F28" i="12" s="1"/>
  <c r="N28" i="8"/>
  <c r="M28" i="8"/>
  <c r="O199" i="3"/>
  <c r="P199" i="3"/>
  <c r="A32" i="7"/>
  <c r="B32" i="10"/>
  <c r="C32" i="10"/>
  <c r="D32" i="10" s="1"/>
  <c r="A241" i="6"/>
  <c r="B241" i="8"/>
  <c r="C241" i="8"/>
  <c r="D241" i="8" s="1"/>
  <c r="L241" i="8" s="1"/>
  <c r="O30" i="10"/>
  <c r="P30" i="10"/>
  <c r="P231" i="3"/>
  <c r="Q231" i="3" s="1"/>
  <c r="N232" i="3"/>
  <c r="O232" i="3" s="1"/>
  <c r="M232" i="3"/>
  <c r="P232" i="3" s="1"/>
  <c r="D233" i="3"/>
  <c r="L233" i="3" s="1"/>
  <c r="A235" i="2"/>
  <c r="B235" i="3"/>
  <c r="C229" i="4"/>
  <c r="F229" i="4" s="1"/>
  <c r="C234" i="3"/>
  <c r="P29" i="14" l="1"/>
  <c r="Q29" i="14" s="1"/>
  <c r="C28" i="15" s="1"/>
  <c r="F28" i="15" s="1"/>
  <c r="L30" i="8"/>
  <c r="Q238" i="10"/>
  <c r="C237" i="12" s="1"/>
  <c r="F237" i="12" s="1"/>
  <c r="Q27" i="8"/>
  <c r="C26" i="9" s="1"/>
  <c r="F26" i="9" s="1"/>
  <c r="N30" i="16"/>
  <c r="M30" i="16"/>
  <c r="A242" i="7"/>
  <c r="B242" i="10"/>
  <c r="C242" i="10"/>
  <c r="D242" i="10" s="1"/>
  <c r="Q30" i="10"/>
  <c r="C29" i="12" s="1"/>
  <c r="F29" i="12" s="1"/>
  <c r="Q199" i="3"/>
  <c r="C198" i="4" s="1"/>
  <c r="F198" i="4" s="1"/>
  <c r="N31" i="10"/>
  <c r="M31" i="10"/>
  <c r="O198" i="3"/>
  <c r="P198" i="3"/>
  <c r="N30" i="8"/>
  <c r="M30" i="8"/>
  <c r="N241" i="8"/>
  <c r="M241" i="8"/>
  <c r="O28" i="8"/>
  <c r="P28" i="8"/>
  <c r="L30" i="14"/>
  <c r="O29" i="16"/>
  <c r="P29" i="16"/>
  <c r="L196" i="3"/>
  <c r="A31" i="6"/>
  <c r="B31" i="8"/>
  <c r="C31" i="8"/>
  <c r="D31" i="8" s="1"/>
  <c r="Q28" i="16"/>
  <c r="C27" i="17" s="1"/>
  <c r="F27" i="17" s="1"/>
  <c r="A193" i="2"/>
  <c r="C195" i="3"/>
  <c r="D195" i="3" s="1"/>
  <c r="B195" i="3"/>
  <c r="L31" i="16"/>
  <c r="N29" i="8"/>
  <c r="M29" i="8"/>
  <c r="Q239" i="8"/>
  <c r="C238" i="9" s="1"/>
  <c r="F238" i="9" s="1"/>
  <c r="A31" i="18"/>
  <c r="B31" i="14"/>
  <c r="C31" i="14"/>
  <c r="D31" i="14" s="1"/>
  <c r="L32" i="10"/>
  <c r="P197" i="3"/>
  <c r="O197" i="3"/>
  <c r="N240" i="8"/>
  <c r="M240" i="8"/>
  <c r="A32" i="19"/>
  <c r="C32" i="16"/>
  <c r="D32" i="16" s="1"/>
  <c r="B32" i="16"/>
  <c r="O240" i="10"/>
  <c r="P240" i="10"/>
  <c r="Q240" i="10" s="1"/>
  <c r="C239" i="12" s="1"/>
  <c r="F239" i="12" s="1"/>
  <c r="A242" i="6"/>
  <c r="B242" i="8"/>
  <c r="C242" i="8"/>
  <c r="D242" i="8" s="1"/>
  <c r="L242" i="8" s="1"/>
  <c r="A33" i="7"/>
  <c r="B33" i="10"/>
  <c r="C33" i="10"/>
  <c r="D33" i="10" s="1"/>
  <c r="L241" i="10"/>
  <c r="N233" i="3"/>
  <c r="O233" i="3" s="1"/>
  <c r="M233" i="3"/>
  <c r="D234" i="3"/>
  <c r="L234" i="3" s="1"/>
  <c r="A236" i="2"/>
  <c r="B236" i="3"/>
  <c r="C230" i="4"/>
  <c r="F230" i="4" s="1"/>
  <c r="Q232" i="3"/>
  <c r="C235" i="3"/>
  <c r="L32" i="16" l="1"/>
  <c r="L31" i="14"/>
  <c r="Q198" i="3"/>
  <c r="C197" i="4" s="1"/>
  <c r="F197" i="4" s="1"/>
  <c r="Q29" i="16"/>
  <c r="C28" i="17" s="1"/>
  <c r="F28" i="17" s="1"/>
  <c r="Q28" i="8"/>
  <c r="C27" i="9" s="1"/>
  <c r="F27" i="9" s="1"/>
  <c r="O240" i="8"/>
  <c r="P240" i="8"/>
  <c r="L31" i="8"/>
  <c r="A243" i="6"/>
  <c r="B243" i="8"/>
  <c r="C243" i="8"/>
  <c r="D243" i="8" s="1"/>
  <c r="L243" i="8" s="1"/>
  <c r="Q197" i="3"/>
  <c r="C196" i="4" s="1"/>
  <c r="F196" i="4" s="1"/>
  <c r="O29" i="8"/>
  <c r="P29" i="8"/>
  <c r="A32" i="6"/>
  <c r="C32" i="8"/>
  <c r="D32" i="8" s="1"/>
  <c r="B32" i="8"/>
  <c r="O241" i="8"/>
  <c r="P241" i="8"/>
  <c r="M31" i="16"/>
  <c r="N31" i="16"/>
  <c r="N196" i="3"/>
  <c r="M196" i="3"/>
  <c r="N242" i="8"/>
  <c r="M242" i="8"/>
  <c r="N241" i="10"/>
  <c r="M241" i="10"/>
  <c r="N32" i="10"/>
  <c r="M32" i="10"/>
  <c r="L195" i="3"/>
  <c r="O30" i="8"/>
  <c r="P30" i="8"/>
  <c r="L242" i="10"/>
  <c r="O31" i="10"/>
  <c r="P31" i="10"/>
  <c r="M32" i="16"/>
  <c r="N32" i="16"/>
  <c r="A243" i="7"/>
  <c r="B243" i="10"/>
  <c r="C243" i="10"/>
  <c r="D243" i="10" s="1"/>
  <c r="A192" i="2"/>
  <c r="C194" i="3"/>
  <c r="D194" i="3" s="1"/>
  <c r="B194" i="3"/>
  <c r="N30" i="14"/>
  <c r="O30" i="14" s="1"/>
  <c r="M30" i="14"/>
  <c r="P30" i="14" s="1"/>
  <c r="N31" i="14"/>
  <c r="M31" i="14"/>
  <c r="L33" i="10"/>
  <c r="A34" i="7"/>
  <c r="C34" i="10"/>
  <c r="D34" i="10" s="1"/>
  <c r="B34" i="10"/>
  <c r="A33" i="19"/>
  <c r="B33" i="16"/>
  <c r="C33" i="16"/>
  <c r="D33" i="16" s="1"/>
  <c r="A32" i="18"/>
  <c r="B32" i="14"/>
  <c r="C32" i="14"/>
  <c r="D32" i="14" s="1"/>
  <c r="O30" i="16"/>
  <c r="P30" i="16"/>
  <c r="Q30" i="16" s="1"/>
  <c r="C29" i="17" s="1"/>
  <c r="F29" i="17" s="1"/>
  <c r="P233" i="3"/>
  <c r="Q233" i="3" s="1"/>
  <c r="N234" i="3"/>
  <c r="O234" i="3" s="1"/>
  <c r="M234" i="3"/>
  <c r="D235" i="3"/>
  <c r="L235" i="3" s="1"/>
  <c r="A237" i="2"/>
  <c r="B237" i="3"/>
  <c r="C231" i="4"/>
  <c r="F231" i="4" s="1"/>
  <c r="C236" i="3"/>
  <c r="L32" i="14" l="1"/>
  <c r="L34" i="10"/>
  <c r="L33" i="16"/>
  <c r="L32" i="8"/>
  <c r="Q29" i="8"/>
  <c r="C28" i="9" s="1"/>
  <c r="F28" i="9" s="1"/>
  <c r="Q30" i="14"/>
  <c r="C29" i="15" s="1"/>
  <c r="F29" i="15" s="1"/>
  <c r="O32" i="10"/>
  <c r="P32" i="10"/>
  <c r="N243" i="8"/>
  <c r="M243" i="8"/>
  <c r="N33" i="16"/>
  <c r="M33" i="16"/>
  <c r="L194" i="3"/>
  <c r="Q31" i="10"/>
  <c r="C30" i="12" s="1"/>
  <c r="F30" i="12" s="1"/>
  <c r="O241" i="10"/>
  <c r="P241" i="10"/>
  <c r="Q241" i="10" s="1"/>
  <c r="C240" i="12" s="1"/>
  <c r="F240" i="12" s="1"/>
  <c r="Q241" i="8"/>
  <c r="C240" i="9" s="1"/>
  <c r="F240" i="9" s="1"/>
  <c r="N32" i="14"/>
  <c r="O32" i="14" s="1"/>
  <c r="M32" i="14"/>
  <c r="A191" i="2"/>
  <c r="C193" i="3"/>
  <c r="D193" i="3" s="1"/>
  <c r="B193" i="3"/>
  <c r="N32" i="8"/>
  <c r="M32" i="8"/>
  <c r="A244" i="6"/>
  <c r="B244" i="8"/>
  <c r="C244" i="8"/>
  <c r="D244" i="8" s="1"/>
  <c r="O242" i="8"/>
  <c r="P242" i="8"/>
  <c r="N31" i="8"/>
  <c r="M31" i="8"/>
  <c r="N34" i="10"/>
  <c r="M34" i="10"/>
  <c r="N242" i="10"/>
  <c r="M242" i="10"/>
  <c r="A33" i="18"/>
  <c r="B33" i="14"/>
  <c r="C33" i="14"/>
  <c r="D33" i="14" s="1"/>
  <c r="L243" i="10"/>
  <c r="Q30" i="8"/>
  <c r="C29" i="9" s="1"/>
  <c r="F29" i="9" s="1"/>
  <c r="A33" i="6"/>
  <c r="C33" i="8"/>
  <c r="D33" i="8" s="1"/>
  <c r="B33" i="8"/>
  <c r="O32" i="16"/>
  <c r="P32" i="16"/>
  <c r="O31" i="16"/>
  <c r="P31" i="16"/>
  <c r="A34" i="19"/>
  <c r="B34" i="16"/>
  <c r="C34" i="16"/>
  <c r="D34" i="16" s="1"/>
  <c r="A35" i="7"/>
  <c r="B35" i="10"/>
  <c r="C35" i="10"/>
  <c r="D35" i="10" s="1"/>
  <c r="N33" i="10"/>
  <c r="M33" i="10"/>
  <c r="O31" i="14"/>
  <c r="P31" i="14"/>
  <c r="A244" i="7"/>
  <c r="B244" i="10"/>
  <c r="C244" i="10"/>
  <c r="D244" i="10" s="1"/>
  <c r="N195" i="3"/>
  <c r="M195" i="3"/>
  <c r="O196" i="3"/>
  <c r="P196" i="3"/>
  <c r="Q196" i="3" s="1"/>
  <c r="C195" i="4" s="1"/>
  <c r="F195" i="4" s="1"/>
  <c r="Q240" i="8"/>
  <c r="C239" i="9" s="1"/>
  <c r="F239" i="9" s="1"/>
  <c r="P234" i="3"/>
  <c r="Q234" i="3" s="1"/>
  <c r="M235" i="3"/>
  <c r="N235" i="3"/>
  <c r="O235" i="3" s="1"/>
  <c r="D236" i="3"/>
  <c r="L236" i="3" s="1"/>
  <c r="A238" i="2"/>
  <c r="B238" i="3"/>
  <c r="C232" i="4"/>
  <c r="F232" i="4" s="1"/>
  <c r="C237" i="3"/>
  <c r="L33" i="14" l="1"/>
  <c r="L193" i="3"/>
  <c r="P32" i="14"/>
  <c r="Q32" i="14" s="1"/>
  <c r="C31" i="15" s="1"/>
  <c r="F31" i="15" s="1"/>
  <c r="L33" i="8"/>
  <c r="N33" i="8" s="1"/>
  <c r="M193" i="3"/>
  <c r="N193" i="3"/>
  <c r="M33" i="8"/>
  <c r="O33" i="16"/>
  <c r="P33" i="16"/>
  <c r="N194" i="3"/>
  <c r="M194" i="3"/>
  <c r="Q32" i="16"/>
  <c r="C31" i="17" s="1"/>
  <c r="F31" i="17" s="1"/>
  <c r="A190" i="2"/>
  <c r="C192" i="3"/>
  <c r="D192" i="3" s="1"/>
  <c r="L192" i="3" s="1"/>
  <c r="B192" i="3"/>
  <c r="A245" i="7"/>
  <c r="C245" i="10"/>
  <c r="D245" i="10" s="1"/>
  <c r="B245" i="10"/>
  <c r="P242" i="10"/>
  <c r="O242" i="10"/>
  <c r="L244" i="8"/>
  <c r="N33" i="14"/>
  <c r="M33" i="14"/>
  <c r="L34" i="16"/>
  <c r="A34" i="6"/>
  <c r="B34" i="8"/>
  <c r="C34" i="8"/>
  <c r="D34" i="8" s="1"/>
  <c r="A245" i="6"/>
  <c r="B245" i="8"/>
  <c r="C245" i="8"/>
  <c r="D245" i="8" s="1"/>
  <c r="L245" i="8" s="1"/>
  <c r="O243" i="8"/>
  <c r="P243" i="8"/>
  <c r="Q31" i="14"/>
  <c r="C30" i="15" s="1"/>
  <c r="F30" i="15" s="1"/>
  <c r="O34" i="10"/>
  <c r="P34" i="10"/>
  <c r="A35" i="19"/>
  <c r="B35" i="16"/>
  <c r="C35" i="16"/>
  <c r="D35" i="16" s="1"/>
  <c r="Q31" i="16"/>
  <c r="C30" i="17" s="1"/>
  <c r="F30" i="17" s="1"/>
  <c r="N243" i="10"/>
  <c r="M243" i="10"/>
  <c r="O32" i="8"/>
  <c r="P32" i="8"/>
  <c r="Q32" i="10"/>
  <c r="C31" i="12" s="1"/>
  <c r="F31" i="12" s="1"/>
  <c r="O195" i="3"/>
  <c r="P195" i="3"/>
  <c r="Q242" i="8"/>
  <c r="C241" i="9" s="1"/>
  <c r="F241" i="9" s="1"/>
  <c r="L35" i="10"/>
  <c r="A34" i="18"/>
  <c r="B34" i="14"/>
  <c r="C34" i="14"/>
  <c r="D34" i="14" s="1"/>
  <c r="L34" i="14" s="1"/>
  <c r="L244" i="10"/>
  <c r="A36" i="7"/>
  <c r="C36" i="10"/>
  <c r="D36" i="10" s="1"/>
  <c r="B36" i="10"/>
  <c r="O33" i="10"/>
  <c r="P33" i="10"/>
  <c r="O31" i="8"/>
  <c r="P31" i="8"/>
  <c r="P235" i="3"/>
  <c r="M236" i="3"/>
  <c r="N236" i="3"/>
  <c r="O236" i="3" s="1"/>
  <c r="D237" i="3"/>
  <c r="L237" i="3" s="1"/>
  <c r="A239" i="2"/>
  <c r="B239" i="3"/>
  <c r="C233" i="4"/>
  <c r="F233" i="4" s="1"/>
  <c r="Q235" i="3"/>
  <c r="C238" i="3"/>
  <c r="L245" i="10" l="1"/>
  <c r="N245" i="10" s="1"/>
  <c r="A35" i="18"/>
  <c r="B35" i="14"/>
  <c r="C35" i="14"/>
  <c r="D35" i="14" s="1"/>
  <c r="A35" i="6"/>
  <c r="B35" i="8"/>
  <c r="C35" i="8"/>
  <c r="D35" i="8" s="1"/>
  <c r="L34" i="8"/>
  <c r="Q33" i="10"/>
  <c r="C32" i="12" s="1"/>
  <c r="F32" i="12" s="1"/>
  <c r="N35" i="10"/>
  <c r="M35" i="10"/>
  <c r="O243" i="10"/>
  <c r="P243" i="10"/>
  <c r="M34" i="16"/>
  <c r="N34" i="16"/>
  <c r="A246" i="7"/>
  <c r="B246" i="10"/>
  <c r="C246" i="10"/>
  <c r="D246" i="10" s="1"/>
  <c r="Q33" i="16"/>
  <c r="C32" i="17" s="1"/>
  <c r="F32" i="17" s="1"/>
  <c r="Q31" i="8"/>
  <c r="C30" i="9" s="1"/>
  <c r="F30" i="9" s="1"/>
  <c r="L36" i="10"/>
  <c r="Q243" i="8"/>
  <c r="C242" i="9" s="1"/>
  <c r="F242" i="9" s="1"/>
  <c r="N34" i="14"/>
  <c r="M34" i="14"/>
  <c r="Q32" i="8"/>
  <c r="C31" i="9" s="1"/>
  <c r="F31" i="9" s="1"/>
  <c r="P33" i="14"/>
  <c r="O33" i="14"/>
  <c r="N192" i="3"/>
  <c r="M192" i="3"/>
  <c r="O33" i="8"/>
  <c r="P33" i="8"/>
  <c r="Q34" i="10"/>
  <c r="C33" i="12" s="1"/>
  <c r="F33" i="12" s="1"/>
  <c r="N245" i="8"/>
  <c r="M245" i="8"/>
  <c r="Q195" i="3"/>
  <c r="C194" i="4" s="1"/>
  <c r="F194" i="4" s="1"/>
  <c r="N244" i="8"/>
  <c r="M244" i="8"/>
  <c r="A189" i="2"/>
  <c r="C191" i="3"/>
  <c r="D191" i="3" s="1"/>
  <c r="B191" i="3"/>
  <c r="O193" i="3"/>
  <c r="P193" i="3"/>
  <c r="O194" i="3"/>
  <c r="P194" i="3"/>
  <c r="A37" i="7"/>
  <c r="B37" i="10"/>
  <c r="C37" i="10"/>
  <c r="D37" i="10" s="1"/>
  <c r="L35" i="16"/>
  <c r="M244" i="10"/>
  <c r="N244" i="10"/>
  <c r="A36" i="19"/>
  <c r="B36" i="16"/>
  <c r="C36" i="16"/>
  <c r="D36" i="16" s="1"/>
  <c r="A246" i="6"/>
  <c r="C246" i="8"/>
  <c r="D246" i="8" s="1"/>
  <c r="B246" i="8"/>
  <c r="Q242" i="10"/>
  <c r="C241" i="12" s="1"/>
  <c r="F241" i="12" s="1"/>
  <c r="P236" i="3"/>
  <c r="Q236" i="3" s="1"/>
  <c r="M237" i="3"/>
  <c r="N237" i="3"/>
  <c r="P237" i="3" s="1"/>
  <c r="D238" i="3"/>
  <c r="L238" i="3" s="1"/>
  <c r="A240" i="2"/>
  <c r="B240" i="3"/>
  <c r="C234" i="4"/>
  <c r="F234" i="4" s="1"/>
  <c r="C239" i="3"/>
  <c r="M245" i="10" l="1"/>
  <c r="L246" i="10"/>
  <c r="Q33" i="14"/>
  <c r="C32" i="15" s="1"/>
  <c r="F32" i="15" s="1"/>
  <c r="L35" i="14"/>
  <c r="N35" i="14" s="1"/>
  <c r="Q193" i="3"/>
  <c r="C192" i="4" s="1"/>
  <c r="F192" i="4" s="1"/>
  <c r="L37" i="10"/>
  <c r="Q33" i="8"/>
  <c r="C32" i="9" s="1"/>
  <c r="F32" i="9" s="1"/>
  <c r="A38" i="7"/>
  <c r="B38" i="10"/>
  <c r="C38" i="10"/>
  <c r="D38" i="10" s="1"/>
  <c r="N36" i="10"/>
  <c r="M36" i="10"/>
  <c r="A36" i="6"/>
  <c r="B36" i="8"/>
  <c r="C36" i="8"/>
  <c r="D36" i="8" s="1"/>
  <c r="O34" i="14"/>
  <c r="P34" i="14"/>
  <c r="L36" i="16"/>
  <c r="Q194" i="3"/>
  <c r="C193" i="4" s="1"/>
  <c r="F193" i="4" s="1"/>
  <c r="O244" i="8"/>
  <c r="P244" i="8"/>
  <c r="O192" i="3"/>
  <c r="P192" i="3"/>
  <c r="Q243" i="10"/>
  <c r="C242" i="12" s="1"/>
  <c r="F242" i="12" s="1"/>
  <c r="A188" i="2"/>
  <c r="B190" i="3"/>
  <c r="C190" i="3"/>
  <c r="D190" i="3" s="1"/>
  <c r="L190" i="3" s="1"/>
  <c r="P34" i="16"/>
  <c r="O34" i="16"/>
  <c r="L35" i="8"/>
  <c r="O35" i="10"/>
  <c r="P35" i="10"/>
  <c r="A36" i="18"/>
  <c r="B36" i="14"/>
  <c r="C36" i="14"/>
  <c r="D36" i="14" s="1"/>
  <c r="A247" i="6"/>
  <c r="B247" i="8"/>
  <c r="C247" i="8"/>
  <c r="D247" i="8" s="1"/>
  <c r="L247" i="8" s="1"/>
  <c r="A37" i="19"/>
  <c r="B37" i="16"/>
  <c r="C37" i="16"/>
  <c r="D37" i="16" s="1"/>
  <c r="O244" i="10"/>
  <c r="P244" i="10"/>
  <c r="O237" i="3"/>
  <c r="Q237" i="3" s="1"/>
  <c r="O245" i="8"/>
  <c r="P245" i="8"/>
  <c r="N246" i="10"/>
  <c r="M246" i="10"/>
  <c r="L246" i="8"/>
  <c r="M35" i="16"/>
  <c r="N35" i="16"/>
  <c r="L191" i="3"/>
  <c r="A247" i="7"/>
  <c r="B247" i="10"/>
  <c r="C247" i="10"/>
  <c r="D247" i="10" s="1"/>
  <c r="N34" i="8"/>
  <c r="M34" i="8"/>
  <c r="O245" i="10"/>
  <c r="P245" i="10"/>
  <c r="Q245" i="10" s="1"/>
  <c r="C244" i="12" s="1"/>
  <c r="F244" i="12" s="1"/>
  <c r="N238" i="3"/>
  <c r="O238" i="3" s="1"/>
  <c r="M238" i="3"/>
  <c r="D239" i="3"/>
  <c r="L239" i="3" s="1"/>
  <c r="A241" i="2"/>
  <c r="B241" i="3"/>
  <c r="C235" i="4"/>
  <c r="F235" i="4" s="1"/>
  <c r="C240" i="3"/>
  <c r="L247" i="10" l="1"/>
  <c r="Q192" i="3"/>
  <c r="C191" i="4" s="1"/>
  <c r="F191" i="4" s="1"/>
  <c r="Q34" i="14"/>
  <c r="C33" i="15" s="1"/>
  <c r="F33" i="15" s="1"/>
  <c r="L38" i="10"/>
  <c r="Q34" i="16"/>
  <c r="C33" i="17" s="1"/>
  <c r="F33" i="17" s="1"/>
  <c r="Q35" i="10"/>
  <c r="C34" i="12" s="1"/>
  <c r="F34" i="12" s="1"/>
  <c r="L36" i="14"/>
  <c r="N36" i="14" s="1"/>
  <c r="M35" i="14"/>
  <c r="P35" i="14" s="1"/>
  <c r="Q244" i="8"/>
  <c r="C243" i="9" s="1"/>
  <c r="F243" i="9" s="1"/>
  <c r="Q244" i="10"/>
  <c r="C243" i="12" s="1"/>
  <c r="F243" i="12" s="1"/>
  <c r="O35" i="14"/>
  <c r="A37" i="18"/>
  <c r="B37" i="14"/>
  <c r="C37" i="14"/>
  <c r="D37" i="14" s="1"/>
  <c r="N190" i="3"/>
  <c r="M190" i="3"/>
  <c r="O36" i="10"/>
  <c r="P36" i="10"/>
  <c r="Q36" i="10" s="1"/>
  <c r="C35" i="12" s="1"/>
  <c r="F35" i="12" s="1"/>
  <c r="A37" i="6"/>
  <c r="B37" i="8"/>
  <c r="C37" i="8"/>
  <c r="D37" i="8" s="1"/>
  <c r="N246" i="8"/>
  <c r="M246" i="8"/>
  <c r="P34" i="8"/>
  <c r="O34" i="8"/>
  <c r="L37" i="16"/>
  <c r="N36" i="16"/>
  <c r="M36" i="16"/>
  <c r="N247" i="10"/>
  <c r="M247" i="10"/>
  <c r="A38" i="19"/>
  <c r="B38" i="16"/>
  <c r="C38" i="16"/>
  <c r="D38" i="16" s="1"/>
  <c r="N38" i="10"/>
  <c r="M38" i="10"/>
  <c r="O246" i="10"/>
  <c r="P246" i="10"/>
  <c r="A187" i="2"/>
  <c r="B189" i="3"/>
  <c r="C189" i="3"/>
  <c r="D189" i="3" s="1"/>
  <c r="N247" i="8"/>
  <c r="M247" i="8"/>
  <c r="M35" i="8"/>
  <c r="N35" i="8"/>
  <c r="A39" i="7"/>
  <c r="B39" i="10"/>
  <c r="C39" i="10"/>
  <c r="D39" i="10" s="1"/>
  <c r="Q245" i="8"/>
  <c r="C244" i="9" s="1"/>
  <c r="F244" i="9" s="1"/>
  <c r="O35" i="16"/>
  <c r="P35" i="16"/>
  <c r="A248" i="7"/>
  <c r="B248" i="10"/>
  <c r="C248" i="10"/>
  <c r="D248" i="10" s="1"/>
  <c r="N191" i="3"/>
  <c r="M191" i="3"/>
  <c r="A248" i="6"/>
  <c r="C248" i="8"/>
  <c r="D248" i="8" s="1"/>
  <c r="B248" i="8"/>
  <c r="L36" i="8"/>
  <c r="N37" i="10"/>
  <c r="M37" i="10"/>
  <c r="P238" i="3"/>
  <c r="Q238" i="3" s="1"/>
  <c r="N239" i="3"/>
  <c r="O239" i="3" s="1"/>
  <c r="M239" i="3"/>
  <c r="D240" i="3"/>
  <c r="L240" i="3" s="1"/>
  <c r="A242" i="2"/>
  <c r="B242" i="3"/>
  <c r="C236" i="4"/>
  <c r="F236" i="4" s="1"/>
  <c r="C241" i="3"/>
  <c r="M36" i="14" l="1"/>
  <c r="L38" i="16"/>
  <c r="L248" i="8"/>
  <c r="L248" i="10"/>
  <c r="N36" i="8"/>
  <c r="M36" i="8"/>
  <c r="A249" i="7"/>
  <c r="B249" i="10"/>
  <c r="C249" i="10"/>
  <c r="D249" i="10" s="1"/>
  <c r="O36" i="16"/>
  <c r="P36" i="16"/>
  <c r="A38" i="6"/>
  <c r="B38" i="8"/>
  <c r="C38" i="8"/>
  <c r="D38" i="8" s="1"/>
  <c r="L37" i="14"/>
  <c r="A40" i="7"/>
  <c r="C40" i="10"/>
  <c r="D40" i="10" s="1"/>
  <c r="B40" i="10"/>
  <c r="O38" i="10"/>
  <c r="P38" i="10"/>
  <c r="M37" i="16"/>
  <c r="N37" i="16"/>
  <c r="A38" i="18"/>
  <c r="B38" i="14"/>
  <c r="C38" i="14"/>
  <c r="D38" i="14" s="1"/>
  <c r="O190" i="3"/>
  <c r="P190" i="3"/>
  <c r="Q190" i="3" s="1"/>
  <c r="C189" i="4" s="1"/>
  <c r="F189" i="4" s="1"/>
  <c r="O35" i="8"/>
  <c r="P35" i="8"/>
  <c r="Q35" i="8" s="1"/>
  <c r="C34" i="9" s="1"/>
  <c r="F34" i="9" s="1"/>
  <c r="N248" i="8"/>
  <c r="O248" i="8" s="1"/>
  <c r="M248" i="8"/>
  <c r="Q35" i="16"/>
  <c r="C34" i="17" s="1"/>
  <c r="F34" i="17" s="1"/>
  <c r="O247" i="8"/>
  <c r="P247" i="8"/>
  <c r="Q34" i="8"/>
  <c r="C33" i="9" s="1"/>
  <c r="F33" i="9" s="1"/>
  <c r="O36" i="14"/>
  <c r="P36" i="14"/>
  <c r="O247" i="10"/>
  <c r="P247" i="10"/>
  <c r="Q247" i="10" s="1"/>
  <c r="C246" i="12" s="1"/>
  <c r="F246" i="12" s="1"/>
  <c r="O37" i="10"/>
  <c r="P37" i="10"/>
  <c r="Q35" i="14"/>
  <c r="C34" i="15" s="1"/>
  <c r="F34" i="15" s="1"/>
  <c r="L37" i="8"/>
  <c r="A249" i="6"/>
  <c r="C249" i="8"/>
  <c r="D249" i="8" s="1"/>
  <c r="B249" i="8"/>
  <c r="L189" i="3"/>
  <c r="A39" i="19"/>
  <c r="B39" i="16"/>
  <c r="C39" i="16"/>
  <c r="D39" i="16" s="1"/>
  <c r="Q246" i="10"/>
  <c r="C245" i="12" s="1"/>
  <c r="F245" i="12" s="1"/>
  <c r="N38" i="16"/>
  <c r="M38" i="16"/>
  <c r="O191" i="3"/>
  <c r="P191" i="3"/>
  <c r="Q191" i="3" s="1"/>
  <c r="C190" i="4" s="1"/>
  <c r="F190" i="4" s="1"/>
  <c r="L39" i="10"/>
  <c r="A186" i="2"/>
  <c r="C188" i="3"/>
  <c r="D188" i="3" s="1"/>
  <c r="B188" i="3"/>
  <c r="O246" i="8"/>
  <c r="P246" i="8"/>
  <c r="Q246" i="8" s="1"/>
  <c r="C245" i="9" s="1"/>
  <c r="F245" i="9" s="1"/>
  <c r="P239" i="3"/>
  <c r="Q239" i="3" s="1"/>
  <c r="N240" i="3"/>
  <c r="O240" i="3" s="1"/>
  <c r="M240" i="3"/>
  <c r="D241" i="3"/>
  <c r="L241" i="3" s="1"/>
  <c r="A243" i="2"/>
  <c r="B243" i="3"/>
  <c r="C237" i="4"/>
  <c r="F237" i="4" s="1"/>
  <c r="C242" i="3"/>
  <c r="L249" i="10" l="1"/>
  <c r="L40" i="10"/>
  <c r="Q38" i="10"/>
  <c r="C37" i="12" s="1"/>
  <c r="F37" i="12" s="1"/>
  <c r="L38" i="8"/>
  <c r="L249" i="8"/>
  <c r="L188" i="3"/>
  <c r="N40" i="10"/>
  <c r="O40" i="10" s="1"/>
  <c r="M40" i="10"/>
  <c r="P40" i="10" s="1"/>
  <c r="Q36" i="16"/>
  <c r="C35" i="17" s="1"/>
  <c r="F35" i="17" s="1"/>
  <c r="A185" i="2"/>
  <c r="C187" i="3"/>
  <c r="D187" i="3" s="1"/>
  <c r="B187" i="3"/>
  <c r="L39" i="16"/>
  <c r="Q247" i="8"/>
  <c r="C246" i="9" s="1"/>
  <c r="F246" i="9" s="1"/>
  <c r="L38" i="14"/>
  <c r="N39" i="10"/>
  <c r="M39" i="10"/>
  <c r="A40" i="19"/>
  <c r="C40" i="16"/>
  <c r="D40" i="16" s="1"/>
  <c r="B40" i="16"/>
  <c r="Q37" i="10"/>
  <c r="C36" i="12" s="1"/>
  <c r="F36" i="12" s="1"/>
  <c r="A41" i="7"/>
  <c r="B41" i="10"/>
  <c r="C41" i="10"/>
  <c r="D41" i="10" s="1"/>
  <c r="N249" i="10"/>
  <c r="M249" i="10"/>
  <c r="N37" i="8"/>
  <c r="M37" i="8"/>
  <c r="N189" i="3"/>
  <c r="M189" i="3"/>
  <c r="P248" i="8"/>
  <c r="Q248" i="8" s="1"/>
  <c r="C247" i="9" s="1"/>
  <c r="F247" i="9" s="1"/>
  <c r="A39" i="18"/>
  <c r="B39" i="14"/>
  <c r="C39" i="14"/>
  <c r="D39" i="14" s="1"/>
  <c r="N37" i="14"/>
  <c r="M37" i="14"/>
  <c r="A250" i="7"/>
  <c r="B250" i="10"/>
  <c r="C250" i="10"/>
  <c r="D250" i="10" s="1"/>
  <c r="O37" i="16"/>
  <c r="P37" i="16"/>
  <c r="M38" i="8"/>
  <c r="N38" i="8"/>
  <c r="P36" i="8"/>
  <c r="O36" i="8"/>
  <c r="N249" i="8"/>
  <c r="O249" i="8" s="1"/>
  <c r="M249" i="8"/>
  <c r="P249" i="8" s="1"/>
  <c r="O38" i="16"/>
  <c r="P38" i="16"/>
  <c r="A250" i="6"/>
  <c r="B250" i="8"/>
  <c r="C250" i="8"/>
  <c r="D250" i="8" s="1"/>
  <c r="Q36" i="14"/>
  <c r="C35" i="15" s="1"/>
  <c r="F35" i="15" s="1"/>
  <c r="A39" i="6"/>
  <c r="B39" i="8"/>
  <c r="C39" i="8"/>
  <c r="D39" i="8" s="1"/>
  <c r="M248" i="10"/>
  <c r="N248" i="10"/>
  <c r="P240" i="3"/>
  <c r="Q240" i="3" s="1"/>
  <c r="N241" i="3"/>
  <c r="O241" i="3" s="1"/>
  <c r="M241" i="3"/>
  <c r="D242" i="3"/>
  <c r="L242" i="3" s="1"/>
  <c r="A244" i="2"/>
  <c r="B244" i="3"/>
  <c r="C238" i="4"/>
  <c r="F238" i="4" s="1"/>
  <c r="C243" i="3"/>
  <c r="L39" i="8" l="1"/>
  <c r="N39" i="16"/>
  <c r="O39" i="16" s="1"/>
  <c r="M39" i="16"/>
  <c r="P39" i="16" s="1"/>
  <c r="L250" i="8"/>
  <c r="O38" i="8"/>
  <c r="P38" i="8"/>
  <c r="Q38" i="8" s="1"/>
  <c r="C37" i="9" s="1"/>
  <c r="F37" i="9" s="1"/>
  <c r="L40" i="16"/>
  <c r="L187" i="3"/>
  <c r="O189" i="3"/>
  <c r="Q189" i="3" s="1"/>
  <c r="C188" i="4" s="1"/>
  <c r="F188" i="4" s="1"/>
  <c r="P189" i="3"/>
  <c r="A251" i="6"/>
  <c r="C251" i="8"/>
  <c r="D251" i="8" s="1"/>
  <c r="B251" i="8"/>
  <c r="P37" i="14"/>
  <c r="O37" i="14"/>
  <c r="O37" i="8"/>
  <c r="P37" i="8"/>
  <c r="A41" i="19"/>
  <c r="C41" i="16"/>
  <c r="D41" i="16" s="1"/>
  <c r="B41" i="16"/>
  <c r="A184" i="2"/>
  <c r="C186" i="3"/>
  <c r="D186" i="3" s="1"/>
  <c r="B186" i="3"/>
  <c r="Q38" i="16"/>
  <c r="C37" i="17" s="1"/>
  <c r="F37" i="17" s="1"/>
  <c r="Q37" i="16"/>
  <c r="C36" i="17" s="1"/>
  <c r="F36" i="17" s="1"/>
  <c r="L39" i="14"/>
  <c r="O249" i="10"/>
  <c r="P249" i="10"/>
  <c r="Q249" i="10" s="1"/>
  <c r="C248" i="12" s="1"/>
  <c r="F248" i="12" s="1"/>
  <c r="N39" i="8"/>
  <c r="M39" i="8"/>
  <c r="A40" i="18"/>
  <c r="B40" i="14"/>
  <c r="C40" i="14"/>
  <c r="D40" i="14" s="1"/>
  <c r="O39" i="10"/>
  <c r="P39" i="10"/>
  <c r="A251" i="7"/>
  <c r="B251" i="10"/>
  <c r="C251" i="10"/>
  <c r="D251" i="10" s="1"/>
  <c r="L251" i="10" s="1"/>
  <c r="O248" i="10"/>
  <c r="P248" i="10"/>
  <c r="Q249" i="8"/>
  <c r="C248" i="9" s="1"/>
  <c r="F248" i="9" s="1"/>
  <c r="L41" i="10"/>
  <c r="N38" i="14"/>
  <c r="O38" i="14" s="1"/>
  <c r="M38" i="14"/>
  <c r="Q40" i="10"/>
  <c r="C39" i="12" s="1"/>
  <c r="F39" i="12" s="1"/>
  <c r="A40" i="6"/>
  <c r="B40" i="8"/>
  <c r="C40" i="8"/>
  <c r="D40" i="8" s="1"/>
  <c r="Q36" i="8"/>
  <c r="C35" i="9" s="1"/>
  <c r="F35" i="9" s="1"/>
  <c r="L250" i="10"/>
  <c r="A42" i="7"/>
  <c r="C42" i="10"/>
  <c r="D42" i="10" s="1"/>
  <c r="B42" i="10"/>
  <c r="N188" i="3"/>
  <c r="M188" i="3"/>
  <c r="P241" i="3"/>
  <c r="Q241" i="3" s="1"/>
  <c r="N242" i="3"/>
  <c r="O242" i="3" s="1"/>
  <c r="M242" i="3"/>
  <c r="D243" i="3"/>
  <c r="L243" i="3" s="1"/>
  <c r="A245" i="2"/>
  <c r="B245" i="3"/>
  <c r="C239" i="4"/>
  <c r="F239" i="4" s="1"/>
  <c r="C244" i="3"/>
  <c r="L40" i="14" l="1"/>
  <c r="Q248" i="10"/>
  <c r="C247" i="12" s="1"/>
  <c r="F247" i="12" s="1"/>
  <c r="L251" i="8"/>
  <c r="L40" i="8"/>
  <c r="M40" i="8" s="1"/>
  <c r="Q37" i="14"/>
  <c r="C36" i="15" s="1"/>
  <c r="F36" i="15" s="1"/>
  <c r="P38" i="14"/>
  <c r="Q38" i="14" s="1"/>
  <c r="C37" i="15" s="1"/>
  <c r="F37" i="15" s="1"/>
  <c r="Q37" i="8"/>
  <c r="C36" i="9" s="1"/>
  <c r="F36" i="9" s="1"/>
  <c r="N187" i="3"/>
  <c r="M187" i="3"/>
  <c r="N40" i="8"/>
  <c r="A41" i="18"/>
  <c r="B41" i="14"/>
  <c r="C41" i="14"/>
  <c r="D41" i="14" s="1"/>
  <c r="M40" i="16"/>
  <c r="N40" i="16"/>
  <c r="O188" i="3"/>
  <c r="P188" i="3"/>
  <c r="A41" i="6"/>
  <c r="C41" i="8"/>
  <c r="D41" i="8" s="1"/>
  <c r="B41" i="8"/>
  <c r="L41" i="8" s="1"/>
  <c r="L186" i="3"/>
  <c r="N251" i="10"/>
  <c r="O251" i="10" s="1"/>
  <c r="M251" i="10"/>
  <c r="P251" i="10" s="1"/>
  <c r="L42" i="10"/>
  <c r="O39" i="8"/>
  <c r="P39" i="8"/>
  <c r="A183" i="2"/>
  <c r="C185" i="3"/>
  <c r="D185" i="3" s="1"/>
  <c r="B185" i="3"/>
  <c r="L185" i="3" s="1"/>
  <c r="A252" i="7"/>
  <c r="B252" i="10"/>
  <c r="C252" i="10"/>
  <c r="D252" i="10" s="1"/>
  <c r="L41" i="16"/>
  <c r="N251" i="8"/>
  <c r="M251" i="8"/>
  <c r="N250" i="8"/>
  <c r="M250" i="8"/>
  <c r="N40" i="14"/>
  <c r="M40" i="14"/>
  <c r="A43" i="7"/>
  <c r="B43" i="10"/>
  <c r="C43" i="10"/>
  <c r="D43" i="10" s="1"/>
  <c r="A252" i="6"/>
  <c r="B252" i="8"/>
  <c r="C252" i="8"/>
  <c r="D252" i="8" s="1"/>
  <c r="N250" i="10"/>
  <c r="M250" i="10"/>
  <c r="N41" i="10"/>
  <c r="M41" i="10"/>
  <c r="Q39" i="10"/>
  <c r="C38" i="12" s="1"/>
  <c r="F38" i="12" s="1"/>
  <c r="M39" i="14"/>
  <c r="N39" i="14"/>
  <c r="A42" i="19"/>
  <c r="B42" i="16"/>
  <c r="C42" i="16"/>
  <c r="D42" i="16" s="1"/>
  <c r="Q39" i="16"/>
  <c r="C38" i="17" s="1"/>
  <c r="F38" i="17" s="1"/>
  <c r="N243" i="3"/>
  <c r="O243" i="3" s="1"/>
  <c r="P242" i="3"/>
  <c r="Q242" i="3" s="1"/>
  <c r="D244" i="3"/>
  <c r="L244" i="3" s="1"/>
  <c r="M243" i="3"/>
  <c r="P243" i="3" s="1"/>
  <c r="A246" i="2"/>
  <c r="B246" i="3"/>
  <c r="C240" i="4"/>
  <c r="F240" i="4" s="1"/>
  <c r="C245" i="3"/>
  <c r="Q39" i="8" l="1"/>
  <c r="C38" i="9" s="1"/>
  <c r="F38" i="9" s="1"/>
  <c r="Q188" i="3"/>
  <c r="C187" i="4" s="1"/>
  <c r="F187" i="4" s="1"/>
  <c r="A43" i="19"/>
  <c r="B43" i="16"/>
  <c r="C43" i="16"/>
  <c r="D43" i="16" s="1"/>
  <c r="N185" i="3"/>
  <c r="M185" i="3"/>
  <c r="P39" i="14"/>
  <c r="O39" i="14"/>
  <c r="A253" i="6"/>
  <c r="B253" i="8"/>
  <c r="C253" i="8"/>
  <c r="D253" i="8" s="1"/>
  <c r="A182" i="2"/>
  <c r="C184" i="3"/>
  <c r="D184" i="3" s="1"/>
  <c r="B184" i="3"/>
  <c r="O251" i="8"/>
  <c r="P251" i="8"/>
  <c r="O40" i="8"/>
  <c r="P40" i="8"/>
  <c r="L43" i="10"/>
  <c r="N41" i="16"/>
  <c r="M41" i="16"/>
  <c r="L252" i="10"/>
  <c r="O40" i="16"/>
  <c r="P40" i="16"/>
  <c r="O187" i="3"/>
  <c r="P187" i="3"/>
  <c r="N186" i="3"/>
  <c r="M186" i="3"/>
  <c r="L252" i="8"/>
  <c r="O250" i="8"/>
  <c r="P250" i="8"/>
  <c r="N41" i="8"/>
  <c r="M41" i="8"/>
  <c r="L41" i="14"/>
  <c r="A42" i="18"/>
  <c r="B42" i="14"/>
  <c r="C42" i="14"/>
  <c r="D42" i="14" s="1"/>
  <c r="L42" i="14" s="1"/>
  <c r="A42" i="6"/>
  <c r="B42" i="8"/>
  <c r="C42" i="8"/>
  <c r="D42" i="8" s="1"/>
  <c r="O41" i="10"/>
  <c r="P41" i="10"/>
  <c r="A44" i="7"/>
  <c r="B44" i="10"/>
  <c r="C44" i="10"/>
  <c r="D44" i="10" s="1"/>
  <c r="N42" i="10"/>
  <c r="M42" i="10"/>
  <c r="L42" i="16"/>
  <c r="O250" i="10"/>
  <c r="P250" i="10"/>
  <c r="O40" i="14"/>
  <c r="P40" i="14"/>
  <c r="Q40" i="14" s="1"/>
  <c r="C39" i="15" s="1"/>
  <c r="F39" i="15" s="1"/>
  <c r="A253" i="7"/>
  <c r="B253" i="10"/>
  <c r="C253" i="10"/>
  <c r="D253" i="10" s="1"/>
  <c r="Q251" i="10"/>
  <c r="C250" i="12" s="1"/>
  <c r="F250" i="12" s="1"/>
  <c r="N244" i="3"/>
  <c r="M244" i="3"/>
  <c r="D245" i="3"/>
  <c r="L245" i="3" s="1"/>
  <c r="A247" i="2"/>
  <c r="B247" i="3"/>
  <c r="C241" i="4"/>
  <c r="F241" i="4" s="1"/>
  <c r="O244" i="3"/>
  <c r="Q243" i="3"/>
  <c r="C246" i="3"/>
  <c r="Q250" i="10" l="1"/>
  <c r="C249" i="12" s="1"/>
  <c r="F249" i="12" s="1"/>
  <c r="Q41" i="10"/>
  <c r="C40" i="12" s="1"/>
  <c r="F40" i="12" s="1"/>
  <c r="Q40" i="8"/>
  <c r="C39" i="9" s="1"/>
  <c r="F39" i="9" s="1"/>
  <c r="Q39" i="14"/>
  <c r="C38" i="15" s="1"/>
  <c r="F38" i="15" s="1"/>
  <c r="Q187" i="3"/>
  <c r="C186" i="4" s="1"/>
  <c r="F186" i="4" s="1"/>
  <c r="L184" i="3"/>
  <c r="N184" i="3" s="1"/>
  <c r="O41" i="8"/>
  <c r="P41" i="8"/>
  <c r="L42" i="8"/>
  <c r="Q40" i="16"/>
  <c r="C39" i="17" s="1"/>
  <c r="F39" i="17" s="1"/>
  <c r="Q251" i="8"/>
  <c r="C250" i="9" s="1"/>
  <c r="F250" i="9" s="1"/>
  <c r="A254" i="6"/>
  <c r="B254" i="8"/>
  <c r="C254" i="8"/>
  <c r="D254" i="8" s="1"/>
  <c r="L253" i="10"/>
  <c r="O42" i="10"/>
  <c r="P42" i="10"/>
  <c r="A43" i="6"/>
  <c r="C43" i="8"/>
  <c r="D43" i="8" s="1"/>
  <c r="B43" i="8"/>
  <c r="Q250" i="8"/>
  <c r="C249" i="9" s="1"/>
  <c r="F249" i="9" s="1"/>
  <c r="M252" i="10"/>
  <c r="N252" i="10"/>
  <c r="N42" i="14"/>
  <c r="M42" i="14"/>
  <c r="N252" i="8"/>
  <c r="M252" i="8"/>
  <c r="O185" i="3"/>
  <c r="P185" i="3"/>
  <c r="M42" i="16"/>
  <c r="N42" i="16"/>
  <c r="A254" i="7"/>
  <c r="B254" i="10"/>
  <c r="C254" i="10"/>
  <c r="D254" i="10" s="1"/>
  <c r="L44" i="10"/>
  <c r="O41" i="16"/>
  <c r="P41" i="16"/>
  <c r="A181" i="2"/>
  <c r="C183" i="3"/>
  <c r="D183" i="3" s="1"/>
  <c r="B183" i="3"/>
  <c r="A45" i="7"/>
  <c r="C45" i="10"/>
  <c r="D45" i="10" s="1"/>
  <c r="B45" i="10"/>
  <c r="L45" i="10" s="1"/>
  <c r="A43" i="18"/>
  <c r="B43" i="14"/>
  <c r="C43" i="14"/>
  <c r="D43" i="14" s="1"/>
  <c r="O186" i="3"/>
  <c r="P186" i="3"/>
  <c r="N43" i="10"/>
  <c r="M43" i="10"/>
  <c r="L43" i="16"/>
  <c r="N41" i="14"/>
  <c r="M41" i="14"/>
  <c r="L253" i="8"/>
  <c r="A44" i="19"/>
  <c r="B44" i="16"/>
  <c r="C44" i="16"/>
  <c r="D44" i="16" s="1"/>
  <c r="P244" i="3"/>
  <c r="Q244" i="3" s="1"/>
  <c r="N245" i="3"/>
  <c r="O245" i="3" s="1"/>
  <c r="M245" i="3"/>
  <c r="D246" i="3"/>
  <c r="L246" i="3" s="1"/>
  <c r="A248" i="2"/>
  <c r="B248" i="3"/>
  <c r="C242" i="4"/>
  <c r="F242" i="4" s="1"/>
  <c r="C247" i="3"/>
  <c r="M184" i="3" l="1"/>
  <c r="L254" i="10"/>
  <c r="Q42" i="10"/>
  <c r="C41" i="12" s="1"/>
  <c r="F41" i="12" s="1"/>
  <c r="Q41" i="16"/>
  <c r="C40" i="17" s="1"/>
  <c r="F40" i="17" s="1"/>
  <c r="L43" i="14"/>
  <c r="N43" i="14" s="1"/>
  <c r="Q186" i="3"/>
  <c r="C185" i="4" s="1"/>
  <c r="F185" i="4" s="1"/>
  <c r="Q185" i="3"/>
  <c r="C184" i="4" s="1"/>
  <c r="F184" i="4" s="1"/>
  <c r="N45" i="10"/>
  <c r="M45" i="10"/>
  <c r="N44" i="10"/>
  <c r="M44" i="10"/>
  <c r="L254" i="8"/>
  <c r="O41" i="14"/>
  <c r="P41" i="14"/>
  <c r="M43" i="16"/>
  <c r="N43" i="16"/>
  <c r="O43" i="16" s="1"/>
  <c r="O184" i="3"/>
  <c r="P184" i="3"/>
  <c r="Q184" i="3" s="1"/>
  <c r="C183" i="4" s="1"/>
  <c r="F183" i="4" s="1"/>
  <c r="L43" i="8"/>
  <c r="A255" i="6"/>
  <c r="C255" i="8"/>
  <c r="D255" i="8" s="1"/>
  <c r="B255" i="8"/>
  <c r="O43" i="10"/>
  <c r="P43" i="10"/>
  <c r="A46" i="7"/>
  <c r="B46" i="10"/>
  <c r="C46" i="10"/>
  <c r="D46" i="10" s="1"/>
  <c r="N254" i="10"/>
  <c r="M254" i="10"/>
  <c r="A44" i="18"/>
  <c r="B44" i="14"/>
  <c r="C44" i="14"/>
  <c r="D44" i="14" s="1"/>
  <c r="L44" i="16"/>
  <c r="L183" i="3"/>
  <c r="A255" i="7"/>
  <c r="B255" i="10"/>
  <c r="C255" i="10"/>
  <c r="D255" i="10" s="1"/>
  <c r="O252" i="8"/>
  <c r="P252" i="8"/>
  <c r="A44" i="6"/>
  <c r="B44" i="8"/>
  <c r="C44" i="8"/>
  <c r="D44" i="8" s="1"/>
  <c r="A45" i="19"/>
  <c r="C45" i="16"/>
  <c r="D45" i="16" s="1"/>
  <c r="B45" i="16"/>
  <c r="O42" i="16"/>
  <c r="P42" i="16"/>
  <c r="N42" i="8"/>
  <c r="M42" i="8"/>
  <c r="N253" i="8"/>
  <c r="M253" i="8"/>
  <c r="A180" i="2"/>
  <c r="B182" i="3"/>
  <c r="C182" i="3"/>
  <c r="D182" i="3" s="1"/>
  <c r="O42" i="14"/>
  <c r="P42" i="14"/>
  <c r="M43" i="14"/>
  <c r="O252" i="10"/>
  <c r="P252" i="10"/>
  <c r="N253" i="10"/>
  <c r="M253" i="10"/>
  <c r="Q41" i="8"/>
  <c r="C40" i="9" s="1"/>
  <c r="F40" i="9" s="1"/>
  <c r="P245" i="3"/>
  <c r="Q245" i="3" s="1"/>
  <c r="M246" i="3"/>
  <c r="N246" i="3"/>
  <c r="D247" i="3"/>
  <c r="L247" i="3" s="1"/>
  <c r="A249" i="2"/>
  <c r="B249" i="3"/>
  <c r="C243" i="4"/>
  <c r="F243" i="4" s="1"/>
  <c r="C248" i="3"/>
  <c r="Q252" i="8" l="1"/>
  <c r="C251" i="9" s="1"/>
  <c r="F251" i="9" s="1"/>
  <c r="L255" i="10"/>
  <c r="L46" i="10"/>
  <c r="P43" i="16"/>
  <c r="L45" i="16"/>
  <c r="M45" i="16" s="1"/>
  <c r="Q42" i="14"/>
  <c r="C41" i="15" s="1"/>
  <c r="F41" i="15" s="1"/>
  <c r="L182" i="3"/>
  <c r="M182" i="3"/>
  <c r="N182" i="3"/>
  <c r="Q42" i="16"/>
  <c r="C41" i="17" s="1"/>
  <c r="F41" i="17" s="1"/>
  <c r="A45" i="18"/>
  <c r="C45" i="14"/>
  <c r="D45" i="14" s="1"/>
  <c r="B45" i="14"/>
  <c r="N255" i="10"/>
  <c r="M255" i="10"/>
  <c r="L255" i="8"/>
  <c r="Q41" i="14"/>
  <c r="C40" i="15" s="1"/>
  <c r="F40" i="15" s="1"/>
  <c r="O254" i="10"/>
  <c r="P254" i="10"/>
  <c r="A256" i="6"/>
  <c r="B256" i="8"/>
  <c r="C256" i="8"/>
  <c r="D256" i="8" s="1"/>
  <c r="N254" i="8"/>
  <c r="M254" i="8"/>
  <c r="O253" i="10"/>
  <c r="P253" i="10"/>
  <c r="Q252" i="10"/>
  <c r="C251" i="12" s="1"/>
  <c r="F251" i="12" s="1"/>
  <c r="A46" i="19"/>
  <c r="B46" i="16"/>
  <c r="C46" i="16"/>
  <c r="D46" i="16" s="1"/>
  <c r="A256" i="7"/>
  <c r="C256" i="10"/>
  <c r="D256" i="10" s="1"/>
  <c r="B256" i="10"/>
  <c r="N43" i="8"/>
  <c r="O43" i="8" s="1"/>
  <c r="M43" i="8"/>
  <c r="P43" i="8" s="1"/>
  <c r="N46" i="10"/>
  <c r="M46" i="10"/>
  <c r="O44" i="10"/>
  <c r="P44" i="10"/>
  <c r="A179" i="2"/>
  <c r="B181" i="3"/>
  <c r="C181" i="3"/>
  <c r="D181" i="3" s="1"/>
  <c r="O253" i="8"/>
  <c r="P253" i="8"/>
  <c r="N183" i="3"/>
  <c r="O183" i="3" s="1"/>
  <c r="M183" i="3"/>
  <c r="O43" i="14"/>
  <c r="P43" i="14"/>
  <c r="L44" i="8"/>
  <c r="M44" i="16"/>
  <c r="N44" i="16"/>
  <c r="A47" i="7"/>
  <c r="B47" i="10"/>
  <c r="C47" i="10"/>
  <c r="D47" i="10" s="1"/>
  <c r="O42" i="8"/>
  <c r="P42" i="8"/>
  <c r="A45" i="6"/>
  <c r="B45" i="8"/>
  <c r="C45" i="8"/>
  <c r="D45" i="8" s="1"/>
  <c r="L44" i="14"/>
  <c r="Q43" i="10"/>
  <c r="C42" i="12" s="1"/>
  <c r="F42" i="12" s="1"/>
  <c r="Q43" i="16"/>
  <c r="C42" i="17" s="1"/>
  <c r="F42" i="17" s="1"/>
  <c r="O45" i="10"/>
  <c r="P45" i="10"/>
  <c r="P246" i="3"/>
  <c r="O246" i="3"/>
  <c r="N247" i="3"/>
  <c r="O247" i="3" s="1"/>
  <c r="M247" i="3"/>
  <c r="D248" i="3"/>
  <c r="L248" i="3" s="1"/>
  <c r="A250" i="2"/>
  <c r="B250" i="3"/>
  <c r="C244" i="4"/>
  <c r="F244" i="4" s="1"/>
  <c r="C249" i="3"/>
  <c r="L256" i="10" l="1"/>
  <c r="L47" i="10"/>
  <c r="N45" i="16"/>
  <c r="Q253" i="10"/>
  <c r="C252" i="12" s="1"/>
  <c r="F252" i="12" s="1"/>
  <c r="L45" i="8"/>
  <c r="N45" i="8" s="1"/>
  <c r="Q42" i="8"/>
  <c r="C41" i="9" s="1"/>
  <c r="F41" i="9" s="1"/>
  <c r="Q253" i="8"/>
  <c r="C252" i="9" s="1"/>
  <c r="F252" i="9" s="1"/>
  <c r="Q43" i="14"/>
  <c r="C42" i="15" s="1"/>
  <c r="F42" i="15" s="1"/>
  <c r="O46" i="10"/>
  <c r="P46" i="10"/>
  <c r="O255" i="10"/>
  <c r="P255" i="10"/>
  <c r="N44" i="14"/>
  <c r="O44" i="14" s="1"/>
  <c r="M44" i="14"/>
  <c r="P44" i="14" s="1"/>
  <c r="Q44" i="14" s="1"/>
  <c r="C43" i="15" s="1"/>
  <c r="F43" i="15" s="1"/>
  <c r="A48" i="7"/>
  <c r="B48" i="10"/>
  <c r="C48" i="10"/>
  <c r="D48" i="10" s="1"/>
  <c r="O44" i="16"/>
  <c r="P44" i="16"/>
  <c r="O45" i="16"/>
  <c r="P45" i="16"/>
  <c r="L46" i="16"/>
  <c r="L256" i="8"/>
  <c r="L45" i="14"/>
  <c r="N47" i="10"/>
  <c r="M47" i="10"/>
  <c r="A47" i="19"/>
  <c r="B47" i="16"/>
  <c r="C47" i="16"/>
  <c r="D47" i="16" s="1"/>
  <c r="A257" i="6"/>
  <c r="B257" i="8"/>
  <c r="C257" i="8"/>
  <c r="D257" i="8" s="1"/>
  <c r="L257" i="8" s="1"/>
  <c r="O254" i="8"/>
  <c r="P254" i="8"/>
  <c r="A46" i="6"/>
  <c r="B46" i="8"/>
  <c r="C46" i="8"/>
  <c r="D46" i="8" s="1"/>
  <c r="M44" i="8"/>
  <c r="N44" i="8"/>
  <c r="L181" i="3"/>
  <c r="A46" i="18"/>
  <c r="C46" i="14"/>
  <c r="D46" i="14" s="1"/>
  <c r="B46" i="14"/>
  <c r="A178" i="2"/>
  <c r="B180" i="3"/>
  <c r="C180" i="3"/>
  <c r="D180" i="3" s="1"/>
  <c r="Q43" i="8"/>
  <c r="C42" i="9" s="1"/>
  <c r="F42" i="9" s="1"/>
  <c r="Q254" i="10"/>
  <c r="C253" i="12" s="1"/>
  <c r="F253" i="12" s="1"/>
  <c r="Q45" i="10"/>
  <c r="C44" i="12" s="1"/>
  <c r="F44" i="12" s="1"/>
  <c r="M256" i="10"/>
  <c r="N256" i="10"/>
  <c r="O182" i="3"/>
  <c r="P182" i="3"/>
  <c r="A257" i="7"/>
  <c r="B257" i="10"/>
  <c r="C257" i="10"/>
  <c r="D257" i="10" s="1"/>
  <c r="P183" i="3"/>
  <c r="Q183" i="3" s="1"/>
  <c r="C182" i="4" s="1"/>
  <c r="F182" i="4" s="1"/>
  <c r="Q44" i="10"/>
  <c r="C43" i="12" s="1"/>
  <c r="F43" i="12" s="1"/>
  <c r="N255" i="8"/>
  <c r="M255" i="8"/>
  <c r="P247" i="3"/>
  <c r="Q247" i="3" s="1"/>
  <c r="Q246" i="3"/>
  <c r="C245" i="4" s="1"/>
  <c r="F245" i="4" s="1"/>
  <c r="M248" i="3"/>
  <c r="N248" i="3"/>
  <c r="O248" i="3" s="1"/>
  <c r="D249" i="3"/>
  <c r="L249" i="3" s="1"/>
  <c r="A251" i="2"/>
  <c r="B251" i="3"/>
  <c r="C250" i="3"/>
  <c r="Q182" i="3" l="1"/>
  <c r="C181" i="4" s="1"/>
  <c r="F181" i="4" s="1"/>
  <c r="L46" i="14"/>
  <c r="M45" i="8"/>
  <c r="L48" i="10"/>
  <c r="N48" i="10" s="1"/>
  <c r="L180" i="3"/>
  <c r="L47" i="16"/>
  <c r="M46" i="16"/>
  <c r="N46" i="16"/>
  <c r="N256" i="8"/>
  <c r="M256" i="8"/>
  <c r="L46" i="8"/>
  <c r="O255" i="8"/>
  <c r="P255" i="8"/>
  <c r="O256" i="10"/>
  <c r="P256" i="10"/>
  <c r="Q256" i="10" s="1"/>
  <c r="C255" i="12" s="1"/>
  <c r="F255" i="12" s="1"/>
  <c r="A47" i="6"/>
  <c r="B47" i="8"/>
  <c r="C47" i="8"/>
  <c r="D47" i="8" s="1"/>
  <c r="A48" i="19"/>
  <c r="C48" i="16"/>
  <c r="D48" i="16" s="1"/>
  <c r="B48" i="16"/>
  <c r="Q45" i="16"/>
  <c r="C44" i="17" s="1"/>
  <c r="F44" i="17" s="1"/>
  <c r="N46" i="14"/>
  <c r="M46" i="14"/>
  <c r="A47" i="18"/>
  <c r="B47" i="14"/>
  <c r="C47" i="14"/>
  <c r="D47" i="14" s="1"/>
  <c r="Q254" i="8"/>
  <c r="C253" i="9" s="1"/>
  <c r="F253" i="9" s="1"/>
  <c r="P45" i="8"/>
  <c r="O45" i="8"/>
  <c r="Q255" i="10"/>
  <c r="C254" i="12" s="1"/>
  <c r="F254" i="12" s="1"/>
  <c r="N181" i="3"/>
  <c r="M181" i="3"/>
  <c r="N257" i="8"/>
  <c r="M257" i="8"/>
  <c r="Q44" i="16"/>
  <c r="C43" i="17" s="1"/>
  <c r="F43" i="17" s="1"/>
  <c r="N180" i="3"/>
  <c r="M180" i="3"/>
  <c r="A49" i="7"/>
  <c r="B49" i="10"/>
  <c r="C49" i="10"/>
  <c r="D49" i="10" s="1"/>
  <c r="L257" i="10"/>
  <c r="O44" i="8"/>
  <c r="P44" i="8"/>
  <c r="O47" i="10"/>
  <c r="P47" i="10"/>
  <c r="Q46" i="10"/>
  <c r="C45" i="12" s="1"/>
  <c r="F45" i="12" s="1"/>
  <c r="A177" i="2"/>
  <c r="C179" i="3"/>
  <c r="D179" i="3" s="1"/>
  <c r="B179" i="3"/>
  <c r="A258" i="7"/>
  <c r="B258" i="10"/>
  <c r="C258" i="10"/>
  <c r="D258" i="10" s="1"/>
  <c r="A258" i="6"/>
  <c r="C258" i="8"/>
  <c r="D258" i="8" s="1"/>
  <c r="B258" i="8"/>
  <c r="N45" i="14"/>
  <c r="M45" i="14"/>
  <c r="M48" i="10"/>
  <c r="P248" i="3"/>
  <c r="Q248" i="3" s="1"/>
  <c r="N249" i="3"/>
  <c r="O249" i="3" s="1"/>
  <c r="M249" i="3"/>
  <c r="D250" i="3"/>
  <c r="L250" i="3" s="1"/>
  <c r="A252" i="2"/>
  <c r="B252" i="3"/>
  <c r="C246" i="4"/>
  <c r="F246" i="4" s="1"/>
  <c r="C251" i="3"/>
  <c r="L49" i="10" l="1"/>
  <c r="M49" i="10" s="1"/>
  <c r="Q47" i="10"/>
  <c r="C46" i="12" s="1"/>
  <c r="F46" i="12" s="1"/>
  <c r="L47" i="8"/>
  <c r="O180" i="3"/>
  <c r="P180" i="3"/>
  <c r="L48" i="16"/>
  <c r="Q255" i="8"/>
  <c r="C254" i="9" s="1"/>
  <c r="F254" i="9" s="1"/>
  <c r="L258" i="10"/>
  <c r="A259" i="7"/>
  <c r="B259" i="10"/>
  <c r="C259" i="10"/>
  <c r="D259" i="10" s="1"/>
  <c r="L259" i="10" s="1"/>
  <c r="A49" i="19"/>
  <c r="C49" i="16"/>
  <c r="D49" i="16" s="1"/>
  <c r="B49" i="16"/>
  <c r="N46" i="8"/>
  <c r="M46" i="8"/>
  <c r="O48" i="10"/>
  <c r="P48" i="10"/>
  <c r="Q44" i="8"/>
  <c r="C43" i="9" s="1"/>
  <c r="F43" i="9" s="1"/>
  <c r="L179" i="3"/>
  <c r="N257" i="10"/>
  <c r="M257" i="10"/>
  <c r="O257" i="8"/>
  <c r="P257" i="8"/>
  <c r="L47" i="14"/>
  <c r="A48" i="18"/>
  <c r="B48" i="14"/>
  <c r="C48" i="14"/>
  <c r="D48" i="14" s="1"/>
  <c r="N47" i="8"/>
  <c r="M47" i="8"/>
  <c r="O256" i="8"/>
  <c r="P256" i="8"/>
  <c r="L258" i="8"/>
  <c r="A176" i="2"/>
  <c r="C178" i="3"/>
  <c r="D178" i="3" s="1"/>
  <c r="B178" i="3"/>
  <c r="O181" i="3"/>
  <c r="P181" i="3"/>
  <c r="Q181" i="3" s="1"/>
  <c r="C180" i="4" s="1"/>
  <c r="F180" i="4" s="1"/>
  <c r="A48" i="6"/>
  <c r="B48" i="8"/>
  <c r="C48" i="8"/>
  <c r="D48" i="8" s="1"/>
  <c r="O46" i="16"/>
  <c r="P46" i="16"/>
  <c r="O45" i="14"/>
  <c r="P45" i="14"/>
  <c r="A50" i="7"/>
  <c r="B50" i="10"/>
  <c r="C50" i="10"/>
  <c r="D50" i="10" s="1"/>
  <c r="O46" i="14"/>
  <c r="P46" i="14"/>
  <c r="A259" i="6"/>
  <c r="B259" i="8"/>
  <c r="C259" i="8"/>
  <c r="D259" i="8" s="1"/>
  <c r="L259" i="8" s="1"/>
  <c r="Q45" i="8"/>
  <c r="C44" i="9" s="1"/>
  <c r="F44" i="9" s="1"/>
  <c r="N47" i="16"/>
  <c r="M47" i="16"/>
  <c r="P249" i="3"/>
  <c r="Q249" i="3" s="1"/>
  <c r="N250" i="3"/>
  <c r="O250" i="3" s="1"/>
  <c r="M250" i="3"/>
  <c r="D251" i="3"/>
  <c r="L251" i="3" s="1"/>
  <c r="A253" i="2"/>
  <c r="B253" i="3"/>
  <c r="C247" i="4"/>
  <c r="F247" i="4" s="1"/>
  <c r="C252" i="3"/>
  <c r="N49" i="10" l="1"/>
  <c r="Q180" i="3"/>
  <c r="C179" i="4" s="1"/>
  <c r="F179" i="4" s="1"/>
  <c r="L50" i="10"/>
  <c r="Q46" i="16"/>
  <c r="C45" i="17" s="1"/>
  <c r="F45" i="17" s="1"/>
  <c r="Q46" i="14"/>
  <c r="C45" i="15" s="1"/>
  <c r="F45" i="15" s="1"/>
  <c r="L48" i="14"/>
  <c r="M48" i="14" s="1"/>
  <c r="N50" i="10"/>
  <c r="M50" i="10"/>
  <c r="L48" i="8"/>
  <c r="A49" i="18"/>
  <c r="B49" i="14"/>
  <c r="C49" i="14"/>
  <c r="D49" i="14" s="1"/>
  <c r="N259" i="10"/>
  <c r="M259" i="10"/>
  <c r="O47" i="16"/>
  <c r="P47" i="16"/>
  <c r="A49" i="6"/>
  <c r="B49" i="8"/>
  <c r="C49" i="8"/>
  <c r="D49" i="8" s="1"/>
  <c r="O49" i="10"/>
  <c r="P49" i="10"/>
  <c r="N47" i="14"/>
  <c r="M47" i="14"/>
  <c r="Q48" i="10"/>
  <c r="C47" i="12" s="1"/>
  <c r="F47" i="12" s="1"/>
  <c r="A260" i="7"/>
  <c r="B260" i="10"/>
  <c r="C260" i="10"/>
  <c r="D260" i="10" s="1"/>
  <c r="N258" i="10"/>
  <c r="M258" i="10"/>
  <c r="A175" i="2"/>
  <c r="C177" i="3"/>
  <c r="D177" i="3" s="1"/>
  <c r="B177" i="3"/>
  <c r="N259" i="8"/>
  <c r="O259" i="8" s="1"/>
  <c r="M259" i="8"/>
  <c r="P259" i="8" s="1"/>
  <c r="Q256" i="8"/>
  <c r="C255" i="9" s="1"/>
  <c r="F255" i="9" s="1"/>
  <c r="Q257" i="8"/>
  <c r="C256" i="9" s="1"/>
  <c r="F256" i="9" s="1"/>
  <c r="P46" i="8"/>
  <c r="O46" i="8"/>
  <c r="N258" i="8"/>
  <c r="M258" i="8"/>
  <c r="A51" i="7"/>
  <c r="B51" i="10"/>
  <c r="C51" i="10"/>
  <c r="D51" i="10" s="1"/>
  <c r="L51" i="10" s="1"/>
  <c r="Q45" i="14"/>
  <c r="C44" i="15" s="1"/>
  <c r="F44" i="15" s="1"/>
  <c r="L178" i="3"/>
  <c r="L49" i="16"/>
  <c r="M48" i="16"/>
  <c r="N48" i="16"/>
  <c r="A260" i="6"/>
  <c r="C260" i="8"/>
  <c r="D260" i="8" s="1"/>
  <c r="B260" i="8"/>
  <c r="O47" i="8"/>
  <c r="P47" i="8"/>
  <c r="O257" i="10"/>
  <c r="P257" i="10"/>
  <c r="N179" i="3"/>
  <c r="M179" i="3"/>
  <c r="A50" i="19"/>
  <c r="C50" i="16"/>
  <c r="D50" i="16" s="1"/>
  <c r="B50" i="16"/>
  <c r="P250" i="3"/>
  <c r="Q250" i="3" s="1"/>
  <c r="N251" i="3"/>
  <c r="O251" i="3" s="1"/>
  <c r="M251" i="3"/>
  <c r="D252" i="3"/>
  <c r="L252" i="3" s="1"/>
  <c r="A254" i="2"/>
  <c r="B254" i="3"/>
  <c r="C248" i="4"/>
  <c r="F248" i="4" s="1"/>
  <c r="C253" i="3"/>
  <c r="L50" i="16" l="1"/>
  <c r="L260" i="8"/>
  <c r="Q46" i="8"/>
  <c r="C45" i="9" s="1"/>
  <c r="F45" i="9" s="1"/>
  <c r="N48" i="14"/>
  <c r="O48" i="14" s="1"/>
  <c r="L177" i="3"/>
  <c r="N177" i="3" s="1"/>
  <c r="M50" i="16"/>
  <c r="N50" i="16"/>
  <c r="O47" i="14"/>
  <c r="P47" i="14"/>
  <c r="N178" i="3"/>
  <c r="M178" i="3"/>
  <c r="O259" i="10"/>
  <c r="P259" i="10"/>
  <c r="Q259" i="10" s="1"/>
  <c r="C258" i="12" s="1"/>
  <c r="F258" i="12" s="1"/>
  <c r="N260" i="8"/>
  <c r="M260" i="8"/>
  <c r="A51" i="19"/>
  <c r="B51" i="16"/>
  <c r="C51" i="16"/>
  <c r="D51" i="16" s="1"/>
  <c r="O258" i="10"/>
  <c r="P258" i="10"/>
  <c r="Q49" i="10"/>
  <c r="C48" i="12" s="1"/>
  <c r="F48" i="12" s="1"/>
  <c r="A174" i="2"/>
  <c r="C176" i="3"/>
  <c r="D176" i="3" s="1"/>
  <c r="B176" i="3"/>
  <c r="N51" i="10"/>
  <c r="M51" i="10"/>
  <c r="L49" i="14"/>
  <c r="L260" i="10"/>
  <c r="L49" i="8"/>
  <c r="A50" i="18"/>
  <c r="B50" i="14"/>
  <c r="C50" i="14"/>
  <c r="D50" i="14" s="1"/>
  <c r="O179" i="3"/>
  <c r="P179" i="3"/>
  <c r="Q257" i="10"/>
  <c r="C256" i="12" s="1"/>
  <c r="F256" i="12" s="1"/>
  <c r="A52" i="7"/>
  <c r="C52" i="10"/>
  <c r="D52" i="10" s="1"/>
  <c r="B52" i="10"/>
  <c r="Q259" i="8"/>
  <c r="C258" i="9" s="1"/>
  <c r="F258" i="9" s="1"/>
  <c r="A261" i="7"/>
  <c r="B261" i="10"/>
  <c r="C261" i="10"/>
  <c r="D261" i="10" s="1"/>
  <c r="A50" i="6"/>
  <c r="B50" i="8"/>
  <c r="C50" i="8"/>
  <c r="D50" i="8" s="1"/>
  <c r="N48" i="8"/>
  <c r="M48" i="8"/>
  <c r="M49" i="16"/>
  <c r="N49" i="16"/>
  <c r="O48" i="16"/>
  <c r="P48" i="16"/>
  <c r="M177" i="3"/>
  <c r="A261" i="6"/>
  <c r="C261" i="8"/>
  <c r="D261" i="8" s="1"/>
  <c r="B261" i="8"/>
  <c r="Q47" i="8"/>
  <c r="C46" i="9" s="1"/>
  <c r="F46" i="9" s="1"/>
  <c r="O258" i="8"/>
  <c r="P258" i="8"/>
  <c r="Q47" i="16"/>
  <c r="C46" i="17" s="1"/>
  <c r="F46" i="17" s="1"/>
  <c r="O50" i="10"/>
  <c r="P50" i="10"/>
  <c r="P251" i="3"/>
  <c r="Q251" i="3" s="1"/>
  <c r="N252" i="3"/>
  <c r="O252" i="3" s="1"/>
  <c r="M252" i="3"/>
  <c r="D253" i="3"/>
  <c r="L253" i="3" s="1"/>
  <c r="A255" i="2"/>
  <c r="B255" i="3"/>
  <c r="C249" i="4"/>
  <c r="F249" i="4" s="1"/>
  <c r="C254" i="3"/>
  <c r="L261" i="8" l="1"/>
  <c r="Q50" i="10"/>
  <c r="C49" i="12" s="1"/>
  <c r="F49" i="12" s="1"/>
  <c r="P48" i="14"/>
  <c r="Q48" i="14" s="1"/>
  <c r="C47" i="15" s="1"/>
  <c r="F47" i="15" s="1"/>
  <c r="N49" i="8"/>
  <c r="M49" i="8"/>
  <c r="O177" i="3"/>
  <c r="P177" i="3"/>
  <c r="L50" i="8"/>
  <c r="A53" i="7"/>
  <c r="B53" i="10"/>
  <c r="C53" i="10"/>
  <c r="D53" i="10" s="1"/>
  <c r="M260" i="10"/>
  <c r="N260" i="10"/>
  <c r="A51" i="6"/>
  <c r="C51" i="8"/>
  <c r="D51" i="8" s="1"/>
  <c r="B51" i="8"/>
  <c r="M49" i="14"/>
  <c r="N49" i="14"/>
  <c r="Q258" i="10"/>
  <c r="C257" i="12" s="1"/>
  <c r="F257" i="12" s="1"/>
  <c r="Q48" i="16"/>
  <c r="C47" i="17" s="1"/>
  <c r="F47" i="17" s="1"/>
  <c r="P178" i="3"/>
  <c r="O178" i="3"/>
  <c r="O49" i="16"/>
  <c r="P49" i="16"/>
  <c r="Q49" i="16" s="1"/>
  <c r="C48" i="17" s="1"/>
  <c r="F48" i="17" s="1"/>
  <c r="L261" i="10"/>
  <c r="Q179" i="3"/>
  <c r="C178" i="4" s="1"/>
  <c r="F178" i="4" s="1"/>
  <c r="O51" i="10"/>
  <c r="P51" i="10"/>
  <c r="L51" i="16"/>
  <c r="Q258" i="8"/>
  <c r="C257" i="9" s="1"/>
  <c r="F257" i="9" s="1"/>
  <c r="A262" i="7"/>
  <c r="B262" i="10"/>
  <c r="C262" i="10"/>
  <c r="D262" i="10" s="1"/>
  <c r="A52" i="19"/>
  <c r="B52" i="16"/>
  <c r="C52" i="16"/>
  <c r="D52" i="16" s="1"/>
  <c r="Q47" i="14"/>
  <c r="C46" i="15" s="1"/>
  <c r="F46" i="15" s="1"/>
  <c r="N261" i="8"/>
  <c r="M261" i="8"/>
  <c r="L50" i="14"/>
  <c r="L176" i="3"/>
  <c r="O50" i="16"/>
  <c r="P50" i="16"/>
  <c r="Q50" i="16" s="1"/>
  <c r="C49" i="17" s="1"/>
  <c r="F49" i="17" s="1"/>
  <c r="A262" i="6"/>
  <c r="C262" i="8"/>
  <c r="D262" i="8" s="1"/>
  <c r="B262" i="8"/>
  <c r="O48" i="8"/>
  <c r="P48" i="8"/>
  <c r="L52" i="10"/>
  <c r="A51" i="18"/>
  <c r="B51" i="14"/>
  <c r="C51" i="14"/>
  <c r="D51" i="14" s="1"/>
  <c r="A173" i="2"/>
  <c r="C175" i="3"/>
  <c r="D175" i="3" s="1"/>
  <c r="B175" i="3"/>
  <c r="L175" i="3" s="1"/>
  <c r="O260" i="8"/>
  <c r="P260" i="8"/>
  <c r="M253" i="3"/>
  <c r="P252" i="3"/>
  <c r="Q252" i="3" s="1"/>
  <c r="D254" i="3"/>
  <c r="L254" i="3" s="1"/>
  <c r="N253" i="3"/>
  <c r="O253" i="3" s="1"/>
  <c r="A256" i="2"/>
  <c r="B256" i="3"/>
  <c r="C250" i="4"/>
  <c r="F250" i="4" s="1"/>
  <c r="C255" i="3"/>
  <c r="Q260" i="8" l="1"/>
  <c r="C259" i="9" s="1"/>
  <c r="F259" i="9" s="1"/>
  <c r="L53" i="10"/>
  <c r="N53" i="10" s="1"/>
  <c r="Q51" i="10"/>
  <c r="C50" i="12" s="1"/>
  <c r="F50" i="12" s="1"/>
  <c r="L51" i="14"/>
  <c r="M51" i="14" s="1"/>
  <c r="A52" i="18"/>
  <c r="B52" i="14"/>
  <c r="C52" i="14"/>
  <c r="D52" i="14" s="1"/>
  <c r="A53" i="19"/>
  <c r="B53" i="16"/>
  <c r="C53" i="16"/>
  <c r="D53" i="16" s="1"/>
  <c r="O49" i="14"/>
  <c r="P49" i="14"/>
  <c r="A54" i="7"/>
  <c r="C54" i="10"/>
  <c r="D54" i="10" s="1"/>
  <c r="B54" i="10"/>
  <c r="L262" i="10"/>
  <c r="L51" i="8"/>
  <c r="N50" i="8"/>
  <c r="M50" i="8"/>
  <c r="N176" i="3"/>
  <c r="M176" i="3"/>
  <c r="N175" i="3"/>
  <c r="M175" i="3"/>
  <c r="Q48" i="8"/>
  <c r="C47" i="9" s="1"/>
  <c r="F47" i="9" s="1"/>
  <c r="A263" i="7"/>
  <c r="B263" i="10"/>
  <c r="C263" i="10"/>
  <c r="D263" i="10" s="1"/>
  <c r="N52" i="10"/>
  <c r="M52" i="10"/>
  <c r="M50" i="14"/>
  <c r="N50" i="14"/>
  <c r="L262" i="8"/>
  <c r="O261" i="8"/>
  <c r="P261" i="8"/>
  <c r="Q178" i="3"/>
  <c r="C177" i="4" s="1"/>
  <c r="F177" i="4" s="1"/>
  <c r="A52" i="6"/>
  <c r="B52" i="8"/>
  <c r="C52" i="8"/>
  <c r="D52" i="8" s="1"/>
  <c r="Q177" i="3"/>
  <c r="C176" i="4" s="1"/>
  <c r="F176" i="4" s="1"/>
  <c r="A172" i="2"/>
  <c r="B174" i="3"/>
  <c r="C174" i="3"/>
  <c r="D174" i="3" s="1"/>
  <c r="M51" i="16"/>
  <c r="N51" i="16"/>
  <c r="O260" i="10"/>
  <c r="P260" i="10"/>
  <c r="N51" i="14"/>
  <c r="N261" i="10"/>
  <c r="M261" i="10"/>
  <c r="A263" i="6"/>
  <c r="C263" i="8"/>
  <c r="D263" i="8" s="1"/>
  <c r="B263" i="8"/>
  <c r="L52" i="16"/>
  <c r="O49" i="8"/>
  <c r="P49" i="8"/>
  <c r="P253" i="3"/>
  <c r="Q253" i="3" s="1"/>
  <c r="N254" i="3"/>
  <c r="O254" i="3" s="1"/>
  <c r="M254" i="3"/>
  <c r="D255" i="3"/>
  <c r="L255" i="3" s="1"/>
  <c r="A257" i="2"/>
  <c r="B257" i="3"/>
  <c r="C251" i="4"/>
  <c r="F251" i="4" s="1"/>
  <c r="C256" i="3"/>
  <c r="L263" i="8" l="1"/>
  <c r="M53" i="10"/>
  <c r="L174" i="3"/>
  <c r="N174" i="3" s="1"/>
  <c r="L263" i="10"/>
  <c r="N263" i="10" s="1"/>
  <c r="M174" i="3"/>
  <c r="Q261" i="8"/>
  <c r="C260" i="9" s="1"/>
  <c r="F260" i="9" s="1"/>
  <c r="A264" i="7"/>
  <c r="C264" i="10"/>
  <c r="D264" i="10" s="1"/>
  <c r="B264" i="10"/>
  <c r="N51" i="8"/>
  <c r="M51" i="8"/>
  <c r="L53" i="16"/>
  <c r="A171" i="2"/>
  <c r="B173" i="3"/>
  <c r="C173" i="3"/>
  <c r="D173" i="3" s="1"/>
  <c r="N262" i="8"/>
  <c r="M262" i="8"/>
  <c r="N262" i="10"/>
  <c r="M262" i="10"/>
  <c r="A54" i="19"/>
  <c r="B54" i="16"/>
  <c r="C54" i="16"/>
  <c r="D54" i="16" s="1"/>
  <c r="Q49" i="8"/>
  <c r="C48" i="9" s="1"/>
  <c r="F48" i="9" s="1"/>
  <c r="O50" i="14"/>
  <c r="P50" i="14"/>
  <c r="O50" i="8"/>
  <c r="P50" i="8"/>
  <c r="Q50" i="8" s="1"/>
  <c r="C49" i="9" s="1"/>
  <c r="F49" i="9" s="1"/>
  <c r="O51" i="14"/>
  <c r="P51" i="14"/>
  <c r="O175" i="3"/>
  <c r="P175" i="3"/>
  <c r="Q175" i="3" s="1"/>
  <c r="C174" i="4" s="1"/>
  <c r="F174" i="4" s="1"/>
  <c r="L54" i="10"/>
  <c r="L52" i="14"/>
  <c r="M52" i="16"/>
  <c r="N52" i="16"/>
  <c r="O52" i="16" s="1"/>
  <c r="Q260" i="10"/>
  <c r="C259" i="12" s="1"/>
  <c r="F259" i="12" s="1"/>
  <c r="L52" i="8"/>
  <c r="A55" i="7"/>
  <c r="B55" i="10"/>
  <c r="C55" i="10"/>
  <c r="D55" i="10" s="1"/>
  <c r="A53" i="18"/>
  <c r="B53" i="14"/>
  <c r="C53" i="14"/>
  <c r="D53" i="14" s="1"/>
  <c r="M263" i="10"/>
  <c r="O261" i="10"/>
  <c r="P261" i="10"/>
  <c r="N263" i="8"/>
  <c r="M263" i="8"/>
  <c r="O51" i="16"/>
  <c r="P51" i="16"/>
  <c r="A53" i="6"/>
  <c r="B53" i="8"/>
  <c r="C53" i="8"/>
  <c r="D53" i="8" s="1"/>
  <c r="O52" i="10"/>
  <c r="P52" i="10"/>
  <c r="O176" i="3"/>
  <c r="P176" i="3"/>
  <c r="A264" i="6"/>
  <c r="B264" i="8"/>
  <c r="C264" i="8"/>
  <c r="D264" i="8" s="1"/>
  <c r="Q49" i="14"/>
  <c r="C48" i="15" s="1"/>
  <c r="F48" i="15" s="1"/>
  <c r="O53" i="10"/>
  <c r="P53" i="10"/>
  <c r="P254" i="3"/>
  <c r="Q254" i="3" s="1"/>
  <c r="N255" i="3"/>
  <c r="O255" i="3" s="1"/>
  <c r="M255" i="3"/>
  <c r="D256" i="3"/>
  <c r="L256" i="3" s="1"/>
  <c r="A258" i="2"/>
  <c r="B258" i="3"/>
  <c r="C252" i="4"/>
  <c r="F252" i="4" s="1"/>
  <c r="C257" i="3"/>
  <c r="L264" i="10" l="1"/>
  <c r="Q52" i="10"/>
  <c r="C51" i="12" s="1"/>
  <c r="F51" i="12" s="1"/>
  <c r="L55" i="10"/>
  <c r="M55" i="10" s="1"/>
  <c r="Q176" i="3"/>
  <c r="C175" i="4" s="1"/>
  <c r="F175" i="4" s="1"/>
  <c r="Q51" i="16"/>
  <c r="C50" i="17" s="1"/>
  <c r="F50" i="17" s="1"/>
  <c r="L53" i="14"/>
  <c r="P52" i="16"/>
  <c r="Q52" i="16" s="1"/>
  <c r="C51" i="17" s="1"/>
  <c r="F51" i="17" s="1"/>
  <c r="O262" i="10"/>
  <c r="P262" i="10"/>
  <c r="O51" i="8"/>
  <c r="P51" i="8"/>
  <c r="N264" i="10"/>
  <c r="M264" i="10"/>
  <c r="M52" i="14"/>
  <c r="N52" i="14"/>
  <c r="N55" i="10"/>
  <c r="N54" i="10"/>
  <c r="M54" i="10"/>
  <c r="Q50" i="14"/>
  <c r="C49" i="15" s="1"/>
  <c r="F49" i="15" s="1"/>
  <c r="O262" i="8"/>
  <c r="P262" i="8"/>
  <c r="Q262" i="8" s="1"/>
  <c r="C261" i="9" s="1"/>
  <c r="F261" i="9" s="1"/>
  <c r="A265" i="6"/>
  <c r="B265" i="8"/>
  <c r="C265" i="8"/>
  <c r="D265" i="8" s="1"/>
  <c r="A265" i="7"/>
  <c r="C265" i="10"/>
  <c r="D265" i="10" s="1"/>
  <c r="B265" i="10"/>
  <c r="A54" i="18"/>
  <c r="B54" i="14"/>
  <c r="C54" i="14"/>
  <c r="D54" i="14" s="1"/>
  <c r="Q261" i="10"/>
  <c r="C260" i="12" s="1"/>
  <c r="F260" i="12" s="1"/>
  <c r="A56" i="7"/>
  <c r="B56" i="10"/>
  <c r="C56" i="10"/>
  <c r="D56" i="10" s="1"/>
  <c r="L173" i="3"/>
  <c r="O263" i="8"/>
  <c r="P263" i="8"/>
  <c r="L53" i="8"/>
  <c r="N52" i="8"/>
  <c r="M52" i="8"/>
  <c r="L54" i="16"/>
  <c r="A170" i="2"/>
  <c r="B172" i="3"/>
  <c r="C172" i="3"/>
  <c r="D172" i="3" s="1"/>
  <c r="Q53" i="10"/>
  <c r="C52" i="12" s="1"/>
  <c r="F52" i="12" s="1"/>
  <c r="L264" i="8"/>
  <c r="A54" i="6"/>
  <c r="B54" i="8"/>
  <c r="C54" i="8"/>
  <c r="D54" i="8" s="1"/>
  <c r="O263" i="10"/>
  <c r="P263" i="10"/>
  <c r="Q51" i="14"/>
  <c r="C50" i="15" s="1"/>
  <c r="F50" i="15" s="1"/>
  <c r="A55" i="19"/>
  <c r="B55" i="16"/>
  <c r="C55" i="16"/>
  <c r="D55" i="16" s="1"/>
  <c r="M53" i="16"/>
  <c r="N53" i="16"/>
  <c r="O174" i="3"/>
  <c r="P174" i="3"/>
  <c r="P255" i="3"/>
  <c r="Q255" i="3" s="1"/>
  <c r="M256" i="3"/>
  <c r="N256" i="3"/>
  <c r="O256" i="3" s="1"/>
  <c r="D257" i="3"/>
  <c r="L257" i="3" s="1"/>
  <c r="A259" i="2"/>
  <c r="B259" i="3"/>
  <c r="C253" i="4"/>
  <c r="F253" i="4" s="1"/>
  <c r="C258" i="3"/>
  <c r="L265" i="10" l="1"/>
  <c r="N265" i="10" s="1"/>
  <c r="L54" i="14"/>
  <c r="A55" i="18"/>
  <c r="B55" i="14"/>
  <c r="C55" i="14"/>
  <c r="D55" i="14" s="1"/>
  <c r="N173" i="3"/>
  <c r="M173" i="3"/>
  <c r="M54" i="14"/>
  <c r="N54" i="14"/>
  <c r="M265" i="10"/>
  <c r="M54" i="16"/>
  <c r="N54" i="16"/>
  <c r="L54" i="8"/>
  <c r="L56" i="10"/>
  <c r="A266" i="7"/>
  <c r="B266" i="10"/>
  <c r="C266" i="10"/>
  <c r="D266" i="10" s="1"/>
  <c r="O54" i="10"/>
  <c r="P54" i="10"/>
  <c r="Q54" i="10" s="1"/>
  <c r="C53" i="12" s="1"/>
  <c r="F53" i="12" s="1"/>
  <c r="Q51" i="8"/>
  <c r="C50" i="9" s="1"/>
  <c r="F50" i="9" s="1"/>
  <c r="L172" i="3"/>
  <c r="O53" i="16"/>
  <c r="P53" i="16"/>
  <c r="Q53" i="16" s="1"/>
  <c r="C52" i="17" s="1"/>
  <c r="F52" i="17" s="1"/>
  <c r="Q174" i="3"/>
  <c r="C173" i="4" s="1"/>
  <c r="F173" i="4" s="1"/>
  <c r="A169" i="2"/>
  <c r="C171" i="3"/>
  <c r="D171" i="3" s="1"/>
  <c r="B171" i="3"/>
  <c r="O52" i="8"/>
  <c r="P52" i="8"/>
  <c r="Q52" i="8" s="1"/>
  <c r="C51" i="9" s="1"/>
  <c r="F51" i="9" s="1"/>
  <c r="A57" i="7"/>
  <c r="B57" i="10"/>
  <c r="C57" i="10"/>
  <c r="D57" i="10" s="1"/>
  <c r="L55" i="16"/>
  <c r="N264" i="8"/>
  <c r="M264" i="8"/>
  <c r="N53" i="8"/>
  <c r="M53" i="8"/>
  <c r="L265" i="8"/>
  <c r="O55" i="10"/>
  <c r="P55" i="10"/>
  <c r="Q262" i="10"/>
  <c r="C261" i="12" s="1"/>
  <c r="F261" i="12" s="1"/>
  <c r="Q263" i="10"/>
  <c r="C262" i="12" s="1"/>
  <c r="F262" i="12" s="1"/>
  <c r="O264" i="10"/>
  <c r="P264" i="10"/>
  <c r="Q264" i="10" s="1"/>
  <c r="C263" i="12" s="1"/>
  <c r="F263" i="12" s="1"/>
  <c r="A55" i="6"/>
  <c r="B55" i="8"/>
  <c r="C55" i="8"/>
  <c r="D55" i="8" s="1"/>
  <c r="A56" i="19"/>
  <c r="B56" i="16"/>
  <c r="C56" i="16"/>
  <c r="D56" i="16" s="1"/>
  <c r="Q263" i="8"/>
  <c r="C262" i="9" s="1"/>
  <c r="F262" i="9" s="1"/>
  <c r="A266" i="6"/>
  <c r="B266" i="8"/>
  <c r="C266" i="8"/>
  <c r="D266" i="8" s="1"/>
  <c r="O52" i="14"/>
  <c r="P52" i="14"/>
  <c r="N53" i="14"/>
  <c r="M53" i="14"/>
  <c r="P256" i="3"/>
  <c r="Q256" i="3" s="1"/>
  <c r="M257" i="3"/>
  <c r="N257" i="3"/>
  <c r="O257" i="3" s="1"/>
  <c r="D258" i="3"/>
  <c r="L258" i="3" s="1"/>
  <c r="A260" i="2"/>
  <c r="B260" i="3"/>
  <c r="C254" i="4"/>
  <c r="F254" i="4" s="1"/>
  <c r="C259" i="3"/>
  <c r="L57" i="10" l="1"/>
  <c r="N57" i="10" s="1"/>
  <c r="L266" i="8"/>
  <c r="L171" i="3"/>
  <c r="L266" i="10"/>
  <c r="Q52" i="14"/>
  <c r="C51" i="15" s="1"/>
  <c r="F51" i="15" s="1"/>
  <c r="Q55" i="10"/>
  <c r="C54" i="12" s="1"/>
  <c r="F54" i="12" s="1"/>
  <c r="A267" i="7"/>
  <c r="B267" i="10"/>
  <c r="C267" i="10"/>
  <c r="D267" i="10" s="1"/>
  <c r="M55" i="16"/>
  <c r="N55" i="16"/>
  <c r="A168" i="2"/>
  <c r="C170" i="3"/>
  <c r="D170" i="3" s="1"/>
  <c r="B170" i="3"/>
  <c r="A57" i="19"/>
  <c r="B57" i="16"/>
  <c r="C57" i="16"/>
  <c r="D57" i="16" s="1"/>
  <c r="L55" i="8"/>
  <c r="N265" i="8"/>
  <c r="M265" i="8"/>
  <c r="A58" i="7"/>
  <c r="B58" i="10"/>
  <c r="C58" i="10"/>
  <c r="D58" i="10" s="1"/>
  <c r="N56" i="10"/>
  <c r="M56" i="10"/>
  <c r="A56" i="6"/>
  <c r="B56" i="8"/>
  <c r="C56" i="8"/>
  <c r="D56" i="8" s="1"/>
  <c r="N172" i="3"/>
  <c r="M172" i="3"/>
  <c r="N54" i="8"/>
  <c r="M54" i="8"/>
  <c r="O173" i="3"/>
  <c r="P173" i="3"/>
  <c r="M57" i="10"/>
  <c r="O54" i="14"/>
  <c r="P54" i="14"/>
  <c r="Q54" i="14" s="1"/>
  <c r="C53" i="15" s="1"/>
  <c r="F53" i="15" s="1"/>
  <c r="A267" i="6"/>
  <c r="C267" i="8"/>
  <c r="D267" i="8" s="1"/>
  <c r="B267" i="8"/>
  <c r="O53" i="8"/>
  <c r="P53" i="8"/>
  <c r="O54" i="16"/>
  <c r="P54" i="16"/>
  <c r="O265" i="10"/>
  <c r="P265" i="10"/>
  <c r="Q265" i="10" s="1"/>
  <c r="C264" i="12" s="1"/>
  <c r="F264" i="12" s="1"/>
  <c r="N266" i="8"/>
  <c r="M266" i="8"/>
  <c r="N171" i="3"/>
  <c r="M171" i="3"/>
  <c r="L55" i="14"/>
  <c r="O53" i="14"/>
  <c r="P53" i="14"/>
  <c r="L56" i="16"/>
  <c r="O264" i="8"/>
  <c r="P264" i="8"/>
  <c r="Q264" i="8" s="1"/>
  <c r="C263" i="9" s="1"/>
  <c r="F263" i="9" s="1"/>
  <c r="A56" i="18"/>
  <c r="B56" i="14"/>
  <c r="C56" i="14"/>
  <c r="D56" i="14" s="1"/>
  <c r="P257" i="3"/>
  <c r="Q257" i="3" s="1"/>
  <c r="N258" i="3"/>
  <c r="O258" i="3" s="1"/>
  <c r="M258" i="3"/>
  <c r="D259" i="3"/>
  <c r="L259" i="3" s="1"/>
  <c r="A261" i="2"/>
  <c r="B261" i="3"/>
  <c r="C255" i="4"/>
  <c r="F255" i="4" s="1"/>
  <c r="C260" i="3"/>
  <c r="L58" i="10" l="1"/>
  <c r="L57" i="16"/>
  <c r="L56" i="8"/>
  <c r="N56" i="8" s="1"/>
  <c r="L56" i="14"/>
  <c r="M56" i="14" s="1"/>
  <c r="L170" i="3"/>
  <c r="Q173" i="3"/>
  <c r="C172" i="4" s="1"/>
  <c r="F172" i="4" s="1"/>
  <c r="O57" i="10"/>
  <c r="P57" i="10"/>
  <c r="M56" i="8"/>
  <c r="O265" i="8"/>
  <c r="P265" i="8"/>
  <c r="O55" i="16"/>
  <c r="P55" i="16"/>
  <c r="A57" i="18"/>
  <c r="B57" i="14"/>
  <c r="C57" i="14"/>
  <c r="D57" i="14" s="1"/>
  <c r="P171" i="3"/>
  <c r="O171" i="3"/>
  <c r="Q53" i="8"/>
  <c r="C52" i="9" s="1"/>
  <c r="F52" i="9" s="1"/>
  <c r="A57" i="6"/>
  <c r="C57" i="8"/>
  <c r="D57" i="8" s="1"/>
  <c r="B57" i="8"/>
  <c r="N55" i="8"/>
  <c r="M55" i="8"/>
  <c r="O56" i="10"/>
  <c r="P56" i="10"/>
  <c r="L267" i="10"/>
  <c r="L267" i="8"/>
  <c r="A268" i="6"/>
  <c r="B268" i="8"/>
  <c r="C268" i="8"/>
  <c r="D268" i="8" s="1"/>
  <c r="N58" i="10"/>
  <c r="M58" i="10"/>
  <c r="A58" i="19"/>
  <c r="B58" i="16"/>
  <c r="C58" i="16"/>
  <c r="D58" i="16" s="1"/>
  <c r="A268" i="7"/>
  <c r="B268" i="10"/>
  <c r="C268" i="10"/>
  <c r="D268" i="10" s="1"/>
  <c r="N170" i="3"/>
  <c r="M170" i="3"/>
  <c r="M57" i="16"/>
  <c r="N57" i="16"/>
  <c r="O54" i="8"/>
  <c r="P54" i="8"/>
  <c r="Q54" i="8" s="1"/>
  <c r="C53" i="9" s="1"/>
  <c r="F53" i="9" s="1"/>
  <c r="Q53" i="14"/>
  <c r="C52" i="15" s="1"/>
  <c r="F52" i="15" s="1"/>
  <c r="O172" i="3"/>
  <c r="P172" i="3"/>
  <c r="A59" i="7"/>
  <c r="C59" i="10"/>
  <c r="D59" i="10" s="1"/>
  <c r="B59" i="10"/>
  <c r="O266" i="8"/>
  <c r="P266" i="8"/>
  <c r="M56" i="16"/>
  <c r="N56" i="16"/>
  <c r="N55" i="14"/>
  <c r="M55" i="14"/>
  <c r="Q54" i="16"/>
  <c r="C53" i="17" s="1"/>
  <c r="F53" i="17" s="1"/>
  <c r="A167" i="2"/>
  <c r="C169" i="3"/>
  <c r="D169" i="3" s="1"/>
  <c r="B169" i="3"/>
  <c r="M266" i="10"/>
  <c r="N266" i="10"/>
  <c r="P258" i="3"/>
  <c r="Q258" i="3" s="1"/>
  <c r="N259" i="3"/>
  <c r="O259" i="3" s="1"/>
  <c r="M259" i="3"/>
  <c r="P259" i="3" s="1"/>
  <c r="D260" i="3"/>
  <c r="L260" i="3" s="1"/>
  <c r="A262" i="2"/>
  <c r="B262" i="3"/>
  <c r="C256" i="4"/>
  <c r="F256" i="4" s="1"/>
  <c r="C261" i="3"/>
  <c r="Q265" i="8" l="1"/>
  <c r="C264" i="9" s="1"/>
  <c r="F264" i="9" s="1"/>
  <c r="L57" i="14"/>
  <c r="N56" i="14"/>
  <c r="Q172" i="3"/>
  <c r="C171" i="4" s="1"/>
  <c r="F171" i="4" s="1"/>
  <c r="L169" i="3"/>
  <c r="O57" i="16"/>
  <c r="P57" i="16"/>
  <c r="N267" i="10"/>
  <c r="M267" i="10"/>
  <c r="L59" i="10"/>
  <c r="A59" i="19"/>
  <c r="C59" i="16"/>
  <c r="D59" i="16" s="1"/>
  <c r="B59" i="16"/>
  <c r="Q56" i="10"/>
  <c r="C55" i="12" s="1"/>
  <c r="F55" i="12" s="1"/>
  <c r="Q171" i="3"/>
  <c r="C170" i="4" s="1"/>
  <c r="F170" i="4" s="1"/>
  <c r="O55" i="14"/>
  <c r="P55" i="14"/>
  <c r="O170" i="3"/>
  <c r="P170" i="3"/>
  <c r="O58" i="10"/>
  <c r="P58" i="10"/>
  <c r="Q58" i="10" s="1"/>
  <c r="C57" i="12" s="1"/>
  <c r="F57" i="12" s="1"/>
  <c r="O56" i="8"/>
  <c r="P56" i="8"/>
  <c r="Q56" i="8" s="1"/>
  <c r="C55" i="9" s="1"/>
  <c r="F55" i="9" s="1"/>
  <c r="A166" i="2"/>
  <c r="C168" i="3"/>
  <c r="D168" i="3" s="1"/>
  <c r="B168" i="3"/>
  <c r="O266" i="10"/>
  <c r="P266" i="10"/>
  <c r="O55" i="8"/>
  <c r="P55" i="8"/>
  <c r="M57" i="14"/>
  <c r="N57" i="14"/>
  <c r="O56" i="16"/>
  <c r="P56" i="16"/>
  <c r="Q56" i="16" s="1"/>
  <c r="C55" i="17" s="1"/>
  <c r="F55" i="17" s="1"/>
  <c r="L268" i="10"/>
  <c r="L268" i="8"/>
  <c r="L57" i="8"/>
  <c r="A58" i="18"/>
  <c r="B58" i="14"/>
  <c r="C58" i="14"/>
  <c r="D58" i="14" s="1"/>
  <c r="Q57" i="10"/>
  <c r="C56" i="12" s="1"/>
  <c r="F56" i="12" s="1"/>
  <c r="A269" i="6"/>
  <c r="C269" i="8"/>
  <c r="D269" i="8" s="1"/>
  <c r="B269" i="8"/>
  <c r="O56" i="14"/>
  <c r="P56" i="14"/>
  <c r="A60" i="7"/>
  <c r="B60" i="10"/>
  <c r="C60" i="10"/>
  <c r="D60" i="10" s="1"/>
  <c r="N169" i="3"/>
  <c r="M169" i="3"/>
  <c r="A269" i="7"/>
  <c r="B269" i="10"/>
  <c r="C269" i="10"/>
  <c r="D269" i="10" s="1"/>
  <c r="Q266" i="8"/>
  <c r="C265" i="9" s="1"/>
  <c r="F265" i="9" s="1"/>
  <c r="L58" i="16"/>
  <c r="N267" i="8"/>
  <c r="M267" i="8"/>
  <c r="A58" i="6"/>
  <c r="B58" i="8"/>
  <c r="C58" i="8"/>
  <c r="D58" i="8" s="1"/>
  <c r="Q55" i="16"/>
  <c r="C54" i="17" s="1"/>
  <c r="F54" i="17" s="1"/>
  <c r="N260" i="3"/>
  <c r="O260" i="3" s="1"/>
  <c r="M260" i="3"/>
  <c r="D261" i="3"/>
  <c r="L261" i="3" s="1"/>
  <c r="A263" i="2"/>
  <c r="B263" i="3"/>
  <c r="C257" i="4"/>
  <c r="F257" i="4" s="1"/>
  <c r="Q259" i="3"/>
  <c r="C262" i="3"/>
  <c r="L269" i="10" l="1"/>
  <c r="L59" i="16"/>
  <c r="N59" i="16" s="1"/>
  <c r="L58" i="14"/>
  <c r="Q170" i="3"/>
  <c r="C169" i="4" s="1"/>
  <c r="F169" i="4" s="1"/>
  <c r="L168" i="3"/>
  <c r="N57" i="8"/>
  <c r="M57" i="8"/>
  <c r="M59" i="16"/>
  <c r="L58" i="8"/>
  <c r="A270" i="7"/>
  <c r="C270" i="10"/>
  <c r="D270" i="10" s="1"/>
  <c r="B270" i="10"/>
  <c r="N268" i="8"/>
  <c r="M268" i="8"/>
  <c r="A59" i="6"/>
  <c r="C59" i="8"/>
  <c r="D59" i="8" s="1"/>
  <c r="B59" i="8"/>
  <c r="L269" i="8"/>
  <c r="N268" i="10"/>
  <c r="M268" i="10"/>
  <c r="Q266" i="10"/>
  <c r="C265" i="12" s="1"/>
  <c r="F265" i="12" s="1"/>
  <c r="A60" i="19"/>
  <c r="C60" i="16"/>
  <c r="D60" i="16" s="1"/>
  <c r="B60" i="16"/>
  <c r="N168" i="3"/>
  <c r="M168" i="3"/>
  <c r="N59" i="10"/>
  <c r="M59" i="10"/>
  <c r="O267" i="8"/>
  <c r="P267" i="8"/>
  <c r="Q267" i="8" s="1"/>
  <c r="C266" i="9" s="1"/>
  <c r="F266" i="9" s="1"/>
  <c r="N58" i="16"/>
  <c r="M58" i="16"/>
  <c r="L60" i="10"/>
  <c r="O57" i="14"/>
  <c r="P57" i="14"/>
  <c r="A165" i="2"/>
  <c r="C167" i="3"/>
  <c r="D167" i="3" s="1"/>
  <c r="B167" i="3"/>
  <c r="Q55" i="14"/>
  <c r="C54" i="15" s="1"/>
  <c r="F54" i="15" s="1"/>
  <c r="O267" i="10"/>
  <c r="P267" i="10"/>
  <c r="M269" i="10"/>
  <c r="N269" i="10"/>
  <c r="A270" i="6"/>
  <c r="B270" i="8"/>
  <c r="C270" i="8"/>
  <c r="D270" i="8" s="1"/>
  <c r="A61" i="7"/>
  <c r="C61" i="10"/>
  <c r="D61" i="10" s="1"/>
  <c r="B61" i="10"/>
  <c r="M58" i="14"/>
  <c r="N58" i="14"/>
  <c r="O169" i="3"/>
  <c r="P169" i="3"/>
  <c r="Q56" i="14"/>
  <c r="C55" i="15" s="1"/>
  <c r="F55" i="15" s="1"/>
  <c r="A59" i="18"/>
  <c r="B59" i="14"/>
  <c r="C59" i="14"/>
  <c r="D59" i="14" s="1"/>
  <c r="Q55" i="8"/>
  <c r="C54" i="9" s="1"/>
  <c r="F54" i="9" s="1"/>
  <c r="Q57" i="16"/>
  <c r="C56" i="17" s="1"/>
  <c r="F56" i="17" s="1"/>
  <c r="P260" i="3"/>
  <c r="Q260" i="3" s="1"/>
  <c r="M261" i="3"/>
  <c r="N261" i="3"/>
  <c r="O261" i="3" s="1"/>
  <c r="D262" i="3"/>
  <c r="L262" i="3" s="1"/>
  <c r="A264" i="2"/>
  <c r="B264" i="3"/>
  <c r="C258" i="4"/>
  <c r="F258" i="4" s="1"/>
  <c r="C263" i="3"/>
  <c r="L270" i="10" l="1"/>
  <c r="N270" i="10" s="1"/>
  <c r="O270" i="10" s="1"/>
  <c r="L59" i="8"/>
  <c r="N59" i="8" s="1"/>
  <c r="Q169" i="3"/>
  <c r="C168" i="4" s="1"/>
  <c r="F168" i="4" s="1"/>
  <c r="A271" i="7"/>
  <c r="C271" i="10"/>
  <c r="D271" i="10" s="1"/>
  <c r="B271" i="10"/>
  <c r="A164" i="2"/>
  <c r="C166" i="3"/>
  <c r="D166" i="3" s="1"/>
  <c r="B166" i="3"/>
  <c r="L166" i="3" s="1"/>
  <c r="N60" i="10"/>
  <c r="M60" i="10"/>
  <c r="O168" i="3"/>
  <c r="P168" i="3"/>
  <c r="N58" i="8"/>
  <c r="M58" i="8"/>
  <c r="O59" i="10"/>
  <c r="P59" i="10"/>
  <c r="N269" i="8"/>
  <c r="M269" i="8"/>
  <c r="L61" i="10"/>
  <c r="Q267" i="10"/>
  <c r="C266" i="12" s="1"/>
  <c r="F266" i="12" s="1"/>
  <c r="O59" i="16"/>
  <c r="P59" i="16"/>
  <c r="A60" i="18"/>
  <c r="C60" i="14"/>
  <c r="D60" i="14" s="1"/>
  <c r="B60" i="14"/>
  <c r="A62" i="7"/>
  <c r="B62" i="10"/>
  <c r="C62" i="10"/>
  <c r="D62" i="10" s="1"/>
  <c r="L62" i="10" s="1"/>
  <c r="O58" i="16"/>
  <c r="P58" i="16"/>
  <c r="L60" i="16"/>
  <c r="A60" i="6"/>
  <c r="B60" i="8"/>
  <c r="C60" i="8"/>
  <c r="D60" i="8" s="1"/>
  <c r="A271" i="6"/>
  <c r="C271" i="8"/>
  <c r="D271" i="8" s="1"/>
  <c r="L271" i="8" s="1"/>
  <c r="B271" i="8"/>
  <c r="O58" i="14"/>
  <c r="P58" i="14"/>
  <c r="O268" i="10"/>
  <c r="P268" i="10"/>
  <c r="A61" i="19"/>
  <c r="B61" i="16"/>
  <c r="C61" i="16"/>
  <c r="D61" i="16" s="1"/>
  <c r="M270" i="10"/>
  <c r="O269" i="10"/>
  <c r="P269" i="10"/>
  <c r="Q57" i="14"/>
  <c r="C56" i="15" s="1"/>
  <c r="F56" i="15" s="1"/>
  <c r="L59" i="14"/>
  <c r="L270" i="8"/>
  <c r="L167" i="3"/>
  <c r="O268" i="8"/>
  <c r="P268" i="8"/>
  <c r="O57" i="8"/>
  <c r="P57" i="8"/>
  <c r="P261" i="3"/>
  <c r="Q261" i="3" s="1"/>
  <c r="M262" i="3"/>
  <c r="N262" i="3"/>
  <c r="O262" i="3" s="1"/>
  <c r="D263" i="3"/>
  <c r="L263" i="3" s="1"/>
  <c r="A265" i="2"/>
  <c r="B265" i="3"/>
  <c r="C259" i="4"/>
  <c r="F259" i="4" s="1"/>
  <c r="C264" i="3"/>
  <c r="M59" i="8" l="1"/>
  <c r="L271" i="10"/>
  <c r="Q269" i="10"/>
  <c r="C268" i="12" s="1"/>
  <c r="F268" i="12" s="1"/>
  <c r="Q59" i="10"/>
  <c r="C58" i="12" s="1"/>
  <c r="F58" i="12" s="1"/>
  <c r="P270" i="10"/>
  <c r="Q270" i="10" s="1"/>
  <c r="C269" i="12" s="1"/>
  <c r="F269" i="12" s="1"/>
  <c r="Q58" i="14"/>
  <c r="C57" i="15" s="1"/>
  <c r="F57" i="15" s="1"/>
  <c r="Q57" i="8"/>
  <c r="C56" i="9" s="1"/>
  <c r="F56" i="9" s="1"/>
  <c r="M60" i="16"/>
  <c r="N60" i="16"/>
  <c r="A61" i="18"/>
  <c r="B61" i="14"/>
  <c r="C61" i="14"/>
  <c r="D61" i="14" s="1"/>
  <c r="O60" i="10"/>
  <c r="P60" i="10"/>
  <c r="N166" i="3"/>
  <c r="M166" i="3"/>
  <c r="Q268" i="8"/>
  <c r="C267" i="9" s="1"/>
  <c r="F267" i="9" s="1"/>
  <c r="Q58" i="16"/>
  <c r="C57" i="17" s="1"/>
  <c r="F57" i="17" s="1"/>
  <c r="Q59" i="16"/>
  <c r="C58" i="17" s="1"/>
  <c r="F58" i="17" s="1"/>
  <c r="O58" i="8"/>
  <c r="P58" i="8"/>
  <c r="A61" i="6"/>
  <c r="B61" i="8"/>
  <c r="C61" i="8"/>
  <c r="D61" i="8" s="1"/>
  <c r="N271" i="8"/>
  <c r="M271" i="8"/>
  <c r="N62" i="10"/>
  <c r="M62" i="10"/>
  <c r="A163" i="2"/>
  <c r="B165" i="3"/>
  <c r="C165" i="3"/>
  <c r="D165" i="3" s="1"/>
  <c r="N270" i="8"/>
  <c r="M270" i="8"/>
  <c r="L61" i="16"/>
  <c r="A272" i="6"/>
  <c r="B272" i="8"/>
  <c r="C272" i="8"/>
  <c r="D272" i="8" s="1"/>
  <c r="N61" i="10"/>
  <c r="M61" i="10"/>
  <c r="O59" i="8"/>
  <c r="P59" i="8"/>
  <c r="N271" i="10"/>
  <c r="M271" i="10"/>
  <c r="N167" i="3"/>
  <c r="M167" i="3"/>
  <c r="N59" i="14"/>
  <c r="M59" i="14"/>
  <c r="A62" i="19"/>
  <c r="C62" i="16"/>
  <c r="D62" i="16" s="1"/>
  <c r="B62" i="16"/>
  <c r="A63" i="7"/>
  <c r="B63" i="10"/>
  <c r="C63" i="10"/>
  <c r="D63" i="10" s="1"/>
  <c r="Q268" i="10"/>
  <c r="C267" i="12" s="1"/>
  <c r="F267" i="12" s="1"/>
  <c r="L60" i="8"/>
  <c r="L60" i="14"/>
  <c r="O269" i="8"/>
  <c r="P269" i="8"/>
  <c r="Q168" i="3"/>
  <c r="C167" i="4" s="1"/>
  <c r="F167" i="4" s="1"/>
  <c r="A272" i="7"/>
  <c r="C272" i="10"/>
  <c r="D272" i="10" s="1"/>
  <c r="B272" i="10"/>
  <c r="P262" i="3"/>
  <c r="Q262" i="3" s="1"/>
  <c r="N263" i="3"/>
  <c r="O263" i="3" s="1"/>
  <c r="M263" i="3"/>
  <c r="D264" i="3"/>
  <c r="L264" i="3" s="1"/>
  <c r="A266" i="2"/>
  <c r="B266" i="3"/>
  <c r="C260" i="4"/>
  <c r="F260" i="4" s="1"/>
  <c r="C265" i="3"/>
  <c r="L61" i="8" l="1"/>
  <c r="Q59" i="8"/>
  <c r="C58" i="9" s="1"/>
  <c r="F58" i="9" s="1"/>
  <c r="Q58" i="8"/>
  <c r="C57" i="9" s="1"/>
  <c r="F57" i="9" s="1"/>
  <c r="A273" i="7"/>
  <c r="B273" i="10"/>
  <c r="C273" i="10"/>
  <c r="D273" i="10" s="1"/>
  <c r="L63" i="10"/>
  <c r="O167" i="3"/>
  <c r="P167" i="3"/>
  <c r="L272" i="8"/>
  <c r="Q60" i="10"/>
  <c r="C59" i="12" s="1"/>
  <c r="F59" i="12" s="1"/>
  <c r="O62" i="10"/>
  <c r="P62" i="10"/>
  <c r="Q62" i="10" s="1"/>
  <c r="C61" i="12" s="1"/>
  <c r="F61" i="12" s="1"/>
  <c r="O271" i="10"/>
  <c r="P271" i="10"/>
  <c r="L61" i="14"/>
  <c r="Q269" i="8"/>
  <c r="C268" i="9" s="1"/>
  <c r="F268" i="9" s="1"/>
  <c r="L62" i="16"/>
  <c r="O271" i="8"/>
  <c r="P271" i="8"/>
  <c r="A62" i="18"/>
  <c r="B62" i="14"/>
  <c r="C62" i="14"/>
  <c r="D62" i="14" s="1"/>
  <c r="N60" i="14"/>
  <c r="M60" i="14"/>
  <c r="A63" i="19"/>
  <c r="B63" i="16"/>
  <c r="C63" i="16"/>
  <c r="D63" i="16" s="1"/>
  <c r="O270" i="8"/>
  <c r="P270" i="8"/>
  <c r="O60" i="16"/>
  <c r="P60" i="16"/>
  <c r="N61" i="16"/>
  <c r="M61" i="16"/>
  <c r="N60" i="8"/>
  <c r="M60" i="8"/>
  <c r="N61" i="8"/>
  <c r="M61" i="8"/>
  <c r="A162" i="2"/>
  <c r="C164" i="3"/>
  <c r="D164" i="3" s="1"/>
  <c r="B164" i="3"/>
  <c r="A64" i="7"/>
  <c r="B64" i="10"/>
  <c r="C64" i="10"/>
  <c r="D64" i="10" s="1"/>
  <c r="A273" i="6"/>
  <c r="B273" i="8"/>
  <c r="C273" i="8"/>
  <c r="D273" i="8" s="1"/>
  <c r="L272" i="10"/>
  <c r="O59" i="14"/>
  <c r="P59" i="14"/>
  <c r="O61" i="10"/>
  <c r="P61" i="10"/>
  <c r="L165" i="3"/>
  <c r="A62" i="6"/>
  <c r="B62" i="8"/>
  <c r="C62" i="8"/>
  <c r="D62" i="8" s="1"/>
  <c r="O166" i="3"/>
  <c r="P166" i="3"/>
  <c r="P263" i="3"/>
  <c r="Q263" i="3" s="1"/>
  <c r="N264" i="3"/>
  <c r="M264" i="3"/>
  <c r="D265" i="3"/>
  <c r="L265" i="3" s="1"/>
  <c r="A267" i="2"/>
  <c r="B267" i="3"/>
  <c r="C261" i="4"/>
  <c r="F261" i="4" s="1"/>
  <c r="O264" i="3"/>
  <c r="C266" i="3"/>
  <c r="Q167" i="3" l="1"/>
  <c r="C166" i="4" s="1"/>
  <c r="F166" i="4" s="1"/>
  <c r="Q271" i="10"/>
  <c r="C270" i="12" s="1"/>
  <c r="F270" i="12" s="1"/>
  <c r="L63" i="16"/>
  <c r="N63" i="16" s="1"/>
  <c r="Q61" i="10"/>
  <c r="C60" i="12" s="1"/>
  <c r="F60" i="12" s="1"/>
  <c r="L273" i="8"/>
  <c r="N273" i="8" s="1"/>
  <c r="Q271" i="8"/>
  <c r="C270" i="9" s="1"/>
  <c r="F270" i="9" s="1"/>
  <c r="Q59" i="14"/>
  <c r="C58" i="15" s="1"/>
  <c r="F58" i="15" s="1"/>
  <c r="Q166" i="3"/>
  <c r="C165" i="4" s="1"/>
  <c r="F165" i="4" s="1"/>
  <c r="A65" i="7"/>
  <c r="B65" i="10"/>
  <c r="C65" i="10"/>
  <c r="D65" i="10" s="1"/>
  <c r="A64" i="19"/>
  <c r="B64" i="16"/>
  <c r="C64" i="16"/>
  <c r="D64" i="16" s="1"/>
  <c r="N62" i="16"/>
  <c r="O62" i="16" s="1"/>
  <c r="M62" i="16"/>
  <c r="N272" i="8"/>
  <c r="M272" i="8"/>
  <c r="O60" i="8"/>
  <c r="P60" i="8"/>
  <c r="L164" i="3"/>
  <c r="O60" i="14"/>
  <c r="P60" i="14"/>
  <c r="N61" i="14"/>
  <c r="M61" i="14"/>
  <c r="L62" i="8"/>
  <c r="A161" i="2"/>
  <c r="C163" i="3"/>
  <c r="D163" i="3" s="1"/>
  <c r="B163" i="3"/>
  <c r="Q60" i="16"/>
  <c r="C59" i="17" s="1"/>
  <c r="F59" i="17" s="1"/>
  <c r="N63" i="10"/>
  <c r="M63" i="10"/>
  <c r="L62" i="14"/>
  <c r="A63" i="6"/>
  <c r="C63" i="8"/>
  <c r="D63" i="8" s="1"/>
  <c r="B63" i="8"/>
  <c r="N165" i="3"/>
  <c r="M165" i="3"/>
  <c r="A274" i="6"/>
  <c r="C274" i="8"/>
  <c r="D274" i="8" s="1"/>
  <c r="B274" i="8"/>
  <c r="O61" i="8"/>
  <c r="P61" i="8"/>
  <c r="Q270" i="8"/>
  <c r="C269" i="9" s="1"/>
  <c r="F269" i="9" s="1"/>
  <c r="A63" i="18"/>
  <c r="B63" i="14"/>
  <c r="C63" i="14"/>
  <c r="D63" i="14" s="1"/>
  <c r="L273" i="10"/>
  <c r="M63" i="16"/>
  <c r="O61" i="16"/>
  <c r="P61" i="16"/>
  <c r="Q61" i="16" s="1"/>
  <c r="C60" i="17" s="1"/>
  <c r="F60" i="17" s="1"/>
  <c r="N272" i="10"/>
  <c r="M272" i="10"/>
  <c r="L64" i="10"/>
  <c r="A274" i="7"/>
  <c r="B274" i="10"/>
  <c r="C274" i="10"/>
  <c r="D274" i="10" s="1"/>
  <c r="P264" i="3"/>
  <c r="Q264" i="3" s="1"/>
  <c r="N265" i="3"/>
  <c r="O265" i="3" s="1"/>
  <c r="M265" i="3"/>
  <c r="D266" i="3"/>
  <c r="L266" i="3" s="1"/>
  <c r="A268" i="2"/>
  <c r="B268" i="3"/>
  <c r="C262" i="4"/>
  <c r="F262" i="4" s="1"/>
  <c r="C267" i="3"/>
  <c r="L65" i="10" l="1"/>
  <c r="M273" i="8"/>
  <c r="L274" i="10"/>
  <c r="L274" i="8"/>
  <c r="L63" i="8"/>
  <c r="P265" i="3"/>
  <c r="Q265" i="3" s="1"/>
  <c r="L163" i="3"/>
  <c r="N163" i="3" s="1"/>
  <c r="O163" i="3" s="1"/>
  <c r="O165" i="3"/>
  <c r="P165" i="3"/>
  <c r="N164" i="3"/>
  <c r="M164" i="3"/>
  <c r="Q61" i="8"/>
  <c r="C60" i="9" s="1"/>
  <c r="F60" i="9" s="1"/>
  <c r="A64" i="6"/>
  <c r="B64" i="8"/>
  <c r="C64" i="8"/>
  <c r="D64" i="8" s="1"/>
  <c r="Q60" i="8"/>
  <c r="C59" i="9" s="1"/>
  <c r="F59" i="9" s="1"/>
  <c r="A65" i="19"/>
  <c r="B65" i="16"/>
  <c r="C65" i="16"/>
  <c r="D65" i="16" s="1"/>
  <c r="L65" i="16" s="1"/>
  <c r="O63" i="10"/>
  <c r="P63" i="10"/>
  <c r="N274" i="10"/>
  <c r="M274" i="10"/>
  <c r="N65" i="10"/>
  <c r="M65" i="10"/>
  <c r="N274" i="8"/>
  <c r="M274" i="8"/>
  <c r="N273" i="10"/>
  <c r="M273" i="10"/>
  <c r="N62" i="8"/>
  <c r="M62" i="8"/>
  <c r="O272" i="10"/>
  <c r="P272" i="10"/>
  <c r="A64" i="18"/>
  <c r="B64" i="14"/>
  <c r="C64" i="14"/>
  <c r="D64" i="14" s="1"/>
  <c r="L64" i="16"/>
  <c r="M62" i="14"/>
  <c r="N62" i="14"/>
  <c r="A275" i="7"/>
  <c r="B275" i="10"/>
  <c r="C275" i="10"/>
  <c r="D275" i="10" s="1"/>
  <c r="N64" i="10"/>
  <c r="M64" i="10"/>
  <c r="A275" i="6"/>
  <c r="C275" i="8"/>
  <c r="D275" i="8" s="1"/>
  <c r="B275" i="8"/>
  <c r="O273" i="8"/>
  <c r="P273" i="8"/>
  <c r="O272" i="8"/>
  <c r="P272" i="8"/>
  <c r="Q272" i="8" s="1"/>
  <c r="C271" i="9" s="1"/>
  <c r="F271" i="9" s="1"/>
  <c r="A66" i="7"/>
  <c r="B66" i="10"/>
  <c r="C66" i="10"/>
  <c r="D66" i="10" s="1"/>
  <c r="L66" i="10" s="1"/>
  <c r="N63" i="8"/>
  <c r="M63" i="8"/>
  <c r="Q60" i="14"/>
  <c r="C59" i="15" s="1"/>
  <c r="F59" i="15" s="1"/>
  <c r="O63" i="16"/>
  <c r="P63" i="16"/>
  <c r="A160" i="2"/>
  <c r="C162" i="3"/>
  <c r="D162" i="3" s="1"/>
  <c r="B162" i="3"/>
  <c r="L63" i="14"/>
  <c r="P61" i="14"/>
  <c r="O61" i="14"/>
  <c r="P62" i="16"/>
  <c r="Q62" i="16" s="1"/>
  <c r="C61" i="17" s="1"/>
  <c r="F61" i="17" s="1"/>
  <c r="N266" i="3"/>
  <c r="O266" i="3" s="1"/>
  <c r="M266" i="3"/>
  <c r="D267" i="3"/>
  <c r="L267" i="3" s="1"/>
  <c r="A269" i="2"/>
  <c r="B269" i="3"/>
  <c r="C263" i="4"/>
  <c r="F263" i="4" s="1"/>
  <c r="C268" i="3"/>
  <c r="M163" i="3" l="1"/>
  <c r="P163" i="3" s="1"/>
  <c r="Q163" i="3" s="1"/>
  <c r="C162" i="4" s="1"/>
  <c r="F162" i="4" s="1"/>
  <c r="L275" i="10"/>
  <c r="Q273" i="8"/>
  <c r="C272" i="9" s="1"/>
  <c r="F272" i="9" s="1"/>
  <c r="L275" i="8"/>
  <c r="L64" i="8"/>
  <c r="Q61" i="14"/>
  <c r="C60" i="15" s="1"/>
  <c r="F60" i="15" s="1"/>
  <c r="L162" i="3"/>
  <c r="N162" i="3" s="1"/>
  <c r="N275" i="8"/>
  <c r="M275" i="8"/>
  <c r="O274" i="10"/>
  <c r="P274" i="10"/>
  <c r="Q63" i="16"/>
  <c r="C62" i="17" s="1"/>
  <c r="F62" i="17" s="1"/>
  <c r="A276" i="6"/>
  <c r="B276" i="8"/>
  <c r="C276" i="8"/>
  <c r="D276" i="8" s="1"/>
  <c r="N64" i="16"/>
  <c r="M64" i="16"/>
  <c r="Q63" i="10"/>
  <c r="C62" i="12" s="1"/>
  <c r="F62" i="12" s="1"/>
  <c r="A65" i="6"/>
  <c r="B65" i="8"/>
  <c r="C65" i="8"/>
  <c r="D65" i="8" s="1"/>
  <c r="A67" i="7"/>
  <c r="B67" i="10"/>
  <c r="C67" i="10"/>
  <c r="D67" i="10" s="1"/>
  <c r="O64" i="10"/>
  <c r="P64" i="10"/>
  <c r="L64" i="14"/>
  <c r="N65" i="16"/>
  <c r="M65" i="16"/>
  <c r="O62" i="8"/>
  <c r="P62" i="8"/>
  <c r="Q62" i="8" s="1"/>
  <c r="C61" i="9" s="1"/>
  <c r="F61" i="9" s="1"/>
  <c r="A65" i="18"/>
  <c r="B65" i="14"/>
  <c r="C65" i="14"/>
  <c r="D65" i="14" s="1"/>
  <c r="O274" i="8"/>
  <c r="P274" i="8"/>
  <c r="O164" i="3"/>
  <c r="P164" i="3"/>
  <c r="N64" i="8"/>
  <c r="M64" i="8"/>
  <c r="P273" i="10"/>
  <c r="O273" i="10"/>
  <c r="N63" i="14"/>
  <c r="M63" i="14"/>
  <c r="N275" i="10"/>
  <c r="M275" i="10"/>
  <c r="A66" i="19"/>
  <c r="C66" i="16"/>
  <c r="D66" i="16" s="1"/>
  <c r="B66" i="16"/>
  <c r="A159" i="2"/>
  <c r="C161" i="3"/>
  <c r="D161" i="3" s="1"/>
  <c r="B161" i="3"/>
  <c r="A276" i="7"/>
  <c r="B276" i="10"/>
  <c r="C276" i="10"/>
  <c r="D276" i="10" s="1"/>
  <c r="Q272" i="10"/>
  <c r="C271" i="12" s="1"/>
  <c r="F271" i="12" s="1"/>
  <c r="O65" i="10"/>
  <c r="P65" i="10"/>
  <c r="N66" i="10"/>
  <c r="M66" i="10"/>
  <c r="O63" i="8"/>
  <c r="P63" i="8"/>
  <c r="O62" i="14"/>
  <c r="P62" i="14"/>
  <c r="Q165" i="3"/>
  <c r="C164" i="4" s="1"/>
  <c r="F164" i="4" s="1"/>
  <c r="P266" i="3"/>
  <c r="Q266" i="3" s="1"/>
  <c r="M267" i="3"/>
  <c r="N267" i="3"/>
  <c r="O267" i="3" s="1"/>
  <c r="D268" i="3"/>
  <c r="L268" i="3" s="1"/>
  <c r="A270" i="2"/>
  <c r="B270" i="3"/>
  <c r="C264" i="4"/>
  <c r="F264" i="4" s="1"/>
  <c r="C269" i="3"/>
  <c r="M162" i="3" l="1"/>
  <c r="Q65" i="10"/>
  <c r="C64" i="12" s="1"/>
  <c r="F64" i="12" s="1"/>
  <c r="L67" i="10"/>
  <c r="M67" i="10" s="1"/>
  <c r="Q63" i="8"/>
  <c r="C62" i="9" s="1"/>
  <c r="F62" i="9" s="1"/>
  <c r="L276" i="8"/>
  <c r="N276" i="8" s="1"/>
  <c r="L65" i="14"/>
  <c r="M65" i="14" s="1"/>
  <c r="L161" i="3"/>
  <c r="A277" i="7"/>
  <c r="B277" i="10"/>
  <c r="C277" i="10"/>
  <c r="D277" i="10" s="1"/>
  <c r="A67" i="19"/>
  <c r="B67" i="16"/>
  <c r="C67" i="16"/>
  <c r="D67" i="16" s="1"/>
  <c r="O64" i="8"/>
  <c r="P64" i="8"/>
  <c r="N67" i="10"/>
  <c r="Q164" i="3"/>
  <c r="C163" i="4" s="1"/>
  <c r="F163" i="4" s="1"/>
  <c r="A68" i="7"/>
  <c r="B68" i="10"/>
  <c r="C68" i="10"/>
  <c r="D68" i="10" s="1"/>
  <c r="N161" i="3"/>
  <c r="O161" i="3" s="1"/>
  <c r="M161" i="3"/>
  <c r="O63" i="14"/>
  <c r="P63" i="14"/>
  <c r="Q274" i="8"/>
  <c r="C273" i="9" s="1"/>
  <c r="F273" i="9" s="1"/>
  <c r="M64" i="14"/>
  <c r="N64" i="14"/>
  <c r="A66" i="6"/>
  <c r="B66" i="8"/>
  <c r="C66" i="8"/>
  <c r="D66" i="8" s="1"/>
  <c r="O162" i="3"/>
  <c r="P162" i="3"/>
  <c r="L65" i="8"/>
  <c r="A158" i="2"/>
  <c r="C160" i="3"/>
  <c r="D160" i="3" s="1"/>
  <c r="B160" i="3"/>
  <c r="Q273" i="10"/>
  <c r="C272" i="12" s="1"/>
  <c r="F272" i="12" s="1"/>
  <c r="Q64" i="10"/>
  <c r="C63" i="12" s="1"/>
  <c r="F63" i="12" s="1"/>
  <c r="Q274" i="10"/>
  <c r="C273" i="12" s="1"/>
  <c r="F273" i="12" s="1"/>
  <c r="O66" i="10"/>
  <c r="P66" i="10"/>
  <c r="O275" i="10"/>
  <c r="P275" i="10"/>
  <c r="A277" i="6"/>
  <c r="B277" i="8"/>
  <c r="C277" i="8"/>
  <c r="D277" i="8" s="1"/>
  <c r="O65" i="16"/>
  <c r="P65" i="16"/>
  <c r="Q62" i="14"/>
  <c r="C61" i="15" s="1"/>
  <c r="F61" i="15" s="1"/>
  <c r="L276" i="10"/>
  <c r="L66" i="16"/>
  <c r="A66" i="18"/>
  <c r="B66" i="14"/>
  <c r="C66" i="14"/>
  <c r="D66" i="14" s="1"/>
  <c r="O64" i="16"/>
  <c r="P64" i="16"/>
  <c r="O275" i="8"/>
  <c r="P275" i="8"/>
  <c r="P267" i="3"/>
  <c r="Q267" i="3" s="1"/>
  <c r="N268" i="3"/>
  <c r="O268" i="3" s="1"/>
  <c r="M268" i="3"/>
  <c r="D269" i="3"/>
  <c r="L269" i="3" s="1"/>
  <c r="A271" i="2"/>
  <c r="B271" i="3"/>
  <c r="C265" i="4"/>
  <c r="F265" i="4" s="1"/>
  <c r="C270" i="3"/>
  <c r="Q65" i="16" l="1"/>
  <c r="C64" i="17" s="1"/>
  <c r="F64" i="17" s="1"/>
  <c r="N65" i="14"/>
  <c r="Q66" i="10"/>
  <c r="C65" i="12" s="1"/>
  <c r="F65" i="12" s="1"/>
  <c r="Q275" i="10"/>
  <c r="C274" i="12" s="1"/>
  <c r="F274" i="12" s="1"/>
  <c r="L277" i="8"/>
  <c r="M276" i="8"/>
  <c r="P276" i="8" s="1"/>
  <c r="Q162" i="3"/>
  <c r="C161" i="4" s="1"/>
  <c r="F161" i="4" s="1"/>
  <c r="P161" i="3"/>
  <c r="Q161" i="3" s="1"/>
  <c r="C160" i="4" s="1"/>
  <c r="F160" i="4" s="1"/>
  <c r="N276" i="10"/>
  <c r="M276" i="10"/>
  <c r="A67" i="6"/>
  <c r="C67" i="8"/>
  <c r="D67" i="8" s="1"/>
  <c r="B67" i="8"/>
  <c r="Q275" i="8"/>
  <c r="C274" i="9" s="1"/>
  <c r="F274" i="9" s="1"/>
  <c r="L160" i="3"/>
  <c r="O64" i="14"/>
  <c r="P64" i="14"/>
  <c r="O276" i="8"/>
  <c r="Q64" i="8"/>
  <c r="C63" i="9" s="1"/>
  <c r="F63" i="9" s="1"/>
  <c r="A69" i="7"/>
  <c r="C69" i="10"/>
  <c r="D69" i="10" s="1"/>
  <c r="L69" i="10" s="1"/>
  <c r="B69" i="10"/>
  <c r="A68" i="19"/>
  <c r="B68" i="16"/>
  <c r="C68" i="16"/>
  <c r="D68" i="16" s="1"/>
  <c r="L68" i="16" s="1"/>
  <c r="N65" i="8"/>
  <c r="O65" i="8" s="1"/>
  <c r="M65" i="8"/>
  <c r="P65" i="8" s="1"/>
  <c r="Q65" i="8" s="1"/>
  <c r="C64" i="9" s="1"/>
  <c r="F64" i="9" s="1"/>
  <c r="N277" i="8"/>
  <c r="M277" i="8"/>
  <c r="Q63" i="14"/>
  <c r="C62" i="15" s="1"/>
  <c r="F62" i="15" s="1"/>
  <c r="Q64" i="16"/>
  <c r="C63" i="17" s="1"/>
  <c r="F63" i="17" s="1"/>
  <c r="O65" i="14"/>
  <c r="P65" i="14"/>
  <c r="L68" i="10"/>
  <c r="L67" i="16"/>
  <c r="L66" i="14"/>
  <c r="A67" i="18"/>
  <c r="B67" i="14"/>
  <c r="C67" i="14"/>
  <c r="D67" i="14" s="1"/>
  <c r="A278" i="6"/>
  <c r="B278" i="8"/>
  <c r="C278" i="8"/>
  <c r="D278" i="8" s="1"/>
  <c r="L278" i="8" s="1"/>
  <c r="L277" i="10"/>
  <c r="A157" i="2"/>
  <c r="C159" i="3"/>
  <c r="D159" i="3" s="1"/>
  <c r="L159" i="3" s="1"/>
  <c r="B159" i="3"/>
  <c r="N66" i="16"/>
  <c r="M66" i="16"/>
  <c r="L66" i="8"/>
  <c r="O67" i="10"/>
  <c r="P67" i="10"/>
  <c r="A278" i="7"/>
  <c r="B278" i="10"/>
  <c r="C278" i="10"/>
  <c r="D278" i="10" s="1"/>
  <c r="P268" i="3"/>
  <c r="Q268" i="3" s="1"/>
  <c r="N269" i="3"/>
  <c r="O269" i="3" s="1"/>
  <c r="M269" i="3"/>
  <c r="D270" i="3"/>
  <c r="L270" i="3" s="1"/>
  <c r="A272" i="2"/>
  <c r="B272" i="3"/>
  <c r="C266" i="4"/>
  <c r="F266" i="4" s="1"/>
  <c r="C271" i="3"/>
  <c r="L67" i="8" l="1"/>
  <c r="M67" i="8" s="1"/>
  <c r="Q64" i="14"/>
  <c r="C63" i="15" s="1"/>
  <c r="F63" i="15" s="1"/>
  <c r="N69" i="10"/>
  <c r="M69" i="10"/>
  <c r="P66" i="16"/>
  <c r="O66" i="16"/>
  <c r="A69" i="19"/>
  <c r="B69" i="16"/>
  <c r="C69" i="16"/>
  <c r="D69" i="16" s="1"/>
  <c r="N159" i="3"/>
  <c r="M159" i="3"/>
  <c r="A68" i="18"/>
  <c r="B68" i="14"/>
  <c r="C68" i="14"/>
  <c r="D68" i="14" s="1"/>
  <c r="A156" i="2"/>
  <c r="B158" i="3"/>
  <c r="C158" i="3"/>
  <c r="D158" i="3" s="1"/>
  <c r="L278" i="10"/>
  <c r="L67" i="14"/>
  <c r="N160" i="3"/>
  <c r="M160" i="3"/>
  <c r="N67" i="8"/>
  <c r="Q67" i="10"/>
  <c r="C66" i="12" s="1"/>
  <c r="F66" i="12" s="1"/>
  <c r="N277" i="10"/>
  <c r="M277" i="10"/>
  <c r="N278" i="8"/>
  <c r="O278" i="8" s="1"/>
  <c r="M278" i="8"/>
  <c r="N68" i="10"/>
  <c r="M68" i="10"/>
  <c r="Q276" i="8"/>
  <c r="C275" i="9" s="1"/>
  <c r="F275" i="9" s="1"/>
  <c r="A68" i="6"/>
  <c r="B68" i="8"/>
  <c r="C68" i="8"/>
  <c r="D68" i="8" s="1"/>
  <c r="A279" i="7"/>
  <c r="B279" i="10"/>
  <c r="C279" i="10"/>
  <c r="D279" i="10" s="1"/>
  <c r="M66" i="14"/>
  <c r="N66" i="14"/>
  <c r="N67" i="16"/>
  <c r="M67" i="16"/>
  <c r="N66" i="8"/>
  <c r="M66" i="8"/>
  <c r="O277" i="8"/>
  <c r="P277" i="8"/>
  <c r="A70" i="7"/>
  <c r="B70" i="10"/>
  <c r="C70" i="10"/>
  <c r="D70" i="10" s="1"/>
  <c r="N68" i="16"/>
  <c r="M68" i="16"/>
  <c r="A279" i="6"/>
  <c r="B279" i="8"/>
  <c r="C279" i="8"/>
  <c r="D279" i="8" s="1"/>
  <c r="L279" i="8" s="1"/>
  <c r="Q65" i="14"/>
  <c r="C64" i="15" s="1"/>
  <c r="F64" i="15" s="1"/>
  <c r="O276" i="10"/>
  <c r="P276" i="10"/>
  <c r="Q276" i="10" s="1"/>
  <c r="C275" i="12" s="1"/>
  <c r="F275" i="12" s="1"/>
  <c r="P269" i="3"/>
  <c r="Q269" i="3" s="1"/>
  <c r="N270" i="3"/>
  <c r="O270" i="3" s="1"/>
  <c r="M270" i="3"/>
  <c r="D271" i="3"/>
  <c r="L271" i="3" s="1"/>
  <c r="A273" i="2"/>
  <c r="B273" i="3"/>
  <c r="C267" i="4"/>
  <c r="F267" i="4" s="1"/>
  <c r="C272" i="3"/>
  <c r="L69" i="16" l="1"/>
  <c r="P278" i="8"/>
  <c r="L68" i="14"/>
  <c r="L158" i="3"/>
  <c r="M158" i="3" s="1"/>
  <c r="L68" i="8"/>
  <c r="O277" i="10"/>
  <c r="P277" i="10"/>
  <c r="O66" i="8"/>
  <c r="P66" i="8"/>
  <c r="O67" i="16"/>
  <c r="P67" i="16"/>
  <c r="N69" i="16"/>
  <c r="M69" i="16"/>
  <c r="N158" i="3"/>
  <c r="P66" i="14"/>
  <c r="O66" i="14"/>
  <c r="A155" i="2"/>
  <c r="B157" i="3"/>
  <c r="C157" i="3"/>
  <c r="D157" i="3" s="1"/>
  <c r="A70" i="19"/>
  <c r="C70" i="16"/>
  <c r="D70" i="16" s="1"/>
  <c r="B70" i="16"/>
  <c r="N278" i="10"/>
  <c r="M278" i="10"/>
  <c r="A69" i="6"/>
  <c r="B69" i="8"/>
  <c r="C69" i="8"/>
  <c r="D69" i="8" s="1"/>
  <c r="L70" i="10"/>
  <c r="A71" i="7"/>
  <c r="B71" i="10"/>
  <c r="C71" i="10"/>
  <c r="D71" i="10" s="1"/>
  <c r="L71" i="10" s="1"/>
  <c r="O67" i="8"/>
  <c r="P67" i="8"/>
  <c r="Q66" i="16"/>
  <c r="C65" i="17" s="1"/>
  <c r="F65" i="17" s="1"/>
  <c r="N68" i="14"/>
  <c r="M68" i="14"/>
  <c r="O159" i="3"/>
  <c r="P159" i="3"/>
  <c r="O68" i="16"/>
  <c r="P68" i="16"/>
  <c r="L279" i="10"/>
  <c r="O160" i="3"/>
  <c r="P160" i="3"/>
  <c r="A69" i="18"/>
  <c r="B69" i="14"/>
  <c r="C69" i="14"/>
  <c r="D69" i="14" s="1"/>
  <c r="N279" i="8"/>
  <c r="M279" i="8"/>
  <c r="O68" i="10"/>
  <c r="P68" i="10"/>
  <c r="Q277" i="8"/>
  <c r="C276" i="9" s="1"/>
  <c r="F276" i="9" s="1"/>
  <c r="A280" i="6"/>
  <c r="B280" i="8"/>
  <c r="C280" i="8"/>
  <c r="D280" i="8" s="1"/>
  <c r="A280" i="7"/>
  <c r="B280" i="10"/>
  <c r="C280" i="10"/>
  <c r="D280" i="10" s="1"/>
  <c r="Q278" i="8"/>
  <c r="C277" i="9" s="1"/>
  <c r="F277" i="9" s="1"/>
  <c r="N67" i="14"/>
  <c r="M67" i="14"/>
  <c r="O69" i="10"/>
  <c r="P69" i="10"/>
  <c r="P270" i="3"/>
  <c r="Q270" i="3" s="1"/>
  <c r="M271" i="3"/>
  <c r="N271" i="3"/>
  <c r="O271" i="3" s="1"/>
  <c r="D272" i="3"/>
  <c r="L272" i="3" s="1"/>
  <c r="A274" i="2"/>
  <c r="B274" i="3"/>
  <c r="C268" i="4"/>
  <c r="F268" i="4" s="1"/>
  <c r="C273" i="3"/>
  <c r="L280" i="8" l="1"/>
  <c r="Q159" i="3"/>
  <c r="C158" i="4" s="1"/>
  <c r="F158" i="4" s="1"/>
  <c r="Q67" i="16"/>
  <c r="C66" i="17" s="1"/>
  <c r="F66" i="17" s="1"/>
  <c r="Q68" i="10"/>
  <c r="C67" i="12" s="1"/>
  <c r="F67" i="12" s="1"/>
  <c r="L70" i="16"/>
  <c r="Q67" i="8"/>
  <c r="C66" i="9" s="1"/>
  <c r="F66" i="9" s="1"/>
  <c r="Q66" i="14"/>
  <c r="C65" i="15" s="1"/>
  <c r="F65" i="15" s="1"/>
  <c r="Q160" i="3"/>
  <c r="C159" i="4" s="1"/>
  <c r="F159" i="4" s="1"/>
  <c r="L69" i="8"/>
  <c r="L157" i="3"/>
  <c r="A70" i="6"/>
  <c r="B70" i="8"/>
  <c r="C70" i="8"/>
  <c r="D70" i="8" s="1"/>
  <c r="A154" i="2"/>
  <c r="B156" i="3"/>
  <c r="C156" i="3"/>
  <c r="D156" i="3" s="1"/>
  <c r="L280" i="10"/>
  <c r="O69" i="16"/>
  <c r="P69" i="16"/>
  <c r="A281" i="7"/>
  <c r="C281" i="10"/>
  <c r="D281" i="10" s="1"/>
  <c r="B281" i="10"/>
  <c r="O279" i="8"/>
  <c r="P279" i="8"/>
  <c r="Q68" i="16"/>
  <c r="C67" i="17" s="1"/>
  <c r="F67" i="17" s="1"/>
  <c r="N71" i="10"/>
  <c r="M71" i="10"/>
  <c r="P278" i="10"/>
  <c r="O278" i="10"/>
  <c r="Q66" i="8"/>
  <c r="C65" i="9" s="1"/>
  <c r="F65" i="9" s="1"/>
  <c r="N280" i="8"/>
  <c r="M280" i="8"/>
  <c r="N70" i="16"/>
  <c r="M70" i="16"/>
  <c r="N279" i="10"/>
  <c r="M279" i="10"/>
  <c r="Q69" i="10"/>
  <c r="C68" i="12" s="1"/>
  <c r="F68" i="12" s="1"/>
  <c r="L69" i="14"/>
  <c r="A72" i="7"/>
  <c r="B72" i="10"/>
  <c r="C72" i="10"/>
  <c r="D72" i="10" s="1"/>
  <c r="O158" i="3"/>
  <c r="P158" i="3"/>
  <c r="Q158" i="3" s="1"/>
  <c r="C157" i="4" s="1"/>
  <c r="F157" i="4" s="1"/>
  <c r="Q277" i="10"/>
  <c r="C276" i="12" s="1"/>
  <c r="F276" i="12" s="1"/>
  <c r="O67" i="14"/>
  <c r="P67" i="14"/>
  <c r="O68" i="14"/>
  <c r="P68" i="14"/>
  <c r="A281" i="6"/>
  <c r="C281" i="8"/>
  <c r="D281" i="8" s="1"/>
  <c r="B281" i="8"/>
  <c r="A70" i="18"/>
  <c r="B70" i="14"/>
  <c r="C70" i="14"/>
  <c r="D70" i="14" s="1"/>
  <c r="N70" i="10"/>
  <c r="M70" i="10"/>
  <c r="A71" i="19"/>
  <c r="B71" i="16"/>
  <c r="C71" i="16"/>
  <c r="D71" i="16" s="1"/>
  <c r="N68" i="8"/>
  <c r="M68" i="8"/>
  <c r="P271" i="3"/>
  <c r="Q271" i="3" s="1"/>
  <c r="N272" i="3"/>
  <c r="O272" i="3" s="1"/>
  <c r="M272" i="3"/>
  <c r="D273" i="3"/>
  <c r="L273" i="3" s="1"/>
  <c r="A275" i="2"/>
  <c r="B275" i="3"/>
  <c r="C269" i="4"/>
  <c r="F269" i="4" s="1"/>
  <c r="C274" i="3"/>
  <c r="L156" i="3" l="1"/>
  <c r="N156" i="3" s="1"/>
  <c r="Q278" i="10"/>
  <c r="C277" i="12" s="1"/>
  <c r="F277" i="12" s="1"/>
  <c r="Q279" i="8"/>
  <c r="C278" i="9" s="1"/>
  <c r="F278" i="9" s="1"/>
  <c r="Q68" i="14"/>
  <c r="C67" i="15" s="1"/>
  <c r="F67" i="15" s="1"/>
  <c r="Q67" i="14"/>
  <c r="C66" i="15" s="1"/>
  <c r="F66" i="15" s="1"/>
  <c r="M69" i="14"/>
  <c r="N69" i="14"/>
  <c r="L281" i="10"/>
  <c r="A153" i="2"/>
  <c r="C155" i="3"/>
  <c r="D155" i="3" s="1"/>
  <c r="B155" i="3"/>
  <c r="A71" i="18"/>
  <c r="B71" i="14"/>
  <c r="C71" i="14"/>
  <c r="D71" i="14" s="1"/>
  <c r="A282" i="7"/>
  <c r="B282" i="10"/>
  <c r="C282" i="10"/>
  <c r="D282" i="10" s="1"/>
  <c r="L70" i="8"/>
  <c r="L70" i="14"/>
  <c r="O279" i="10"/>
  <c r="P279" i="10"/>
  <c r="A71" i="6"/>
  <c r="B71" i="8"/>
  <c r="C71" i="8"/>
  <c r="D71" i="8" s="1"/>
  <c r="O70" i="10"/>
  <c r="P70" i="10"/>
  <c r="A73" i="7"/>
  <c r="B73" i="10"/>
  <c r="C73" i="10"/>
  <c r="D73" i="10" s="1"/>
  <c r="L73" i="10" s="1"/>
  <c r="L71" i="16"/>
  <c r="L281" i="8"/>
  <c r="O71" i="10"/>
  <c r="P71" i="10"/>
  <c r="Q69" i="16"/>
  <c r="C68" i="17" s="1"/>
  <c r="F68" i="17" s="1"/>
  <c r="N157" i="3"/>
  <c r="O157" i="3" s="1"/>
  <c r="M157" i="3"/>
  <c r="A72" i="19"/>
  <c r="B72" i="16"/>
  <c r="C72" i="16"/>
  <c r="D72" i="16" s="1"/>
  <c r="A282" i="6"/>
  <c r="C282" i="8"/>
  <c r="D282" i="8" s="1"/>
  <c r="B282" i="8"/>
  <c r="O70" i="16"/>
  <c r="P70" i="16"/>
  <c r="N280" i="10"/>
  <c r="M280" i="10"/>
  <c r="N69" i="8"/>
  <c r="O69" i="8" s="1"/>
  <c r="M69" i="8"/>
  <c r="O280" i="8"/>
  <c r="P280" i="8"/>
  <c r="O68" i="8"/>
  <c r="P68" i="8"/>
  <c r="Q68" i="8" s="1"/>
  <c r="C67" i="9" s="1"/>
  <c r="F67" i="9" s="1"/>
  <c r="L72" i="10"/>
  <c r="P272" i="3"/>
  <c r="Q272" i="3" s="1"/>
  <c r="M273" i="3"/>
  <c r="N273" i="3"/>
  <c r="O273" i="3" s="1"/>
  <c r="D274" i="3"/>
  <c r="L274" i="3" s="1"/>
  <c r="A276" i="2"/>
  <c r="B276" i="3"/>
  <c r="C270" i="4"/>
  <c r="F270" i="4" s="1"/>
  <c r="C275" i="3"/>
  <c r="M156" i="3" l="1"/>
  <c r="P69" i="8"/>
  <c r="Q69" i="8" s="1"/>
  <c r="C68" i="9" s="1"/>
  <c r="F68" i="9" s="1"/>
  <c r="L155" i="3"/>
  <c r="Q70" i="10"/>
  <c r="C69" i="12" s="1"/>
  <c r="F69" i="12" s="1"/>
  <c r="L282" i="10"/>
  <c r="N282" i="10" s="1"/>
  <c r="L72" i="16"/>
  <c r="Q71" i="10"/>
  <c r="C70" i="12" s="1"/>
  <c r="F70" i="12" s="1"/>
  <c r="Q280" i="8"/>
  <c r="C279" i="9" s="1"/>
  <c r="F279" i="9" s="1"/>
  <c r="N70" i="8"/>
  <c r="M70" i="8"/>
  <c r="O156" i="3"/>
  <c r="P156" i="3"/>
  <c r="Q156" i="3" s="1"/>
  <c r="C155" i="4" s="1"/>
  <c r="F155" i="4" s="1"/>
  <c r="L282" i="8"/>
  <c r="N155" i="3"/>
  <c r="M155" i="3"/>
  <c r="N281" i="8"/>
  <c r="M281" i="8"/>
  <c r="L71" i="8"/>
  <c r="A283" i="7"/>
  <c r="C283" i="10"/>
  <c r="D283" i="10" s="1"/>
  <c r="B283" i="10"/>
  <c r="A152" i="2"/>
  <c r="C154" i="3"/>
  <c r="D154" i="3" s="1"/>
  <c r="B154" i="3"/>
  <c r="L154" i="3" s="1"/>
  <c r="M282" i="10"/>
  <c r="N71" i="16"/>
  <c r="M71" i="16"/>
  <c r="A72" i="6"/>
  <c r="B72" i="8"/>
  <c r="C72" i="8"/>
  <c r="D72" i="8" s="1"/>
  <c r="N281" i="10"/>
  <c r="M281" i="10"/>
  <c r="O280" i="10"/>
  <c r="P280" i="10"/>
  <c r="A73" i="19"/>
  <c r="B73" i="16"/>
  <c r="C73" i="16"/>
  <c r="D73" i="16" s="1"/>
  <c r="N73" i="10"/>
  <c r="M73" i="10"/>
  <c r="L71" i="14"/>
  <c r="O69" i="14"/>
  <c r="P69" i="14"/>
  <c r="A283" i="6"/>
  <c r="C283" i="8"/>
  <c r="D283" i="8" s="1"/>
  <c r="B283" i="8"/>
  <c r="N72" i="16"/>
  <c r="M72" i="16"/>
  <c r="Q70" i="16"/>
  <c r="C69" i="17" s="1"/>
  <c r="F69" i="17" s="1"/>
  <c r="P157" i="3"/>
  <c r="Q157" i="3" s="1"/>
  <c r="C156" i="4" s="1"/>
  <c r="F156" i="4" s="1"/>
  <c r="Q279" i="10"/>
  <c r="C278" i="12" s="1"/>
  <c r="F278" i="12" s="1"/>
  <c r="A72" i="18"/>
  <c r="B72" i="14"/>
  <c r="C72" i="14"/>
  <c r="D72" i="14" s="1"/>
  <c r="N72" i="10"/>
  <c r="O72" i="10" s="1"/>
  <c r="M72" i="10"/>
  <c r="P72" i="10" s="1"/>
  <c r="A74" i="7"/>
  <c r="B74" i="10"/>
  <c r="C74" i="10"/>
  <c r="D74" i="10" s="1"/>
  <c r="L74" i="10" s="1"/>
  <c r="M70" i="14"/>
  <c r="N70" i="14"/>
  <c r="P273" i="3"/>
  <c r="Q273" i="3" s="1"/>
  <c r="N274" i="3"/>
  <c r="O274" i="3" s="1"/>
  <c r="M274" i="3"/>
  <c r="D275" i="3"/>
  <c r="L275" i="3" s="1"/>
  <c r="A277" i="2"/>
  <c r="B277" i="3"/>
  <c r="C271" i="4"/>
  <c r="F271" i="4" s="1"/>
  <c r="C276" i="3"/>
  <c r="Q280" i="10" l="1"/>
  <c r="C279" i="12" s="1"/>
  <c r="F279" i="12" s="1"/>
  <c r="L73" i="16"/>
  <c r="O281" i="8"/>
  <c r="P281" i="8"/>
  <c r="O72" i="16"/>
  <c r="P72" i="16"/>
  <c r="Q72" i="16" s="1"/>
  <c r="C71" i="17" s="1"/>
  <c r="F71" i="17" s="1"/>
  <c r="O73" i="10"/>
  <c r="P73" i="10"/>
  <c r="Q73" i="10" s="1"/>
  <c r="C72" i="12" s="1"/>
  <c r="F72" i="12" s="1"/>
  <c r="O70" i="14"/>
  <c r="P70" i="14"/>
  <c r="N73" i="16"/>
  <c r="M73" i="16"/>
  <c r="L72" i="8"/>
  <c r="A151" i="2"/>
  <c r="C153" i="3"/>
  <c r="D153" i="3" s="1"/>
  <c r="B153" i="3"/>
  <c r="O155" i="3"/>
  <c r="P155" i="3"/>
  <c r="Q155" i="3" s="1"/>
  <c r="C154" i="4" s="1"/>
  <c r="F154" i="4" s="1"/>
  <c r="Q72" i="10"/>
  <c r="C71" i="12" s="1"/>
  <c r="F71" i="12" s="1"/>
  <c r="L72" i="14"/>
  <c r="L283" i="8"/>
  <c r="A73" i="6"/>
  <c r="C73" i="8"/>
  <c r="D73" i="8" s="1"/>
  <c r="B73" i="8"/>
  <c r="L283" i="10"/>
  <c r="N282" i="8"/>
  <c r="M282" i="8"/>
  <c r="N154" i="3"/>
  <c r="M154" i="3"/>
  <c r="O71" i="16"/>
  <c r="P71" i="16"/>
  <c r="A284" i="7"/>
  <c r="B284" i="10"/>
  <c r="C284" i="10"/>
  <c r="D284" i="10" s="1"/>
  <c r="O281" i="10"/>
  <c r="P281" i="10"/>
  <c r="A73" i="18"/>
  <c r="B73" i="14"/>
  <c r="C73" i="14"/>
  <c r="D73" i="14" s="1"/>
  <c r="Q69" i="14"/>
  <c r="C68" i="15" s="1"/>
  <c r="F68" i="15" s="1"/>
  <c r="N71" i="8"/>
  <c r="M71" i="8"/>
  <c r="N74" i="10"/>
  <c r="M74" i="10"/>
  <c r="A284" i="6"/>
  <c r="B284" i="8"/>
  <c r="C284" i="8"/>
  <c r="D284" i="8" s="1"/>
  <c r="L284" i="8" s="1"/>
  <c r="A74" i="19"/>
  <c r="B74" i="16"/>
  <c r="C74" i="16"/>
  <c r="D74" i="16" s="1"/>
  <c r="A75" i="7"/>
  <c r="B75" i="10"/>
  <c r="C75" i="10"/>
  <c r="D75" i="10" s="1"/>
  <c r="M71" i="14"/>
  <c r="N71" i="14"/>
  <c r="O282" i="10"/>
  <c r="P282" i="10"/>
  <c r="O70" i="8"/>
  <c r="P70" i="8"/>
  <c r="P274" i="3"/>
  <c r="Q274" i="3" s="1"/>
  <c r="N275" i="3"/>
  <c r="O275" i="3" s="1"/>
  <c r="M275" i="3"/>
  <c r="D276" i="3"/>
  <c r="L276" i="3" s="1"/>
  <c r="A278" i="2"/>
  <c r="B278" i="3"/>
  <c r="C272" i="4"/>
  <c r="F272" i="4" s="1"/>
  <c r="C277" i="3"/>
  <c r="P275" i="3" l="1"/>
  <c r="Q275" i="3" s="1"/>
  <c r="Q71" i="16"/>
  <c r="C70" i="17" s="1"/>
  <c r="F70" i="17" s="1"/>
  <c r="Q70" i="8"/>
  <c r="C69" i="9" s="1"/>
  <c r="F69" i="9" s="1"/>
  <c r="L73" i="8"/>
  <c r="L73" i="14"/>
  <c r="M73" i="14" s="1"/>
  <c r="L74" i="16"/>
  <c r="O71" i="8"/>
  <c r="P71" i="8"/>
  <c r="Q71" i="8" s="1"/>
  <c r="C70" i="9" s="1"/>
  <c r="F70" i="9" s="1"/>
  <c r="L284" i="10"/>
  <c r="N283" i="10"/>
  <c r="M283" i="10"/>
  <c r="Q70" i="14"/>
  <c r="C69" i="15" s="1"/>
  <c r="F69" i="15" s="1"/>
  <c r="A75" i="19"/>
  <c r="B75" i="16"/>
  <c r="C75" i="16"/>
  <c r="D75" i="16" s="1"/>
  <c r="N73" i="8"/>
  <c r="O73" i="8" s="1"/>
  <c r="M73" i="8"/>
  <c r="N284" i="8"/>
  <c r="M284" i="8"/>
  <c r="L153" i="3"/>
  <c r="O282" i="8"/>
  <c r="P282" i="8"/>
  <c r="N73" i="14"/>
  <c r="A74" i="6"/>
  <c r="B74" i="8"/>
  <c r="C74" i="8"/>
  <c r="D74" i="8" s="1"/>
  <c r="A150" i="2"/>
  <c r="C152" i="3"/>
  <c r="D152" i="3" s="1"/>
  <c r="L152" i="3" s="1"/>
  <c r="B152" i="3"/>
  <c r="Q282" i="10"/>
  <c r="C281" i="12" s="1"/>
  <c r="F281" i="12" s="1"/>
  <c r="A285" i="7"/>
  <c r="C285" i="10"/>
  <c r="D285" i="10" s="1"/>
  <c r="L285" i="10" s="1"/>
  <c r="B285" i="10"/>
  <c r="A285" i="6"/>
  <c r="B285" i="8"/>
  <c r="C285" i="8"/>
  <c r="D285" i="8" s="1"/>
  <c r="A74" i="18"/>
  <c r="C74" i="14"/>
  <c r="D74" i="14" s="1"/>
  <c r="B74" i="14"/>
  <c r="N283" i="8"/>
  <c r="M283" i="8"/>
  <c r="N72" i="8"/>
  <c r="M72" i="8"/>
  <c r="O71" i="14"/>
  <c r="P71" i="14"/>
  <c r="L75" i="10"/>
  <c r="O154" i="3"/>
  <c r="P154" i="3"/>
  <c r="Q154" i="3" s="1"/>
  <c r="C153" i="4" s="1"/>
  <c r="F153" i="4" s="1"/>
  <c r="N72" i="14"/>
  <c r="O72" i="14" s="1"/>
  <c r="M72" i="14"/>
  <c r="P72" i="14" s="1"/>
  <c r="A76" i="7"/>
  <c r="C76" i="10"/>
  <c r="D76" i="10" s="1"/>
  <c r="B76" i="10"/>
  <c r="O74" i="10"/>
  <c r="P74" i="10"/>
  <c r="Q281" i="10"/>
  <c r="C280" i="12" s="1"/>
  <c r="F280" i="12" s="1"/>
  <c r="O73" i="16"/>
  <c r="P73" i="16"/>
  <c r="Q73" i="16" s="1"/>
  <c r="C72" i="17" s="1"/>
  <c r="F72" i="17" s="1"/>
  <c r="Q281" i="8"/>
  <c r="C280" i="9" s="1"/>
  <c r="F280" i="9" s="1"/>
  <c r="N276" i="3"/>
  <c r="O276" i="3" s="1"/>
  <c r="M276" i="3"/>
  <c r="D277" i="3"/>
  <c r="L277" i="3" s="1"/>
  <c r="A279" i="2"/>
  <c r="B279" i="3"/>
  <c r="C273" i="4"/>
  <c r="F273" i="4" s="1"/>
  <c r="C278" i="3"/>
  <c r="L74" i="8" l="1"/>
  <c r="L285" i="8"/>
  <c r="N285" i="8" s="1"/>
  <c r="L74" i="14"/>
  <c r="Q71" i="14"/>
  <c r="C70" i="15" s="1"/>
  <c r="F70" i="15" s="1"/>
  <c r="N152" i="3"/>
  <c r="M152" i="3"/>
  <c r="Q282" i="8"/>
  <c r="C281" i="9" s="1"/>
  <c r="F281" i="9" s="1"/>
  <c r="A76" i="19"/>
  <c r="C76" i="16"/>
  <c r="D76" i="16" s="1"/>
  <c r="B76" i="16"/>
  <c r="P276" i="3"/>
  <c r="Q276" i="3" s="1"/>
  <c r="A149" i="2"/>
  <c r="C151" i="3"/>
  <c r="D151" i="3" s="1"/>
  <c r="B151" i="3"/>
  <c r="N153" i="3"/>
  <c r="O153" i="3" s="1"/>
  <c r="M153" i="3"/>
  <c r="N74" i="8"/>
  <c r="M74" i="8"/>
  <c r="A77" i="7"/>
  <c r="B77" i="10"/>
  <c r="C77" i="10"/>
  <c r="D77" i="10" s="1"/>
  <c r="L77" i="10" s="1"/>
  <c r="O72" i="8"/>
  <c r="P72" i="8"/>
  <c r="A286" i="6"/>
  <c r="B286" i="8"/>
  <c r="C286" i="8"/>
  <c r="D286" i="8" s="1"/>
  <c r="Q72" i="14"/>
  <c r="C71" i="15" s="1"/>
  <c r="F71" i="15" s="1"/>
  <c r="O284" i="8"/>
  <c r="P284" i="8"/>
  <c r="O283" i="10"/>
  <c r="P283" i="10"/>
  <c r="O283" i="8"/>
  <c r="P283" i="8"/>
  <c r="Q283" i="8" s="1"/>
  <c r="C282" i="9" s="1"/>
  <c r="F282" i="9" s="1"/>
  <c r="N285" i="10"/>
  <c r="M285" i="10"/>
  <c r="A75" i="6"/>
  <c r="B75" i="8"/>
  <c r="C75" i="8"/>
  <c r="D75" i="8" s="1"/>
  <c r="P73" i="8"/>
  <c r="Q73" i="8" s="1"/>
  <c r="C72" i="9" s="1"/>
  <c r="F72" i="9" s="1"/>
  <c r="N284" i="10"/>
  <c r="M284" i="10"/>
  <c r="M74" i="14"/>
  <c r="N74" i="14"/>
  <c r="A286" i="7"/>
  <c r="B286" i="10"/>
  <c r="C286" i="10"/>
  <c r="D286" i="10" s="1"/>
  <c r="P73" i="14"/>
  <c r="O73" i="14"/>
  <c r="Q74" i="10"/>
  <c r="C73" i="12" s="1"/>
  <c r="F73" i="12" s="1"/>
  <c r="N75" i="10"/>
  <c r="M75" i="10"/>
  <c r="L76" i="10"/>
  <c r="A75" i="18"/>
  <c r="B75" i="14"/>
  <c r="C75" i="14"/>
  <c r="D75" i="14" s="1"/>
  <c r="L75" i="16"/>
  <c r="N74" i="16"/>
  <c r="O74" i="16" s="1"/>
  <c r="M74" i="16"/>
  <c r="N277" i="3"/>
  <c r="M277" i="3"/>
  <c r="D278" i="3"/>
  <c r="L278" i="3" s="1"/>
  <c r="A280" i="2"/>
  <c r="B280" i="3"/>
  <c r="C274" i="4"/>
  <c r="F274" i="4" s="1"/>
  <c r="O277" i="3"/>
  <c r="C279" i="3"/>
  <c r="L286" i="8" l="1"/>
  <c r="N286" i="8" s="1"/>
  <c r="M285" i="8"/>
  <c r="L286" i="10"/>
  <c r="N286" i="10" s="1"/>
  <c r="Q72" i="8"/>
  <c r="C71" i="9" s="1"/>
  <c r="F71" i="9" s="1"/>
  <c r="L75" i="8"/>
  <c r="L75" i="14"/>
  <c r="L151" i="3"/>
  <c r="N151" i="3" s="1"/>
  <c r="N75" i="16"/>
  <c r="O75" i="16" s="1"/>
  <c r="M75" i="16"/>
  <c r="O74" i="8"/>
  <c r="P74" i="8"/>
  <c r="A148" i="2"/>
  <c r="B150" i="3"/>
  <c r="C150" i="3"/>
  <c r="D150" i="3" s="1"/>
  <c r="Q73" i="14"/>
  <c r="C72" i="15" s="1"/>
  <c r="F72" i="15" s="1"/>
  <c r="O284" i="10"/>
  <c r="P284" i="10"/>
  <c r="A287" i="6"/>
  <c r="B287" i="8"/>
  <c r="C287" i="8"/>
  <c r="D287" i="8" s="1"/>
  <c r="L76" i="16"/>
  <c r="O285" i="8"/>
  <c r="P285" i="8"/>
  <c r="A76" i="18"/>
  <c r="B76" i="14"/>
  <c r="C76" i="14"/>
  <c r="D76" i="14" s="1"/>
  <c r="Q283" i="10"/>
  <c r="C282" i="12" s="1"/>
  <c r="F282" i="12" s="1"/>
  <c r="P153" i="3"/>
  <c r="Q153" i="3" s="1"/>
  <c r="C152" i="4" s="1"/>
  <c r="F152" i="4" s="1"/>
  <c r="A77" i="19"/>
  <c r="B77" i="16"/>
  <c r="C77" i="16"/>
  <c r="D77" i="16" s="1"/>
  <c r="O285" i="10"/>
  <c r="P285" i="10"/>
  <c r="N76" i="10"/>
  <c r="M76" i="10"/>
  <c r="M75" i="8"/>
  <c r="N75" i="8"/>
  <c r="N77" i="10"/>
  <c r="M77" i="10"/>
  <c r="M286" i="10"/>
  <c r="A287" i="7"/>
  <c r="C287" i="10"/>
  <c r="D287" i="10" s="1"/>
  <c r="B287" i="10"/>
  <c r="A76" i="6"/>
  <c r="C76" i="8"/>
  <c r="D76" i="8" s="1"/>
  <c r="L76" i="8" s="1"/>
  <c r="B76" i="8"/>
  <c r="Q284" i="8"/>
  <c r="C283" i="9" s="1"/>
  <c r="F283" i="9" s="1"/>
  <c r="N75" i="14"/>
  <c r="M75" i="14"/>
  <c r="P74" i="16"/>
  <c r="Q74" i="16" s="1"/>
  <c r="C73" i="17" s="1"/>
  <c r="F73" i="17" s="1"/>
  <c r="O75" i="10"/>
  <c r="P75" i="10"/>
  <c r="O74" i="14"/>
  <c r="P74" i="14"/>
  <c r="A78" i="7"/>
  <c r="C78" i="10"/>
  <c r="D78" i="10" s="1"/>
  <c r="L78" i="10" s="1"/>
  <c r="B78" i="10"/>
  <c r="O152" i="3"/>
  <c r="P152" i="3"/>
  <c r="P277" i="3"/>
  <c r="Q277" i="3" s="1"/>
  <c r="M278" i="3"/>
  <c r="N278" i="3"/>
  <c r="O278" i="3" s="1"/>
  <c r="D279" i="3"/>
  <c r="L279" i="3" s="1"/>
  <c r="A281" i="2"/>
  <c r="B281" i="3"/>
  <c r="C275" i="4"/>
  <c r="F275" i="4" s="1"/>
  <c r="C280" i="3"/>
  <c r="M286" i="8" l="1"/>
  <c r="P286" i="8" s="1"/>
  <c r="M151" i="3"/>
  <c r="P75" i="16"/>
  <c r="Q75" i="16" s="1"/>
  <c r="C74" i="17" s="1"/>
  <c r="F74" i="17" s="1"/>
  <c r="Q285" i="10"/>
  <c r="C284" i="12" s="1"/>
  <c r="F284" i="12" s="1"/>
  <c r="Q75" i="10"/>
  <c r="C74" i="12" s="1"/>
  <c r="F74" i="12" s="1"/>
  <c r="L287" i="8"/>
  <c r="N287" i="8" s="1"/>
  <c r="Q74" i="14"/>
  <c r="C73" i="15" s="1"/>
  <c r="F73" i="15" s="1"/>
  <c r="L76" i="14"/>
  <c r="N76" i="14" s="1"/>
  <c r="L287" i="10"/>
  <c r="M287" i="8"/>
  <c r="A147" i="2"/>
  <c r="B149" i="3"/>
  <c r="C149" i="3"/>
  <c r="D149" i="3" s="1"/>
  <c r="A288" i="7"/>
  <c r="B288" i="10"/>
  <c r="C288" i="10"/>
  <c r="D288" i="10" s="1"/>
  <c r="O75" i="8"/>
  <c r="P75" i="8"/>
  <c r="O151" i="3"/>
  <c r="P151" i="3"/>
  <c r="N78" i="10"/>
  <c r="M78" i="10"/>
  <c r="O75" i="14"/>
  <c r="P75" i="14"/>
  <c r="O76" i="10"/>
  <c r="P76" i="10"/>
  <c r="A288" i="6"/>
  <c r="C288" i="8"/>
  <c r="D288" i="8" s="1"/>
  <c r="B288" i="8"/>
  <c r="O286" i="8"/>
  <c r="O286" i="10"/>
  <c r="P286" i="10"/>
  <c r="M76" i="14"/>
  <c r="A78" i="19"/>
  <c r="B78" i="16"/>
  <c r="C78" i="16"/>
  <c r="D78" i="16" s="1"/>
  <c r="A77" i="18"/>
  <c r="B77" i="14"/>
  <c r="C77" i="14"/>
  <c r="D77" i="14" s="1"/>
  <c r="Q284" i="10"/>
  <c r="C283" i="12" s="1"/>
  <c r="F283" i="12" s="1"/>
  <c r="Q74" i="8"/>
  <c r="C73" i="9" s="1"/>
  <c r="F73" i="9" s="1"/>
  <c r="N76" i="16"/>
  <c r="M76" i="16"/>
  <c r="A79" i="7"/>
  <c r="B79" i="10"/>
  <c r="C79" i="10"/>
  <c r="D79" i="10" s="1"/>
  <c r="N76" i="8"/>
  <c r="M76" i="8"/>
  <c r="Q152" i="3"/>
  <c r="C151" i="4" s="1"/>
  <c r="F151" i="4" s="1"/>
  <c r="A77" i="6"/>
  <c r="B77" i="8"/>
  <c r="C77" i="8"/>
  <c r="D77" i="8" s="1"/>
  <c r="O77" i="10"/>
  <c r="P77" i="10"/>
  <c r="L77" i="16"/>
  <c r="Q285" i="8"/>
  <c r="C284" i="9" s="1"/>
  <c r="F284" i="9" s="1"/>
  <c r="L150" i="3"/>
  <c r="P278" i="3"/>
  <c r="Q278" i="3" s="1"/>
  <c r="M279" i="3"/>
  <c r="N279" i="3"/>
  <c r="O279" i="3" s="1"/>
  <c r="D280" i="3"/>
  <c r="L280" i="3" s="1"/>
  <c r="A282" i="2"/>
  <c r="B282" i="3"/>
  <c r="C276" i="4"/>
  <c r="F276" i="4" s="1"/>
  <c r="C281" i="3"/>
  <c r="L288" i="10" l="1"/>
  <c r="M288" i="10" s="1"/>
  <c r="Q77" i="10"/>
  <c r="C76" i="12" s="1"/>
  <c r="F76" i="12" s="1"/>
  <c r="L288" i="8"/>
  <c r="M288" i="8" s="1"/>
  <c r="Q75" i="14"/>
  <c r="C74" i="15" s="1"/>
  <c r="F74" i="15" s="1"/>
  <c r="Q286" i="8"/>
  <c r="C285" i="9" s="1"/>
  <c r="F285" i="9" s="1"/>
  <c r="A289" i="7"/>
  <c r="C289" i="10"/>
  <c r="D289" i="10" s="1"/>
  <c r="B289" i="10"/>
  <c r="L77" i="8"/>
  <c r="L78" i="16"/>
  <c r="O78" i="10"/>
  <c r="P78" i="10"/>
  <c r="A78" i="6"/>
  <c r="B78" i="8"/>
  <c r="C78" i="8"/>
  <c r="D78" i="8" s="1"/>
  <c r="L78" i="8" s="1"/>
  <c r="O76" i="16"/>
  <c r="P76" i="16"/>
  <c r="A79" i="19"/>
  <c r="B79" i="16"/>
  <c r="C79" i="16"/>
  <c r="D79" i="16" s="1"/>
  <c r="L149" i="3"/>
  <c r="N150" i="3"/>
  <c r="M150" i="3"/>
  <c r="O76" i="14"/>
  <c r="P76" i="14"/>
  <c r="A289" i="6"/>
  <c r="C289" i="8"/>
  <c r="D289" i="8" s="1"/>
  <c r="B289" i="8"/>
  <c r="Q151" i="3"/>
  <c r="C150" i="4" s="1"/>
  <c r="F150" i="4" s="1"/>
  <c r="A146" i="2"/>
  <c r="B148" i="3"/>
  <c r="C148" i="3"/>
  <c r="D148" i="3" s="1"/>
  <c r="A78" i="18"/>
  <c r="B78" i="14"/>
  <c r="C78" i="14"/>
  <c r="D78" i="14" s="1"/>
  <c r="M77" i="16"/>
  <c r="N77" i="16"/>
  <c r="O76" i="8"/>
  <c r="P76" i="8"/>
  <c r="Q76" i="10"/>
  <c r="C75" i="12" s="1"/>
  <c r="F75" i="12" s="1"/>
  <c r="Q75" i="8"/>
  <c r="C74" i="9" s="1"/>
  <c r="F74" i="9" s="1"/>
  <c r="O287" i="8"/>
  <c r="P287" i="8"/>
  <c r="A80" i="7"/>
  <c r="B80" i="10"/>
  <c r="C80" i="10"/>
  <c r="D80" i="10" s="1"/>
  <c r="L79" i="10"/>
  <c r="L77" i="14"/>
  <c r="Q286" i="10"/>
  <c r="C285" i="12" s="1"/>
  <c r="F285" i="12" s="1"/>
  <c r="N287" i="10"/>
  <c r="M287" i="10"/>
  <c r="P279" i="3"/>
  <c r="Q279" i="3" s="1"/>
  <c r="M280" i="3"/>
  <c r="N280" i="3"/>
  <c r="O280" i="3" s="1"/>
  <c r="D281" i="3"/>
  <c r="L281" i="3" s="1"/>
  <c r="A283" i="2"/>
  <c r="B283" i="3"/>
  <c r="C277" i="4"/>
  <c r="F277" i="4" s="1"/>
  <c r="C282" i="3"/>
  <c r="N288" i="10" l="1"/>
  <c r="O288" i="10" s="1"/>
  <c r="L289" i="8"/>
  <c r="N288" i="8"/>
  <c r="Q76" i="8"/>
  <c r="C75" i="9" s="1"/>
  <c r="F75" i="9" s="1"/>
  <c r="Q76" i="14"/>
  <c r="C75" i="15" s="1"/>
  <c r="F75" i="15" s="1"/>
  <c r="L148" i="3"/>
  <c r="A80" i="19"/>
  <c r="C80" i="16"/>
  <c r="D80" i="16" s="1"/>
  <c r="B80" i="16"/>
  <c r="M78" i="16"/>
  <c r="N78" i="16"/>
  <c r="N77" i="8"/>
  <c r="M77" i="8"/>
  <c r="N79" i="10"/>
  <c r="M79" i="10"/>
  <c r="O150" i="3"/>
  <c r="P150" i="3"/>
  <c r="Q150" i="3" s="1"/>
  <c r="C149" i="4" s="1"/>
  <c r="F149" i="4" s="1"/>
  <c r="O77" i="16"/>
  <c r="P77" i="16"/>
  <c r="Q77" i="16" s="1"/>
  <c r="C76" i="17" s="1"/>
  <c r="F76" i="17" s="1"/>
  <c r="N149" i="3"/>
  <c r="M149" i="3"/>
  <c r="N78" i="8"/>
  <c r="M78" i="8"/>
  <c r="P288" i="10"/>
  <c r="A145" i="2"/>
  <c r="C147" i="3"/>
  <c r="D147" i="3" s="1"/>
  <c r="B147" i="3"/>
  <c r="A81" i="7"/>
  <c r="B81" i="10"/>
  <c r="C81" i="10"/>
  <c r="D81" i="10" s="1"/>
  <c r="L289" i="10"/>
  <c r="N289" i="8"/>
  <c r="M289" i="8"/>
  <c r="O288" i="8"/>
  <c r="P288" i="8"/>
  <c r="A79" i="6"/>
  <c r="B79" i="8"/>
  <c r="C79" i="8"/>
  <c r="D79" i="8" s="1"/>
  <c r="M77" i="14"/>
  <c r="N77" i="14"/>
  <c r="O77" i="14" s="1"/>
  <c r="O287" i="10"/>
  <c r="P287" i="10"/>
  <c r="Q287" i="8"/>
  <c r="C286" i="9" s="1"/>
  <c r="F286" i="9" s="1"/>
  <c r="L78" i="14"/>
  <c r="A290" i="6"/>
  <c r="B290" i="8"/>
  <c r="C290" i="8"/>
  <c r="D290" i="8" s="1"/>
  <c r="L290" i="8" s="1"/>
  <c r="A290" i="7"/>
  <c r="C290" i="10"/>
  <c r="D290" i="10" s="1"/>
  <c r="B290" i="10"/>
  <c r="Q76" i="16"/>
  <c r="C75" i="17" s="1"/>
  <c r="F75" i="17" s="1"/>
  <c r="L80" i="10"/>
  <c r="A79" i="18"/>
  <c r="B79" i="14"/>
  <c r="C79" i="14"/>
  <c r="D79" i="14" s="1"/>
  <c r="L79" i="16"/>
  <c r="Q78" i="10"/>
  <c r="C77" i="12" s="1"/>
  <c r="F77" i="12" s="1"/>
  <c r="P280" i="3"/>
  <c r="Q280" i="3" s="1"/>
  <c r="M281" i="3"/>
  <c r="N281" i="3"/>
  <c r="O281" i="3" s="1"/>
  <c r="D282" i="3"/>
  <c r="L282" i="3" s="1"/>
  <c r="A284" i="2"/>
  <c r="B284" i="3"/>
  <c r="C278" i="4"/>
  <c r="F278" i="4" s="1"/>
  <c r="C283" i="3"/>
  <c r="L81" i="10" l="1"/>
  <c r="Q288" i="8"/>
  <c r="C287" i="9" s="1"/>
  <c r="F287" i="9" s="1"/>
  <c r="N80" i="10"/>
  <c r="M80" i="10"/>
  <c r="M78" i="14"/>
  <c r="N78" i="14"/>
  <c r="A80" i="6"/>
  <c r="B80" i="8"/>
  <c r="C80" i="8"/>
  <c r="D80" i="8" s="1"/>
  <c r="A82" i="7"/>
  <c r="B82" i="10"/>
  <c r="C82" i="10"/>
  <c r="D82" i="10" s="1"/>
  <c r="L147" i="3"/>
  <c r="O149" i="3"/>
  <c r="P149" i="3"/>
  <c r="O77" i="8"/>
  <c r="P77" i="8"/>
  <c r="L290" i="10"/>
  <c r="Q287" i="10"/>
  <c r="C286" i="12" s="1"/>
  <c r="F286" i="12" s="1"/>
  <c r="A144" i="2"/>
  <c r="C146" i="3"/>
  <c r="D146" i="3" s="1"/>
  <c r="B146" i="3"/>
  <c r="L80" i="16"/>
  <c r="P77" i="14"/>
  <c r="Q77" i="14" s="1"/>
  <c r="C76" i="15" s="1"/>
  <c r="F76" i="15" s="1"/>
  <c r="A291" i="7"/>
  <c r="C291" i="10"/>
  <c r="D291" i="10" s="1"/>
  <c r="B291" i="10"/>
  <c r="N290" i="8"/>
  <c r="O290" i="8" s="1"/>
  <c r="M290" i="8"/>
  <c r="P290" i="8" s="1"/>
  <c r="Q288" i="10"/>
  <c r="C287" i="12" s="1"/>
  <c r="F287" i="12" s="1"/>
  <c r="L79" i="14"/>
  <c r="N81" i="10"/>
  <c r="M81" i="10"/>
  <c r="A81" i="19"/>
  <c r="C81" i="16"/>
  <c r="D81" i="16" s="1"/>
  <c r="B81" i="16"/>
  <c r="O78" i="16"/>
  <c r="P78" i="16"/>
  <c r="M79" i="16"/>
  <c r="N79" i="16"/>
  <c r="O289" i="8"/>
  <c r="P289" i="8"/>
  <c r="N289" i="10"/>
  <c r="M289" i="10"/>
  <c r="A80" i="18"/>
  <c r="B80" i="14"/>
  <c r="C80" i="14"/>
  <c r="D80" i="14" s="1"/>
  <c r="A291" i="6"/>
  <c r="B291" i="8"/>
  <c r="C291" i="8"/>
  <c r="D291" i="8" s="1"/>
  <c r="L79" i="8"/>
  <c r="O78" i="8"/>
  <c r="P78" i="8"/>
  <c r="O79" i="10"/>
  <c r="P79" i="10"/>
  <c r="N148" i="3"/>
  <c r="M148" i="3"/>
  <c r="P281" i="3"/>
  <c r="Q281" i="3" s="1"/>
  <c r="N282" i="3"/>
  <c r="O282" i="3" s="1"/>
  <c r="M282" i="3"/>
  <c r="D283" i="3"/>
  <c r="L283" i="3" s="1"/>
  <c r="A285" i="2"/>
  <c r="B285" i="3"/>
  <c r="C279" i="4"/>
  <c r="F279" i="4" s="1"/>
  <c r="C284" i="3"/>
  <c r="L291" i="10" l="1"/>
  <c r="L80" i="8"/>
  <c r="N80" i="8" s="1"/>
  <c r="L82" i="10"/>
  <c r="Q78" i="16"/>
  <c r="C77" i="17" s="1"/>
  <c r="F77" i="17" s="1"/>
  <c r="L146" i="3"/>
  <c r="A292" i="7"/>
  <c r="C292" i="10"/>
  <c r="D292" i="10" s="1"/>
  <c r="B292" i="10"/>
  <c r="A292" i="6"/>
  <c r="B292" i="8"/>
  <c r="C292" i="8"/>
  <c r="D292" i="8" s="1"/>
  <c r="O81" i="10"/>
  <c r="P81" i="10"/>
  <c r="N79" i="14"/>
  <c r="M79" i="14"/>
  <c r="M80" i="16"/>
  <c r="N80" i="16"/>
  <c r="Q77" i="8"/>
  <c r="C76" i="9" s="1"/>
  <c r="F76" i="9" s="1"/>
  <c r="A83" i="7"/>
  <c r="B83" i="10"/>
  <c r="C83" i="10"/>
  <c r="D83" i="10" s="1"/>
  <c r="Q79" i="10"/>
  <c r="C78" i="12" s="1"/>
  <c r="F78" i="12" s="1"/>
  <c r="L80" i="14"/>
  <c r="A81" i="6"/>
  <c r="C81" i="8"/>
  <c r="D81" i="8" s="1"/>
  <c r="B81" i="8"/>
  <c r="N146" i="3"/>
  <c r="M146" i="3"/>
  <c r="Q149" i="3"/>
  <c r="C148" i="4" s="1"/>
  <c r="F148" i="4" s="1"/>
  <c r="O78" i="14"/>
  <c r="P78" i="14"/>
  <c r="A81" i="18"/>
  <c r="B81" i="14"/>
  <c r="C81" i="14"/>
  <c r="D81" i="14" s="1"/>
  <c r="Q78" i="8"/>
  <c r="C77" i="9" s="1"/>
  <c r="F77" i="9" s="1"/>
  <c r="L81" i="16"/>
  <c r="Q290" i="8"/>
  <c r="C289" i="9" s="1"/>
  <c r="F289" i="9" s="1"/>
  <c r="N147" i="3"/>
  <c r="M147" i="3"/>
  <c r="N290" i="10"/>
  <c r="M290" i="10"/>
  <c r="O79" i="16"/>
  <c r="P79" i="16"/>
  <c r="M79" i="8"/>
  <c r="N79" i="8"/>
  <c r="O289" i="10"/>
  <c r="P289" i="10"/>
  <c r="N291" i="10"/>
  <c r="M291" i="10"/>
  <c r="A143" i="2"/>
  <c r="C145" i="3"/>
  <c r="D145" i="3" s="1"/>
  <c r="B145" i="3"/>
  <c r="N82" i="10"/>
  <c r="M82" i="10"/>
  <c r="O148" i="3"/>
  <c r="P148" i="3"/>
  <c r="L291" i="8"/>
  <c r="Q289" i="8"/>
  <c r="C288" i="9" s="1"/>
  <c r="F288" i="9" s="1"/>
  <c r="A82" i="19"/>
  <c r="B82" i="16"/>
  <c r="C82" i="16"/>
  <c r="D82" i="16" s="1"/>
  <c r="O80" i="10"/>
  <c r="P80" i="10"/>
  <c r="P282" i="3"/>
  <c r="Q282" i="3" s="1"/>
  <c r="N283" i="3"/>
  <c r="O283" i="3" s="1"/>
  <c r="M283" i="3"/>
  <c r="D284" i="3"/>
  <c r="L284" i="3" s="1"/>
  <c r="A286" i="2"/>
  <c r="B286" i="3"/>
  <c r="C280" i="4"/>
  <c r="F280" i="4" s="1"/>
  <c r="C285" i="3"/>
  <c r="L83" i="10" l="1"/>
  <c r="M80" i="8"/>
  <c r="L145" i="3"/>
  <c r="N145" i="3" s="1"/>
  <c r="L292" i="8"/>
  <c r="L292" i="10"/>
  <c r="M292" i="10" s="1"/>
  <c r="Q289" i="10"/>
  <c r="C288" i="12" s="1"/>
  <c r="F288" i="12" s="1"/>
  <c r="L81" i="14"/>
  <c r="M81" i="14" s="1"/>
  <c r="Q78" i="14"/>
  <c r="C77" i="15" s="1"/>
  <c r="F77" i="15" s="1"/>
  <c r="M145" i="3"/>
  <c r="O146" i="3"/>
  <c r="P146" i="3"/>
  <c r="Q146" i="3" s="1"/>
  <c r="C145" i="4" s="1"/>
  <c r="F145" i="4" s="1"/>
  <c r="A84" i="7"/>
  <c r="B84" i="10"/>
  <c r="C84" i="10"/>
  <c r="D84" i="10" s="1"/>
  <c r="A83" i="19"/>
  <c r="C83" i="16"/>
  <c r="D83" i="16" s="1"/>
  <c r="B83" i="16"/>
  <c r="A142" i="2"/>
  <c r="C144" i="3"/>
  <c r="D144" i="3" s="1"/>
  <c r="B144" i="3"/>
  <c r="Q79" i="16"/>
  <c r="C78" i="17" s="1"/>
  <c r="F78" i="17" s="1"/>
  <c r="L81" i="8"/>
  <c r="Q81" i="10"/>
  <c r="C80" i="12" s="1"/>
  <c r="F80" i="12" s="1"/>
  <c r="N291" i="8"/>
  <c r="M291" i="8"/>
  <c r="N81" i="14"/>
  <c r="O80" i="16"/>
  <c r="P80" i="16"/>
  <c r="N292" i="8"/>
  <c r="M292" i="8"/>
  <c r="O291" i="10"/>
  <c r="P291" i="10"/>
  <c r="O290" i="10"/>
  <c r="P290" i="10"/>
  <c r="A82" i="18"/>
  <c r="B82" i="14"/>
  <c r="C82" i="14"/>
  <c r="D82" i="14" s="1"/>
  <c r="A82" i="6"/>
  <c r="C82" i="8"/>
  <c r="D82" i="8" s="1"/>
  <c r="B82" i="8"/>
  <c r="Q80" i="10"/>
  <c r="C79" i="12" s="1"/>
  <c r="F79" i="12" s="1"/>
  <c r="Q148" i="3"/>
  <c r="C147" i="4" s="1"/>
  <c r="F147" i="4" s="1"/>
  <c r="M80" i="14"/>
  <c r="N80" i="14"/>
  <c r="A293" i="6"/>
  <c r="B293" i="8"/>
  <c r="C293" i="8"/>
  <c r="D293" i="8" s="1"/>
  <c r="O147" i="3"/>
  <c r="P147" i="3"/>
  <c r="O79" i="14"/>
  <c r="P79" i="14"/>
  <c r="N292" i="10"/>
  <c r="N83" i="10"/>
  <c r="M83" i="10"/>
  <c r="O82" i="10"/>
  <c r="P82" i="10"/>
  <c r="O79" i="8"/>
  <c r="P79" i="8"/>
  <c r="L82" i="16"/>
  <c r="N81" i="16"/>
  <c r="M81" i="16"/>
  <c r="O80" i="8"/>
  <c r="P80" i="8"/>
  <c r="A293" i="7"/>
  <c r="B293" i="10"/>
  <c r="C293" i="10"/>
  <c r="D293" i="10" s="1"/>
  <c r="P283" i="3"/>
  <c r="Q283" i="3" s="1"/>
  <c r="N284" i="3"/>
  <c r="O284" i="3" s="1"/>
  <c r="M284" i="3"/>
  <c r="D285" i="3"/>
  <c r="L285" i="3" s="1"/>
  <c r="A287" i="2"/>
  <c r="B287" i="3"/>
  <c r="C281" i="4"/>
  <c r="F281" i="4" s="1"/>
  <c r="C286" i="3"/>
  <c r="Q147" i="3" l="1"/>
  <c r="C146" i="4" s="1"/>
  <c r="F146" i="4" s="1"/>
  <c r="Q79" i="8"/>
  <c r="C78" i="9" s="1"/>
  <c r="F78" i="9" s="1"/>
  <c r="L82" i="8"/>
  <c r="Q80" i="8"/>
  <c r="C79" i="9" s="1"/>
  <c r="F79" i="9" s="1"/>
  <c r="L144" i="3"/>
  <c r="N144" i="3" s="1"/>
  <c r="O81" i="16"/>
  <c r="P81" i="16"/>
  <c r="A294" i="6"/>
  <c r="B294" i="8"/>
  <c r="C294" i="8"/>
  <c r="D294" i="8" s="1"/>
  <c r="O292" i="8"/>
  <c r="P292" i="8"/>
  <c r="N81" i="8"/>
  <c r="M81" i="8"/>
  <c r="M82" i="16"/>
  <c r="N82" i="16"/>
  <c r="O292" i="10"/>
  <c r="P292" i="10"/>
  <c r="O80" i="14"/>
  <c r="P80" i="14"/>
  <c r="L82" i="14"/>
  <c r="L84" i="10"/>
  <c r="Q79" i="14"/>
  <c r="C78" i="15" s="1"/>
  <c r="F78" i="15" s="1"/>
  <c r="A83" i="18"/>
  <c r="B83" i="14"/>
  <c r="C83" i="14"/>
  <c r="D83" i="14" s="1"/>
  <c r="Q80" i="16"/>
  <c r="C79" i="17" s="1"/>
  <c r="F79" i="17" s="1"/>
  <c r="A85" i="7"/>
  <c r="B85" i="10"/>
  <c r="C85" i="10"/>
  <c r="D85" i="10" s="1"/>
  <c r="O83" i="10"/>
  <c r="P83" i="10"/>
  <c r="M144" i="3"/>
  <c r="L293" i="10"/>
  <c r="O81" i="14"/>
  <c r="P81" i="14"/>
  <c r="A294" i="7"/>
  <c r="B294" i="10"/>
  <c r="C294" i="10"/>
  <c r="D294" i="10" s="1"/>
  <c r="L294" i="10" s="1"/>
  <c r="Q290" i="10"/>
  <c r="C289" i="12" s="1"/>
  <c r="F289" i="12" s="1"/>
  <c r="A141" i="2"/>
  <c r="C143" i="3"/>
  <c r="D143" i="3" s="1"/>
  <c r="B143" i="3"/>
  <c r="A83" i="6"/>
  <c r="C83" i="8"/>
  <c r="D83" i="8" s="1"/>
  <c r="B83" i="8"/>
  <c r="Q82" i="10"/>
  <c r="C81" i="12" s="1"/>
  <c r="F81" i="12" s="1"/>
  <c r="L83" i="16"/>
  <c r="A84" i="19"/>
  <c r="C84" i="16"/>
  <c r="D84" i="16" s="1"/>
  <c r="B84" i="16"/>
  <c r="L293" i="8"/>
  <c r="N82" i="8"/>
  <c r="M82" i="8"/>
  <c r="Q291" i="10"/>
  <c r="C290" i="12" s="1"/>
  <c r="F290" i="12" s="1"/>
  <c r="O291" i="8"/>
  <c r="P291" i="8"/>
  <c r="O145" i="3"/>
  <c r="P145" i="3"/>
  <c r="P284" i="3"/>
  <c r="Q284" i="3" s="1"/>
  <c r="N285" i="3"/>
  <c r="O285" i="3" s="1"/>
  <c r="M285" i="3"/>
  <c r="D286" i="3"/>
  <c r="L286" i="3" s="1"/>
  <c r="A288" i="2"/>
  <c r="B288" i="3"/>
  <c r="C282" i="4"/>
  <c r="F282" i="4" s="1"/>
  <c r="C287" i="3"/>
  <c r="L85" i="10" l="1"/>
  <c r="L84" i="16"/>
  <c r="N84" i="16" s="1"/>
  <c r="L294" i="8"/>
  <c r="N85" i="10"/>
  <c r="M85" i="10"/>
  <c r="M82" i="14"/>
  <c r="N82" i="14"/>
  <c r="O81" i="8"/>
  <c r="P81" i="8"/>
  <c r="A84" i="6"/>
  <c r="B84" i="8"/>
  <c r="C84" i="8"/>
  <c r="D84" i="8" s="1"/>
  <c r="Q80" i="14"/>
  <c r="C79" i="15" s="1"/>
  <c r="F79" i="15" s="1"/>
  <c r="Q292" i="8"/>
  <c r="C291" i="9" s="1"/>
  <c r="F291" i="9" s="1"/>
  <c r="A86" i="7"/>
  <c r="B86" i="10"/>
  <c r="C86" i="10"/>
  <c r="D86" i="10" s="1"/>
  <c r="A140" i="2"/>
  <c r="B142" i="3"/>
  <c r="C142" i="3"/>
  <c r="D142" i="3" s="1"/>
  <c r="N294" i="8"/>
  <c r="M294" i="8"/>
  <c r="M84" i="16"/>
  <c r="Q291" i="8"/>
  <c r="C290" i="9" s="1"/>
  <c r="F290" i="9" s="1"/>
  <c r="M83" i="16"/>
  <c r="N83" i="16"/>
  <c r="O144" i="3"/>
  <c r="P144" i="3"/>
  <c r="L83" i="14"/>
  <c r="Q292" i="10"/>
  <c r="C291" i="12" s="1"/>
  <c r="F291" i="12" s="1"/>
  <c r="N293" i="8"/>
  <c r="M293" i="8"/>
  <c r="Q81" i="14"/>
  <c r="C80" i="15" s="1"/>
  <c r="F80" i="15" s="1"/>
  <c r="M293" i="10"/>
  <c r="N293" i="10"/>
  <c r="A85" i="19"/>
  <c r="C85" i="16"/>
  <c r="D85" i="16" s="1"/>
  <c r="B85" i="16"/>
  <c r="N294" i="10"/>
  <c r="M294" i="10"/>
  <c r="A84" i="18"/>
  <c r="B84" i="14"/>
  <c r="C84" i="14"/>
  <c r="D84" i="14" s="1"/>
  <c r="O82" i="16"/>
  <c r="P82" i="16"/>
  <c r="Q82" i="16" s="1"/>
  <c r="C81" i="17" s="1"/>
  <c r="F81" i="17" s="1"/>
  <c r="A295" i="6"/>
  <c r="B295" i="8"/>
  <c r="C295" i="8"/>
  <c r="D295" i="8" s="1"/>
  <c r="Q145" i="3"/>
  <c r="C144" i="4" s="1"/>
  <c r="F144" i="4" s="1"/>
  <c r="L83" i="8"/>
  <c r="Q83" i="10"/>
  <c r="C82" i="12" s="1"/>
  <c r="F82" i="12" s="1"/>
  <c r="L143" i="3"/>
  <c r="O82" i="8"/>
  <c r="P82" i="8"/>
  <c r="A295" i="7"/>
  <c r="B295" i="10"/>
  <c r="C295" i="10"/>
  <c r="D295" i="10" s="1"/>
  <c r="N84" i="10"/>
  <c r="M84" i="10"/>
  <c r="Q81" i="16"/>
  <c r="C80" i="17" s="1"/>
  <c r="F80" i="17" s="1"/>
  <c r="P285" i="3"/>
  <c r="Q285" i="3" s="1"/>
  <c r="M286" i="3"/>
  <c r="N286" i="3"/>
  <c r="O286" i="3" s="1"/>
  <c r="D287" i="3"/>
  <c r="L287" i="3" s="1"/>
  <c r="A289" i="2"/>
  <c r="B289" i="3"/>
  <c r="C283" i="4"/>
  <c r="F283" i="4" s="1"/>
  <c r="C288" i="3"/>
  <c r="Q144" i="3" l="1"/>
  <c r="C143" i="4" s="1"/>
  <c r="F143" i="4" s="1"/>
  <c r="L84" i="14"/>
  <c r="M84" i="14" s="1"/>
  <c r="L142" i="3"/>
  <c r="L295" i="8"/>
  <c r="Q81" i="8"/>
  <c r="C80" i="9" s="1"/>
  <c r="F80" i="9" s="1"/>
  <c r="L295" i="10"/>
  <c r="M295" i="10" s="1"/>
  <c r="Q82" i="8"/>
  <c r="C81" i="9" s="1"/>
  <c r="F81" i="9" s="1"/>
  <c r="L84" i="8"/>
  <c r="M84" i="8" s="1"/>
  <c r="N83" i="8"/>
  <c r="M83" i="8"/>
  <c r="O83" i="16"/>
  <c r="P83" i="16"/>
  <c r="N142" i="3"/>
  <c r="M142" i="3"/>
  <c r="P84" i="10"/>
  <c r="O84" i="10"/>
  <c r="A85" i="18"/>
  <c r="B85" i="14"/>
  <c r="C85" i="14"/>
  <c r="D85" i="14" s="1"/>
  <c r="A139" i="2"/>
  <c r="B141" i="3"/>
  <c r="C141" i="3"/>
  <c r="D141" i="3" s="1"/>
  <c r="A85" i="6"/>
  <c r="C85" i="8"/>
  <c r="D85" i="8" s="1"/>
  <c r="B85" i="8"/>
  <c r="A296" i="7"/>
  <c r="B296" i="10"/>
  <c r="C296" i="10"/>
  <c r="D296" i="10" s="1"/>
  <c r="O294" i="10"/>
  <c r="P294" i="10"/>
  <c r="O293" i="8"/>
  <c r="P293" i="8"/>
  <c r="L86" i="10"/>
  <c r="A296" i="6"/>
  <c r="C296" i="8"/>
  <c r="D296" i="8" s="1"/>
  <c r="B296" i="8"/>
  <c r="L85" i="16"/>
  <c r="O84" i="16"/>
  <c r="P84" i="16"/>
  <c r="A87" i="7"/>
  <c r="B87" i="10"/>
  <c r="C87" i="10"/>
  <c r="D87" i="10" s="1"/>
  <c r="O82" i="14"/>
  <c r="P82" i="14"/>
  <c r="N295" i="10"/>
  <c r="N83" i="14"/>
  <c r="M83" i="14"/>
  <c r="A86" i="19"/>
  <c r="B86" i="16"/>
  <c r="C86" i="16"/>
  <c r="D86" i="16" s="1"/>
  <c r="O294" i="8"/>
  <c r="P294" i="8"/>
  <c r="N295" i="8"/>
  <c r="M295" i="8"/>
  <c r="N143" i="3"/>
  <c r="M143" i="3"/>
  <c r="O293" i="10"/>
  <c r="P293" i="10"/>
  <c r="O85" i="10"/>
  <c r="P85" i="10"/>
  <c r="P286" i="3"/>
  <c r="Q286" i="3" s="1"/>
  <c r="N287" i="3"/>
  <c r="O287" i="3" s="1"/>
  <c r="M287" i="3"/>
  <c r="D288" i="3"/>
  <c r="L288" i="3" s="1"/>
  <c r="A290" i="2"/>
  <c r="B290" i="3"/>
  <c r="C284" i="4"/>
  <c r="F284" i="4" s="1"/>
  <c r="C289" i="3"/>
  <c r="L296" i="8" l="1"/>
  <c r="N84" i="14"/>
  <c r="N84" i="8"/>
  <c r="L296" i="10"/>
  <c r="N296" i="10" s="1"/>
  <c r="Q85" i="10"/>
  <c r="C84" i="12" s="1"/>
  <c r="F84" i="12" s="1"/>
  <c r="Q294" i="8"/>
  <c r="C293" i="9" s="1"/>
  <c r="F293" i="9" s="1"/>
  <c r="Q82" i="14"/>
  <c r="C81" i="15" s="1"/>
  <c r="F81" i="15" s="1"/>
  <c r="L85" i="14"/>
  <c r="M85" i="14" s="1"/>
  <c r="A138" i="2"/>
  <c r="B140" i="3"/>
  <c r="C140" i="3"/>
  <c r="D140" i="3" s="1"/>
  <c r="N296" i="8"/>
  <c r="M296" i="8"/>
  <c r="P142" i="3"/>
  <c r="O142" i="3"/>
  <c r="Q293" i="10"/>
  <c r="C292" i="12" s="1"/>
  <c r="F292" i="12" s="1"/>
  <c r="A87" i="19"/>
  <c r="B87" i="16"/>
  <c r="C87" i="16"/>
  <c r="D87" i="16" s="1"/>
  <c r="L87" i="10"/>
  <c r="N86" i="10"/>
  <c r="M86" i="10"/>
  <c r="L85" i="8"/>
  <c r="A86" i="18"/>
  <c r="B86" i="14"/>
  <c r="C86" i="14"/>
  <c r="D86" i="14" s="1"/>
  <c r="Q83" i="16"/>
  <c r="C82" i="17" s="1"/>
  <c r="F82" i="17" s="1"/>
  <c r="A297" i="7"/>
  <c r="C297" i="10"/>
  <c r="D297" i="10" s="1"/>
  <c r="B297" i="10"/>
  <c r="O143" i="3"/>
  <c r="P143" i="3"/>
  <c r="A88" i="7"/>
  <c r="B88" i="10"/>
  <c r="C88" i="10"/>
  <c r="D88" i="10" s="1"/>
  <c r="Q84" i="10"/>
  <c r="C83" i="12" s="1"/>
  <c r="F83" i="12" s="1"/>
  <c r="O84" i="14"/>
  <c r="P84" i="14"/>
  <c r="O83" i="14"/>
  <c r="P83" i="14"/>
  <c r="Q293" i="8"/>
  <c r="C292" i="9" s="1"/>
  <c r="F292" i="9" s="1"/>
  <c r="A86" i="6"/>
  <c r="B86" i="8"/>
  <c r="C86" i="8"/>
  <c r="D86" i="8" s="1"/>
  <c r="L86" i="8" s="1"/>
  <c r="O295" i="8"/>
  <c r="P295" i="8"/>
  <c r="O295" i="10"/>
  <c r="P295" i="10"/>
  <c r="Q84" i="16"/>
  <c r="C83" i="17" s="1"/>
  <c r="F83" i="17" s="1"/>
  <c r="O84" i="8"/>
  <c r="P84" i="8"/>
  <c r="L86" i="16"/>
  <c r="A297" i="6"/>
  <c r="B297" i="8"/>
  <c r="C297" i="8"/>
  <c r="D297" i="8" s="1"/>
  <c r="L297" i="8" s="1"/>
  <c r="M85" i="16"/>
  <c r="N85" i="16"/>
  <c r="Q294" i="10"/>
  <c r="C293" i="12" s="1"/>
  <c r="F293" i="12" s="1"/>
  <c r="L141" i="3"/>
  <c r="O83" i="8"/>
  <c r="P83" i="8"/>
  <c r="P287" i="3"/>
  <c r="Q287" i="3" s="1"/>
  <c r="N288" i="3"/>
  <c r="O288" i="3" s="1"/>
  <c r="M288" i="3"/>
  <c r="D289" i="3"/>
  <c r="L289" i="3" s="1"/>
  <c r="A291" i="2"/>
  <c r="B291" i="3"/>
  <c r="C285" i="4"/>
  <c r="F285" i="4" s="1"/>
  <c r="C290" i="3"/>
  <c r="M296" i="10" l="1"/>
  <c r="N85" i="14"/>
  <c r="L297" i="10"/>
  <c r="M297" i="10" s="1"/>
  <c r="Q295" i="10"/>
  <c r="C294" i="12" s="1"/>
  <c r="F294" i="12" s="1"/>
  <c r="Q83" i="8"/>
  <c r="C82" i="9" s="1"/>
  <c r="F82" i="9" s="1"/>
  <c r="Q143" i="3"/>
  <c r="C142" i="4" s="1"/>
  <c r="F142" i="4" s="1"/>
  <c r="M141" i="3"/>
  <c r="N141" i="3"/>
  <c r="Q84" i="8"/>
  <c r="C83" i="9" s="1"/>
  <c r="F83" i="9" s="1"/>
  <c r="Q84" i="14"/>
  <c r="C83" i="15" s="1"/>
  <c r="F83" i="15" s="1"/>
  <c r="O86" i="10"/>
  <c r="P86" i="10"/>
  <c r="N86" i="8"/>
  <c r="M86" i="8"/>
  <c r="A87" i="6"/>
  <c r="B87" i="8"/>
  <c r="C87" i="8"/>
  <c r="D87" i="8" s="1"/>
  <c r="O296" i="10"/>
  <c r="P296" i="10"/>
  <c r="L87" i="16"/>
  <c r="O296" i="8"/>
  <c r="P296" i="8"/>
  <c r="N87" i="10"/>
  <c r="M87" i="10"/>
  <c r="O85" i="16"/>
  <c r="P85" i="16"/>
  <c r="Q83" i="14"/>
  <c r="C82" i="15" s="1"/>
  <c r="F82" i="15" s="1"/>
  <c r="A89" i="7"/>
  <c r="B89" i="10"/>
  <c r="C89" i="10"/>
  <c r="D89" i="10" s="1"/>
  <c r="A88" i="19"/>
  <c r="B88" i="16"/>
  <c r="C88" i="16"/>
  <c r="D88" i="16" s="1"/>
  <c r="M86" i="16"/>
  <c r="N86" i="16"/>
  <c r="N297" i="8"/>
  <c r="M297" i="8"/>
  <c r="L86" i="14"/>
  <c r="Q295" i="8"/>
  <c r="C294" i="9" s="1"/>
  <c r="F294" i="9" s="1"/>
  <c r="O85" i="14"/>
  <c r="P85" i="14"/>
  <c r="A87" i="18"/>
  <c r="B87" i="14"/>
  <c r="C87" i="14"/>
  <c r="D87" i="14" s="1"/>
  <c r="L140" i="3"/>
  <c r="A298" i="7"/>
  <c r="B298" i="10"/>
  <c r="C298" i="10"/>
  <c r="D298" i="10" s="1"/>
  <c r="L298" i="10" s="1"/>
  <c r="L88" i="10"/>
  <c r="A298" i="6"/>
  <c r="C298" i="8"/>
  <c r="D298" i="8" s="1"/>
  <c r="L298" i="8" s="1"/>
  <c r="B298" i="8"/>
  <c r="N85" i="8"/>
  <c r="M85" i="8"/>
  <c r="Q142" i="3"/>
  <c r="C141" i="4" s="1"/>
  <c r="F141" i="4" s="1"/>
  <c r="A137" i="2"/>
  <c r="C139" i="3"/>
  <c r="D139" i="3" s="1"/>
  <c r="B139" i="3"/>
  <c r="P288" i="3"/>
  <c r="Q288" i="3" s="1"/>
  <c r="N289" i="3"/>
  <c r="O289" i="3" s="1"/>
  <c r="M289" i="3"/>
  <c r="D290" i="3"/>
  <c r="L290" i="3" s="1"/>
  <c r="A292" i="2"/>
  <c r="B292" i="3"/>
  <c r="C286" i="4"/>
  <c r="F286" i="4" s="1"/>
  <c r="C291" i="3"/>
  <c r="Q85" i="14" l="1"/>
  <c r="C84" i="15" s="1"/>
  <c r="F84" i="15" s="1"/>
  <c r="L87" i="8"/>
  <c r="N297" i="10"/>
  <c r="Q296" i="10"/>
  <c r="C295" i="12" s="1"/>
  <c r="F295" i="12" s="1"/>
  <c r="L139" i="3"/>
  <c r="O86" i="8"/>
  <c r="P86" i="8"/>
  <c r="A299" i="6"/>
  <c r="C299" i="8"/>
  <c r="D299" i="8" s="1"/>
  <c r="B299" i="8"/>
  <c r="A88" i="18"/>
  <c r="B88" i="14"/>
  <c r="C88" i="14"/>
  <c r="D88" i="14" s="1"/>
  <c r="M87" i="16"/>
  <c r="N87" i="16"/>
  <c r="L87" i="14"/>
  <c r="Q85" i="16"/>
  <c r="C84" i="17" s="1"/>
  <c r="F84" i="17" s="1"/>
  <c r="M87" i="8"/>
  <c r="N87" i="8"/>
  <c r="Q86" i="10"/>
  <c r="C85" i="12" s="1"/>
  <c r="F85" i="12" s="1"/>
  <c r="A90" i="7"/>
  <c r="B90" i="10"/>
  <c r="C90" i="10"/>
  <c r="D90" i="10" s="1"/>
  <c r="N139" i="3"/>
  <c r="M139" i="3"/>
  <c r="N298" i="10"/>
  <c r="M298" i="10"/>
  <c r="L88" i="16"/>
  <c r="O297" i="8"/>
  <c r="P297" i="8"/>
  <c r="A89" i="19"/>
  <c r="C89" i="16"/>
  <c r="D89" i="16" s="1"/>
  <c r="B89" i="16"/>
  <c r="O87" i="10"/>
  <c r="P87" i="10"/>
  <c r="A88" i="6"/>
  <c r="B88" i="8"/>
  <c r="C88" i="8"/>
  <c r="D88" i="8" s="1"/>
  <c r="N298" i="8"/>
  <c r="M298" i="8"/>
  <c r="O86" i="16"/>
  <c r="P86" i="16"/>
  <c r="N88" i="10"/>
  <c r="M88" i="10"/>
  <c r="A299" i="7"/>
  <c r="C299" i="10"/>
  <c r="D299" i="10" s="1"/>
  <c r="B299" i="10"/>
  <c r="M86" i="14"/>
  <c r="N86" i="14"/>
  <c r="O86" i="14" s="1"/>
  <c r="O141" i="3"/>
  <c r="P141" i="3"/>
  <c r="A136" i="2"/>
  <c r="C138" i="3"/>
  <c r="D138" i="3" s="1"/>
  <c r="B138" i="3"/>
  <c r="O85" i="8"/>
  <c r="P85" i="8"/>
  <c r="N140" i="3"/>
  <c r="M140" i="3"/>
  <c r="L89" i="10"/>
  <c r="Q296" i="8"/>
  <c r="C295" i="9" s="1"/>
  <c r="F295" i="9" s="1"/>
  <c r="O297" i="10"/>
  <c r="P297" i="10"/>
  <c r="P289" i="3"/>
  <c r="Q289" i="3" s="1"/>
  <c r="N290" i="3"/>
  <c r="O290" i="3" s="1"/>
  <c r="M290" i="3"/>
  <c r="D291" i="3"/>
  <c r="L291" i="3" s="1"/>
  <c r="A293" i="2"/>
  <c r="B293" i="3"/>
  <c r="C287" i="4"/>
  <c r="F287" i="4" s="1"/>
  <c r="C292" i="3"/>
  <c r="Q141" i="3" l="1"/>
  <c r="C140" i="4" s="1"/>
  <c r="F140" i="4" s="1"/>
  <c r="L89" i="16"/>
  <c r="Q297" i="10"/>
  <c r="C296" i="12" s="1"/>
  <c r="F296" i="12" s="1"/>
  <c r="L88" i="8"/>
  <c r="Q297" i="8"/>
  <c r="C296" i="9" s="1"/>
  <c r="F296" i="9" s="1"/>
  <c r="N88" i="8"/>
  <c r="M88" i="8"/>
  <c r="A91" i="7"/>
  <c r="B91" i="10"/>
  <c r="C91" i="10"/>
  <c r="D91" i="10" s="1"/>
  <c r="A89" i="6"/>
  <c r="B89" i="8"/>
  <c r="C89" i="8"/>
  <c r="D89" i="8" s="1"/>
  <c r="M88" i="16"/>
  <c r="N88" i="16"/>
  <c r="L88" i="14"/>
  <c r="A300" i="7"/>
  <c r="B300" i="10"/>
  <c r="C300" i="10"/>
  <c r="D300" i="10" s="1"/>
  <c r="Q87" i="10"/>
  <c r="C86" i="12" s="1"/>
  <c r="F86" i="12" s="1"/>
  <c r="O298" i="10"/>
  <c r="P298" i="10"/>
  <c r="A135" i="2"/>
  <c r="C137" i="3"/>
  <c r="D137" i="3" s="1"/>
  <c r="B137" i="3"/>
  <c r="O88" i="10"/>
  <c r="P88" i="10"/>
  <c r="O140" i="3"/>
  <c r="P140" i="3"/>
  <c r="Q86" i="16"/>
  <c r="C85" i="17" s="1"/>
  <c r="F85" i="17" s="1"/>
  <c r="M89" i="16"/>
  <c r="N89" i="16"/>
  <c r="L299" i="8"/>
  <c r="O87" i="8"/>
  <c r="P87" i="8"/>
  <c r="P86" i="14"/>
  <c r="Q86" i="14" s="1"/>
  <c r="C85" i="15" s="1"/>
  <c r="F85" i="15" s="1"/>
  <c r="P139" i="3"/>
  <c r="O139" i="3"/>
  <c r="N87" i="14"/>
  <c r="M87" i="14"/>
  <c r="A300" i="6"/>
  <c r="B300" i="8"/>
  <c r="C300" i="8"/>
  <c r="D300" i="8" s="1"/>
  <c r="L300" i="8" s="1"/>
  <c r="A89" i="18"/>
  <c r="B89" i="14"/>
  <c r="C89" i="14"/>
  <c r="D89" i="14" s="1"/>
  <c r="Q85" i="8"/>
  <c r="C84" i="9" s="1"/>
  <c r="F84" i="9" s="1"/>
  <c r="L299" i="10"/>
  <c r="O298" i="8"/>
  <c r="P298" i="8"/>
  <c r="A90" i="19"/>
  <c r="B90" i="16"/>
  <c r="C90" i="16"/>
  <c r="D90" i="16" s="1"/>
  <c r="O87" i="16"/>
  <c r="P87" i="16"/>
  <c r="N89" i="10"/>
  <c r="M89" i="10"/>
  <c r="L138" i="3"/>
  <c r="L90" i="10"/>
  <c r="Q86" i="8"/>
  <c r="C85" i="9" s="1"/>
  <c r="F85" i="9" s="1"/>
  <c r="P290" i="3"/>
  <c r="Q290" i="3" s="1"/>
  <c r="N291" i="3"/>
  <c r="O291" i="3" s="1"/>
  <c r="M291" i="3"/>
  <c r="D292" i="3"/>
  <c r="L292" i="3" s="1"/>
  <c r="A294" i="2"/>
  <c r="B294" i="3"/>
  <c r="C288" i="4"/>
  <c r="F288" i="4" s="1"/>
  <c r="C293" i="3"/>
  <c r="Q298" i="10" l="1"/>
  <c r="C297" i="12" s="1"/>
  <c r="F297" i="12" s="1"/>
  <c r="L90" i="16"/>
  <c r="N90" i="16" s="1"/>
  <c r="L89" i="8"/>
  <c r="N89" i="8" s="1"/>
  <c r="A90" i="18"/>
  <c r="B90" i="14"/>
  <c r="C90" i="14"/>
  <c r="D90" i="14" s="1"/>
  <c r="Q140" i="3"/>
  <c r="C139" i="4" s="1"/>
  <c r="F139" i="4" s="1"/>
  <c r="N300" i="8"/>
  <c r="M300" i="8"/>
  <c r="A301" i="6"/>
  <c r="B301" i="8"/>
  <c r="C301" i="8"/>
  <c r="D301" i="8" s="1"/>
  <c r="N299" i="8"/>
  <c r="M299" i="8"/>
  <c r="Q88" i="10"/>
  <c r="C87" i="12" s="1"/>
  <c r="F87" i="12" s="1"/>
  <c r="L300" i="10"/>
  <c r="Q298" i="8"/>
  <c r="C297" i="9" s="1"/>
  <c r="F297" i="9" s="1"/>
  <c r="O89" i="10"/>
  <c r="P89" i="10"/>
  <c r="N299" i="10"/>
  <c r="M299" i="10"/>
  <c r="O89" i="16"/>
  <c r="P89" i="16"/>
  <c r="L137" i="3"/>
  <c r="A301" i="7"/>
  <c r="B301" i="10"/>
  <c r="C301" i="10"/>
  <c r="D301" i="10" s="1"/>
  <c r="L91" i="10"/>
  <c r="N138" i="3"/>
  <c r="M138" i="3"/>
  <c r="O87" i="14"/>
  <c r="P87" i="14"/>
  <c r="N88" i="14"/>
  <c r="M88" i="14"/>
  <c r="A92" i="7"/>
  <c r="B92" i="10"/>
  <c r="C92" i="10"/>
  <c r="D92" i="10" s="1"/>
  <c r="A91" i="19"/>
  <c r="B91" i="16"/>
  <c r="C91" i="16"/>
  <c r="D91" i="16" s="1"/>
  <c r="Q87" i="16"/>
  <c r="C86" i="17" s="1"/>
  <c r="F86" i="17" s="1"/>
  <c r="Q139" i="3"/>
  <c r="C138" i="4" s="1"/>
  <c r="F138" i="4" s="1"/>
  <c r="A134" i="2"/>
  <c r="C136" i="3"/>
  <c r="D136" i="3" s="1"/>
  <c r="B136" i="3"/>
  <c r="L136" i="3" s="1"/>
  <c r="O88" i="16"/>
  <c r="P88" i="16"/>
  <c r="N90" i="10"/>
  <c r="M90" i="10"/>
  <c r="Q87" i="8"/>
  <c r="C86" i="9" s="1"/>
  <c r="F86" i="9" s="1"/>
  <c r="A90" i="6"/>
  <c r="C90" i="8"/>
  <c r="D90" i="8" s="1"/>
  <c r="B90" i="8"/>
  <c r="L89" i="14"/>
  <c r="O88" i="8"/>
  <c r="P88" i="8"/>
  <c r="P291" i="3"/>
  <c r="Q291" i="3" s="1"/>
  <c r="N292" i="3"/>
  <c r="O292" i="3" s="1"/>
  <c r="M292" i="3"/>
  <c r="D293" i="3"/>
  <c r="L293" i="3" s="1"/>
  <c r="A295" i="2"/>
  <c r="B295" i="3"/>
  <c r="C289" i="4"/>
  <c r="F289" i="4" s="1"/>
  <c r="C294" i="3"/>
  <c r="M90" i="16" l="1"/>
  <c r="L91" i="16"/>
  <c r="M91" i="16" s="1"/>
  <c r="Q88" i="8"/>
  <c r="C87" i="9" s="1"/>
  <c r="F87" i="9" s="1"/>
  <c r="M89" i="8"/>
  <c r="L90" i="14"/>
  <c r="N91" i="16"/>
  <c r="M89" i="14"/>
  <c r="N89" i="14"/>
  <c r="Q88" i="16"/>
  <c r="C87" i="17" s="1"/>
  <c r="F87" i="17" s="1"/>
  <c r="A92" i="19"/>
  <c r="C92" i="16"/>
  <c r="D92" i="16" s="1"/>
  <c r="B92" i="16"/>
  <c r="Q89" i="16"/>
  <c r="C88" i="17" s="1"/>
  <c r="F88" i="17" s="1"/>
  <c r="O300" i="8"/>
  <c r="P300" i="8"/>
  <c r="N136" i="3"/>
  <c r="M136" i="3"/>
  <c r="O138" i="3"/>
  <c r="P138" i="3"/>
  <c r="Q138" i="3" s="1"/>
  <c r="C137" i="4" s="1"/>
  <c r="F137" i="4" s="1"/>
  <c r="O299" i="8"/>
  <c r="P299" i="8"/>
  <c r="L90" i="8"/>
  <c r="L92" i="10"/>
  <c r="N91" i="10"/>
  <c r="M91" i="10"/>
  <c r="O299" i="10"/>
  <c r="P299" i="10"/>
  <c r="L301" i="8"/>
  <c r="M90" i="14"/>
  <c r="N90" i="14"/>
  <c r="L301" i="10"/>
  <c r="Q89" i="10"/>
  <c r="C88" i="12" s="1"/>
  <c r="F88" i="12" s="1"/>
  <c r="A302" i="6"/>
  <c r="B302" i="8"/>
  <c r="C302" i="8"/>
  <c r="D302" i="8" s="1"/>
  <c r="A91" i="18"/>
  <c r="C91" i="14"/>
  <c r="D91" i="14" s="1"/>
  <c r="B91" i="14"/>
  <c r="A133" i="2"/>
  <c r="C135" i="3"/>
  <c r="D135" i="3" s="1"/>
  <c r="B135" i="3"/>
  <c r="A93" i="7"/>
  <c r="B93" i="10"/>
  <c r="C93" i="10"/>
  <c r="D93" i="10" s="1"/>
  <c r="O88" i="14"/>
  <c r="P88" i="14"/>
  <c r="A302" i="7"/>
  <c r="C302" i="10"/>
  <c r="D302" i="10" s="1"/>
  <c r="L302" i="10" s="1"/>
  <c r="B302" i="10"/>
  <c r="A91" i="6"/>
  <c r="B91" i="8"/>
  <c r="C91" i="8"/>
  <c r="D91" i="8" s="1"/>
  <c r="O90" i="10"/>
  <c r="P90" i="10"/>
  <c r="Q87" i="14"/>
  <c r="C86" i="15" s="1"/>
  <c r="F86" i="15" s="1"/>
  <c r="M137" i="3"/>
  <c r="N137" i="3"/>
  <c r="N300" i="10"/>
  <c r="M300" i="10"/>
  <c r="O89" i="8"/>
  <c r="P89" i="8"/>
  <c r="O90" i="16"/>
  <c r="P90" i="16"/>
  <c r="P292" i="3"/>
  <c r="Q292" i="3" s="1"/>
  <c r="N293" i="3"/>
  <c r="O293" i="3" s="1"/>
  <c r="M293" i="3"/>
  <c r="D294" i="3"/>
  <c r="L294" i="3" s="1"/>
  <c r="A296" i="2"/>
  <c r="B296" i="3"/>
  <c r="C290" i="4"/>
  <c r="F290" i="4" s="1"/>
  <c r="C295" i="3"/>
  <c r="L135" i="3" l="1"/>
  <c r="L91" i="8"/>
  <c r="N91" i="8" s="1"/>
  <c r="Q299" i="8"/>
  <c r="C298" i="9" s="1"/>
  <c r="F298" i="9" s="1"/>
  <c r="L302" i="8"/>
  <c r="N302" i="8" s="1"/>
  <c r="L91" i="14"/>
  <c r="M91" i="8"/>
  <c r="A92" i="18"/>
  <c r="C92" i="14"/>
  <c r="D92" i="14" s="1"/>
  <c r="B92" i="14"/>
  <c r="N301" i="8"/>
  <c r="M301" i="8"/>
  <c r="L92" i="16"/>
  <c r="O300" i="10"/>
  <c r="P300" i="10"/>
  <c r="A92" i="6"/>
  <c r="B92" i="8"/>
  <c r="C92" i="8"/>
  <c r="D92" i="8" s="1"/>
  <c r="A94" i="7"/>
  <c r="B94" i="10"/>
  <c r="C94" i="10"/>
  <c r="D94" i="10" s="1"/>
  <c r="Q299" i="10"/>
  <c r="C298" i="12" s="1"/>
  <c r="F298" i="12" s="1"/>
  <c r="A93" i="19"/>
  <c r="C93" i="16"/>
  <c r="D93" i="16" s="1"/>
  <c r="B93" i="16"/>
  <c r="L93" i="10"/>
  <c r="O137" i="3"/>
  <c r="P137" i="3"/>
  <c r="A303" i="6"/>
  <c r="B303" i="8"/>
  <c r="C303" i="8"/>
  <c r="D303" i="8" s="1"/>
  <c r="N302" i="10"/>
  <c r="O302" i="10" s="1"/>
  <c r="M302" i="10"/>
  <c r="N135" i="3"/>
  <c r="M135" i="3"/>
  <c r="O91" i="10"/>
  <c r="P91" i="10"/>
  <c r="O136" i="3"/>
  <c r="P136" i="3"/>
  <c r="O89" i="14"/>
  <c r="P89" i="14"/>
  <c r="A303" i="7"/>
  <c r="B303" i="10"/>
  <c r="C303" i="10"/>
  <c r="D303" i="10" s="1"/>
  <c r="A132" i="2"/>
  <c r="B134" i="3"/>
  <c r="C134" i="3"/>
  <c r="D134" i="3" s="1"/>
  <c r="M301" i="10"/>
  <c r="N301" i="10"/>
  <c r="N92" i="10"/>
  <c r="M92" i="10"/>
  <c r="M91" i="14"/>
  <c r="N91" i="14"/>
  <c r="O90" i="14"/>
  <c r="P90" i="14"/>
  <c r="N90" i="8"/>
  <c r="M90" i="8"/>
  <c r="Q300" i="8"/>
  <c r="C299" i="9" s="1"/>
  <c r="F299" i="9" s="1"/>
  <c r="O91" i="16"/>
  <c r="P91" i="16"/>
  <c r="Q90" i="16"/>
  <c r="C89" i="17" s="1"/>
  <c r="F89" i="17" s="1"/>
  <c r="Q89" i="8"/>
  <c r="C88" i="9" s="1"/>
  <c r="F88" i="9" s="1"/>
  <c r="Q90" i="10"/>
  <c r="C89" i="12" s="1"/>
  <c r="F89" i="12" s="1"/>
  <c r="Q88" i="14"/>
  <c r="C87" i="15" s="1"/>
  <c r="F87" i="15" s="1"/>
  <c r="P293" i="3"/>
  <c r="Q293" i="3" s="1"/>
  <c r="N294" i="3"/>
  <c r="O294" i="3" s="1"/>
  <c r="M294" i="3"/>
  <c r="D295" i="3"/>
  <c r="L295" i="3" s="1"/>
  <c r="A297" i="2"/>
  <c r="B297" i="3"/>
  <c r="C291" i="4"/>
  <c r="F291" i="4" s="1"/>
  <c r="C296" i="3"/>
  <c r="M302" i="8" l="1"/>
  <c r="P302" i="10"/>
  <c r="L303" i="8"/>
  <c r="L303" i="10"/>
  <c r="N303" i="10" s="1"/>
  <c r="L93" i="16"/>
  <c r="Q91" i="16"/>
  <c r="C90" i="17" s="1"/>
  <c r="F90" i="17" s="1"/>
  <c r="L134" i="3"/>
  <c r="M134" i="3" s="1"/>
  <c r="M303" i="10"/>
  <c r="N93" i="10"/>
  <c r="M93" i="10"/>
  <c r="M93" i="16"/>
  <c r="N93" i="16"/>
  <c r="L92" i="8"/>
  <c r="O301" i="8"/>
  <c r="P301" i="8"/>
  <c r="O90" i="8"/>
  <c r="P90" i="8"/>
  <c r="Q89" i="14"/>
  <c r="C88" i="15" s="1"/>
  <c r="F88" i="15" s="1"/>
  <c r="Q302" i="10"/>
  <c r="C301" i="12" s="1"/>
  <c r="F301" i="12" s="1"/>
  <c r="A93" i="6"/>
  <c r="B93" i="8"/>
  <c r="C93" i="8"/>
  <c r="D93" i="8" s="1"/>
  <c r="L92" i="14"/>
  <c r="M92" i="16"/>
  <c r="N92" i="16"/>
  <c r="N303" i="8"/>
  <c r="M303" i="8"/>
  <c r="A94" i="19"/>
  <c r="C94" i="16"/>
  <c r="D94" i="16" s="1"/>
  <c r="B94" i="16"/>
  <c r="N134" i="3"/>
  <c r="Q136" i="3"/>
  <c r="C135" i="4" s="1"/>
  <c r="F135" i="4" s="1"/>
  <c r="Q300" i="10"/>
  <c r="C299" i="12" s="1"/>
  <c r="F299" i="12" s="1"/>
  <c r="A93" i="18"/>
  <c r="C93" i="14"/>
  <c r="D93" i="14" s="1"/>
  <c r="B93" i="14"/>
  <c r="P92" i="10"/>
  <c r="O92" i="10"/>
  <c r="O135" i="3"/>
  <c r="P135" i="3"/>
  <c r="O301" i="10"/>
  <c r="P301" i="10"/>
  <c r="O91" i="14"/>
  <c r="P91" i="14"/>
  <c r="A131" i="2"/>
  <c r="B133" i="3"/>
  <c r="C133" i="3"/>
  <c r="D133" i="3" s="1"/>
  <c r="A304" i="6"/>
  <c r="B304" i="8"/>
  <c r="C304" i="8"/>
  <c r="D304" i="8" s="1"/>
  <c r="L304" i="8" s="1"/>
  <c r="A95" i="7"/>
  <c r="B95" i="10"/>
  <c r="C95" i="10"/>
  <c r="D95" i="10" s="1"/>
  <c r="A304" i="7"/>
  <c r="B304" i="10"/>
  <c r="C304" i="10"/>
  <c r="D304" i="10" s="1"/>
  <c r="Q90" i="14"/>
  <c r="C89" i="15" s="1"/>
  <c r="F89" i="15" s="1"/>
  <c r="Q91" i="10"/>
  <c r="C90" i="12" s="1"/>
  <c r="F90" i="12" s="1"/>
  <c r="Q137" i="3"/>
  <c r="C136" i="4" s="1"/>
  <c r="F136" i="4" s="1"/>
  <c r="L94" i="10"/>
  <c r="O302" i="8"/>
  <c r="P302" i="8"/>
  <c r="O91" i="8"/>
  <c r="P91" i="8"/>
  <c r="P294" i="3"/>
  <c r="Q294" i="3" s="1"/>
  <c r="N295" i="3"/>
  <c r="O295" i="3" s="1"/>
  <c r="M295" i="3"/>
  <c r="D296" i="3"/>
  <c r="L296" i="3" s="1"/>
  <c r="A298" i="2"/>
  <c r="B298" i="3"/>
  <c r="C292" i="4"/>
  <c r="F292" i="4" s="1"/>
  <c r="C297" i="3"/>
  <c r="L94" i="16" l="1"/>
  <c r="Q302" i="8"/>
  <c r="C301" i="9" s="1"/>
  <c r="F301" i="9" s="1"/>
  <c r="L93" i="8"/>
  <c r="M93" i="8" s="1"/>
  <c r="L93" i="14"/>
  <c r="M93" i="14" s="1"/>
  <c r="L133" i="3"/>
  <c r="N92" i="8"/>
  <c r="M92" i="8"/>
  <c r="A96" i="7"/>
  <c r="B96" i="10"/>
  <c r="C96" i="10"/>
  <c r="D96" i="10" s="1"/>
  <c r="Q91" i="14"/>
  <c r="C90" i="15" s="1"/>
  <c r="F90" i="15" s="1"/>
  <c r="A95" i="19"/>
  <c r="C95" i="16"/>
  <c r="D95" i="16" s="1"/>
  <c r="B95" i="16"/>
  <c r="A94" i="6"/>
  <c r="C94" i="8"/>
  <c r="D94" i="8" s="1"/>
  <c r="B94" i="8"/>
  <c r="O93" i="16"/>
  <c r="P93" i="16"/>
  <c r="A130" i="2"/>
  <c r="C132" i="3"/>
  <c r="D132" i="3" s="1"/>
  <c r="B132" i="3"/>
  <c r="N304" i="8"/>
  <c r="M304" i="8"/>
  <c r="Q301" i="10"/>
  <c r="C300" i="12" s="1"/>
  <c r="F300" i="12" s="1"/>
  <c r="A94" i="18"/>
  <c r="B94" i="14"/>
  <c r="C94" i="14"/>
  <c r="D94" i="14" s="1"/>
  <c r="M94" i="16"/>
  <c r="N94" i="16"/>
  <c r="N94" i="10"/>
  <c r="M94" i="10"/>
  <c r="L95" i="10"/>
  <c r="O303" i="8"/>
  <c r="P303" i="8"/>
  <c r="Q303" i="8" s="1"/>
  <c r="C302" i="9" s="1"/>
  <c r="F302" i="9" s="1"/>
  <c r="A305" i="6"/>
  <c r="C305" i="8"/>
  <c r="D305" i="8" s="1"/>
  <c r="B305" i="8"/>
  <c r="O92" i="16"/>
  <c r="P92" i="16"/>
  <c r="Q92" i="16" s="1"/>
  <c r="C91" i="17" s="1"/>
  <c r="F91" i="17" s="1"/>
  <c r="O93" i="10"/>
  <c r="P93" i="10"/>
  <c r="Q91" i="8"/>
  <c r="C90" i="9" s="1"/>
  <c r="F90" i="9" s="1"/>
  <c r="L304" i="10"/>
  <c r="Q135" i="3"/>
  <c r="C134" i="4" s="1"/>
  <c r="F134" i="4" s="1"/>
  <c r="Q90" i="8"/>
  <c r="C89" i="9" s="1"/>
  <c r="F89" i="9" s="1"/>
  <c r="O303" i="10"/>
  <c r="P303" i="10"/>
  <c r="Q303" i="10" s="1"/>
  <c r="C302" i="12" s="1"/>
  <c r="F302" i="12" s="1"/>
  <c r="A305" i="7"/>
  <c r="C305" i="10"/>
  <c r="D305" i="10" s="1"/>
  <c r="B305" i="10"/>
  <c r="M133" i="3"/>
  <c r="N133" i="3"/>
  <c r="Q92" i="10"/>
  <c r="C91" i="12" s="1"/>
  <c r="F91" i="12" s="1"/>
  <c r="O134" i="3"/>
  <c r="P134" i="3"/>
  <c r="M92" i="14"/>
  <c r="N92" i="14"/>
  <c r="Q301" i="8"/>
  <c r="C300" i="9" s="1"/>
  <c r="F300" i="9" s="1"/>
  <c r="P295" i="3"/>
  <c r="Q295" i="3" s="1"/>
  <c r="M296" i="3"/>
  <c r="N296" i="3"/>
  <c r="D297" i="3"/>
  <c r="L297" i="3" s="1"/>
  <c r="A299" i="2"/>
  <c r="B299" i="3"/>
  <c r="C293" i="4"/>
  <c r="F293" i="4" s="1"/>
  <c r="C298" i="3"/>
  <c r="N93" i="14" l="1"/>
  <c r="L305" i="10"/>
  <c r="Q93" i="10"/>
  <c r="C92" i="12" s="1"/>
  <c r="F92" i="12" s="1"/>
  <c r="N93" i="8"/>
  <c r="P93" i="8" s="1"/>
  <c r="L94" i="8"/>
  <c r="N94" i="8" s="1"/>
  <c r="L94" i="14"/>
  <c r="Q134" i="3"/>
  <c r="C133" i="4" s="1"/>
  <c r="F133" i="4" s="1"/>
  <c r="O93" i="8"/>
  <c r="L96" i="10"/>
  <c r="Q93" i="16"/>
  <c r="C92" i="17" s="1"/>
  <c r="F92" i="17" s="1"/>
  <c r="A97" i="7"/>
  <c r="B97" i="10"/>
  <c r="C97" i="10"/>
  <c r="D97" i="10" s="1"/>
  <c r="N95" i="10"/>
  <c r="M95" i="10"/>
  <c r="A95" i="18"/>
  <c r="B95" i="14"/>
  <c r="C95" i="14"/>
  <c r="D95" i="14" s="1"/>
  <c r="L305" i="8"/>
  <c r="O94" i="10"/>
  <c r="P94" i="10"/>
  <c r="Q94" i="10" s="1"/>
  <c r="C93" i="12" s="1"/>
  <c r="F93" i="12" s="1"/>
  <c r="O304" i="8"/>
  <c r="P304" i="8"/>
  <c r="A95" i="6"/>
  <c r="B95" i="8"/>
  <c r="C95" i="8"/>
  <c r="D95" i="8" s="1"/>
  <c r="L95" i="8" s="1"/>
  <c r="O133" i="3"/>
  <c r="P133" i="3"/>
  <c r="N304" i="10"/>
  <c r="M304" i="10"/>
  <c r="A306" i="6"/>
  <c r="C306" i="8"/>
  <c r="D306" i="8" s="1"/>
  <c r="B306" i="8"/>
  <c r="O94" i="16"/>
  <c r="P94" i="16"/>
  <c r="L132" i="3"/>
  <c r="L95" i="16"/>
  <c r="O92" i="8"/>
  <c r="P92" i="8"/>
  <c r="A306" i="7"/>
  <c r="B306" i="10"/>
  <c r="C306" i="10"/>
  <c r="D306" i="10" s="1"/>
  <c r="L306" i="10" s="1"/>
  <c r="N305" i="10"/>
  <c r="M305" i="10"/>
  <c r="O93" i="14"/>
  <c r="P93" i="14"/>
  <c r="M94" i="14"/>
  <c r="N94" i="14"/>
  <c r="O92" i="14"/>
  <c r="P92" i="14"/>
  <c r="Q92" i="14" s="1"/>
  <c r="C91" i="15" s="1"/>
  <c r="F91" i="15" s="1"/>
  <c r="A129" i="2"/>
  <c r="C131" i="3"/>
  <c r="D131" i="3" s="1"/>
  <c r="B131" i="3"/>
  <c r="A96" i="19"/>
  <c r="C96" i="16"/>
  <c r="D96" i="16" s="1"/>
  <c r="B96" i="16"/>
  <c r="P296" i="3"/>
  <c r="O296" i="3"/>
  <c r="N297" i="3"/>
  <c r="O297" i="3" s="1"/>
  <c r="M297" i="3"/>
  <c r="D298" i="3"/>
  <c r="L298" i="3" s="1"/>
  <c r="A300" i="2"/>
  <c r="B300" i="3"/>
  <c r="C294" i="4"/>
  <c r="F294" i="4" s="1"/>
  <c r="C299" i="3"/>
  <c r="Q93" i="14" l="1"/>
  <c r="C92" i="15" s="1"/>
  <c r="F92" i="15" s="1"/>
  <c r="L306" i="8"/>
  <c r="Q94" i="16"/>
  <c r="C93" i="17" s="1"/>
  <c r="F93" i="17" s="1"/>
  <c r="M94" i="8"/>
  <c r="Q92" i="8"/>
  <c r="C91" i="9" s="1"/>
  <c r="F91" i="9" s="1"/>
  <c r="Q304" i="8"/>
  <c r="C303" i="9" s="1"/>
  <c r="F303" i="9" s="1"/>
  <c r="L131" i="3"/>
  <c r="A128" i="2"/>
  <c r="C130" i="3"/>
  <c r="D130" i="3" s="1"/>
  <c r="B130" i="3"/>
  <c r="P305" i="10"/>
  <c r="O305" i="10"/>
  <c r="N305" i="8"/>
  <c r="M305" i="8"/>
  <c r="A98" i="7"/>
  <c r="B98" i="10"/>
  <c r="C98" i="10"/>
  <c r="D98" i="10" s="1"/>
  <c r="N95" i="8"/>
  <c r="M95" i="8"/>
  <c r="N306" i="10"/>
  <c r="M306" i="10"/>
  <c r="L95" i="14"/>
  <c r="O94" i="8"/>
  <c r="P94" i="8"/>
  <c r="A97" i="19"/>
  <c r="C97" i="16"/>
  <c r="D97" i="16" s="1"/>
  <c r="B97" i="16"/>
  <c r="L96" i="16"/>
  <c r="O94" i="14"/>
  <c r="P94" i="14"/>
  <c r="A307" i="7"/>
  <c r="C307" i="10"/>
  <c r="D307" i="10" s="1"/>
  <c r="B307" i="10"/>
  <c r="N306" i="8"/>
  <c r="M306" i="8"/>
  <c r="A96" i="6"/>
  <c r="B96" i="8"/>
  <c r="C96" i="8"/>
  <c r="D96" i="8" s="1"/>
  <c r="A96" i="18"/>
  <c r="B96" i="14"/>
  <c r="C96" i="14"/>
  <c r="D96" i="14" s="1"/>
  <c r="A307" i="6"/>
  <c r="C307" i="8"/>
  <c r="D307" i="8" s="1"/>
  <c r="B307" i="8"/>
  <c r="N96" i="10"/>
  <c r="M96" i="10"/>
  <c r="N131" i="3"/>
  <c r="M131" i="3"/>
  <c r="M95" i="16"/>
  <c r="N95" i="16"/>
  <c r="O304" i="10"/>
  <c r="P304" i="10"/>
  <c r="Q93" i="8"/>
  <c r="C92" i="9" s="1"/>
  <c r="F92" i="9" s="1"/>
  <c r="O95" i="10"/>
  <c r="P95" i="10"/>
  <c r="P297" i="3"/>
  <c r="Q297" i="3" s="1"/>
  <c r="M132" i="3"/>
  <c r="N132" i="3"/>
  <c r="Q133" i="3"/>
  <c r="C132" i="4" s="1"/>
  <c r="F132" i="4" s="1"/>
  <c r="L97" i="10"/>
  <c r="Q296" i="3"/>
  <c r="C295" i="4" s="1"/>
  <c r="F295" i="4" s="1"/>
  <c r="N298" i="3"/>
  <c r="O298" i="3" s="1"/>
  <c r="M298" i="3"/>
  <c r="D299" i="3"/>
  <c r="L299" i="3" s="1"/>
  <c r="A301" i="2"/>
  <c r="B301" i="3"/>
  <c r="C300" i="3"/>
  <c r="L307" i="8" l="1"/>
  <c r="Q304" i="10"/>
  <c r="C303" i="12" s="1"/>
  <c r="F303" i="12" s="1"/>
  <c r="L97" i="16"/>
  <c r="M97" i="16" s="1"/>
  <c r="N95" i="14"/>
  <c r="M95" i="14"/>
  <c r="A97" i="18"/>
  <c r="B97" i="14"/>
  <c r="C97" i="14"/>
  <c r="D97" i="14" s="1"/>
  <c r="O96" i="10"/>
  <c r="P96" i="10"/>
  <c r="L96" i="8"/>
  <c r="Q94" i="14"/>
  <c r="C93" i="15" s="1"/>
  <c r="F93" i="15" s="1"/>
  <c r="O305" i="8"/>
  <c r="P305" i="8"/>
  <c r="O131" i="3"/>
  <c r="P131" i="3"/>
  <c r="A308" i="7"/>
  <c r="B308" i="10"/>
  <c r="C308" i="10"/>
  <c r="D308" i="10" s="1"/>
  <c r="Q95" i="10"/>
  <c r="C94" i="12" s="1"/>
  <c r="F94" i="12" s="1"/>
  <c r="N97" i="10"/>
  <c r="M97" i="10"/>
  <c r="A97" i="6"/>
  <c r="C97" i="8"/>
  <c r="D97" i="8" s="1"/>
  <c r="B97" i="8"/>
  <c r="M96" i="16"/>
  <c r="N96" i="16"/>
  <c r="O306" i="10"/>
  <c r="P306" i="10"/>
  <c r="Q305" i="10"/>
  <c r="C304" i="12" s="1"/>
  <c r="F304" i="12" s="1"/>
  <c r="N307" i="8"/>
  <c r="M307" i="8"/>
  <c r="N97" i="16"/>
  <c r="A99" i="7"/>
  <c r="B99" i="10"/>
  <c r="C99" i="10"/>
  <c r="D99" i="10" s="1"/>
  <c r="O132" i="3"/>
  <c r="P132" i="3"/>
  <c r="Q132" i="3" s="1"/>
  <c r="C131" i="4" s="1"/>
  <c r="F131" i="4" s="1"/>
  <c r="P95" i="16"/>
  <c r="O95" i="16"/>
  <c r="A308" i="6"/>
  <c r="B308" i="8"/>
  <c r="C308" i="8"/>
  <c r="D308" i="8" s="1"/>
  <c r="O306" i="8"/>
  <c r="P306" i="8"/>
  <c r="O95" i="8"/>
  <c r="P95" i="8"/>
  <c r="L130" i="3"/>
  <c r="A98" i="19"/>
  <c r="B98" i="16"/>
  <c r="C98" i="16"/>
  <c r="D98" i="16" s="1"/>
  <c r="L96" i="14"/>
  <c r="L307" i="10"/>
  <c r="Q94" i="8"/>
  <c r="C93" i="9" s="1"/>
  <c r="F93" i="9" s="1"/>
  <c r="L98" i="10"/>
  <c r="A127" i="2"/>
  <c r="C129" i="3"/>
  <c r="D129" i="3" s="1"/>
  <c r="B129" i="3"/>
  <c r="P298" i="3"/>
  <c r="Q298" i="3" s="1"/>
  <c r="M299" i="3"/>
  <c r="N299" i="3"/>
  <c r="O299" i="3" s="1"/>
  <c r="D300" i="3"/>
  <c r="L300" i="3" s="1"/>
  <c r="A302" i="2"/>
  <c r="B302" i="3"/>
  <c r="C296" i="4"/>
  <c r="F296" i="4" s="1"/>
  <c r="C301" i="3"/>
  <c r="L129" i="3" l="1"/>
  <c r="L308" i="10"/>
  <c r="L98" i="16"/>
  <c r="M129" i="3"/>
  <c r="N129" i="3"/>
  <c r="N96" i="8"/>
  <c r="O96" i="8" s="1"/>
  <c r="M96" i="8"/>
  <c r="P96" i="8" s="1"/>
  <c r="A99" i="19"/>
  <c r="C99" i="16"/>
  <c r="D99" i="16" s="1"/>
  <c r="B99" i="16"/>
  <c r="A309" i="6"/>
  <c r="B309" i="8"/>
  <c r="C309" i="8"/>
  <c r="D309" i="8" s="1"/>
  <c r="N308" i="10"/>
  <c r="M308" i="10"/>
  <c r="A126" i="2"/>
  <c r="C128" i="3"/>
  <c r="D128" i="3" s="1"/>
  <c r="B128" i="3"/>
  <c r="N130" i="3"/>
  <c r="M130" i="3"/>
  <c r="Q95" i="16"/>
  <c r="C94" i="17" s="1"/>
  <c r="F94" i="17" s="1"/>
  <c r="O97" i="16"/>
  <c r="P97" i="16"/>
  <c r="L97" i="8"/>
  <c r="A309" i="7"/>
  <c r="B309" i="10"/>
  <c r="C309" i="10"/>
  <c r="D309" i="10" s="1"/>
  <c r="L309" i="10" s="1"/>
  <c r="Q96" i="10"/>
  <c r="C95" i="12" s="1"/>
  <c r="F95" i="12" s="1"/>
  <c r="M98" i="16"/>
  <c r="N98" i="16"/>
  <c r="O98" i="16" s="1"/>
  <c r="P96" i="16"/>
  <c r="O96" i="16"/>
  <c r="O307" i="8"/>
  <c r="P307" i="8"/>
  <c r="Q307" i="8" s="1"/>
  <c r="C306" i="9" s="1"/>
  <c r="F306" i="9" s="1"/>
  <c r="A98" i="6"/>
  <c r="B98" i="8"/>
  <c r="C98" i="8"/>
  <c r="D98" i="8" s="1"/>
  <c r="Q131" i="3"/>
  <c r="C130" i="4" s="1"/>
  <c r="F130" i="4" s="1"/>
  <c r="L97" i="14"/>
  <c r="A100" i="7"/>
  <c r="B100" i="10"/>
  <c r="C100" i="10"/>
  <c r="D100" i="10" s="1"/>
  <c r="N307" i="10"/>
  <c r="M307" i="10"/>
  <c r="A98" i="18"/>
  <c r="B98" i="14"/>
  <c r="C98" i="14"/>
  <c r="D98" i="14" s="1"/>
  <c r="N98" i="10"/>
  <c r="M98" i="10"/>
  <c r="N96" i="14"/>
  <c r="M96" i="14"/>
  <c r="Q306" i="8"/>
  <c r="C305" i="9" s="1"/>
  <c r="F305" i="9" s="1"/>
  <c r="O97" i="10"/>
  <c r="P97" i="10"/>
  <c r="Q305" i="8"/>
  <c r="C304" i="9" s="1"/>
  <c r="F304" i="9" s="1"/>
  <c r="Q95" i="8"/>
  <c r="C94" i="9" s="1"/>
  <c r="F94" i="9" s="1"/>
  <c r="L308" i="8"/>
  <c r="L99" i="10"/>
  <c r="Q306" i="10"/>
  <c r="C305" i="12" s="1"/>
  <c r="F305" i="12" s="1"/>
  <c r="O95" i="14"/>
  <c r="P95" i="14"/>
  <c r="P299" i="3"/>
  <c r="Q299" i="3" s="1"/>
  <c r="N300" i="3"/>
  <c r="O300" i="3" s="1"/>
  <c r="M300" i="3"/>
  <c r="D301" i="3"/>
  <c r="L301" i="3" s="1"/>
  <c r="A303" i="2"/>
  <c r="B303" i="3"/>
  <c r="C297" i="4"/>
  <c r="F297" i="4" s="1"/>
  <c r="C302" i="3"/>
  <c r="P98" i="16" l="1"/>
  <c r="Q97" i="10"/>
  <c r="C96" i="12" s="1"/>
  <c r="F96" i="12" s="1"/>
  <c r="L309" i="8"/>
  <c r="A99" i="6"/>
  <c r="B99" i="8"/>
  <c r="C99" i="8"/>
  <c r="D99" i="8" s="1"/>
  <c r="L99" i="8" s="1"/>
  <c r="A310" i="6"/>
  <c r="B310" i="8"/>
  <c r="C310" i="8"/>
  <c r="D310" i="8" s="1"/>
  <c r="O96" i="14"/>
  <c r="P96" i="14"/>
  <c r="L128" i="3"/>
  <c r="L99" i="16"/>
  <c r="N309" i="10"/>
  <c r="M309" i="10"/>
  <c r="N99" i="10"/>
  <c r="M99" i="10"/>
  <c r="L100" i="10"/>
  <c r="A310" i="7"/>
  <c r="B310" i="10"/>
  <c r="C310" i="10"/>
  <c r="D310" i="10" s="1"/>
  <c r="L310" i="10" s="1"/>
  <c r="O307" i="10"/>
  <c r="P307" i="10"/>
  <c r="O130" i="3"/>
  <c r="P130" i="3"/>
  <c r="N308" i="8"/>
  <c r="M308" i="8"/>
  <c r="P98" i="10"/>
  <c r="O98" i="10"/>
  <c r="A101" i="7"/>
  <c r="B101" i="10"/>
  <c r="C101" i="10"/>
  <c r="D101" i="10" s="1"/>
  <c r="Q96" i="16"/>
  <c r="C95" i="17" s="1"/>
  <c r="F95" i="17" s="1"/>
  <c r="N97" i="8"/>
  <c r="M97" i="8"/>
  <c r="A125" i="2"/>
  <c r="C127" i="3"/>
  <c r="D127" i="3" s="1"/>
  <c r="B127" i="3"/>
  <c r="A100" i="19"/>
  <c r="C100" i="16"/>
  <c r="D100" i="16" s="1"/>
  <c r="B100" i="16"/>
  <c r="M97" i="14"/>
  <c r="N97" i="14"/>
  <c r="L98" i="14"/>
  <c r="Q98" i="16"/>
  <c r="C97" i="17" s="1"/>
  <c r="F97" i="17" s="1"/>
  <c r="Q97" i="16"/>
  <c r="C96" i="17" s="1"/>
  <c r="F96" i="17" s="1"/>
  <c r="O308" i="10"/>
  <c r="P308" i="10"/>
  <c r="Q96" i="8"/>
  <c r="C95" i="9" s="1"/>
  <c r="F95" i="9" s="1"/>
  <c r="A99" i="18"/>
  <c r="B99" i="14"/>
  <c r="C99" i="14"/>
  <c r="D99" i="14" s="1"/>
  <c r="N309" i="8"/>
  <c r="M309" i="8"/>
  <c r="O129" i="3"/>
  <c r="P129" i="3"/>
  <c r="Q129" i="3" s="1"/>
  <c r="C128" i="4" s="1"/>
  <c r="F128" i="4" s="1"/>
  <c r="Q95" i="14"/>
  <c r="C94" i="15" s="1"/>
  <c r="F94" i="15" s="1"/>
  <c r="L98" i="8"/>
  <c r="P300" i="3"/>
  <c r="Q300" i="3" s="1"/>
  <c r="N301" i="3"/>
  <c r="O301" i="3" s="1"/>
  <c r="M301" i="3"/>
  <c r="D302" i="3"/>
  <c r="L302" i="3" s="1"/>
  <c r="A304" i="2"/>
  <c r="B304" i="3"/>
  <c r="C298" i="4"/>
  <c r="F298" i="4" s="1"/>
  <c r="C303" i="3"/>
  <c r="L310" i="8" l="1"/>
  <c r="Q307" i="10"/>
  <c r="C306" i="12" s="1"/>
  <c r="F306" i="12" s="1"/>
  <c r="Q98" i="10"/>
  <c r="C97" i="12" s="1"/>
  <c r="F97" i="12" s="1"/>
  <c r="L100" i="16"/>
  <c r="M100" i="16" s="1"/>
  <c r="L99" i="14"/>
  <c r="N98" i="8"/>
  <c r="M98" i="8"/>
  <c r="A100" i="18"/>
  <c r="B100" i="14"/>
  <c r="C100" i="14"/>
  <c r="D100" i="14" s="1"/>
  <c r="O97" i="8"/>
  <c r="P97" i="8"/>
  <c r="O308" i="8"/>
  <c r="P308" i="8"/>
  <c r="N100" i="10"/>
  <c r="M100" i="10"/>
  <c r="Q96" i="14"/>
  <c r="C95" i="15" s="1"/>
  <c r="F95" i="15" s="1"/>
  <c r="N310" i="8"/>
  <c r="M310" i="8"/>
  <c r="Q130" i="3"/>
  <c r="C129" i="4" s="1"/>
  <c r="F129" i="4" s="1"/>
  <c r="O99" i="10"/>
  <c r="P99" i="10"/>
  <c r="P97" i="14"/>
  <c r="O97" i="14"/>
  <c r="A311" i="7"/>
  <c r="C311" i="10"/>
  <c r="D311" i="10" s="1"/>
  <c r="B311" i="10"/>
  <c r="Q308" i="10"/>
  <c r="C307" i="12" s="1"/>
  <c r="F307" i="12" s="1"/>
  <c r="A101" i="19"/>
  <c r="C101" i="16"/>
  <c r="D101" i="16" s="1"/>
  <c r="B101" i="16"/>
  <c r="L101" i="10"/>
  <c r="A311" i="6"/>
  <c r="B311" i="8"/>
  <c r="C311" i="8"/>
  <c r="D311" i="8" s="1"/>
  <c r="A102" i="7"/>
  <c r="B102" i="10"/>
  <c r="C102" i="10"/>
  <c r="D102" i="10" s="1"/>
  <c r="O309" i="10"/>
  <c r="P309" i="10"/>
  <c r="N99" i="8"/>
  <c r="M99" i="8"/>
  <c r="O309" i="8"/>
  <c r="P309" i="8"/>
  <c r="L127" i="3"/>
  <c r="N310" i="10"/>
  <c r="M310" i="10"/>
  <c r="M99" i="16"/>
  <c r="N99" i="16"/>
  <c r="M99" i="14"/>
  <c r="N99" i="14"/>
  <c r="M98" i="14"/>
  <c r="N98" i="14"/>
  <c r="A124" i="2"/>
  <c r="B126" i="3"/>
  <c r="C126" i="3"/>
  <c r="D126" i="3" s="1"/>
  <c r="N128" i="3"/>
  <c r="M128" i="3"/>
  <c r="A100" i="6"/>
  <c r="B100" i="8"/>
  <c r="C100" i="8"/>
  <c r="D100" i="8" s="1"/>
  <c r="P301" i="3"/>
  <c r="Q301" i="3" s="1"/>
  <c r="M302" i="3"/>
  <c r="N302" i="3"/>
  <c r="P302" i="3" s="1"/>
  <c r="D303" i="3"/>
  <c r="L303" i="3" s="1"/>
  <c r="A305" i="2"/>
  <c r="B305" i="3"/>
  <c r="C299" i="4"/>
  <c r="F299" i="4" s="1"/>
  <c r="C304" i="3"/>
  <c r="L101" i="16" l="1"/>
  <c r="N100" i="16"/>
  <c r="L100" i="8"/>
  <c r="Q309" i="8"/>
  <c r="C308" i="9" s="1"/>
  <c r="F308" i="9" s="1"/>
  <c r="L311" i="8"/>
  <c r="M311" i="8" s="1"/>
  <c r="O99" i="14"/>
  <c r="P99" i="14"/>
  <c r="L311" i="10"/>
  <c r="O310" i="8"/>
  <c r="P310" i="8"/>
  <c r="O128" i="3"/>
  <c r="P128" i="3"/>
  <c r="O99" i="16"/>
  <c r="P99" i="16"/>
  <c r="O99" i="8"/>
  <c r="P99" i="8"/>
  <c r="A312" i="6"/>
  <c r="C312" i="8"/>
  <c r="D312" i="8" s="1"/>
  <c r="B312" i="8"/>
  <c r="A312" i="7"/>
  <c r="B312" i="10"/>
  <c r="C312" i="10"/>
  <c r="D312" i="10" s="1"/>
  <c r="O100" i="16"/>
  <c r="P100" i="16"/>
  <c r="Q97" i="8"/>
  <c r="C96" i="9" s="1"/>
  <c r="F96" i="9" s="1"/>
  <c r="N101" i="10"/>
  <c r="M101" i="10"/>
  <c r="Q97" i="14"/>
  <c r="C96" i="15" s="1"/>
  <c r="F96" i="15" s="1"/>
  <c r="N311" i="8"/>
  <c r="L126" i="3"/>
  <c r="Q309" i="10"/>
  <c r="C308" i="12" s="1"/>
  <c r="F308" i="12" s="1"/>
  <c r="N101" i="16"/>
  <c r="M101" i="16"/>
  <c r="L100" i="14"/>
  <c r="A101" i="6"/>
  <c r="B101" i="8"/>
  <c r="C101" i="8"/>
  <c r="D101" i="8" s="1"/>
  <c r="A123" i="2"/>
  <c r="B125" i="3"/>
  <c r="C125" i="3"/>
  <c r="D125" i="3" s="1"/>
  <c r="O310" i="10"/>
  <c r="P310" i="10"/>
  <c r="A101" i="18"/>
  <c r="B101" i="14"/>
  <c r="C101" i="14"/>
  <c r="D101" i="14" s="1"/>
  <c r="O302" i="3"/>
  <c r="O98" i="14"/>
  <c r="P98" i="14"/>
  <c r="N127" i="3"/>
  <c r="M127" i="3"/>
  <c r="L102" i="10"/>
  <c r="A102" i="19"/>
  <c r="C102" i="16"/>
  <c r="D102" i="16" s="1"/>
  <c r="B102" i="16"/>
  <c r="Q99" i="10"/>
  <c r="C98" i="12" s="1"/>
  <c r="F98" i="12" s="1"/>
  <c r="O100" i="10"/>
  <c r="P100" i="10"/>
  <c r="N100" i="8"/>
  <c r="O100" i="8" s="1"/>
  <c r="M100" i="8"/>
  <c r="A103" i="7"/>
  <c r="B103" i="10"/>
  <c r="C103" i="10"/>
  <c r="D103" i="10" s="1"/>
  <c r="Q308" i="8"/>
  <c r="C307" i="9" s="1"/>
  <c r="F307" i="9" s="1"/>
  <c r="O98" i="8"/>
  <c r="P98" i="8"/>
  <c r="N303" i="3"/>
  <c r="O303" i="3" s="1"/>
  <c r="M303" i="3"/>
  <c r="D304" i="3"/>
  <c r="L304" i="3" s="1"/>
  <c r="A306" i="2"/>
  <c r="B306" i="3"/>
  <c r="C300" i="4"/>
  <c r="F300" i="4" s="1"/>
  <c r="Q302" i="3"/>
  <c r="C305" i="3"/>
  <c r="L101" i="14" l="1"/>
  <c r="L312" i="8"/>
  <c r="L103" i="10"/>
  <c r="Q99" i="16"/>
  <c r="C98" i="17" s="1"/>
  <c r="F98" i="17" s="1"/>
  <c r="P100" i="8"/>
  <c r="Q100" i="8" s="1"/>
  <c r="C99" i="9" s="1"/>
  <c r="F99" i="9" s="1"/>
  <c r="M102" i="10"/>
  <c r="N102" i="10"/>
  <c r="A102" i="18"/>
  <c r="B102" i="14"/>
  <c r="C102" i="14"/>
  <c r="D102" i="14" s="1"/>
  <c r="A102" i="6"/>
  <c r="B102" i="8"/>
  <c r="C102" i="8"/>
  <c r="D102" i="8" s="1"/>
  <c r="A313" i="7"/>
  <c r="B313" i="10"/>
  <c r="C313" i="10"/>
  <c r="D313" i="10" s="1"/>
  <c r="L313" i="10" s="1"/>
  <c r="Q310" i="10"/>
  <c r="C309" i="12" s="1"/>
  <c r="F309" i="12" s="1"/>
  <c r="M100" i="14"/>
  <c r="N100" i="14"/>
  <c r="Q128" i="3"/>
  <c r="C127" i="4" s="1"/>
  <c r="F127" i="4" s="1"/>
  <c r="A103" i="19"/>
  <c r="C103" i="16"/>
  <c r="D103" i="16" s="1"/>
  <c r="B103" i="16"/>
  <c r="O311" i="8"/>
  <c r="P311" i="8"/>
  <c r="O127" i="3"/>
  <c r="P127" i="3"/>
  <c r="O101" i="10"/>
  <c r="P101" i="10"/>
  <c r="N312" i="8"/>
  <c r="M312" i="8"/>
  <c r="A104" i="7"/>
  <c r="B104" i="10"/>
  <c r="C104" i="10"/>
  <c r="D104" i="10" s="1"/>
  <c r="Q100" i="10"/>
  <c r="C99" i="12" s="1"/>
  <c r="F99" i="12" s="1"/>
  <c r="O101" i="16"/>
  <c r="P101" i="16"/>
  <c r="A313" i="6"/>
  <c r="C313" i="8"/>
  <c r="D313" i="8" s="1"/>
  <c r="B313" i="8"/>
  <c r="Q310" i="8"/>
  <c r="C309" i="9" s="1"/>
  <c r="F309" i="9" s="1"/>
  <c r="N101" i="14"/>
  <c r="M101" i="14"/>
  <c r="Q98" i="14"/>
  <c r="C97" i="15" s="1"/>
  <c r="F97" i="15" s="1"/>
  <c r="L125" i="3"/>
  <c r="N311" i="10"/>
  <c r="M311" i="10"/>
  <c r="Q98" i="8"/>
  <c r="C97" i="9" s="1"/>
  <c r="F97" i="9" s="1"/>
  <c r="L102" i="16"/>
  <c r="A122" i="2"/>
  <c r="B124" i="3"/>
  <c r="C124" i="3"/>
  <c r="D124" i="3" s="1"/>
  <c r="N126" i="3"/>
  <c r="M126" i="3"/>
  <c r="Q100" i="16"/>
  <c r="C99" i="17" s="1"/>
  <c r="F99" i="17" s="1"/>
  <c r="Q99" i="8"/>
  <c r="C98" i="9" s="1"/>
  <c r="F98" i="9" s="1"/>
  <c r="N103" i="10"/>
  <c r="M103" i="10"/>
  <c r="L101" i="8"/>
  <c r="L312" i="10"/>
  <c r="Q99" i="14"/>
  <c r="C98" i="15" s="1"/>
  <c r="F98" i="15" s="1"/>
  <c r="P303" i="3"/>
  <c r="Q303" i="3" s="1"/>
  <c r="N304" i="3"/>
  <c r="O304" i="3" s="1"/>
  <c r="M304" i="3"/>
  <c r="D305" i="3"/>
  <c r="L305" i="3" s="1"/>
  <c r="A307" i="2"/>
  <c r="B307" i="3"/>
  <c r="C301" i="4"/>
  <c r="F301" i="4" s="1"/>
  <c r="C306" i="3"/>
  <c r="L104" i="10" l="1"/>
  <c r="L103" i="16"/>
  <c r="Q101" i="16"/>
  <c r="C100" i="17" s="1"/>
  <c r="F100" i="17" s="1"/>
  <c r="Q101" i="10"/>
  <c r="C100" i="12" s="1"/>
  <c r="F100" i="12" s="1"/>
  <c r="L313" i="8"/>
  <c r="L102" i="8"/>
  <c r="L124" i="3"/>
  <c r="N124" i="3" s="1"/>
  <c r="N101" i="8"/>
  <c r="M101" i="8"/>
  <c r="O100" i="14"/>
  <c r="P100" i="14"/>
  <c r="Q100" i="14" s="1"/>
  <c r="C99" i="15" s="1"/>
  <c r="F99" i="15" s="1"/>
  <c r="A121" i="2"/>
  <c r="C123" i="3"/>
  <c r="D123" i="3" s="1"/>
  <c r="B123" i="3"/>
  <c r="O101" i="14"/>
  <c r="P101" i="14"/>
  <c r="Q101" i="14" s="1"/>
  <c r="C100" i="15" s="1"/>
  <c r="F100" i="15" s="1"/>
  <c r="Q127" i="3"/>
  <c r="C126" i="4" s="1"/>
  <c r="F126" i="4" s="1"/>
  <c r="A103" i="6"/>
  <c r="C103" i="8"/>
  <c r="D103" i="8" s="1"/>
  <c r="B103" i="8"/>
  <c r="M102" i="16"/>
  <c r="N102" i="16"/>
  <c r="A105" i="7"/>
  <c r="C105" i="10"/>
  <c r="D105" i="10" s="1"/>
  <c r="B105" i="10"/>
  <c r="Q311" i="8"/>
  <c r="C310" i="9" s="1"/>
  <c r="F310" i="9" s="1"/>
  <c r="L102" i="14"/>
  <c r="N312" i="10"/>
  <c r="M312" i="10"/>
  <c r="O103" i="10"/>
  <c r="P103" i="10"/>
  <c r="N313" i="8"/>
  <c r="M313" i="8"/>
  <c r="N103" i="16"/>
  <c r="M103" i="16"/>
  <c r="N313" i="10"/>
  <c r="M313" i="10"/>
  <c r="A103" i="18"/>
  <c r="B103" i="14"/>
  <c r="C103" i="14"/>
  <c r="D103" i="14" s="1"/>
  <c r="M104" i="10"/>
  <c r="N104" i="10"/>
  <c r="O311" i="10"/>
  <c r="P311" i="10"/>
  <c r="A314" i="6"/>
  <c r="C314" i="8"/>
  <c r="D314" i="8" s="1"/>
  <c r="B314" i="8"/>
  <c r="O312" i="8"/>
  <c r="P312" i="8"/>
  <c r="O102" i="10"/>
  <c r="P102" i="10"/>
  <c r="N102" i="8"/>
  <c r="M102" i="8"/>
  <c r="O126" i="3"/>
  <c r="P126" i="3"/>
  <c r="M125" i="3"/>
  <c r="N125" i="3"/>
  <c r="A104" i="19"/>
  <c r="C104" i="16"/>
  <c r="D104" i="16" s="1"/>
  <c r="B104" i="16"/>
  <c r="A314" i="7"/>
  <c r="B314" i="10"/>
  <c r="C314" i="10"/>
  <c r="D314" i="10" s="1"/>
  <c r="P304" i="3"/>
  <c r="Q304" i="3" s="1"/>
  <c r="N305" i="3"/>
  <c r="O305" i="3" s="1"/>
  <c r="M305" i="3"/>
  <c r="D306" i="3"/>
  <c r="L306" i="3" s="1"/>
  <c r="A308" i="2"/>
  <c r="B308" i="3"/>
  <c r="C302" i="4"/>
  <c r="F302" i="4" s="1"/>
  <c r="C307" i="3"/>
  <c r="M124" i="3" l="1"/>
  <c r="L314" i="10"/>
  <c r="L105" i="10"/>
  <c r="L104" i="16"/>
  <c r="N104" i="16" s="1"/>
  <c r="L103" i="8"/>
  <c r="A315" i="6"/>
  <c r="B315" i="8"/>
  <c r="C315" i="8"/>
  <c r="D315" i="8" s="1"/>
  <c r="L315" i="8" s="1"/>
  <c r="O102" i="8"/>
  <c r="P102" i="8"/>
  <c r="Q102" i="8" s="1"/>
  <c r="C101" i="9" s="1"/>
  <c r="F101" i="9" s="1"/>
  <c r="O313" i="10"/>
  <c r="P313" i="10"/>
  <c r="O312" i="10"/>
  <c r="P312" i="10"/>
  <c r="A120" i="2"/>
  <c r="C122" i="3"/>
  <c r="D122" i="3" s="1"/>
  <c r="L122" i="3" s="1"/>
  <c r="B122" i="3"/>
  <c r="N103" i="8"/>
  <c r="M103" i="8"/>
  <c r="A315" i="7"/>
  <c r="C315" i="10"/>
  <c r="D315" i="10" s="1"/>
  <c r="B315" i="10"/>
  <c r="Q311" i="10"/>
  <c r="C310" i="12" s="1"/>
  <c r="F310" i="12" s="1"/>
  <c r="M102" i="14"/>
  <c r="N102" i="14"/>
  <c r="A105" i="19"/>
  <c r="C105" i="16"/>
  <c r="D105" i="16" s="1"/>
  <c r="B105" i="16"/>
  <c r="Q102" i="10"/>
  <c r="C101" i="12" s="1"/>
  <c r="F101" i="12" s="1"/>
  <c r="O104" i="10"/>
  <c r="P104" i="10"/>
  <c r="O103" i="16"/>
  <c r="P103" i="16"/>
  <c r="A104" i="6"/>
  <c r="C104" i="8"/>
  <c r="D104" i="8" s="1"/>
  <c r="B104" i="8"/>
  <c r="O124" i="3"/>
  <c r="P124" i="3"/>
  <c r="M105" i="10"/>
  <c r="N105" i="10"/>
  <c r="Q312" i="8"/>
  <c r="C311" i="9" s="1"/>
  <c r="F311" i="9" s="1"/>
  <c r="O313" i="8"/>
  <c r="P313" i="8"/>
  <c r="M104" i="16"/>
  <c r="N314" i="10"/>
  <c r="M314" i="10"/>
  <c r="L103" i="14"/>
  <c r="A106" i="7"/>
  <c r="B106" i="10"/>
  <c r="C106" i="10"/>
  <c r="D106" i="10" s="1"/>
  <c r="O125" i="3"/>
  <c r="P125" i="3"/>
  <c r="Q126" i="3"/>
  <c r="C125" i="4" s="1"/>
  <c r="F125" i="4" s="1"/>
  <c r="L314" i="8"/>
  <c r="A104" i="18"/>
  <c r="B104" i="14"/>
  <c r="C104" i="14"/>
  <c r="D104" i="14" s="1"/>
  <c r="Q103" i="10"/>
  <c r="C102" i="12" s="1"/>
  <c r="F102" i="12" s="1"/>
  <c r="O102" i="16"/>
  <c r="P102" i="16"/>
  <c r="L123" i="3"/>
  <c r="O101" i="8"/>
  <c r="P101" i="8"/>
  <c r="P305" i="3"/>
  <c r="Q305" i="3" s="1"/>
  <c r="N306" i="3"/>
  <c r="O306" i="3" s="1"/>
  <c r="M306" i="3"/>
  <c r="D307" i="3"/>
  <c r="L307" i="3" s="1"/>
  <c r="A309" i="2"/>
  <c r="B309" i="3"/>
  <c r="C303" i="4"/>
  <c r="F303" i="4" s="1"/>
  <c r="C308" i="3"/>
  <c r="Q125" i="3" l="1"/>
  <c r="C124" i="4" s="1"/>
  <c r="F124" i="4" s="1"/>
  <c r="Q313" i="8"/>
  <c r="C312" i="9" s="1"/>
  <c r="F312" i="9" s="1"/>
  <c r="L315" i="10"/>
  <c r="Q313" i="10"/>
  <c r="C312" i="12" s="1"/>
  <c r="F312" i="12" s="1"/>
  <c r="L105" i="16"/>
  <c r="N105" i="16" s="1"/>
  <c r="Q103" i="16"/>
  <c r="C102" i="17" s="1"/>
  <c r="F102" i="17" s="1"/>
  <c r="Q312" i="10"/>
  <c r="C311" i="12" s="1"/>
  <c r="F311" i="12" s="1"/>
  <c r="L104" i="8"/>
  <c r="N104" i="8" s="1"/>
  <c r="M105" i="16"/>
  <c r="A316" i="7"/>
  <c r="B316" i="10"/>
  <c r="C316" i="10"/>
  <c r="D316" i="10" s="1"/>
  <c r="L106" i="10"/>
  <c r="A105" i="6"/>
  <c r="C105" i="8"/>
  <c r="D105" i="8" s="1"/>
  <c r="B105" i="8"/>
  <c r="A106" i="19"/>
  <c r="B106" i="16"/>
  <c r="C106" i="16"/>
  <c r="D106" i="16" s="1"/>
  <c r="O103" i="8"/>
  <c r="P103" i="8"/>
  <c r="L104" i="14"/>
  <c r="A107" i="7"/>
  <c r="B107" i="10"/>
  <c r="C107" i="10"/>
  <c r="D107" i="10" s="1"/>
  <c r="P102" i="14"/>
  <c r="O102" i="14"/>
  <c r="O104" i="16"/>
  <c r="P104" i="16"/>
  <c r="N122" i="3"/>
  <c r="M122" i="3"/>
  <c r="N315" i="8"/>
  <c r="M315" i="8"/>
  <c r="Q102" i="16"/>
  <c r="C101" i="17" s="1"/>
  <c r="F101" i="17" s="1"/>
  <c r="N103" i="14"/>
  <c r="M103" i="14"/>
  <c r="O105" i="10"/>
  <c r="P105" i="10"/>
  <c r="Q101" i="8"/>
  <c r="C100" i="9" s="1"/>
  <c r="F100" i="9" s="1"/>
  <c r="N314" i="8"/>
  <c r="M314" i="8"/>
  <c r="A119" i="2"/>
  <c r="C121" i="3"/>
  <c r="D121" i="3" s="1"/>
  <c r="B121" i="3"/>
  <c r="N315" i="10"/>
  <c r="M315" i="10"/>
  <c r="A105" i="18"/>
  <c r="B105" i="14"/>
  <c r="C105" i="14"/>
  <c r="D105" i="14" s="1"/>
  <c r="N123" i="3"/>
  <c r="M123" i="3"/>
  <c r="O314" i="10"/>
  <c r="P314" i="10"/>
  <c r="Q124" i="3"/>
  <c r="C123" i="4" s="1"/>
  <c r="F123" i="4" s="1"/>
  <c r="Q104" i="10"/>
  <c r="C103" i="12" s="1"/>
  <c r="F103" i="12" s="1"/>
  <c r="A316" i="6"/>
  <c r="B316" i="8"/>
  <c r="C316" i="8"/>
  <c r="D316" i="8" s="1"/>
  <c r="L316" i="8" s="1"/>
  <c r="P306" i="3"/>
  <c r="Q306" i="3" s="1"/>
  <c r="N307" i="3"/>
  <c r="O307" i="3" s="1"/>
  <c r="M307" i="3"/>
  <c r="D308" i="3"/>
  <c r="L308" i="3" s="1"/>
  <c r="A310" i="2"/>
  <c r="B310" i="3"/>
  <c r="C304" i="4"/>
  <c r="F304" i="4" s="1"/>
  <c r="C309" i="3"/>
  <c r="Q105" i="10" l="1"/>
  <c r="C104" i="12" s="1"/>
  <c r="F104" i="12" s="1"/>
  <c r="M104" i="8"/>
  <c r="L105" i="8"/>
  <c r="N105" i="8" s="1"/>
  <c r="Q102" i="14"/>
  <c r="C101" i="15" s="1"/>
  <c r="F101" i="15" s="1"/>
  <c r="N106" i="10"/>
  <c r="M106" i="10"/>
  <c r="O315" i="10"/>
  <c r="P315" i="10"/>
  <c r="Q315" i="10" s="1"/>
  <c r="C314" i="12" s="1"/>
  <c r="F314" i="12" s="1"/>
  <c r="Q314" i="10"/>
  <c r="C313" i="12" s="1"/>
  <c r="F313" i="12" s="1"/>
  <c r="L121" i="3"/>
  <c r="Q104" i="16"/>
  <c r="C103" i="17" s="1"/>
  <c r="F103" i="17" s="1"/>
  <c r="Q103" i="8"/>
  <c r="C102" i="9" s="1"/>
  <c r="F102" i="9" s="1"/>
  <c r="L316" i="10"/>
  <c r="O123" i="3"/>
  <c r="P123" i="3"/>
  <c r="A118" i="2"/>
  <c r="C120" i="3"/>
  <c r="D120" i="3" s="1"/>
  <c r="B120" i="3"/>
  <c r="L106" i="16"/>
  <c r="A317" i="7"/>
  <c r="B317" i="10"/>
  <c r="C317" i="10"/>
  <c r="D317" i="10" s="1"/>
  <c r="A107" i="19"/>
  <c r="B107" i="16"/>
  <c r="C107" i="16"/>
  <c r="D107" i="16" s="1"/>
  <c r="O105" i="16"/>
  <c r="P105" i="16"/>
  <c r="N316" i="8"/>
  <c r="M316" i="8"/>
  <c r="L105" i="14"/>
  <c r="O315" i="8"/>
  <c r="P315" i="8"/>
  <c r="L107" i="10"/>
  <c r="O103" i="14"/>
  <c r="P103" i="14"/>
  <c r="A317" i="6"/>
  <c r="C317" i="8"/>
  <c r="D317" i="8" s="1"/>
  <c r="L317" i="8" s="1"/>
  <c r="B317" i="8"/>
  <c r="O314" i="8"/>
  <c r="P314" i="8"/>
  <c r="Q314" i="8" s="1"/>
  <c r="C313" i="9" s="1"/>
  <c r="F313" i="9" s="1"/>
  <c r="A106" i="18"/>
  <c r="B106" i="14"/>
  <c r="C106" i="14"/>
  <c r="D106" i="14" s="1"/>
  <c r="A108" i="7"/>
  <c r="B108" i="10"/>
  <c r="C108" i="10"/>
  <c r="D108" i="10" s="1"/>
  <c r="P122" i="3"/>
  <c r="O122" i="3"/>
  <c r="Q122" i="3" s="1"/>
  <c r="C121" i="4" s="1"/>
  <c r="F121" i="4" s="1"/>
  <c r="M104" i="14"/>
  <c r="N104" i="14"/>
  <c r="A106" i="6"/>
  <c r="C106" i="8"/>
  <c r="D106" i="8" s="1"/>
  <c r="B106" i="8"/>
  <c r="O104" i="8"/>
  <c r="P104" i="8"/>
  <c r="Q104" i="8" s="1"/>
  <c r="C103" i="9" s="1"/>
  <c r="F103" i="9" s="1"/>
  <c r="P307" i="3"/>
  <c r="Q307" i="3" s="1"/>
  <c r="N308" i="3"/>
  <c r="O308" i="3" s="1"/>
  <c r="M308" i="3"/>
  <c r="D309" i="3"/>
  <c r="L309" i="3" s="1"/>
  <c r="A311" i="2"/>
  <c r="B311" i="3"/>
  <c r="C305" i="4"/>
  <c r="F305" i="4" s="1"/>
  <c r="C310" i="3"/>
  <c r="L317" i="10" l="1"/>
  <c r="L120" i="3"/>
  <c r="Q105" i="16"/>
  <c r="C104" i="17" s="1"/>
  <c r="F104" i="17" s="1"/>
  <c r="M105" i="8"/>
  <c r="L106" i="14"/>
  <c r="N106" i="14" s="1"/>
  <c r="Q123" i="3"/>
  <c r="C122" i="4" s="1"/>
  <c r="F122" i="4" s="1"/>
  <c r="L108" i="10"/>
  <c r="P104" i="14"/>
  <c r="O104" i="14"/>
  <c r="O316" i="8"/>
  <c r="P316" i="8"/>
  <c r="Q316" i="8" s="1"/>
  <c r="C315" i="9" s="1"/>
  <c r="F315" i="9" s="1"/>
  <c r="A318" i="7"/>
  <c r="B318" i="10"/>
  <c r="C318" i="10"/>
  <c r="D318" i="10" s="1"/>
  <c r="L318" i="10" s="1"/>
  <c r="A107" i="18"/>
  <c r="B107" i="14"/>
  <c r="C107" i="14"/>
  <c r="D107" i="14" s="1"/>
  <c r="N106" i="16"/>
  <c r="M106" i="16"/>
  <c r="M120" i="3"/>
  <c r="N120" i="3"/>
  <c r="N121" i="3"/>
  <c r="M121" i="3"/>
  <c r="M107" i="10"/>
  <c r="N107" i="10"/>
  <c r="L107" i="16"/>
  <c r="A117" i="2"/>
  <c r="C119" i="3"/>
  <c r="D119" i="3" s="1"/>
  <c r="B119" i="3"/>
  <c r="N317" i="8"/>
  <c r="M317" i="8"/>
  <c r="Q315" i="8"/>
  <c r="C314" i="9" s="1"/>
  <c r="F314" i="9" s="1"/>
  <c r="A108" i="19"/>
  <c r="B108" i="16"/>
  <c r="C108" i="16"/>
  <c r="D108" i="16" s="1"/>
  <c r="O105" i="8"/>
  <c r="P105" i="8"/>
  <c r="A109" i="7"/>
  <c r="B109" i="10"/>
  <c r="C109" i="10"/>
  <c r="D109" i="10" s="1"/>
  <c r="A318" i="6"/>
  <c r="B318" i="8"/>
  <c r="C318" i="8"/>
  <c r="D318" i="8" s="1"/>
  <c r="L318" i="8" s="1"/>
  <c r="N317" i="10"/>
  <c r="M317" i="10"/>
  <c r="L106" i="8"/>
  <c r="M105" i="14"/>
  <c r="N105" i="14"/>
  <c r="A107" i="6"/>
  <c r="C107" i="8"/>
  <c r="D107" i="8" s="1"/>
  <c r="B107" i="8"/>
  <c r="Q103" i="14"/>
  <c r="C102" i="15" s="1"/>
  <c r="F102" i="15" s="1"/>
  <c r="N316" i="10"/>
  <c r="M316" i="10"/>
  <c r="O106" i="10"/>
  <c r="P106" i="10"/>
  <c r="P308" i="3"/>
  <c r="Q308" i="3" s="1"/>
  <c r="M309" i="3"/>
  <c r="N309" i="3"/>
  <c r="O309" i="3" s="1"/>
  <c r="D310" i="3"/>
  <c r="L310" i="3" s="1"/>
  <c r="A312" i="2"/>
  <c r="B312" i="3"/>
  <c r="C306" i="4"/>
  <c r="F306" i="4" s="1"/>
  <c r="C311" i="3"/>
  <c r="M106" i="14" l="1"/>
  <c r="Q105" i="8"/>
  <c r="C104" i="9" s="1"/>
  <c r="F104" i="9" s="1"/>
  <c r="L107" i="14"/>
  <c r="L119" i="3"/>
  <c r="N119" i="3" s="1"/>
  <c r="A319" i="7"/>
  <c r="C319" i="10"/>
  <c r="D319" i="10" s="1"/>
  <c r="B319" i="10"/>
  <c r="A116" i="2"/>
  <c r="B118" i="3"/>
  <c r="C118" i="3"/>
  <c r="D118" i="3" s="1"/>
  <c r="O317" i="10"/>
  <c r="P317" i="10"/>
  <c r="L107" i="8"/>
  <c r="L108" i="16"/>
  <c r="M107" i="16"/>
  <c r="N107" i="16"/>
  <c r="O106" i="16"/>
  <c r="P106" i="16"/>
  <c r="A108" i="6"/>
  <c r="B108" i="8"/>
  <c r="C108" i="8"/>
  <c r="D108" i="8" s="1"/>
  <c r="A319" i="6"/>
  <c r="C319" i="8"/>
  <c r="D319" i="8" s="1"/>
  <c r="B319" i="8"/>
  <c r="A109" i="19"/>
  <c r="C109" i="16"/>
  <c r="D109" i="16" s="1"/>
  <c r="B109" i="16"/>
  <c r="O107" i="10"/>
  <c r="P107" i="10"/>
  <c r="P105" i="14"/>
  <c r="O105" i="14"/>
  <c r="M107" i="14"/>
  <c r="N107" i="14"/>
  <c r="O106" i="14"/>
  <c r="P106" i="14"/>
  <c r="Q106" i="10"/>
  <c r="C105" i="12" s="1"/>
  <c r="F105" i="12" s="1"/>
  <c r="L109" i="10"/>
  <c r="A108" i="18"/>
  <c r="B108" i="14"/>
  <c r="C108" i="14"/>
  <c r="D108" i="14" s="1"/>
  <c r="Q104" i="14"/>
  <c r="C103" i="15" s="1"/>
  <c r="F103" i="15" s="1"/>
  <c r="N318" i="8"/>
  <c r="M318" i="8"/>
  <c r="N106" i="8"/>
  <c r="M106" i="8"/>
  <c r="A110" i="7"/>
  <c r="C110" i="10"/>
  <c r="D110" i="10" s="1"/>
  <c r="B110" i="10"/>
  <c r="O121" i="3"/>
  <c r="P121" i="3"/>
  <c r="N318" i="10"/>
  <c r="M318" i="10"/>
  <c r="O317" i="8"/>
  <c r="P317" i="8"/>
  <c r="O316" i="10"/>
  <c r="P316" i="10"/>
  <c r="O120" i="3"/>
  <c r="P120" i="3"/>
  <c r="N108" i="10"/>
  <c r="O108" i="10" s="1"/>
  <c r="M108" i="10"/>
  <c r="P108" i="10" s="1"/>
  <c r="P309" i="3"/>
  <c r="Q309" i="3" s="1"/>
  <c r="N310" i="3"/>
  <c r="O310" i="3" s="1"/>
  <c r="M310" i="3"/>
  <c r="D311" i="3"/>
  <c r="L311" i="3" s="1"/>
  <c r="A313" i="2"/>
  <c r="B313" i="3"/>
  <c r="C307" i="4"/>
  <c r="F307" i="4" s="1"/>
  <c r="C312" i="3"/>
  <c r="M119" i="3" l="1"/>
  <c r="Q316" i="10"/>
  <c r="C315" i="12" s="1"/>
  <c r="F315" i="12" s="1"/>
  <c r="L319" i="8"/>
  <c r="L108" i="14"/>
  <c r="Q105" i="14"/>
  <c r="C104" i="15" s="1"/>
  <c r="F104" i="15" s="1"/>
  <c r="Q106" i="14"/>
  <c r="C105" i="15" s="1"/>
  <c r="F105" i="15" s="1"/>
  <c r="Q120" i="3"/>
  <c r="C119" i="4" s="1"/>
  <c r="F119" i="4" s="1"/>
  <c r="Q121" i="3"/>
  <c r="C120" i="4" s="1"/>
  <c r="F120" i="4" s="1"/>
  <c r="O107" i="14"/>
  <c r="P107" i="14"/>
  <c r="A110" i="19"/>
  <c r="B110" i="16"/>
  <c r="C110" i="16"/>
  <c r="D110" i="16" s="1"/>
  <c r="Q106" i="16"/>
  <c r="C105" i="17" s="1"/>
  <c r="F105" i="17" s="1"/>
  <c r="L118" i="3"/>
  <c r="L110" i="10"/>
  <c r="O107" i="16"/>
  <c r="P107" i="16"/>
  <c r="A115" i="2"/>
  <c r="B117" i="3"/>
  <c r="C117" i="3"/>
  <c r="D117" i="3" s="1"/>
  <c r="O318" i="8"/>
  <c r="P318" i="8"/>
  <c r="Q318" i="8" s="1"/>
  <c r="C317" i="9" s="1"/>
  <c r="F317" i="9" s="1"/>
  <c r="Q317" i="8"/>
  <c r="C316" i="9" s="1"/>
  <c r="F316" i="9" s="1"/>
  <c r="A111" i="7"/>
  <c r="C111" i="10"/>
  <c r="D111" i="10" s="1"/>
  <c r="B111" i="10"/>
  <c r="A109" i="18"/>
  <c r="B109" i="14"/>
  <c r="C109" i="14"/>
  <c r="D109" i="14" s="1"/>
  <c r="A320" i="6"/>
  <c r="B320" i="8"/>
  <c r="C320" i="8"/>
  <c r="D320" i="8" s="1"/>
  <c r="M108" i="16"/>
  <c r="N108" i="16"/>
  <c r="L319" i="10"/>
  <c r="N319" i="8"/>
  <c r="M319" i="8"/>
  <c r="N109" i="10"/>
  <c r="M109" i="10"/>
  <c r="N107" i="8"/>
  <c r="M107" i="8"/>
  <c r="A320" i="7"/>
  <c r="B320" i="10"/>
  <c r="C320" i="10"/>
  <c r="D320" i="10" s="1"/>
  <c r="L320" i="10" s="1"/>
  <c r="M108" i="14"/>
  <c r="N108" i="14"/>
  <c r="O106" i="8"/>
  <c r="P106" i="8"/>
  <c r="Q107" i="10"/>
  <c r="C106" i="12" s="1"/>
  <c r="F106" i="12" s="1"/>
  <c r="L108" i="8"/>
  <c r="Q108" i="10"/>
  <c r="C107" i="12" s="1"/>
  <c r="F107" i="12" s="1"/>
  <c r="O318" i="10"/>
  <c r="P318" i="10"/>
  <c r="L109" i="16"/>
  <c r="A109" i="6"/>
  <c r="B109" i="8"/>
  <c r="C109" i="8"/>
  <c r="D109" i="8" s="1"/>
  <c r="Q317" i="10"/>
  <c r="C316" i="12" s="1"/>
  <c r="F316" i="12" s="1"/>
  <c r="O119" i="3"/>
  <c r="P119" i="3"/>
  <c r="Q119" i="3" s="1"/>
  <c r="C118" i="4" s="1"/>
  <c r="F118" i="4" s="1"/>
  <c r="P310" i="3"/>
  <c r="Q310" i="3" s="1"/>
  <c r="M311" i="3"/>
  <c r="N311" i="3"/>
  <c r="O311" i="3" s="1"/>
  <c r="D312" i="3"/>
  <c r="L312" i="3" s="1"/>
  <c r="A314" i="2"/>
  <c r="B314" i="3"/>
  <c r="C308" i="4"/>
  <c r="F308" i="4" s="1"/>
  <c r="C313" i="3"/>
  <c r="Q106" i="8" l="1"/>
  <c r="C105" i="9" s="1"/>
  <c r="F105" i="9" s="1"/>
  <c r="L109" i="14"/>
  <c r="M109" i="16"/>
  <c r="N109" i="16"/>
  <c r="O108" i="14"/>
  <c r="P108" i="14"/>
  <c r="Q108" i="14" s="1"/>
  <c r="C107" i="15" s="1"/>
  <c r="F107" i="15" s="1"/>
  <c r="O109" i="10"/>
  <c r="P109" i="10"/>
  <c r="A321" i="6"/>
  <c r="C321" i="8"/>
  <c r="D321" i="8" s="1"/>
  <c r="B321" i="8"/>
  <c r="N118" i="3"/>
  <c r="O118" i="3" s="1"/>
  <c r="M118" i="3"/>
  <c r="O319" i="8"/>
  <c r="P319" i="8"/>
  <c r="N319" i="10"/>
  <c r="M319" i="10"/>
  <c r="A110" i="18"/>
  <c r="B110" i="14"/>
  <c r="C110" i="14"/>
  <c r="D110" i="14" s="1"/>
  <c r="L117" i="3"/>
  <c r="L110" i="16"/>
  <c r="N320" i="10"/>
  <c r="M320" i="10"/>
  <c r="N108" i="8"/>
  <c r="M108" i="8"/>
  <c r="A321" i="7"/>
  <c r="B321" i="10"/>
  <c r="C321" i="10"/>
  <c r="D321" i="10" s="1"/>
  <c r="L321" i="10" s="1"/>
  <c r="O108" i="16"/>
  <c r="P108" i="16"/>
  <c r="L111" i="10"/>
  <c r="A114" i="2"/>
  <c r="B116" i="3"/>
  <c r="L116" i="3" s="1"/>
  <c r="C116" i="3"/>
  <c r="D116" i="3" s="1"/>
  <c r="A111" i="19"/>
  <c r="B111" i="16"/>
  <c r="C111" i="16"/>
  <c r="D111" i="16" s="1"/>
  <c r="M109" i="14"/>
  <c r="N109" i="14"/>
  <c r="L109" i="8"/>
  <c r="O107" i="8"/>
  <c r="P107" i="8"/>
  <c r="L320" i="8"/>
  <c r="A112" i="7"/>
  <c r="B112" i="10"/>
  <c r="C112" i="10"/>
  <c r="D112" i="10" s="1"/>
  <c r="Q107" i="16"/>
  <c r="C106" i="17" s="1"/>
  <c r="F106" i="17" s="1"/>
  <c r="Q107" i="14"/>
  <c r="C106" i="15" s="1"/>
  <c r="F106" i="15" s="1"/>
  <c r="Q318" i="10"/>
  <c r="C317" i="12" s="1"/>
  <c r="F317" i="12" s="1"/>
  <c r="A110" i="6"/>
  <c r="B110" i="8"/>
  <c r="C110" i="8"/>
  <c r="D110" i="8" s="1"/>
  <c r="M110" i="10"/>
  <c r="N110" i="10"/>
  <c r="P311" i="3"/>
  <c r="Q311" i="3" s="1"/>
  <c r="N312" i="3"/>
  <c r="O312" i="3" s="1"/>
  <c r="M312" i="3"/>
  <c r="D313" i="3"/>
  <c r="L313" i="3" s="1"/>
  <c r="A315" i="2"/>
  <c r="B315" i="3"/>
  <c r="C309" i="4"/>
  <c r="F309" i="4" s="1"/>
  <c r="C314" i="3"/>
  <c r="Q108" i="16" l="1"/>
  <c r="C107" i="17" s="1"/>
  <c r="F107" i="17" s="1"/>
  <c r="P118" i="3"/>
  <c r="Q118" i="3" s="1"/>
  <c r="C117" i="4" s="1"/>
  <c r="F117" i="4" s="1"/>
  <c r="L110" i="8"/>
  <c r="Q107" i="8"/>
  <c r="C106" i="9" s="1"/>
  <c r="F106" i="9" s="1"/>
  <c r="L321" i="8"/>
  <c r="N321" i="8" s="1"/>
  <c r="N116" i="3"/>
  <c r="M116" i="3"/>
  <c r="M321" i="8"/>
  <c r="A111" i="18"/>
  <c r="B111" i="14"/>
  <c r="C111" i="14"/>
  <c r="D111" i="14" s="1"/>
  <c r="N109" i="8"/>
  <c r="M109" i="8"/>
  <c r="A113" i="2"/>
  <c r="C115" i="3"/>
  <c r="D115" i="3" s="1"/>
  <c r="B115" i="3"/>
  <c r="O108" i="8"/>
  <c r="P108" i="8"/>
  <c r="A322" i="6"/>
  <c r="C322" i="8"/>
  <c r="D322" i="8" s="1"/>
  <c r="L322" i="8" s="1"/>
  <c r="B322" i="8"/>
  <c r="Q109" i="10"/>
  <c r="C108" i="12" s="1"/>
  <c r="F108" i="12" s="1"/>
  <c r="O109" i="14"/>
  <c r="P109" i="14"/>
  <c r="L112" i="10"/>
  <c r="M110" i="16"/>
  <c r="N110" i="16"/>
  <c r="Q319" i="8"/>
  <c r="C318" i="9" s="1"/>
  <c r="F318" i="9" s="1"/>
  <c r="N111" i="10"/>
  <c r="M111" i="10"/>
  <c r="O319" i="10"/>
  <c r="P319" i="10"/>
  <c r="O110" i="10"/>
  <c r="P110" i="10"/>
  <c r="Q110" i="10" s="1"/>
  <c r="C109" i="12" s="1"/>
  <c r="F109" i="12" s="1"/>
  <c r="O320" i="10"/>
  <c r="P320" i="10"/>
  <c r="N321" i="10"/>
  <c r="M321" i="10"/>
  <c r="N110" i="8"/>
  <c r="O110" i="8" s="1"/>
  <c r="M110" i="8"/>
  <c r="P110" i="8" s="1"/>
  <c r="Q110" i="8" s="1"/>
  <c r="C109" i="9" s="1"/>
  <c r="F109" i="9" s="1"/>
  <c r="A113" i="7"/>
  <c r="B113" i="10"/>
  <c r="C113" i="10"/>
  <c r="D113" i="10" s="1"/>
  <c r="L111" i="16"/>
  <c r="N117" i="3"/>
  <c r="M117" i="3"/>
  <c r="N320" i="8"/>
  <c r="M320" i="8"/>
  <c r="A112" i="19"/>
  <c r="B112" i="16"/>
  <c r="C112" i="16"/>
  <c r="D112" i="16" s="1"/>
  <c r="O109" i="16"/>
  <c r="P109" i="16"/>
  <c r="A111" i="6"/>
  <c r="B111" i="8"/>
  <c r="C111" i="8"/>
  <c r="D111" i="8" s="1"/>
  <c r="L111" i="8" s="1"/>
  <c r="A322" i="7"/>
  <c r="B322" i="10"/>
  <c r="C322" i="10"/>
  <c r="D322" i="10" s="1"/>
  <c r="L110" i="14"/>
  <c r="P312" i="3"/>
  <c r="Q312" i="3" s="1"/>
  <c r="N313" i="3"/>
  <c r="O313" i="3" s="1"/>
  <c r="M313" i="3"/>
  <c r="D314" i="3"/>
  <c r="L314" i="3" s="1"/>
  <c r="A316" i="2"/>
  <c r="B316" i="3"/>
  <c r="C310" i="4"/>
  <c r="F310" i="4" s="1"/>
  <c r="C315" i="3"/>
  <c r="L322" i="10" l="1"/>
  <c r="Q109" i="16"/>
  <c r="C108" i="17" s="1"/>
  <c r="F108" i="17" s="1"/>
  <c r="L112" i="16"/>
  <c r="N322" i="8"/>
  <c r="M322" i="8"/>
  <c r="O109" i="8"/>
  <c r="P109" i="8"/>
  <c r="Q320" i="10"/>
  <c r="C319" i="12" s="1"/>
  <c r="F319" i="12" s="1"/>
  <c r="O110" i="16"/>
  <c r="P110" i="16"/>
  <c r="A323" i="6"/>
  <c r="B323" i="8"/>
  <c r="C323" i="8"/>
  <c r="D323" i="8" s="1"/>
  <c r="L323" i="8" s="1"/>
  <c r="L111" i="14"/>
  <c r="M111" i="16"/>
  <c r="N111" i="16"/>
  <c r="L113" i="10"/>
  <c r="A114" i="7"/>
  <c r="B114" i="10"/>
  <c r="C114" i="10"/>
  <c r="D114" i="10" s="1"/>
  <c r="N112" i="10"/>
  <c r="M112" i="10"/>
  <c r="Q108" i="8"/>
  <c r="C107" i="9" s="1"/>
  <c r="F107" i="9" s="1"/>
  <c r="A112" i="18"/>
  <c r="B112" i="14"/>
  <c r="C112" i="14"/>
  <c r="D112" i="14" s="1"/>
  <c r="L115" i="3"/>
  <c r="N322" i="10"/>
  <c r="M322" i="10"/>
  <c r="O321" i="8"/>
  <c r="P321" i="8"/>
  <c r="M112" i="16"/>
  <c r="N112" i="16"/>
  <c r="A323" i="7"/>
  <c r="C323" i="10"/>
  <c r="D323" i="10" s="1"/>
  <c r="B323" i="10"/>
  <c r="A113" i="19"/>
  <c r="B113" i="16"/>
  <c r="C113" i="16"/>
  <c r="D113" i="16" s="1"/>
  <c r="O320" i="8"/>
  <c r="P320" i="8"/>
  <c r="Q319" i="10"/>
  <c r="C318" i="12" s="1"/>
  <c r="F318" i="12" s="1"/>
  <c r="Q109" i="14"/>
  <c r="C108" i="15" s="1"/>
  <c r="F108" i="15" s="1"/>
  <c r="A112" i="6"/>
  <c r="B112" i="8"/>
  <c r="C112" i="8"/>
  <c r="D112" i="8" s="1"/>
  <c r="A112" i="2"/>
  <c r="C114" i="3"/>
  <c r="D114" i="3" s="1"/>
  <c r="B114" i="3"/>
  <c r="M110" i="14"/>
  <c r="N110" i="14"/>
  <c r="N111" i="8"/>
  <c r="M111" i="8"/>
  <c r="O117" i="3"/>
  <c r="P117" i="3"/>
  <c r="O321" i="10"/>
  <c r="P321" i="10"/>
  <c r="O111" i="10"/>
  <c r="P111" i="10"/>
  <c r="O116" i="3"/>
  <c r="P116" i="3"/>
  <c r="P313" i="3"/>
  <c r="Q313" i="3" s="1"/>
  <c r="N314" i="3"/>
  <c r="O314" i="3" s="1"/>
  <c r="M314" i="3"/>
  <c r="D315" i="3"/>
  <c r="L315" i="3" s="1"/>
  <c r="A317" i="2"/>
  <c r="B317" i="3"/>
  <c r="C311" i="4"/>
  <c r="F311" i="4" s="1"/>
  <c r="C316" i="3"/>
  <c r="L323" i="10" l="1"/>
  <c r="L114" i="10"/>
  <c r="N114" i="10" s="1"/>
  <c r="L112" i="14"/>
  <c r="M112" i="14" s="1"/>
  <c r="N323" i="10"/>
  <c r="M323" i="10"/>
  <c r="N115" i="3"/>
  <c r="M115" i="3"/>
  <c r="M114" i="10"/>
  <c r="A324" i="6"/>
  <c r="C324" i="8"/>
  <c r="D324" i="8" s="1"/>
  <c r="B324" i="8"/>
  <c r="Q111" i="10"/>
  <c r="C110" i="12" s="1"/>
  <c r="F110" i="12" s="1"/>
  <c r="A324" i="7"/>
  <c r="C324" i="10"/>
  <c r="D324" i="10" s="1"/>
  <c r="B324" i="10"/>
  <c r="A115" i="7"/>
  <c r="B115" i="10"/>
  <c r="C115" i="10"/>
  <c r="D115" i="10" s="1"/>
  <c r="N112" i="14"/>
  <c r="N113" i="10"/>
  <c r="M113" i="10"/>
  <c r="Q110" i="16"/>
  <c r="C109" i="17" s="1"/>
  <c r="F109" i="17" s="1"/>
  <c r="O112" i="16"/>
  <c r="P112" i="16"/>
  <c r="Q321" i="10"/>
  <c r="C320" i="12" s="1"/>
  <c r="F320" i="12" s="1"/>
  <c r="L114" i="3"/>
  <c r="Q320" i="8"/>
  <c r="C319" i="9" s="1"/>
  <c r="F319" i="9" s="1"/>
  <c r="A113" i="18"/>
  <c r="C113" i="14"/>
  <c r="D113" i="14" s="1"/>
  <c r="B113" i="14"/>
  <c r="O111" i="16"/>
  <c r="P111" i="16"/>
  <c r="O110" i="14"/>
  <c r="P110" i="14"/>
  <c r="A111" i="2"/>
  <c r="C113" i="3"/>
  <c r="D113" i="3" s="1"/>
  <c r="B113" i="3"/>
  <c r="Q117" i="3"/>
  <c r="C116" i="4" s="1"/>
  <c r="F116" i="4" s="1"/>
  <c r="L113" i="16"/>
  <c r="Q321" i="8"/>
  <c r="C320" i="9" s="1"/>
  <c r="F320" i="9" s="1"/>
  <c r="M111" i="14"/>
  <c r="N111" i="14"/>
  <c r="Q109" i="8"/>
  <c r="C108" i="9" s="1"/>
  <c r="F108" i="9" s="1"/>
  <c r="L112" i="8"/>
  <c r="P112" i="10"/>
  <c r="O112" i="10"/>
  <c r="N323" i="8"/>
  <c r="M323" i="8"/>
  <c r="A114" i="19"/>
  <c r="B114" i="16"/>
  <c r="C114" i="16"/>
  <c r="D114" i="16" s="1"/>
  <c r="Q116" i="3"/>
  <c r="C115" i="4" s="1"/>
  <c r="F115" i="4" s="1"/>
  <c r="O111" i="8"/>
  <c r="P111" i="8"/>
  <c r="A113" i="6"/>
  <c r="B113" i="8"/>
  <c r="C113" i="8"/>
  <c r="D113" i="8" s="1"/>
  <c r="O322" i="10"/>
  <c r="P322" i="10"/>
  <c r="O322" i="8"/>
  <c r="P322" i="8"/>
  <c r="P314" i="3"/>
  <c r="Q314" i="3" s="1"/>
  <c r="N315" i="3"/>
  <c r="O315" i="3" s="1"/>
  <c r="M315" i="3"/>
  <c r="D316" i="3"/>
  <c r="L316" i="3" s="1"/>
  <c r="A318" i="2"/>
  <c r="B318" i="3"/>
  <c r="C312" i="4"/>
  <c r="F312" i="4" s="1"/>
  <c r="C317" i="3"/>
  <c r="Q112" i="10" l="1"/>
  <c r="C111" i="12" s="1"/>
  <c r="F111" i="12" s="1"/>
  <c r="Q322" i="10"/>
  <c r="C321" i="12" s="1"/>
  <c r="F321" i="12" s="1"/>
  <c r="L114" i="16"/>
  <c r="N114" i="16" s="1"/>
  <c r="L324" i="8"/>
  <c r="L113" i="14"/>
  <c r="Q110" i="14"/>
  <c r="C109" i="15" s="1"/>
  <c r="F109" i="15" s="1"/>
  <c r="L113" i="3"/>
  <c r="L113" i="8"/>
  <c r="L115" i="10"/>
  <c r="A325" i="6"/>
  <c r="C325" i="8"/>
  <c r="D325" i="8" s="1"/>
  <c r="L325" i="8" s="1"/>
  <c r="B325" i="8"/>
  <c r="A114" i="6"/>
  <c r="B114" i="8"/>
  <c r="C114" i="8"/>
  <c r="D114" i="8" s="1"/>
  <c r="O323" i="8"/>
  <c r="P323" i="8"/>
  <c r="M113" i="16"/>
  <c r="N113" i="16"/>
  <c r="O113" i="16" s="1"/>
  <c r="Q111" i="16"/>
  <c r="C110" i="17" s="1"/>
  <c r="F110" i="17" s="1"/>
  <c r="Q112" i="16"/>
  <c r="C111" i="17" s="1"/>
  <c r="F111" i="17" s="1"/>
  <c r="A116" i="7"/>
  <c r="B116" i="10"/>
  <c r="C116" i="10"/>
  <c r="D116" i="10" s="1"/>
  <c r="O114" i="10"/>
  <c r="P114" i="10"/>
  <c r="N113" i="14"/>
  <c r="M113" i="14"/>
  <c r="M113" i="3"/>
  <c r="N113" i="3"/>
  <c r="L324" i="10"/>
  <c r="N324" i="8"/>
  <c r="M324" i="8"/>
  <c r="Q322" i="8"/>
  <c r="C321" i="9" s="1"/>
  <c r="F321" i="9" s="1"/>
  <c r="N112" i="8"/>
  <c r="M112" i="8"/>
  <c r="A114" i="18"/>
  <c r="B114" i="14"/>
  <c r="C114" i="14"/>
  <c r="D114" i="14" s="1"/>
  <c r="O113" i="10"/>
  <c r="P113" i="10"/>
  <c r="A325" i="7"/>
  <c r="B325" i="10"/>
  <c r="C325" i="10"/>
  <c r="D325" i="10" s="1"/>
  <c r="O115" i="3"/>
  <c r="P115" i="3"/>
  <c r="Q115" i="3" s="1"/>
  <c r="C114" i="4" s="1"/>
  <c r="F114" i="4" s="1"/>
  <c r="A115" i="19"/>
  <c r="C115" i="16"/>
  <c r="D115" i="16" s="1"/>
  <c r="B115" i="16"/>
  <c r="Q111" i="8"/>
  <c r="C110" i="9" s="1"/>
  <c r="F110" i="9" s="1"/>
  <c r="A110" i="2"/>
  <c r="C112" i="3"/>
  <c r="D112" i="3" s="1"/>
  <c r="B112" i="3"/>
  <c r="O112" i="14"/>
  <c r="P112" i="14"/>
  <c r="M114" i="16"/>
  <c r="O111" i="14"/>
  <c r="P111" i="14"/>
  <c r="N114" i="3"/>
  <c r="M114" i="3"/>
  <c r="O323" i="10"/>
  <c r="P323" i="10"/>
  <c r="P315" i="3"/>
  <c r="Q315" i="3" s="1"/>
  <c r="N316" i="3"/>
  <c r="O316" i="3" s="1"/>
  <c r="M316" i="3"/>
  <c r="D317" i="3"/>
  <c r="L317" i="3" s="1"/>
  <c r="A319" i="2"/>
  <c r="B319" i="3"/>
  <c r="C313" i="4"/>
  <c r="F313" i="4" s="1"/>
  <c r="C318" i="3"/>
  <c r="L116" i="10" l="1"/>
  <c r="Q323" i="10"/>
  <c r="C322" i="12" s="1"/>
  <c r="F322" i="12" s="1"/>
  <c r="Q112" i="14"/>
  <c r="C111" i="15" s="1"/>
  <c r="F111" i="15" s="1"/>
  <c r="L114" i="14"/>
  <c r="O113" i="3"/>
  <c r="P113" i="3"/>
  <c r="Q113" i="3" s="1"/>
  <c r="C112" i="4" s="1"/>
  <c r="F112" i="4" s="1"/>
  <c r="A117" i="7"/>
  <c r="B117" i="10"/>
  <c r="C117" i="10"/>
  <c r="D117" i="10" s="1"/>
  <c r="L114" i="8"/>
  <c r="N116" i="10"/>
  <c r="M116" i="10"/>
  <c r="L112" i="3"/>
  <c r="A115" i="18"/>
  <c r="C115" i="14"/>
  <c r="D115" i="14" s="1"/>
  <c r="B115" i="14"/>
  <c r="A115" i="6"/>
  <c r="B115" i="8"/>
  <c r="C115" i="8"/>
  <c r="D115" i="8" s="1"/>
  <c r="A116" i="19"/>
  <c r="B116" i="16"/>
  <c r="C116" i="16"/>
  <c r="D116" i="16" s="1"/>
  <c r="O114" i="3"/>
  <c r="P114" i="3"/>
  <c r="L325" i="10"/>
  <c r="A109" i="2"/>
  <c r="C111" i="3"/>
  <c r="D111" i="3" s="1"/>
  <c r="B111" i="3"/>
  <c r="O112" i="8"/>
  <c r="P112" i="8"/>
  <c r="O113" i="14"/>
  <c r="P113" i="14"/>
  <c r="N325" i="8"/>
  <c r="M325" i="8"/>
  <c r="Q111" i="14"/>
  <c r="C110" i="15" s="1"/>
  <c r="F110" i="15" s="1"/>
  <c r="A326" i="7"/>
  <c r="B326" i="10"/>
  <c r="C326" i="10"/>
  <c r="D326" i="10" s="1"/>
  <c r="L326" i="10" s="1"/>
  <c r="P113" i="16"/>
  <c r="Q113" i="16" s="1"/>
  <c r="C112" i="17" s="1"/>
  <c r="F112" i="17" s="1"/>
  <c r="A326" i="6"/>
  <c r="C326" i="8"/>
  <c r="D326" i="8" s="1"/>
  <c r="B326" i="8"/>
  <c r="N324" i="10"/>
  <c r="M324" i="10"/>
  <c r="P114" i="16"/>
  <c r="O114" i="16"/>
  <c r="Q114" i="10"/>
  <c r="C113" i="12" s="1"/>
  <c r="F113" i="12" s="1"/>
  <c r="N115" i="10"/>
  <c r="M115" i="10"/>
  <c r="L115" i="16"/>
  <c r="Q113" i="10"/>
  <c r="C112" i="12" s="1"/>
  <c r="F112" i="12" s="1"/>
  <c r="O324" i="8"/>
  <c r="P324" i="8"/>
  <c r="Q323" i="8"/>
  <c r="C322" i="9" s="1"/>
  <c r="F322" i="9" s="1"/>
  <c r="N113" i="8"/>
  <c r="M113" i="8"/>
  <c r="P316" i="3"/>
  <c r="Q316" i="3" s="1"/>
  <c r="N317" i="3"/>
  <c r="M317" i="3"/>
  <c r="P317" i="3" s="1"/>
  <c r="D318" i="3"/>
  <c r="L318" i="3" s="1"/>
  <c r="A320" i="2"/>
  <c r="B320" i="3"/>
  <c r="C314" i="4"/>
  <c r="F314" i="4" s="1"/>
  <c r="O317" i="3"/>
  <c r="C319" i="3"/>
  <c r="Q114" i="16" l="1"/>
  <c r="C113" i="17" s="1"/>
  <c r="F113" i="17" s="1"/>
  <c r="Q113" i="14"/>
  <c r="C112" i="15" s="1"/>
  <c r="F112" i="15" s="1"/>
  <c r="O115" i="10"/>
  <c r="P115" i="10"/>
  <c r="A327" i="6"/>
  <c r="B327" i="8"/>
  <c r="C327" i="8"/>
  <c r="D327" i="8" s="1"/>
  <c r="L327" i="8" s="1"/>
  <c r="N325" i="10"/>
  <c r="M325" i="10"/>
  <c r="A116" i="6"/>
  <c r="B116" i="8"/>
  <c r="C116" i="8"/>
  <c r="D116" i="8" s="1"/>
  <c r="L116" i="8" s="1"/>
  <c r="Q114" i="3"/>
  <c r="C113" i="4" s="1"/>
  <c r="F113" i="4" s="1"/>
  <c r="L115" i="14"/>
  <c r="L117" i="10"/>
  <c r="N326" i="10"/>
  <c r="M326" i="10"/>
  <c r="A116" i="18"/>
  <c r="B116" i="14"/>
  <c r="C116" i="14"/>
  <c r="D116" i="14" s="1"/>
  <c r="Q324" i="8"/>
  <c r="C323" i="9" s="1"/>
  <c r="F323" i="9" s="1"/>
  <c r="A327" i="7"/>
  <c r="C327" i="10"/>
  <c r="D327" i="10" s="1"/>
  <c r="B327" i="10"/>
  <c r="Q112" i="8"/>
  <c r="C111" i="9" s="1"/>
  <c r="F111" i="9" s="1"/>
  <c r="L116" i="16"/>
  <c r="M112" i="3"/>
  <c r="N112" i="3"/>
  <c r="A118" i="7"/>
  <c r="B118" i="10"/>
  <c r="C118" i="10"/>
  <c r="D118" i="10" s="1"/>
  <c r="O324" i="10"/>
  <c r="P324" i="10"/>
  <c r="L111" i="3"/>
  <c r="A117" i="19"/>
  <c r="C117" i="16"/>
  <c r="D117" i="16" s="1"/>
  <c r="B117" i="16"/>
  <c r="M114" i="14"/>
  <c r="N114" i="14"/>
  <c r="O114" i="14" s="1"/>
  <c r="O113" i="8"/>
  <c r="P113" i="8"/>
  <c r="Q113" i="8" s="1"/>
  <c r="C112" i="9" s="1"/>
  <c r="F112" i="9" s="1"/>
  <c r="M115" i="16"/>
  <c r="N115" i="16"/>
  <c r="O116" i="10"/>
  <c r="P116" i="10"/>
  <c r="L326" i="8"/>
  <c r="O325" i="8"/>
  <c r="P325" i="8"/>
  <c r="A108" i="2"/>
  <c r="B110" i="3"/>
  <c r="L110" i="3" s="1"/>
  <c r="C110" i="3"/>
  <c r="D110" i="3" s="1"/>
  <c r="L115" i="8"/>
  <c r="N114" i="8"/>
  <c r="M114" i="8"/>
  <c r="N318" i="3"/>
  <c r="O318" i="3" s="1"/>
  <c r="M318" i="3"/>
  <c r="D319" i="3"/>
  <c r="L319" i="3" s="1"/>
  <c r="A321" i="2"/>
  <c r="B321" i="3"/>
  <c r="C315" i="4"/>
  <c r="F315" i="4" s="1"/>
  <c r="Q317" i="3"/>
  <c r="C320" i="3"/>
  <c r="L327" i="10" l="1"/>
  <c r="N110" i="3"/>
  <c r="O110" i="3" s="1"/>
  <c r="M110" i="3"/>
  <c r="P110" i="3" s="1"/>
  <c r="Q110" i="3" s="1"/>
  <c r="C109" i="4" s="1"/>
  <c r="F109" i="4" s="1"/>
  <c r="N111" i="3"/>
  <c r="M111" i="3"/>
  <c r="M116" i="16"/>
  <c r="N116" i="16"/>
  <c r="A117" i="18"/>
  <c r="B117" i="14"/>
  <c r="C117" i="14"/>
  <c r="D117" i="14" s="1"/>
  <c r="A117" i="6"/>
  <c r="B117" i="8"/>
  <c r="C117" i="8"/>
  <c r="D117" i="8" s="1"/>
  <c r="Q324" i="10"/>
  <c r="C323" i="12" s="1"/>
  <c r="F323" i="12" s="1"/>
  <c r="O326" i="10"/>
  <c r="P326" i="10"/>
  <c r="O325" i="10"/>
  <c r="P325" i="10"/>
  <c r="A107" i="2"/>
  <c r="B109" i="3"/>
  <c r="C109" i="3"/>
  <c r="D109" i="3" s="1"/>
  <c r="N327" i="10"/>
  <c r="O327" i="10" s="1"/>
  <c r="M327" i="10"/>
  <c r="N117" i="10"/>
  <c r="M117" i="10"/>
  <c r="N327" i="8"/>
  <c r="O327" i="8" s="1"/>
  <c r="M327" i="8"/>
  <c r="N326" i="8"/>
  <c r="M326" i="8"/>
  <c r="P114" i="14"/>
  <c r="Q114" i="14" s="1"/>
  <c r="C113" i="15" s="1"/>
  <c r="F113" i="15" s="1"/>
  <c r="L118" i="10"/>
  <c r="A328" i="7"/>
  <c r="B328" i="10"/>
  <c r="C328" i="10"/>
  <c r="D328" i="10" s="1"/>
  <c r="M115" i="14"/>
  <c r="N115" i="14"/>
  <c r="L117" i="16"/>
  <c r="A119" i="7"/>
  <c r="B119" i="10"/>
  <c r="C119" i="10"/>
  <c r="D119" i="10" s="1"/>
  <c r="A328" i="6"/>
  <c r="B328" i="8"/>
  <c r="C328" i="8"/>
  <c r="D328" i="8" s="1"/>
  <c r="O114" i="8"/>
  <c r="P114" i="8"/>
  <c r="N115" i="8"/>
  <c r="M115" i="8"/>
  <c r="Q116" i="10"/>
  <c r="C115" i="12" s="1"/>
  <c r="F115" i="12" s="1"/>
  <c r="O112" i="3"/>
  <c r="P112" i="3"/>
  <c r="N116" i="8"/>
  <c r="O116" i="8" s="1"/>
  <c r="M116" i="8"/>
  <c r="Q325" i="8"/>
  <c r="C324" i="9" s="1"/>
  <c r="F324" i="9" s="1"/>
  <c r="O115" i="16"/>
  <c r="P115" i="16"/>
  <c r="A118" i="19"/>
  <c r="B118" i="16"/>
  <c r="C118" i="16"/>
  <c r="D118" i="16" s="1"/>
  <c r="L116" i="14"/>
  <c r="Q115" i="10"/>
  <c r="C114" i="12" s="1"/>
  <c r="F114" i="12" s="1"/>
  <c r="P318" i="3"/>
  <c r="Q318" i="3" s="1"/>
  <c r="M319" i="3"/>
  <c r="N319" i="3"/>
  <c r="O319" i="3" s="1"/>
  <c r="D320" i="3"/>
  <c r="L320" i="3" s="1"/>
  <c r="A322" i="2"/>
  <c r="B322" i="3"/>
  <c r="C316" i="4"/>
  <c r="F316" i="4" s="1"/>
  <c r="C321" i="3"/>
  <c r="P327" i="10" l="1"/>
  <c r="Q112" i="3"/>
  <c r="C111" i="4" s="1"/>
  <c r="F111" i="4" s="1"/>
  <c r="L117" i="14"/>
  <c r="L119" i="10"/>
  <c r="M119" i="10" s="1"/>
  <c r="Q325" i="10"/>
  <c r="C324" i="12" s="1"/>
  <c r="F324" i="12" s="1"/>
  <c r="P116" i="8"/>
  <c r="Q114" i="8"/>
  <c r="C113" i="9" s="1"/>
  <c r="F113" i="9" s="1"/>
  <c r="A119" i="19"/>
  <c r="B119" i="16"/>
  <c r="C119" i="16"/>
  <c r="D119" i="16" s="1"/>
  <c r="L119" i="16" s="1"/>
  <c r="A329" i="6"/>
  <c r="B329" i="8"/>
  <c r="C329" i="8"/>
  <c r="D329" i="8" s="1"/>
  <c r="L329" i="8" s="1"/>
  <c r="N117" i="14"/>
  <c r="M117" i="14"/>
  <c r="A329" i="7"/>
  <c r="B329" i="10"/>
  <c r="C329" i="10"/>
  <c r="D329" i="10" s="1"/>
  <c r="L329" i="10" s="1"/>
  <c r="O117" i="10"/>
  <c r="P117" i="10"/>
  <c r="A118" i="18"/>
  <c r="C118" i="14"/>
  <c r="D118" i="14" s="1"/>
  <c r="B118" i="14"/>
  <c r="N119" i="10"/>
  <c r="M118" i="10"/>
  <c r="N118" i="10"/>
  <c r="Q326" i="10"/>
  <c r="C325" i="12" s="1"/>
  <c r="F325" i="12" s="1"/>
  <c r="O116" i="16"/>
  <c r="P116" i="16"/>
  <c r="O115" i="8"/>
  <c r="P115" i="8"/>
  <c r="A120" i="7"/>
  <c r="B120" i="10"/>
  <c r="C120" i="10"/>
  <c r="D120" i="10" s="1"/>
  <c r="Q327" i="10"/>
  <c r="C326" i="12" s="1"/>
  <c r="F326" i="12" s="1"/>
  <c r="M117" i="16"/>
  <c r="N117" i="16"/>
  <c r="Q115" i="16"/>
  <c r="C114" i="17" s="1"/>
  <c r="F114" i="17" s="1"/>
  <c r="M116" i="14"/>
  <c r="P116" i="14" s="1"/>
  <c r="N116" i="14"/>
  <c r="O116" i="14" s="1"/>
  <c r="Q116" i="8"/>
  <c r="C115" i="9" s="1"/>
  <c r="F115" i="9" s="1"/>
  <c r="O115" i="14"/>
  <c r="P115" i="14"/>
  <c r="O326" i="8"/>
  <c r="P326" i="8"/>
  <c r="L109" i="3"/>
  <c r="L117" i="8"/>
  <c r="P111" i="3"/>
  <c r="O111" i="3"/>
  <c r="L118" i="16"/>
  <c r="L328" i="8"/>
  <c r="P327" i="8"/>
  <c r="Q327" i="8" s="1"/>
  <c r="C326" i="9" s="1"/>
  <c r="F326" i="9" s="1"/>
  <c r="A106" i="2"/>
  <c r="B108" i="3"/>
  <c r="C108" i="3"/>
  <c r="D108" i="3" s="1"/>
  <c r="A118" i="6"/>
  <c r="B118" i="8"/>
  <c r="C118" i="8"/>
  <c r="D118" i="8" s="1"/>
  <c r="L328" i="10"/>
  <c r="P319" i="3"/>
  <c r="Q319" i="3" s="1"/>
  <c r="N320" i="3"/>
  <c r="O320" i="3" s="1"/>
  <c r="M320" i="3"/>
  <c r="D321" i="3"/>
  <c r="L321" i="3" s="1"/>
  <c r="A323" i="2"/>
  <c r="B323" i="3"/>
  <c r="C317" i="4"/>
  <c r="F317" i="4" s="1"/>
  <c r="C322" i="3"/>
  <c r="L108" i="3" l="1"/>
  <c r="Q326" i="8"/>
  <c r="C325" i="9" s="1"/>
  <c r="F325" i="9" s="1"/>
  <c r="Q116" i="16"/>
  <c r="C115" i="17" s="1"/>
  <c r="F115" i="17" s="1"/>
  <c r="L120" i="10"/>
  <c r="Q117" i="10"/>
  <c r="C116" i="12" s="1"/>
  <c r="F116" i="12" s="1"/>
  <c r="L118" i="8"/>
  <c r="Q115" i="8"/>
  <c r="C114" i="9" s="1"/>
  <c r="F114" i="9" s="1"/>
  <c r="Q111" i="3"/>
  <c r="C110" i="4" s="1"/>
  <c r="F110" i="4" s="1"/>
  <c r="N108" i="3"/>
  <c r="M108" i="3"/>
  <c r="N109" i="3"/>
  <c r="M109" i="3"/>
  <c r="L118" i="14"/>
  <c r="A105" i="2"/>
  <c r="C107" i="3"/>
  <c r="D107" i="3" s="1"/>
  <c r="B107" i="3"/>
  <c r="O117" i="16"/>
  <c r="P117" i="16"/>
  <c r="O117" i="14"/>
  <c r="P117" i="14"/>
  <c r="N329" i="8"/>
  <c r="M329" i="8"/>
  <c r="N328" i="8"/>
  <c r="M328" i="8"/>
  <c r="A119" i="18"/>
  <c r="B119" i="14"/>
  <c r="C119" i="14"/>
  <c r="D119" i="14" s="1"/>
  <c r="M118" i="16"/>
  <c r="N118" i="16"/>
  <c r="Q115" i="14"/>
  <c r="C114" i="15" s="1"/>
  <c r="F114" i="15" s="1"/>
  <c r="O118" i="10"/>
  <c r="P118" i="10"/>
  <c r="A330" i="6"/>
  <c r="B330" i="8"/>
  <c r="C330" i="8"/>
  <c r="D330" i="8" s="1"/>
  <c r="N328" i="10"/>
  <c r="M328" i="10"/>
  <c r="N120" i="10"/>
  <c r="M120" i="10"/>
  <c r="N329" i="10"/>
  <c r="O329" i="10" s="1"/>
  <c r="M329" i="10"/>
  <c r="M119" i="16"/>
  <c r="N119" i="16"/>
  <c r="A119" i="6"/>
  <c r="B119" i="8"/>
  <c r="C119" i="8"/>
  <c r="D119" i="8" s="1"/>
  <c r="Q116" i="14"/>
  <c r="C115" i="15" s="1"/>
  <c r="F115" i="15" s="1"/>
  <c r="A121" i="7"/>
  <c r="B121" i="10"/>
  <c r="C121" i="10"/>
  <c r="D121" i="10" s="1"/>
  <c r="N118" i="8"/>
  <c r="M118" i="8"/>
  <c r="N117" i="8"/>
  <c r="M117" i="8"/>
  <c r="O119" i="10"/>
  <c r="P119" i="10"/>
  <c r="A330" i="7"/>
  <c r="B330" i="10"/>
  <c r="C330" i="10"/>
  <c r="D330" i="10" s="1"/>
  <c r="L330" i="10" s="1"/>
  <c r="A120" i="19"/>
  <c r="B120" i="16"/>
  <c r="C120" i="16"/>
  <c r="D120" i="16" s="1"/>
  <c r="P320" i="3"/>
  <c r="Q320" i="3" s="1"/>
  <c r="N321" i="3"/>
  <c r="O321" i="3" s="1"/>
  <c r="M321" i="3"/>
  <c r="D322" i="3"/>
  <c r="L322" i="3" s="1"/>
  <c r="A324" i="2"/>
  <c r="B324" i="3"/>
  <c r="C318" i="4"/>
  <c r="F318" i="4" s="1"/>
  <c r="C323" i="3"/>
  <c r="L120" i="16" l="1"/>
  <c r="L119" i="8"/>
  <c r="N119" i="8" s="1"/>
  <c r="L119" i="14"/>
  <c r="L107" i="3"/>
  <c r="N107" i="3" s="1"/>
  <c r="Q118" i="10"/>
  <c r="C117" i="12" s="1"/>
  <c r="F117" i="12" s="1"/>
  <c r="O328" i="8"/>
  <c r="P328" i="8"/>
  <c r="M119" i="8"/>
  <c r="O120" i="10"/>
  <c r="P120" i="10"/>
  <c r="A104" i="2"/>
  <c r="C106" i="3"/>
  <c r="D106" i="3" s="1"/>
  <c r="B106" i="3"/>
  <c r="O117" i="8"/>
  <c r="P117" i="8"/>
  <c r="O118" i="16"/>
  <c r="P118" i="16"/>
  <c r="O329" i="8"/>
  <c r="P329" i="8"/>
  <c r="M118" i="14"/>
  <c r="N118" i="14"/>
  <c r="O118" i="14" s="1"/>
  <c r="A122" i="7"/>
  <c r="B122" i="10"/>
  <c r="C122" i="10"/>
  <c r="D122" i="10" s="1"/>
  <c r="Q119" i="10"/>
  <c r="C118" i="12" s="1"/>
  <c r="F118" i="12" s="1"/>
  <c r="A121" i="19"/>
  <c r="B121" i="16"/>
  <c r="C121" i="16"/>
  <c r="D121" i="16" s="1"/>
  <c r="A120" i="6"/>
  <c r="B120" i="8"/>
  <c r="C120" i="8"/>
  <c r="D120" i="8" s="1"/>
  <c r="O328" i="10"/>
  <c r="P328" i="10"/>
  <c r="N330" i="10"/>
  <c r="M330" i="10"/>
  <c r="O118" i="8"/>
  <c r="P118" i="8"/>
  <c r="O119" i="16"/>
  <c r="P119" i="16"/>
  <c r="L330" i="8"/>
  <c r="Q117" i="14"/>
  <c r="C116" i="15" s="1"/>
  <c r="F116" i="15" s="1"/>
  <c r="O109" i="3"/>
  <c r="P109" i="3"/>
  <c r="M120" i="16"/>
  <c r="N120" i="16"/>
  <c r="M119" i="14"/>
  <c r="N119" i="14"/>
  <c r="P321" i="3"/>
  <c r="Q321" i="3" s="1"/>
  <c r="A331" i="7"/>
  <c r="C331" i="10"/>
  <c r="D331" i="10" s="1"/>
  <c r="B331" i="10"/>
  <c r="L121" i="10"/>
  <c r="P329" i="10"/>
  <c r="Q329" i="10" s="1"/>
  <c r="C328" i="12" s="1"/>
  <c r="F328" i="12" s="1"/>
  <c r="A331" i="6"/>
  <c r="B331" i="8"/>
  <c r="C331" i="8"/>
  <c r="D331" i="8" s="1"/>
  <c r="A120" i="18"/>
  <c r="C120" i="14"/>
  <c r="D120" i="14" s="1"/>
  <c r="B120" i="14"/>
  <c r="Q117" i="16"/>
  <c r="C116" i="17" s="1"/>
  <c r="F116" i="17" s="1"/>
  <c r="O108" i="3"/>
  <c r="P108" i="3"/>
  <c r="N322" i="3"/>
  <c r="O322" i="3" s="1"/>
  <c r="M322" i="3"/>
  <c r="D323" i="3"/>
  <c r="L323" i="3" s="1"/>
  <c r="A325" i="2"/>
  <c r="B325" i="3"/>
  <c r="C319" i="4"/>
  <c r="F319" i="4" s="1"/>
  <c r="C324" i="3"/>
  <c r="Q118" i="8" l="1"/>
  <c r="C117" i="9" s="1"/>
  <c r="F117" i="9" s="1"/>
  <c r="Q329" i="8"/>
  <c r="C328" i="9" s="1"/>
  <c r="F328" i="9" s="1"/>
  <c r="M107" i="3"/>
  <c r="Q120" i="10"/>
  <c r="C119" i="12" s="1"/>
  <c r="F119" i="12" s="1"/>
  <c r="Q118" i="16"/>
  <c r="C117" i="17" s="1"/>
  <c r="F117" i="17" s="1"/>
  <c r="Q117" i="8"/>
  <c r="C116" i="9" s="1"/>
  <c r="F116" i="9" s="1"/>
  <c r="L331" i="8"/>
  <c r="N331" i="8" s="1"/>
  <c r="L120" i="14"/>
  <c r="N120" i="14" s="1"/>
  <c r="L106" i="3"/>
  <c r="N330" i="8"/>
  <c r="M330" i="8"/>
  <c r="O119" i="14"/>
  <c r="P119" i="14"/>
  <c r="L120" i="8"/>
  <c r="L122" i="10"/>
  <c r="Q119" i="16"/>
  <c r="C118" i="17" s="1"/>
  <c r="F118" i="17" s="1"/>
  <c r="A123" i="7"/>
  <c r="B123" i="10"/>
  <c r="C123" i="10"/>
  <c r="D123" i="10" s="1"/>
  <c r="O119" i="8"/>
  <c r="P119" i="8"/>
  <c r="M331" i="8"/>
  <c r="A332" i="6"/>
  <c r="B332" i="8"/>
  <c r="C332" i="8"/>
  <c r="D332" i="8" s="1"/>
  <c r="Q108" i="3"/>
  <c r="C107" i="4" s="1"/>
  <c r="F107" i="4" s="1"/>
  <c r="A121" i="6"/>
  <c r="C121" i="8"/>
  <c r="D121" i="8" s="1"/>
  <c r="B121" i="8"/>
  <c r="O120" i="16"/>
  <c r="P120" i="16"/>
  <c r="N121" i="10"/>
  <c r="M121" i="10"/>
  <c r="L121" i="16"/>
  <c r="P118" i="14"/>
  <c r="Q118" i="14" s="1"/>
  <c r="C117" i="15" s="1"/>
  <c r="F117" i="15" s="1"/>
  <c r="Q328" i="8"/>
  <c r="C327" i="9" s="1"/>
  <c r="F327" i="9" s="1"/>
  <c r="N106" i="3"/>
  <c r="M106" i="3"/>
  <c r="L331" i="10"/>
  <c r="Q109" i="3"/>
  <c r="C108" i="4" s="1"/>
  <c r="F108" i="4" s="1"/>
  <c r="O330" i="10"/>
  <c r="P330" i="10"/>
  <c r="A122" i="19"/>
  <c r="B122" i="16"/>
  <c r="C122" i="16"/>
  <c r="D122" i="16" s="1"/>
  <c r="L122" i="16" s="1"/>
  <c r="A103" i="2"/>
  <c r="C105" i="3"/>
  <c r="D105" i="3" s="1"/>
  <c r="B105" i="3"/>
  <c r="A121" i="18"/>
  <c r="B121" i="14"/>
  <c r="C121" i="14"/>
  <c r="D121" i="14" s="1"/>
  <c r="A332" i="7"/>
  <c r="B332" i="10"/>
  <c r="C332" i="10"/>
  <c r="D332" i="10" s="1"/>
  <c r="Q328" i="10"/>
  <c r="C327" i="12" s="1"/>
  <c r="F327" i="12" s="1"/>
  <c r="O107" i="3"/>
  <c r="P107" i="3"/>
  <c r="P322" i="3"/>
  <c r="Q322" i="3" s="1"/>
  <c r="N323" i="3"/>
  <c r="O323" i="3" s="1"/>
  <c r="M323" i="3"/>
  <c r="D324" i="3"/>
  <c r="L324" i="3" s="1"/>
  <c r="A326" i="2"/>
  <c r="B326" i="3"/>
  <c r="C320" i="4"/>
  <c r="F320" i="4" s="1"/>
  <c r="C325" i="3"/>
  <c r="M120" i="14" l="1"/>
  <c r="Q120" i="16"/>
  <c r="C119" i="17" s="1"/>
  <c r="F119" i="17" s="1"/>
  <c r="Q107" i="3"/>
  <c r="C106" i="4" s="1"/>
  <c r="F106" i="4" s="1"/>
  <c r="Q330" i="10"/>
  <c r="C329" i="12" s="1"/>
  <c r="F329" i="12" s="1"/>
  <c r="L121" i="8"/>
  <c r="L121" i="14"/>
  <c r="M121" i="14" s="1"/>
  <c r="A333" i="6"/>
  <c r="C333" i="8"/>
  <c r="D333" i="8" s="1"/>
  <c r="B333" i="8"/>
  <c r="A123" i="19"/>
  <c r="B123" i="16"/>
  <c r="C123" i="16"/>
  <c r="D123" i="16" s="1"/>
  <c r="L123" i="16" s="1"/>
  <c r="O106" i="3"/>
  <c r="P106" i="3"/>
  <c r="M122" i="10"/>
  <c r="N122" i="10"/>
  <c r="M122" i="16"/>
  <c r="N122" i="16"/>
  <c r="N120" i="8"/>
  <c r="M120" i="8"/>
  <c r="A122" i="18"/>
  <c r="B122" i="14"/>
  <c r="C122" i="14"/>
  <c r="D122" i="14" s="1"/>
  <c r="L105" i="3"/>
  <c r="M121" i="16"/>
  <c r="N121" i="16"/>
  <c r="A122" i="6"/>
  <c r="C122" i="8"/>
  <c r="D122" i="8" s="1"/>
  <c r="B122" i="8"/>
  <c r="Q119" i="8"/>
  <c r="C118" i="9" s="1"/>
  <c r="F118" i="9" s="1"/>
  <c r="Q119" i="14"/>
  <c r="C118" i="15" s="1"/>
  <c r="F118" i="15" s="1"/>
  <c r="N121" i="14"/>
  <c r="O331" i="8"/>
  <c r="P331" i="8"/>
  <c r="N331" i="10"/>
  <c r="M331" i="10"/>
  <c r="A124" i="7"/>
  <c r="B124" i="10"/>
  <c r="C124" i="10"/>
  <c r="D124" i="10" s="1"/>
  <c r="A333" i="7"/>
  <c r="B333" i="10"/>
  <c r="C333" i="10"/>
  <c r="D333" i="10" s="1"/>
  <c r="L333" i="10" s="1"/>
  <c r="N121" i="8"/>
  <c r="M121" i="8"/>
  <c r="L332" i="10"/>
  <c r="A102" i="2"/>
  <c r="C104" i="3"/>
  <c r="D104" i="3" s="1"/>
  <c r="B104" i="3"/>
  <c r="O120" i="14"/>
  <c r="P120" i="14"/>
  <c r="O121" i="10"/>
  <c r="P121" i="10"/>
  <c r="L332" i="8"/>
  <c r="L123" i="10"/>
  <c r="O330" i="8"/>
  <c r="P330" i="8"/>
  <c r="P323" i="3"/>
  <c r="Q323" i="3" s="1"/>
  <c r="M324" i="3"/>
  <c r="N324" i="3"/>
  <c r="O324" i="3" s="1"/>
  <c r="D325" i="3"/>
  <c r="L325" i="3" s="1"/>
  <c r="A327" i="2"/>
  <c r="B327" i="3"/>
  <c r="C321" i="4"/>
  <c r="F321" i="4" s="1"/>
  <c r="C326" i="3"/>
  <c r="L333" i="8" l="1"/>
  <c r="Q330" i="8"/>
  <c r="C329" i="9" s="1"/>
  <c r="F329" i="9" s="1"/>
  <c r="L122" i="8"/>
  <c r="N122" i="8" s="1"/>
  <c r="L122" i="14"/>
  <c r="M122" i="14" s="1"/>
  <c r="N122" i="14"/>
  <c r="Q121" i="10"/>
  <c r="C120" i="12" s="1"/>
  <c r="F120" i="12" s="1"/>
  <c r="M123" i="16"/>
  <c r="N123" i="16"/>
  <c r="A123" i="18"/>
  <c r="B123" i="14"/>
  <c r="C123" i="14"/>
  <c r="D123" i="14" s="1"/>
  <c r="O331" i="10"/>
  <c r="P331" i="10"/>
  <c r="N333" i="10"/>
  <c r="M333" i="10"/>
  <c r="A123" i="6"/>
  <c r="B123" i="8"/>
  <c r="C123" i="8"/>
  <c r="D123" i="8" s="1"/>
  <c r="O120" i="8"/>
  <c r="P120" i="8"/>
  <c r="N332" i="8"/>
  <c r="M332" i="8"/>
  <c r="O121" i="8"/>
  <c r="P121" i="8"/>
  <c r="Q120" i="14"/>
  <c r="C119" i="15" s="1"/>
  <c r="F119" i="15" s="1"/>
  <c r="Q331" i="8"/>
  <c r="C330" i="9" s="1"/>
  <c r="F330" i="9" s="1"/>
  <c r="O121" i="16"/>
  <c r="P121" i="16"/>
  <c r="O122" i="16"/>
  <c r="P122" i="16"/>
  <c r="A124" i="19"/>
  <c r="B124" i="16"/>
  <c r="C124" i="16"/>
  <c r="D124" i="16" s="1"/>
  <c r="L124" i="16" s="1"/>
  <c r="N332" i="10"/>
  <c r="O332" i="10" s="1"/>
  <c r="M332" i="10"/>
  <c r="A125" i="7"/>
  <c r="B125" i="10"/>
  <c r="C125" i="10"/>
  <c r="D125" i="10" s="1"/>
  <c r="Q106" i="3"/>
  <c r="C105" i="4" s="1"/>
  <c r="F105" i="4" s="1"/>
  <c r="L104" i="3"/>
  <c r="A334" i="7"/>
  <c r="B334" i="10"/>
  <c r="C334" i="10"/>
  <c r="D334" i="10" s="1"/>
  <c r="M122" i="8"/>
  <c r="O121" i="14"/>
  <c r="P121" i="14"/>
  <c r="O122" i="10"/>
  <c r="P122" i="10"/>
  <c r="Q122" i="10" s="1"/>
  <c r="C121" i="12" s="1"/>
  <c r="F121" i="12" s="1"/>
  <c r="N333" i="8"/>
  <c r="M333" i="8"/>
  <c r="N105" i="3"/>
  <c r="O105" i="3" s="1"/>
  <c r="M105" i="3"/>
  <c r="N123" i="10"/>
  <c r="M123" i="10"/>
  <c r="A101" i="2"/>
  <c r="C103" i="3"/>
  <c r="D103" i="3" s="1"/>
  <c r="B103" i="3"/>
  <c r="L124" i="10"/>
  <c r="A334" i="6"/>
  <c r="B334" i="8"/>
  <c r="C334" i="8"/>
  <c r="D334" i="8" s="1"/>
  <c r="L334" i="8" s="1"/>
  <c r="P324" i="3"/>
  <c r="Q324" i="3" s="1"/>
  <c r="N325" i="3"/>
  <c r="O325" i="3" s="1"/>
  <c r="M325" i="3"/>
  <c r="D326" i="3"/>
  <c r="L326" i="3" s="1"/>
  <c r="A328" i="2"/>
  <c r="B328" i="3"/>
  <c r="C322" i="4"/>
  <c r="F322" i="4" s="1"/>
  <c r="C327" i="3"/>
  <c r="L334" i="10" l="1"/>
  <c r="P332" i="10"/>
  <c r="Q332" i="10" s="1"/>
  <c r="C331" i="12" s="1"/>
  <c r="F331" i="12" s="1"/>
  <c r="L125" i="10"/>
  <c r="N125" i="10" s="1"/>
  <c r="Q121" i="16"/>
  <c r="C120" i="17" s="1"/>
  <c r="F120" i="17" s="1"/>
  <c r="Q122" i="16"/>
  <c r="C121" i="17" s="1"/>
  <c r="F121" i="17" s="1"/>
  <c r="Q121" i="8"/>
  <c r="C120" i="9" s="1"/>
  <c r="F120" i="9" s="1"/>
  <c r="Q120" i="8"/>
  <c r="C119" i="9" s="1"/>
  <c r="F119" i="9" s="1"/>
  <c r="L123" i="8"/>
  <c r="M123" i="8" s="1"/>
  <c r="L103" i="3"/>
  <c r="P105" i="3"/>
  <c r="M103" i="3"/>
  <c r="N103" i="3"/>
  <c r="A335" i="7"/>
  <c r="C335" i="10"/>
  <c r="D335" i="10" s="1"/>
  <c r="B335" i="10"/>
  <c r="M124" i="16"/>
  <c r="N124" i="16"/>
  <c r="A124" i="18"/>
  <c r="B124" i="14"/>
  <c r="C124" i="14"/>
  <c r="D124" i="14" s="1"/>
  <c r="N124" i="10"/>
  <c r="M124" i="10"/>
  <c r="O333" i="8"/>
  <c r="P333" i="8"/>
  <c r="A100" i="2"/>
  <c r="B102" i="3"/>
  <c r="C102" i="3"/>
  <c r="D102" i="3" s="1"/>
  <c r="M104" i="3"/>
  <c r="N104" i="3"/>
  <c r="A124" i="6"/>
  <c r="B124" i="8"/>
  <c r="C124" i="8"/>
  <c r="D124" i="8" s="1"/>
  <c r="O123" i="16"/>
  <c r="P123" i="16"/>
  <c r="L123" i="14"/>
  <c r="A125" i="19"/>
  <c r="B125" i="16"/>
  <c r="C125" i="16"/>
  <c r="D125" i="16" s="1"/>
  <c r="L125" i="16" s="1"/>
  <c r="N334" i="8"/>
  <c r="M334" i="8"/>
  <c r="O123" i="10"/>
  <c r="P123" i="10"/>
  <c r="Q121" i="14"/>
  <c r="C120" i="15" s="1"/>
  <c r="F120" i="15" s="1"/>
  <c r="O333" i="10"/>
  <c r="P333" i="10"/>
  <c r="N334" i="10"/>
  <c r="M334" i="10"/>
  <c r="N123" i="8"/>
  <c r="O332" i="8"/>
  <c r="P332" i="8"/>
  <c r="O122" i="14"/>
  <c r="P122" i="14"/>
  <c r="A335" i="6"/>
  <c r="C335" i="8"/>
  <c r="D335" i="8" s="1"/>
  <c r="B335" i="8"/>
  <c r="Q105" i="3"/>
  <c r="C104" i="4" s="1"/>
  <c r="F104" i="4" s="1"/>
  <c r="O122" i="8"/>
  <c r="P122" i="8"/>
  <c r="A126" i="7"/>
  <c r="C126" i="10"/>
  <c r="D126" i="10" s="1"/>
  <c r="B126" i="10"/>
  <c r="Q331" i="10"/>
  <c r="C330" i="12" s="1"/>
  <c r="F330" i="12" s="1"/>
  <c r="P325" i="3"/>
  <c r="Q325" i="3" s="1"/>
  <c r="N326" i="3"/>
  <c r="O326" i="3" s="1"/>
  <c r="M326" i="3"/>
  <c r="D327" i="3"/>
  <c r="L327" i="3" s="1"/>
  <c r="A329" i="2"/>
  <c r="B329" i="3"/>
  <c r="C323" i="4"/>
  <c r="F323" i="4" s="1"/>
  <c r="C328" i="3"/>
  <c r="L124" i="8" l="1"/>
  <c r="L335" i="10"/>
  <c r="M125" i="10"/>
  <c r="Q123" i="10"/>
  <c r="C122" i="12" s="1"/>
  <c r="F122" i="12" s="1"/>
  <c r="L335" i="8"/>
  <c r="L102" i="3"/>
  <c r="M102" i="3" s="1"/>
  <c r="N102" i="3"/>
  <c r="A125" i="18"/>
  <c r="B125" i="14"/>
  <c r="C125" i="14"/>
  <c r="D125" i="14" s="1"/>
  <c r="L126" i="10"/>
  <c r="A336" i="6"/>
  <c r="B336" i="8"/>
  <c r="C336" i="8"/>
  <c r="D336" i="8" s="1"/>
  <c r="O123" i="8"/>
  <c r="P123" i="8"/>
  <c r="Q123" i="16"/>
  <c r="C122" i="17" s="1"/>
  <c r="F122" i="17" s="1"/>
  <c r="A99" i="2"/>
  <c r="B101" i="3"/>
  <c r="C101" i="3"/>
  <c r="D101" i="3" s="1"/>
  <c r="O124" i="16"/>
  <c r="P124" i="16"/>
  <c r="N124" i="8"/>
  <c r="M124" i="8"/>
  <c r="A127" i="7"/>
  <c r="C127" i="10"/>
  <c r="D127" i="10" s="1"/>
  <c r="B127" i="10"/>
  <c r="O125" i="10"/>
  <c r="P125" i="10"/>
  <c r="O334" i="10"/>
  <c r="P334" i="10"/>
  <c r="M125" i="16"/>
  <c r="N125" i="16"/>
  <c r="Q333" i="8"/>
  <c r="C332" i="9" s="1"/>
  <c r="F332" i="9" s="1"/>
  <c r="N335" i="10"/>
  <c r="M335" i="10"/>
  <c r="O334" i="8"/>
  <c r="P334" i="8"/>
  <c r="A125" i="6"/>
  <c r="C125" i="8"/>
  <c r="D125" i="8" s="1"/>
  <c r="B125" i="8"/>
  <c r="Q122" i="8"/>
  <c r="C121" i="9" s="1"/>
  <c r="F121" i="9" s="1"/>
  <c r="Q122" i="14"/>
  <c r="C121" i="15" s="1"/>
  <c r="F121" i="15" s="1"/>
  <c r="Q333" i="10"/>
  <c r="C332" i="12" s="1"/>
  <c r="F332" i="12" s="1"/>
  <c r="A126" i="19"/>
  <c r="B126" i="16"/>
  <c r="C126" i="16"/>
  <c r="D126" i="16" s="1"/>
  <c r="O104" i="3"/>
  <c r="P104" i="3"/>
  <c r="Q104" i="3" s="1"/>
  <c r="C103" i="4" s="1"/>
  <c r="F103" i="4" s="1"/>
  <c r="O124" i="10"/>
  <c r="P124" i="10"/>
  <c r="A336" i="7"/>
  <c r="B336" i="10"/>
  <c r="C336" i="10"/>
  <c r="D336" i="10" s="1"/>
  <c r="N335" i="8"/>
  <c r="M335" i="8"/>
  <c r="M123" i="14"/>
  <c r="N123" i="14"/>
  <c r="O103" i="3"/>
  <c r="P103" i="3"/>
  <c r="Q332" i="8"/>
  <c r="C331" i="9" s="1"/>
  <c r="F331" i="9" s="1"/>
  <c r="L124" i="14"/>
  <c r="P326" i="3"/>
  <c r="Q326" i="3" s="1"/>
  <c r="N327" i="3"/>
  <c r="O327" i="3" s="1"/>
  <c r="M327" i="3"/>
  <c r="D328" i="3"/>
  <c r="L328" i="3" s="1"/>
  <c r="A330" i="2"/>
  <c r="B330" i="3"/>
  <c r="C324" i="4"/>
  <c r="F324" i="4" s="1"/>
  <c r="C329" i="3"/>
  <c r="L126" i="16" l="1"/>
  <c r="L127" i="10"/>
  <c r="Q124" i="16"/>
  <c r="C123" i="17" s="1"/>
  <c r="F123" i="17" s="1"/>
  <c r="L125" i="8"/>
  <c r="Q334" i="8"/>
  <c r="C333" i="9" s="1"/>
  <c r="F333" i="9" s="1"/>
  <c r="Q103" i="3"/>
  <c r="C102" i="4" s="1"/>
  <c r="F102" i="4" s="1"/>
  <c r="L101" i="3"/>
  <c r="N101" i="3" s="1"/>
  <c r="A337" i="7"/>
  <c r="C337" i="10"/>
  <c r="D337" i="10" s="1"/>
  <c r="L337" i="10" s="1"/>
  <c r="B337" i="10"/>
  <c r="Q125" i="10"/>
  <c r="C124" i="12" s="1"/>
  <c r="F124" i="12" s="1"/>
  <c r="A337" i="6"/>
  <c r="C337" i="8"/>
  <c r="D337" i="8" s="1"/>
  <c r="B337" i="8"/>
  <c r="A127" i="19"/>
  <c r="C127" i="16"/>
  <c r="D127" i="16" s="1"/>
  <c r="B127" i="16"/>
  <c r="O335" i="10"/>
  <c r="P335" i="10"/>
  <c r="N127" i="10"/>
  <c r="M127" i="10"/>
  <c r="M126" i="10"/>
  <c r="N126" i="10"/>
  <c r="Q124" i="10"/>
  <c r="C123" i="12" s="1"/>
  <c r="F123" i="12" s="1"/>
  <c r="A98" i="2"/>
  <c r="C100" i="3"/>
  <c r="D100" i="3" s="1"/>
  <c r="B100" i="3"/>
  <c r="O123" i="14"/>
  <c r="P123" i="14"/>
  <c r="N125" i="8"/>
  <c r="M125" i="8"/>
  <c r="O125" i="16"/>
  <c r="P125" i="16"/>
  <c r="A128" i="7"/>
  <c r="B128" i="10"/>
  <c r="C128" i="10"/>
  <c r="D128" i="10" s="1"/>
  <c r="L125" i="14"/>
  <c r="A126" i="18"/>
  <c r="B126" i="14"/>
  <c r="C126" i="14"/>
  <c r="D126" i="14" s="1"/>
  <c r="O335" i="8"/>
  <c r="P335" i="8"/>
  <c r="M126" i="16"/>
  <c r="N126" i="16"/>
  <c r="A126" i="6"/>
  <c r="B126" i="8"/>
  <c r="C126" i="8"/>
  <c r="D126" i="8" s="1"/>
  <c r="O124" i="8"/>
  <c r="P124" i="8"/>
  <c r="Q123" i="8"/>
  <c r="C122" i="9" s="1"/>
  <c r="F122" i="9" s="1"/>
  <c r="N124" i="14"/>
  <c r="M124" i="14"/>
  <c r="L336" i="10"/>
  <c r="Q334" i="10"/>
  <c r="C333" i="12" s="1"/>
  <c r="F333" i="12" s="1"/>
  <c r="L336" i="8"/>
  <c r="O102" i="3"/>
  <c r="P102" i="3"/>
  <c r="P327" i="3"/>
  <c r="Q327" i="3" s="1"/>
  <c r="M328" i="3"/>
  <c r="N328" i="3"/>
  <c r="O328" i="3" s="1"/>
  <c r="D329" i="3"/>
  <c r="L329" i="3" s="1"/>
  <c r="A331" i="2"/>
  <c r="B331" i="3"/>
  <c r="C325" i="4"/>
  <c r="F325" i="4" s="1"/>
  <c r="C330" i="3"/>
  <c r="M101" i="3" l="1"/>
  <c r="L126" i="14"/>
  <c r="L100" i="3"/>
  <c r="M100" i="3" s="1"/>
  <c r="A127" i="6"/>
  <c r="C127" i="8"/>
  <c r="D127" i="8" s="1"/>
  <c r="B127" i="8"/>
  <c r="A128" i="19"/>
  <c r="B128" i="16"/>
  <c r="C128" i="16"/>
  <c r="D128" i="16" s="1"/>
  <c r="O101" i="3"/>
  <c r="P101" i="3"/>
  <c r="L128" i="10"/>
  <c r="L337" i="8"/>
  <c r="O126" i="16"/>
  <c r="P126" i="16"/>
  <c r="Q126" i="16" s="1"/>
  <c r="C125" i="17" s="1"/>
  <c r="F125" i="17" s="1"/>
  <c r="A129" i="7"/>
  <c r="B129" i="10"/>
  <c r="C129" i="10"/>
  <c r="D129" i="10" s="1"/>
  <c r="O127" i="10"/>
  <c r="P127" i="10"/>
  <c r="A338" i="6"/>
  <c r="C338" i="8"/>
  <c r="D338" i="8" s="1"/>
  <c r="B338" i="8"/>
  <c r="N125" i="14"/>
  <c r="M125" i="14"/>
  <c r="N336" i="10"/>
  <c r="M336" i="10"/>
  <c r="Q335" i="8"/>
  <c r="C334" i="9" s="1"/>
  <c r="F334" i="9" s="1"/>
  <c r="A97" i="2"/>
  <c r="C99" i="3"/>
  <c r="D99" i="3" s="1"/>
  <c r="B99" i="3"/>
  <c r="Q102" i="3"/>
  <c r="C101" i="4" s="1"/>
  <c r="F101" i="4" s="1"/>
  <c r="Q124" i="8"/>
  <c r="C123" i="9" s="1"/>
  <c r="F123" i="9" s="1"/>
  <c r="Q125" i="16"/>
  <c r="C124" i="17" s="1"/>
  <c r="F124" i="17" s="1"/>
  <c r="Q335" i="10"/>
  <c r="C334" i="12" s="1"/>
  <c r="F334" i="12" s="1"/>
  <c r="N336" i="8"/>
  <c r="M336" i="8"/>
  <c r="O126" i="10"/>
  <c r="P126" i="10"/>
  <c r="Q126" i="10" s="1"/>
  <c r="C125" i="12" s="1"/>
  <c r="F125" i="12" s="1"/>
  <c r="N337" i="10"/>
  <c r="M337" i="10"/>
  <c r="Q123" i="14"/>
  <c r="C122" i="15" s="1"/>
  <c r="F122" i="15" s="1"/>
  <c r="O124" i="14"/>
  <c r="P124" i="14"/>
  <c r="N126" i="14"/>
  <c r="M126" i="14"/>
  <c r="L126" i="8"/>
  <c r="A127" i="18"/>
  <c r="B127" i="14"/>
  <c r="C127" i="14"/>
  <c r="D127" i="14" s="1"/>
  <c r="O125" i="8"/>
  <c r="P125" i="8"/>
  <c r="L127" i="16"/>
  <c r="A338" i="7"/>
  <c r="C338" i="10"/>
  <c r="D338" i="10" s="1"/>
  <c r="L338" i="10" s="1"/>
  <c r="B338" i="10"/>
  <c r="P328" i="3"/>
  <c r="Q328" i="3" s="1"/>
  <c r="M329" i="3"/>
  <c r="N329" i="3"/>
  <c r="O329" i="3" s="1"/>
  <c r="D330" i="3"/>
  <c r="L330" i="3" s="1"/>
  <c r="A332" i="2"/>
  <c r="B332" i="3"/>
  <c r="C326" i="4"/>
  <c r="F326" i="4" s="1"/>
  <c r="C331" i="3"/>
  <c r="N100" i="3" l="1"/>
  <c r="L99" i="3"/>
  <c r="L128" i="16"/>
  <c r="M128" i="16" s="1"/>
  <c r="L129" i="10"/>
  <c r="N129" i="10" s="1"/>
  <c r="Q127" i="10"/>
  <c r="C126" i="12" s="1"/>
  <c r="F126" i="12" s="1"/>
  <c r="Q125" i="8"/>
  <c r="C124" i="9" s="1"/>
  <c r="F124" i="9" s="1"/>
  <c r="L127" i="8"/>
  <c r="M127" i="8" s="1"/>
  <c r="L127" i="14"/>
  <c r="M127" i="14" s="1"/>
  <c r="Q101" i="3"/>
  <c r="C100" i="4" s="1"/>
  <c r="F100" i="4" s="1"/>
  <c r="M129" i="10"/>
  <c r="A128" i="18"/>
  <c r="B128" i="14"/>
  <c r="C128" i="14"/>
  <c r="D128" i="14" s="1"/>
  <c r="O337" i="10"/>
  <c r="P337" i="10"/>
  <c r="O125" i="14"/>
  <c r="P125" i="14"/>
  <c r="A130" i="7"/>
  <c r="B130" i="10"/>
  <c r="C130" i="10"/>
  <c r="D130" i="10" s="1"/>
  <c r="N126" i="8"/>
  <c r="M126" i="8"/>
  <c r="N128" i="16"/>
  <c r="N338" i="10"/>
  <c r="M338" i="10"/>
  <c r="N99" i="3"/>
  <c r="M99" i="3"/>
  <c r="L338" i="8"/>
  <c r="A339" i="7"/>
  <c r="B339" i="10"/>
  <c r="C339" i="10"/>
  <c r="D339" i="10" s="1"/>
  <c r="L339" i="10" s="1"/>
  <c r="M127" i="16"/>
  <c r="N127" i="16"/>
  <c r="O126" i="14"/>
  <c r="P126" i="14"/>
  <c r="Q126" i="14" s="1"/>
  <c r="C125" i="15" s="1"/>
  <c r="F125" i="15" s="1"/>
  <c r="A96" i="2"/>
  <c r="C98" i="3"/>
  <c r="D98" i="3" s="1"/>
  <c r="B98" i="3"/>
  <c r="A339" i="6"/>
  <c r="C339" i="8"/>
  <c r="D339" i="8" s="1"/>
  <c r="L339" i="8" s="1"/>
  <c r="B339" i="8"/>
  <c r="N337" i="8"/>
  <c r="M337" i="8"/>
  <c r="A129" i="19"/>
  <c r="B129" i="16"/>
  <c r="C129" i="16"/>
  <c r="D129" i="16" s="1"/>
  <c r="Q124" i="14"/>
  <c r="C123" i="15" s="1"/>
  <c r="F123" i="15" s="1"/>
  <c r="O336" i="8"/>
  <c r="P336" i="8"/>
  <c r="O100" i="3"/>
  <c r="P100" i="3"/>
  <c r="Q100" i="3" s="1"/>
  <c r="C99" i="4" s="1"/>
  <c r="F99" i="4" s="1"/>
  <c r="N127" i="8"/>
  <c r="O336" i="10"/>
  <c r="P336" i="10"/>
  <c r="N128" i="10"/>
  <c r="M128" i="10"/>
  <c r="A128" i="6"/>
  <c r="B128" i="8"/>
  <c r="C128" i="8"/>
  <c r="D128" i="8" s="1"/>
  <c r="P329" i="3"/>
  <c r="Q329" i="3" s="1"/>
  <c r="N330" i="3"/>
  <c r="P330" i="3" s="1"/>
  <c r="M330" i="3"/>
  <c r="D331" i="3"/>
  <c r="L331" i="3" s="1"/>
  <c r="A333" i="2"/>
  <c r="B333" i="3"/>
  <c r="C327" i="4"/>
  <c r="F327" i="4" s="1"/>
  <c r="O330" i="3"/>
  <c r="C332" i="3"/>
  <c r="N127" i="14" l="1"/>
  <c r="Q337" i="10"/>
  <c r="C336" i="12" s="1"/>
  <c r="F336" i="12" s="1"/>
  <c r="Q336" i="8"/>
  <c r="C335" i="9" s="1"/>
  <c r="F335" i="9" s="1"/>
  <c r="A340" i="7"/>
  <c r="C340" i="10"/>
  <c r="D340" i="10" s="1"/>
  <c r="B340" i="10"/>
  <c r="O127" i="8"/>
  <c r="P127" i="8"/>
  <c r="A130" i="19"/>
  <c r="B130" i="16"/>
  <c r="C130" i="16"/>
  <c r="D130" i="16" s="1"/>
  <c r="A95" i="2"/>
  <c r="C97" i="3"/>
  <c r="D97" i="3" s="1"/>
  <c r="B97" i="3"/>
  <c r="N338" i="8"/>
  <c r="M338" i="8"/>
  <c r="P126" i="8"/>
  <c r="O126" i="8"/>
  <c r="L128" i="14"/>
  <c r="A129" i="6"/>
  <c r="B129" i="8"/>
  <c r="C129" i="8"/>
  <c r="D129" i="8" s="1"/>
  <c r="O337" i="8"/>
  <c r="P337" i="8"/>
  <c r="O99" i="3"/>
  <c r="P99" i="3"/>
  <c r="Q99" i="3" s="1"/>
  <c r="C98" i="4" s="1"/>
  <c r="F98" i="4" s="1"/>
  <c r="L130" i="10"/>
  <c r="A129" i="18"/>
  <c r="B129" i="14"/>
  <c r="C129" i="14"/>
  <c r="D129" i="14" s="1"/>
  <c r="L128" i="8"/>
  <c r="O127" i="16"/>
  <c r="P127" i="16"/>
  <c r="A131" i="7"/>
  <c r="B131" i="10"/>
  <c r="C131" i="10"/>
  <c r="D131" i="10" s="1"/>
  <c r="O127" i="14"/>
  <c r="P127" i="14"/>
  <c r="O128" i="10"/>
  <c r="P128" i="10"/>
  <c r="N339" i="8"/>
  <c r="M339" i="8"/>
  <c r="O338" i="10"/>
  <c r="P338" i="10"/>
  <c r="A340" i="6"/>
  <c r="B340" i="8"/>
  <c r="C340" i="8"/>
  <c r="D340" i="8" s="1"/>
  <c r="N339" i="10"/>
  <c r="M339" i="10"/>
  <c r="O128" i="16"/>
  <c r="P128" i="16"/>
  <c r="Q125" i="14"/>
  <c r="C124" i="15" s="1"/>
  <c r="F124" i="15" s="1"/>
  <c r="Q336" i="10"/>
  <c r="C335" i="12" s="1"/>
  <c r="F335" i="12" s="1"/>
  <c r="L129" i="16"/>
  <c r="L98" i="3"/>
  <c r="O129" i="10"/>
  <c r="P129" i="10"/>
  <c r="N331" i="3"/>
  <c r="O331" i="3" s="1"/>
  <c r="M331" i="3"/>
  <c r="D332" i="3"/>
  <c r="L332" i="3" s="1"/>
  <c r="A334" i="2"/>
  <c r="B334" i="3"/>
  <c r="C328" i="4"/>
  <c r="F328" i="4" s="1"/>
  <c r="Q330" i="3"/>
  <c r="C333" i="3"/>
  <c r="L131" i="10" l="1"/>
  <c r="L340" i="10"/>
  <c r="L130" i="16"/>
  <c r="Q129" i="10"/>
  <c r="C128" i="12" s="1"/>
  <c r="F128" i="12" s="1"/>
  <c r="Q338" i="10"/>
  <c r="C337" i="12" s="1"/>
  <c r="F337" i="12" s="1"/>
  <c r="L129" i="8"/>
  <c r="Q126" i="8"/>
  <c r="C125" i="9" s="1"/>
  <c r="F125" i="9" s="1"/>
  <c r="L129" i="14"/>
  <c r="Q127" i="14"/>
  <c r="C126" i="15" s="1"/>
  <c r="F126" i="15" s="1"/>
  <c r="M128" i="14"/>
  <c r="N128" i="14"/>
  <c r="Q128" i="16"/>
  <c r="C127" i="17" s="1"/>
  <c r="F127" i="17" s="1"/>
  <c r="A132" i="7"/>
  <c r="B132" i="10"/>
  <c r="C132" i="10"/>
  <c r="D132" i="10" s="1"/>
  <c r="M130" i="10"/>
  <c r="N130" i="10"/>
  <c r="O339" i="8"/>
  <c r="P339" i="8"/>
  <c r="Q339" i="8" s="1"/>
  <c r="C338" i="9" s="1"/>
  <c r="F338" i="9" s="1"/>
  <c r="A131" i="19"/>
  <c r="B131" i="16"/>
  <c r="C131" i="16"/>
  <c r="D131" i="16" s="1"/>
  <c r="L131" i="16" s="1"/>
  <c r="M130" i="16"/>
  <c r="N130" i="16"/>
  <c r="Q127" i="16"/>
  <c r="C126" i="17" s="1"/>
  <c r="F126" i="17" s="1"/>
  <c r="N131" i="10"/>
  <c r="M131" i="10"/>
  <c r="O339" i="10"/>
  <c r="P339" i="10"/>
  <c r="Q339" i="10" s="1"/>
  <c r="C338" i="12" s="1"/>
  <c r="F338" i="12" s="1"/>
  <c r="N98" i="3"/>
  <c r="M98" i="3"/>
  <c r="L340" i="8"/>
  <c r="Q128" i="10"/>
  <c r="C127" i="12" s="1"/>
  <c r="F127" i="12" s="1"/>
  <c r="N128" i="8"/>
  <c r="M128" i="8"/>
  <c r="Q337" i="8"/>
  <c r="C336" i="9" s="1"/>
  <c r="F336" i="9" s="1"/>
  <c r="O338" i="8"/>
  <c r="P338" i="8"/>
  <c r="Q127" i="8"/>
  <c r="C126" i="9" s="1"/>
  <c r="F126" i="9" s="1"/>
  <c r="M129" i="16"/>
  <c r="N129" i="16"/>
  <c r="L97" i="3"/>
  <c r="A341" i="6"/>
  <c r="B341" i="8"/>
  <c r="C341" i="8"/>
  <c r="D341" i="8" s="1"/>
  <c r="L341" i="8" s="1"/>
  <c r="N129" i="14"/>
  <c r="M129" i="14"/>
  <c r="N129" i="8"/>
  <c r="M129" i="8"/>
  <c r="N340" i="10"/>
  <c r="M340" i="10"/>
  <c r="A130" i="18"/>
  <c r="B130" i="14"/>
  <c r="C130" i="14"/>
  <c r="D130" i="14" s="1"/>
  <c r="A130" i="6"/>
  <c r="C130" i="8"/>
  <c r="D130" i="8" s="1"/>
  <c r="B130" i="8"/>
  <c r="A94" i="2"/>
  <c r="C96" i="3"/>
  <c r="D96" i="3" s="1"/>
  <c r="B96" i="3"/>
  <c r="A341" i="7"/>
  <c r="B341" i="10"/>
  <c r="C341" i="10"/>
  <c r="D341" i="10" s="1"/>
  <c r="L341" i="10" s="1"/>
  <c r="P331" i="3"/>
  <c r="Q331" i="3" s="1"/>
  <c r="M332" i="3"/>
  <c r="N332" i="3"/>
  <c r="D333" i="3"/>
  <c r="L333" i="3" s="1"/>
  <c r="A335" i="2"/>
  <c r="B335" i="3"/>
  <c r="C329" i="4"/>
  <c r="F329" i="4" s="1"/>
  <c r="O332" i="3"/>
  <c r="C334" i="3"/>
  <c r="L130" i="8" l="1"/>
  <c r="Q338" i="8"/>
  <c r="C337" i="9" s="1"/>
  <c r="F337" i="9" s="1"/>
  <c r="O129" i="8"/>
  <c r="P129" i="8"/>
  <c r="N340" i="8"/>
  <c r="M340" i="8"/>
  <c r="O130" i="16"/>
  <c r="P130" i="16"/>
  <c r="Q130" i="16" s="1"/>
  <c r="C129" i="17" s="1"/>
  <c r="F129" i="17" s="1"/>
  <c r="O130" i="10"/>
  <c r="P130" i="10"/>
  <c r="M131" i="16"/>
  <c r="N131" i="16"/>
  <c r="L132" i="10"/>
  <c r="O129" i="16"/>
  <c r="P129" i="16"/>
  <c r="A131" i="6"/>
  <c r="B131" i="8"/>
  <c r="C131" i="8"/>
  <c r="D131" i="8" s="1"/>
  <c r="N341" i="8"/>
  <c r="O341" i="8" s="1"/>
  <c r="M341" i="8"/>
  <c r="A133" i="7"/>
  <c r="B133" i="10"/>
  <c r="C133" i="10"/>
  <c r="D133" i="10" s="1"/>
  <c r="N130" i="8"/>
  <c r="M130" i="8"/>
  <c r="O129" i="14"/>
  <c r="Q129" i="14" s="1"/>
  <c r="C128" i="15" s="1"/>
  <c r="F128" i="15" s="1"/>
  <c r="P129" i="14"/>
  <c r="L130" i="14"/>
  <c r="L96" i="3"/>
  <c r="A131" i="18"/>
  <c r="B131" i="14"/>
  <c r="C131" i="14"/>
  <c r="D131" i="14" s="1"/>
  <c r="A132" i="19"/>
  <c r="B132" i="16"/>
  <c r="C132" i="16"/>
  <c r="D132" i="16" s="1"/>
  <c r="N341" i="10"/>
  <c r="M341" i="10"/>
  <c r="O98" i="3"/>
  <c r="P98" i="3"/>
  <c r="Q98" i="3" s="1"/>
  <c r="C97" i="4" s="1"/>
  <c r="F97" i="4" s="1"/>
  <c r="O128" i="14"/>
  <c r="P128" i="14"/>
  <c r="A342" i="7"/>
  <c r="B342" i="10"/>
  <c r="C342" i="10"/>
  <c r="D342" i="10" s="1"/>
  <c r="A342" i="6"/>
  <c r="C342" i="8"/>
  <c r="D342" i="8" s="1"/>
  <c r="B342" i="8"/>
  <c r="A93" i="2"/>
  <c r="C95" i="3"/>
  <c r="D95" i="3" s="1"/>
  <c r="B95" i="3"/>
  <c r="O340" i="10"/>
  <c r="P340" i="10"/>
  <c r="N97" i="3"/>
  <c r="M97" i="3"/>
  <c r="O128" i="8"/>
  <c r="P128" i="8"/>
  <c r="Q128" i="8" s="1"/>
  <c r="C127" i="9" s="1"/>
  <c r="F127" i="9" s="1"/>
  <c r="O131" i="10"/>
  <c r="P131" i="10"/>
  <c r="P332" i="3"/>
  <c r="Q332" i="3" s="1"/>
  <c r="N333" i="3"/>
  <c r="O333" i="3" s="1"/>
  <c r="M333" i="3"/>
  <c r="D334" i="3"/>
  <c r="L334" i="3" s="1"/>
  <c r="A336" i="2"/>
  <c r="B336" i="3"/>
  <c r="C330" i="4"/>
  <c r="F330" i="4" s="1"/>
  <c r="C335" i="3"/>
  <c r="Q340" i="10" l="1"/>
  <c r="C339" i="12" s="1"/>
  <c r="F339" i="12" s="1"/>
  <c r="Q129" i="8"/>
  <c r="C128" i="9" s="1"/>
  <c r="F128" i="9" s="1"/>
  <c r="L131" i="8"/>
  <c r="N131" i="8" s="1"/>
  <c r="Q128" i="14"/>
  <c r="C127" i="15" s="1"/>
  <c r="F127" i="15" s="1"/>
  <c r="L95" i="3"/>
  <c r="M95" i="3" s="1"/>
  <c r="N95" i="3"/>
  <c r="A343" i="7"/>
  <c r="C343" i="10"/>
  <c r="D343" i="10" s="1"/>
  <c r="B343" i="10"/>
  <c r="Q131" i="10"/>
  <c r="C130" i="12" s="1"/>
  <c r="F130" i="12" s="1"/>
  <c r="A133" i="19"/>
  <c r="B133" i="16"/>
  <c r="C133" i="16"/>
  <c r="D133" i="16" s="1"/>
  <c r="L133" i="16" s="1"/>
  <c r="Q130" i="10"/>
  <c r="C129" i="12" s="1"/>
  <c r="F129" i="12" s="1"/>
  <c r="L342" i="8"/>
  <c r="A132" i="18"/>
  <c r="B132" i="14"/>
  <c r="C132" i="14"/>
  <c r="D132" i="14" s="1"/>
  <c r="L133" i="10"/>
  <c r="Q129" i="16"/>
  <c r="C128" i="17" s="1"/>
  <c r="F128" i="17" s="1"/>
  <c r="A92" i="2"/>
  <c r="B94" i="3"/>
  <c r="C94" i="3"/>
  <c r="D94" i="3" s="1"/>
  <c r="O130" i="8"/>
  <c r="P130" i="8"/>
  <c r="A132" i="6"/>
  <c r="B132" i="8"/>
  <c r="C132" i="8"/>
  <c r="D132" i="8" s="1"/>
  <c r="L131" i="14"/>
  <c r="P97" i="3"/>
  <c r="O97" i="3"/>
  <c r="A343" i="6"/>
  <c r="C343" i="8"/>
  <c r="D343" i="8" s="1"/>
  <c r="B343" i="8"/>
  <c r="M96" i="3"/>
  <c r="N96" i="3"/>
  <c r="A134" i="7"/>
  <c r="B134" i="10"/>
  <c r="C134" i="10"/>
  <c r="D134" i="10" s="1"/>
  <c r="N132" i="10"/>
  <c r="M132" i="10"/>
  <c r="O340" i="8"/>
  <c r="P340" i="8"/>
  <c r="L342" i="10"/>
  <c r="O341" i="10"/>
  <c r="P341" i="10"/>
  <c r="M130" i="14"/>
  <c r="N130" i="14"/>
  <c r="P341" i="8"/>
  <c r="Q341" i="8" s="1"/>
  <c r="C340" i="9" s="1"/>
  <c r="F340" i="9" s="1"/>
  <c r="O131" i="16"/>
  <c r="P131" i="16"/>
  <c r="L132" i="16"/>
  <c r="P333" i="3"/>
  <c r="Q333" i="3" s="1"/>
  <c r="N334" i="3"/>
  <c r="O334" i="3" s="1"/>
  <c r="M334" i="3"/>
  <c r="D335" i="3"/>
  <c r="L335" i="3" s="1"/>
  <c r="A337" i="2"/>
  <c r="B337" i="3"/>
  <c r="C331" i="4"/>
  <c r="F331" i="4" s="1"/>
  <c r="C336" i="3"/>
  <c r="M131" i="8" l="1"/>
  <c r="Q131" i="16"/>
  <c r="C130" i="17" s="1"/>
  <c r="F130" i="17" s="1"/>
  <c r="Q97" i="3"/>
  <c r="C96" i="4" s="1"/>
  <c r="F96" i="4" s="1"/>
  <c r="O130" i="14"/>
  <c r="P130" i="14"/>
  <c r="O132" i="10"/>
  <c r="P132" i="10"/>
  <c r="A344" i="6"/>
  <c r="B344" i="8"/>
  <c r="C344" i="8"/>
  <c r="D344" i="8" s="1"/>
  <c r="Q130" i="8"/>
  <c r="C129" i="9" s="1"/>
  <c r="F129" i="9" s="1"/>
  <c r="A133" i="18"/>
  <c r="B133" i="14"/>
  <c r="C133" i="14"/>
  <c r="D133" i="14" s="1"/>
  <c r="L343" i="10"/>
  <c r="N342" i="8"/>
  <c r="M342" i="8"/>
  <c r="A344" i="7"/>
  <c r="B344" i="10"/>
  <c r="C344" i="10"/>
  <c r="D344" i="10" s="1"/>
  <c r="L134" i="10"/>
  <c r="L94" i="3"/>
  <c r="L132" i="14"/>
  <c r="M131" i="14"/>
  <c r="N131" i="14"/>
  <c r="N133" i="16"/>
  <c r="M133" i="16"/>
  <c r="O95" i="3"/>
  <c r="P95" i="3"/>
  <c r="A133" i="6"/>
  <c r="B133" i="8"/>
  <c r="C133" i="8"/>
  <c r="D133" i="8" s="1"/>
  <c r="L343" i="8"/>
  <c r="Q341" i="10"/>
  <c r="C340" i="12" s="1"/>
  <c r="F340" i="12" s="1"/>
  <c r="A135" i="7"/>
  <c r="B135" i="10"/>
  <c r="C135" i="10"/>
  <c r="D135" i="10" s="1"/>
  <c r="A91" i="2"/>
  <c r="B93" i="3"/>
  <c r="C93" i="3"/>
  <c r="D93" i="3" s="1"/>
  <c r="M132" i="16"/>
  <c r="N132" i="16"/>
  <c r="N342" i="10"/>
  <c r="M342" i="10"/>
  <c r="O96" i="3"/>
  <c r="P96" i="3"/>
  <c r="L132" i="8"/>
  <c r="Q340" i="8"/>
  <c r="C339" i="9" s="1"/>
  <c r="F339" i="9" s="1"/>
  <c r="N133" i="10"/>
  <c r="M133" i="10"/>
  <c r="A134" i="19"/>
  <c r="B134" i="16"/>
  <c r="C134" i="16"/>
  <c r="D134" i="16" s="1"/>
  <c r="O131" i="8"/>
  <c r="P131" i="8"/>
  <c r="P334" i="3"/>
  <c r="Q334" i="3" s="1"/>
  <c r="N335" i="3"/>
  <c r="O335" i="3" s="1"/>
  <c r="M335" i="3"/>
  <c r="D336" i="3"/>
  <c r="L336" i="3" s="1"/>
  <c r="A338" i="2"/>
  <c r="B338" i="3"/>
  <c r="C332" i="4"/>
  <c r="F332" i="4" s="1"/>
  <c r="C337" i="3"/>
  <c r="L135" i="10" l="1"/>
  <c r="L133" i="8"/>
  <c r="L93" i="3"/>
  <c r="Q95" i="3"/>
  <c r="C94" i="4" s="1"/>
  <c r="F94" i="4" s="1"/>
  <c r="A135" i="19"/>
  <c r="C135" i="16"/>
  <c r="D135" i="16" s="1"/>
  <c r="B135" i="16"/>
  <c r="O342" i="10"/>
  <c r="P342" i="10"/>
  <c r="A136" i="7"/>
  <c r="B136" i="10"/>
  <c r="C136" i="10"/>
  <c r="D136" i="10" s="1"/>
  <c r="P335" i="3"/>
  <c r="O132" i="16"/>
  <c r="P132" i="16"/>
  <c r="O133" i="16"/>
  <c r="P133" i="16"/>
  <c r="A345" i="7"/>
  <c r="C345" i="10"/>
  <c r="D345" i="10" s="1"/>
  <c r="B345" i="10"/>
  <c r="L344" i="8"/>
  <c r="N343" i="8"/>
  <c r="M343" i="8"/>
  <c r="O131" i="14"/>
  <c r="P131" i="14"/>
  <c r="O342" i="8"/>
  <c r="P342" i="8"/>
  <c r="A345" i="6"/>
  <c r="B345" i="8"/>
  <c r="C345" i="8"/>
  <c r="D345" i="8" s="1"/>
  <c r="L345" i="8" s="1"/>
  <c r="N135" i="10"/>
  <c r="M135" i="10"/>
  <c r="O133" i="10"/>
  <c r="P133" i="10"/>
  <c r="N132" i="8"/>
  <c r="M132" i="8"/>
  <c r="N93" i="3"/>
  <c r="M93" i="3"/>
  <c r="N133" i="8"/>
  <c r="O133" i="8" s="1"/>
  <c r="M133" i="8"/>
  <c r="M132" i="14"/>
  <c r="N132" i="14"/>
  <c r="N343" i="10"/>
  <c r="M343" i="10"/>
  <c r="Q131" i="8"/>
  <c r="C130" i="9" s="1"/>
  <c r="F130" i="9" s="1"/>
  <c r="Q96" i="3"/>
  <c r="C95" i="4" s="1"/>
  <c r="F95" i="4" s="1"/>
  <c r="A90" i="2"/>
  <c r="B92" i="3"/>
  <c r="C92" i="3"/>
  <c r="D92" i="3" s="1"/>
  <c r="A134" i="6"/>
  <c r="B134" i="8"/>
  <c r="C134" i="8"/>
  <c r="D134" i="8" s="1"/>
  <c r="N94" i="3"/>
  <c r="M94" i="3"/>
  <c r="Q132" i="10"/>
  <c r="C131" i="12" s="1"/>
  <c r="F131" i="12" s="1"/>
  <c r="L134" i="16"/>
  <c r="M134" i="10"/>
  <c r="N134" i="10"/>
  <c r="L133" i="14"/>
  <c r="L344" i="10"/>
  <c r="A134" i="18"/>
  <c r="B134" i="14"/>
  <c r="C134" i="14"/>
  <c r="D134" i="14" s="1"/>
  <c r="Q130" i="14"/>
  <c r="C129" i="15" s="1"/>
  <c r="F129" i="15" s="1"/>
  <c r="N336" i="3"/>
  <c r="O336" i="3" s="1"/>
  <c r="M336" i="3"/>
  <c r="D337" i="3"/>
  <c r="L337" i="3" s="1"/>
  <c r="A339" i="2"/>
  <c r="B339" i="3"/>
  <c r="C333" i="4"/>
  <c r="F333" i="4" s="1"/>
  <c r="Q335" i="3"/>
  <c r="C338" i="3"/>
  <c r="Q133" i="16" l="1"/>
  <c r="C132" i="17" s="1"/>
  <c r="F132" i="17" s="1"/>
  <c r="Q342" i="10"/>
  <c r="C341" i="12" s="1"/>
  <c r="F341" i="12" s="1"/>
  <c r="Q133" i="10"/>
  <c r="C132" i="12" s="1"/>
  <c r="F132" i="12" s="1"/>
  <c r="L135" i="16"/>
  <c r="L134" i="14"/>
  <c r="M134" i="14" s="1"/>
  <c r="N133" i="14"/>
  <c r="M133" i="14"/>
  <c r="O343" i="10"/>
  <c r="P343" i="10"/>
  <c r="O132" i="8"/>
  <c r="P132" i="8"/>
  <c r="Q342" i="8"/>
  <c r="C341" i="9" s="1"/>
  <c r="F341" i="9" s="1"/>
  <c r="A137" i="7"/>
  <c r="B137" i="10"/>
  <c r="C137" i="10"/>
  <c r="D137" i="10" s="1"/>
  <c r="N344" i="10"/>
  <c r="M344" i="10"/>
  <c r="O134" i="10"/>
  <c r="P134" i="10"/>
  <c r="O132" i="14"/>
  <c r="P132" i="14"/>
  <c r="Q132" i="14" s="1"/>
  <c r="C131" i="15" s="1"/>
  <c r="F131" i="15" s="1"/>
  <c r="M134" i="16"/>
  <c r="N134" i="16"/>
  <c r="L92" i="3"/>
  <c r="P133" i="8"/>
  <c r="Q133" i="8" s="1"/>
  <c r="C132" i="9" s="1"/>
  <c r="F132" i="9" s="1"/>
  <c r="Q131" i="14"/>
  <c r="C130" i="15" s="1"/>
  <c r="F130" i="15" s="1"/>
  <c r="A89" i="2"/>
  <c r="C91" i="3"/>
  <c r="D91" i="3" s="1"/>
  <c r="B91" i="3"/>
  <c r="O135" i="10"/>
  <c r="P135" i="10"/>
  <c r="Q132" i="16"/>
  <c r="C131" i="17" s="1"/>
  <c r="F131" i="17" s="1"/>
  <c r="A346" i="6"/>
  <c r="B346" i="8"/>
  <c r="C346" i="8"/>
  <c r="D346" i="8" s="1"/>
  <c r="L345" i="10"/>
  <c r="N134" i="14"/>
  <c r="N345" i="8"/>
  <c r="M345" i="8"/>
  <c r="O343" i="8"/>
  <c r="P343" i="8"/>
  <c r="M135" i="16"/>
  <c r="N135" i="16"/>
  <c r="L134" i="8"/>
  <c r="L136" i="10"/>
  <c r="A135" i="6"/>
  <c r="B135" i="8"/>
  <c r="C135" i="8"/>
  <c r="D135" i="8" s="1"/>
  <c r="A346" i="7"/>
  <c r="B346" i="10"/>
  <c r="C346" i="10"/>
  <c r="D346" i="10" s="1"/>
  <c r="A135" i="18"/>
  <c r="B135" i="14"/>
  <c r="C135" i="14"/>
  <c r="D135" i="14" s="1"/>
  <c r="O94" i="3"/>
  <c r="P94" i="3"/>
  <c r="O93" i="3"/>
  <c r="P93" i="3"/>
  <c r="N344" i="8"/>
  <c r="M344" i="8"/>
  <c r="A136" i="19"/>
  <c r="C136" i="16"/>
  <c r="D136" i="16" s="1"/>
  <c r="B136" i="16"/>
  <c r="P336" i="3"/>
  <c r="Q336" i="3" s="1"/>
  <c r="N337" i="3"/>
  <c r="O337" i="3" s="1"/>
  <c r="M337" i="3"/>
  <c r="D338" i="3"/>
  <c r="L338" i="3" s="1"/>
  <c r="A340" i="2"/>
  <c r="B340" i="3"/>
  <c r="C334" i="4"/>
  <c r="F334" i="4" s="1"/>
  <c r="C339" i="3"/>
  <c r="L346" i="10" l="1"/>
  <c r="L91" i="3"/>
  <c r="Q94" i="3"/>
  <c r="C93" i="4" s="1"/>
  <c r="F93" i="4" s="1"/>
  <c r="N345" i="10"/>
  <c r="M345" i="10"/>
  <c r="A138" i="7"/>
  <c r="B138" i="10"/>
  <c r="C138" i="10"/>
  <c r="D138" i="10" s="1"/>
  <c r="L346" i="8"/>
  <c r="Q93" i="3"/>
  <c r="C92" i="4" s="1"/>
  <c r="F92" i="4" s="1"/>
  <c r="L135" i="8"/>
  <c r="Q343" i="8"/>
  <c r="C342" i="9" s="1"/>
  <c r="F342" i="9" s="1"/>
  <c r="A347" i="6"/>
  <c r="C347" i="8"/>
  <c r="D347" i="8" s="1"/>
  <c r="B347" i="8"/>
  <c r="Q134" i="10"/>
  <c r="C133" i="12" s="1"/>
  <c r="F133" i="12" s="1"/>
  <c r="Q132" i="8"/>
  <c r="C131" i="9" s="1"/>
  <c r="F131" i="9" s="1"/>
  <c r="N91" i="3"/>
  <c r="M91" i="3"/>
  <c r="O135" i="16"/>
  <c r="P135" i="16"/>
  <c r="A347" i="7"/>
  <c r="C347" i="10"/>
  <c r="D347" i="10" s="1"/>
  <c r="B347" i="10"/>
  <c r="A88" i="2"/>
  <c r="C90" i="3"/>
  <c r="D90" i="3" s="1"/>
  <c r="B90" i="3"/>
  <c r="O345" i="8"/>
  <c r="P345" i="8"/>
  <c r="Q345" i="8" s="1"/>
  <c r="C344" i="9" s="1"/>
  <c r="F344" i="9" s="1"/>
  <c r="M92" i="3"/>
  <c r="N92" i="3"/>
  <c r="O344" i="10"/>
  <c r="P344" i="10"/>
  <c r="Q343" i="10"/>
  <c r="C342" i="12" s="1"/>
  <c r="F342" i="12" s="1"/>
  <c r="N346" i="10"/>
  <c r="M346" i="10"/>
  <c r="L136" i="16"/>
  <c r="A136" i="6"/>
  <c r="B136" i="8"/>
  <c r="C136" i="8"/>
  <c r="D136" i="8" s="1"/>
  <c r="L136" i="8" s="1"/>
  <c r="L135" i="14"/>
  <c r="N136" i="10"/>
  <c r="M136" i="10"/>
  <c r="Q135" i="10"/>
  <c r="C134" i="12" s="1"/>
  <c r="F134" i="12" s="1"/>
  <c r="O134" i="16"/>
  <c r="P134" i="16"/>
  <c r="O344" i="8"/>
  <c r="P344" i="8"/>
  <c r="Q344" i="8" s="1"/>
  <c r="C343" i="9" s="1"/>
  <c r="F343" i="9" s="1"/>
  <c r="A137" i="19"/>
  <c r="B137" i="16"/>
  <c r="C137" i="16"/>
  <c r="D137" i="16" s="1"/>
  <c r="A136" i="18"/>
  <c r="C136" i="14"/>
  <c r="D136" i="14" s="1"/>
  <c r="B136" i="14"/>
  <c r="N134" i="8"/>
  <c r="M134" i="8"/>
  <c r="O134" i="14"/>
  <c r="P134" i="14"/>
  <c r="L137" i="10"/>
  <c r="O133" i="14"/>
  <c r="P133" i="14"/>
  <c r="P337" i="3"/>
  <c r="Q337" i="3" s="1"/>
  <c r="N338" i="3"/>
  <c r="O338" i="3" s="1"/>
  <c r="M338" i="3"/>
  <c r="P338" i="3" s="1"/>
  <c r="D339" i="3"/>
  <c r="L339" i="3" s="1"/>
  <c r="A341" i="2"/>
  <c r="B341" i="3"/>
  <c r="C335" i="4"/>
  <c r="F335" i="4" s="1"/>
  <c r="C340" i="3"/>
  <c r="Q134" i="14" l="1"/>
  <c r="C133" i="15" s="1"/>
  <c r="F133" i="15" s="1"/>
  <c r="L137" i="16"/>
  <c r="Q134" i="16"/>
  <c r="C133" i="17" s="1"/>
  <c r="F133" i="17" s="1"/>
  <c r="L347" i="8"/>
  <c r="L90" i="3"/>
  <c r="N90" i="3" s="1"/>
  <c r="M137" i="16"/>
  <c r="N137" i="16"/>
  <c r="O346" i="10"/>
  <c r="P346" i="10"/>
  <c r="M90" i="3"/>
  <c r="N135" i="8"/>
  <c r="M135" i="8"/>
  <c r="O136" i="10"/>
  <c r="P136" i="10"/>
  <c r="O91" i="3"/>
  <c r="P91" i="3"/>
  <c r="Q91" i="3" s="1"/>
  <c r="C90" i="4" s="1"/>
  <c r="F90" i="4" s="1"/>
  <c r="N346" i="8"/>
  <c r="M346" i="8"/>
  <c r="O134" i="8"/>
  <c r="P134" i="8"/>
  <c r="O92" i="3"/>
  <c r="P92" i="3"/>
  <c r="Q92" i="3" s="1"/>
  <c r="C91" i="4" s="1"/>
  <c r="F91" i="4" s="1"/>
  <c r="L347" i="10"/>
  <c r="N347" i="8"/>
  <c r="O347" i="8" s="1"/>
  <c r="M347" i="8"/>
  <c r="L138" i="10"/>
  <c r="Q344" i="10"/>
  <c r="C343" i="12" s="1"/>
  <c r="F343" i="12" s="1"/>
  <c r="L136" i="14"/>
  <c r="A137" i="6"/>
  <c r="B137" i="8"/>
  <c r="C137" i="8"/>
  <c r="D137" i="8" s="1"/>
  <c r="A348" i="7"/>
  <c r="B348" i="10"/>
  <c r="C348" i="10"/>
  <c r="D348" i="10" s="1"/>
  <c r="L348" i="10" s="1"/>
  <c r="A139" i="7"/>
  <c r="B139" i="10"/>
  <c r="C139" i="10"/>
  <c r="D139" i="10" s="1"/>
  <c r="N137" i="10"/>
  <c r="M137" i="10"/>
  <c r="M135" i="14"/>
  <c r="N135" i="14"/>
  <c r="M136" i="16"/>
  <c r="N136" i="16"/>
  <c r="A348" i="6"/>
  <c r="B348" i="8"/>
  <c r="C348" i="8"/>
  <c r="D348" i="8" s="1"/>
  <c r="L348" i="8" s="1"/>
  <c r="A138" i="19"/>
  <c r="B138" i="16"/>
  <c r="C138" i="16"/>
  <c r="D138" i="16" s="1"/>
  <c r="A87" i="2"/>
  <c r="C89" i="3"/>
  <c r="D89" i="3" s="1"/>
  <c r="B89" i="3"/>
  <c r="N136" i="8"/>
  <c r="M136" i="8"/>
  <c r="Q133" i="14"/>
  <c r="C132" i="15" s="1"/>
  <c r="F132" i="15" s="1"/>
  <c r="A137" i="18"/>
  <c r="B137" i="14"/>
  <c r="C137" i="14"/>
  <c r="D137" i="14" s="1"/>
  <c r="Q135" i="16"/>
  <c r="C134" i="17" s="1"/>
  <c r="F134" i="17" s="1"/>
  <c r="O345" i="10"/>
  <c r="P345" i="10"/>
  <c r="N339" i="3"/>
  <c r="O339" i="3" s="1"/>
  <c r="M339" i="3"/>
  <c r="D340" i="3"/>
  <c r="L340" i="3" s="1"/>
  <c r="A342" i="2"/>
  <c r="B342" i="3"/>
  <c r="C336" i="4"/>
  <c r="F336" i="4" s="1"/>
  <c r="Q338" i="3"/>
  <c r="C341" i="3"/>
  <c r="P347" i="8" l="1"/>
  <c r="Q347" i="8" s="1"/>
  <c r="C346" i="9" s="1"/>
  <c r="F346" i="9" s="1"/>
  <c r="L139" i="10"/>
  <c r="M139" i="10" s="1"/>
  <c r="L138" i="16"/>
  <c r="N138" i="16" s="1"/>
  <c r="Q345" i="10"/>
  <c r="C344" i="12" s="1"/>
  <c r="F344" i="12" s="1"/>
  <c r="L137" i="8"/>
  <c r="A349" i="6"/>
  <c r="C349" i="8"/>
  <c r="D349" i="8" s="1"/>
  <c r="B349" i="8"/>
  <c r="M136" i="14"/>
  <c r="N136" i="14"/>
  <c r="L89" i="3"/>
  <c r="O136" i="16"/>
  <c r="P136" i="16"/>
  <c r="Q136" i="16" s="1"/>
  <c r="C135" i="17" s="1"/>
  <c r="F135" i="17" s="1"/>
  <c r="A140" i="7"/>
  <c r="B140" i="10"/>
  <c r="C140" i="10"/>
  <c r="D140" i="10" s="1"/>
  <c r="Q134" i="8"/>
  <c r="C133" i="9" s="1"/>
  <c r="F133" i="9" s="1"/>
  <c r="O135" i="8"/>
  <c r="P135" i="8"/>
  <c r="A86" i="2"/>
  <c r="C88" i="3"/>
  <c r="D88" i="3" s="1"/>
  <c r="B88" i="3"/>
  <c r="M138" i="16"/>
  <c r="O346" i="8"/>
  <c r="P346" i="8"/>
  <c r="O90" i="3"/>
  <c r="P90" i="3"/>
  <c r="A138" i="18"/>
  <c r="B138" i="14"/>
  <c r="C138" i="14"/>
  <c r="D138" i="14" s="1"/>
  <c r="A349" i="7"/>
  <c r="B349" i="10"/>
  <c r="C349" i="10"/>
  <c r="D349" i="10" s="1"/>
  <c r="L349" i="10" s="1"/>
  <c r="A139" i="19"/>
  <c r="C139" i="16"/>
  <c r="D139" i="16" s="1"/>
  <c r="B139" i="16"/>
  <c r="N347" i="10"/>
  <c r="O347" i="10" s="1"/>
  <c r="M347" i="10"/>
  <c r="P347" i="10" s="1"/>
  <c r="Q346" i="10"/>
  <c r="C345" i="12" s="1"/>
  <c r="F345" i="12" s="1"/>
  <c r="N348" i="10"/>
  <c r="M348" i="10"/>
  <c r="O137" i="10"/>
  <c r="P137" i="10"/>
  <c r="N137" i="8"/>
  <c r="M137" i="8"/>
  <c r="O137" i="16"/>
  <c r="P137" i="16"/>
  <c r="M138" i="10"/>
  <c r="N138" i="10"/>
  <c r="L137" i="14"/>
  <c r="O135" i="14"/>
  <c r="P135" i="14"/>
  <c r="N348" i="8"/>
  <c r="M348" i="8"/>
  <c r="O136" i="8"/>
  <c r="P136" i="8"/>
  <c r="A138" i="6"/>
  <c r="B138" i="8"/>
  <c r="C138" i="8"/>
  <c r="D138" i="8" s="1"/>
  <c r="Q136" i="10"/>
  <c r="C135" i="12" s="1"/>
  <c r="F135" i="12" s="1"/>
  <c r="P339" i="3"/>
  <c r="Q339" i="3" s="1"/>
  <c r="N340" i="3"/>
  <c r="O340" i="3" s="1"/>
  <c r="M340" i="3"/>
  <c r="D341" i="3"/>
  <c r="L341" i="3" s="1"/>
  <c r="A343" i="2"/>
  <c r="B343" i="3"/>
  <c r="C337" i="4"/>
  <c r="F337" i="4" s="1"/>
  <c r="C342" i="3"/>
  <c r="N139" i="10" l="1"/>
  <c r="L349" i="8"/>
  <c r="Q135" i="8"/>
  <c r="C134" i="9" s="1"/>
  <c r="F134" i="9" s="1"/>
  <c r="Q90" i="3"/>
  <c r="C89" i="4" s="1"/>
  <c r="F89" i="4" s="1"/>
  <c r="M137" i="14"/>
  <c r="N137" i="14"/>
  <c r="A140" i="19"/>
  <c r="B140" i="16"/>
  <c r="C140" i="16"/>
  <c r="D140" i="16" s="1"/>
  <c r="O138" i="10"/>
  <c r="P138" i="10"/>
  <c r="N349" i="10"/>
  <c r="M349" i="10"/>
  <c r="O136" i="14"/>
  <c r="P136" i="14"/>
  <c r="O137" i="8"/>
  <c r="P137" i="8"/>
  <c r="A139" i="18"/>
  <c r="C139" i="14"/>
  <c r="D139" i="14" s="1"/>
  <c r="B139" i="14"/>
  <c r="M89" i="3"/>
  <c r="N89" i="3"/>
  <c r="Q136" i="8"/>
  <c r="C135" i="9" s="1"/>
  <c r="F135" i="9" s="1"/>
  <c r="O348" i="10"/>
  <c r="P348" i="10"/>
  <c r="Q346" i="8"/>
  <c r="C345" i="9" s="1"/>
  <c r="F345" i="9" s="1"/>
  <c r="L139" i="16"/>
  <c r="A350" i="6"/>
  <c r="C350" i="8"/>
  <c r="D350" i="8" s="1"/>
  <c r="B350" i="8"/>
  <c r="L138" i="8"/>
  <c r="Q137" i="10"/>
  <c r="C136" i="12" s="1"/>
  <c r="F136" i="12" s="1"/>
  <c r="Q137" i="16"/>
  <c r="C136" i="17" s="1"/>
  <c r="F136" i="17" s="1"/>
  <c r="L140" i="10"/>
  <c r="O139" i="10"/>
  <c r="P139" i="10"/>
  <c r="N349" i="8"/>
  <c r="M349" i="8"/>
  <c r="A139" i="6"/>
  <c r="C139" i="8"/>
  <c r="D139" i="8" s="1"/>
  <c r="B139" i="8"/>
  <c r="A350" i="7"/>
  <c r="B350" i="10"/>
  <c r="C350" i="10"/>
  <c r="D350" i="10" s="1"/>
  <c r="O138" i="16"/>
  <c r="P138" i="16"/>
  <c r="O348" i="8"/>
  <c r="P348" i="8"/>
  <c r="Q347" i="10"/>
  <c r="C346" i="12" s="1"/>
  <c r="F346" i="12" s="1"/>
  <c r="L138" i="14"/>
  <c r="L88" i="3"/>
  <c r="A141" i="7"/>
  <c r="B141" i="10"/>
  <c r="C141" i="10"/>
  <c r="D141" i="10" s="1"/>
  <c r="Q135" i="14"/>
  <c r="C134" i="15" s="1"/>
  <c r="F134" i="15" s="1"/>
  <c r="A85" i="2"/>
  <c r="C87" i="3"/>
  <c r="D87" i="3" s="1"/>
  <c r="B87" i="3"/>
  <c r="P340" i="3"/>
  <c r="Q340" i="3" s="1"/>
  <c r="N341" i="3"/>
  <c r="O341" i="3" s="1"/>
  <c r="M341" i="3"/>
  <c r="D342" i="3"/>
  <c r="L342" i="3" s="1"/>
  <c r="A344" i="2"/>
  <c r="B344" i="3"/>
  <c r="C338" i="4"/>
  <c r="F338" i="4" s="1"/>
  <c r="C343" i="3"/>
  <c r="L350" i="10" l="1"/>
  <c r="L140" i="16"/>
  <c r="L141" i="10"/>
  <c r="Q138" i="16"/>
  <c r="C137" i="17" s="1"/>
  <c r="F137" i="17" s="1"/>
  <c r="L350" i="8"/>
  <c r="Q136" i="14"/>
  <c r="C135" i="15" s="1"/>
  <c r="F135" i="15" s="1"/>
  <c r="N350" i="10"/>
  <c r="M350" i="10"/>
  <c r="A351" i="6"/>
  <c r="B351" i="8"/>
  <c r="C351" i="8"/>
  <c r="D351" i="8" s="1"/>
  <c r="L351" i="8" s="1"/>
  <c r="O349" i="10"/>
  <c r="P349" i="10"/>
  <c r="N88" i="3"/>
  <c r="M88" i="3"/>
  <c r="Q139" i="10"/>
  <c r="C138" i="12" s="1"/>
  <c r="F138" i="12" s="1"/>
  <c r="M139" i="16"/>
  <c r="N139" i="16"/>
  <c r="L139" i="14"/>
  <c r="Q138" i="10"/>
  <c r="C137" i="12" s="1"/>
  <c r="F137" i="12" s="1"/>
  <c r="N140" i="10"/>
  <c r="M140" i="10"/>
  <c r="A140" i="18"/>
  <c r="B140" i="14"/>
  <c r="C140" i="14"/>
  <c r="D140" i="14" s="1"/>
  <c r="L139" i="8"/>
  <c r="Q348" i="10"/>
  <c r="C347" i="12" s="1"/>
  <c r="F347" i="12" s="1"/>
  <c r="Q137" i="8"/>
  <c r="C136" i="9" s="1"/>
  <c r="F136" i="9" s="1"/>
  <c r="A142" i="7"/>
  <c r="C142" i="10"/>
  <c r="D142" i="10" s="1"/>
  <c r="B142" i="10"/>
  <c r="M140" i="16"/>
  <c r="N140" i="16"/>
  <c r="A84" i="2"/>
  <c r="C86" i="3"/>
  <c r="D86" i="3" s="1"/>
  <c r="B86" i="3"/>
  <c r="Q348" i="8"/>
  <c r="C347" i="9" s="1"/>
  <c r="F347" i="9" s="1"/>
  <c r="A140" i="6"/>
  <c r="C140" i="8"/>
  <c r="D140" i="8" s="1"/>
  <c r="B140" i="8"/>
  <c r="N138" i="8"/>
  <c r="M138" i="8"/>
  <c r="A141" i="19"/>
  <c r="B141" i="16"/>
  <c r="C141" i="16"/>
  <c r="D141" i="16" s="1"/>
  <c r="M138" i="14"/>
  <c r="N138" i="14"/>
  <c r="L87" i="3"/>
  <c r="O89" i="3"/>
  <c r="P89" i="3"/>
  <c r="O137" i="14"/>
  <c r="P137" i="14"/>
  <c r="Q137" i="14" s="1"/>
  <c r="C136" i="15" s="1"/>
  <c r="F136" i="15" s="1"/>
  <c r="A351" i="7"/>
  <c r="B351" i="10"/>
  <c r="C351" i="10"/>
  <c r="D351" i="10" s="1"/>
  <c r="N141" i="10"/>
  <c r="M141" i="10"/>
  <c r="O349" i="8"/>
  <c r="P349" i="8"/>
  <c r="Q349" i="8" s="1"/>
  <c r="C348" i="9" s="1"/>
  <c r="F348" i="9" s="1"/>
  <c r="N350" i="8"/>
  <c r="M350" i="8"/>
  <c r="P341" i="3"/>
  <c r="Q341" i="3" s="1"/>
  <c r="M342" i="3"/>
  <c r="N342" i="3"/>
  <c r="D343" i="3"/>
  <c r="L343" i="3" s="1"/>
  <c r="A345" i="2"/>
  <c r="B345" i="3"/>
  <c r="C339" i="4"/>
  <c r="F339" i="4" s="1"/>
  <c r="C344" i="3"/>
  <c r="L86" i="3" l="1"/>
  <c r="Q349" i="10"/>
  <c r="C348" i="12" s="1"/>
  <c r="F348" i="12" s="1"/>
  <c r="Q89" i="3"/>
  <c r="C88" i="4" s="1"/>
  <c r="F88" i="4" s="1"/>
  <c r="A141" i="6"/>
  <c r="B141" i="8"/>
  <c r="C141" i="8"/>
  <c r="D141" i="8" s="1"/>
  <c r="O88" i="3"/>
  <c r="P88" i="3"/>
  <c r="A352" i="7"/>
  <c r="B352" i="10"/>
  <c r="C352" i="10"/>
  <c r="D352" i="10" s="1"/>
  <c r="L352" i="10" s="1"/>
  <c r="L141" i="16"/>
  <c r="A143" i="7"/>
  <c r="C143" i="10"/>
  <c r="D143" i="10" s="1"/>
  <c r="B143" i="10"/>
  <c r="O140" i="10"/>
  <c r="P140" i="10"/>
  <c r="N351" i="8"/>
  <c r="M351" i="8"/>
  <c r="A83" i="2"/>
  <c r="B85" i="3"/>
  <c r="C85" i="3"/>
  <c r="D85" i="3" s="1"/>
  <c r="N139" i="8"/>
  <c r="M139" i="8"/>
  <c r="O139" i="16"/>
  <c r="P139" i="16"/>
  <c r="O138" i="8"/>
  <c r="P138" i="8"/>
  <c r="O140" i="16"/>
  <c r="P140" i="16"/>
  <c r="A352" i="6"/>
  <c r="B352" i="8"/>
  <c r="C352" i="8"/>
  <c r="D352" i="8" s="1"/>
  <c r="O350" i="8"/>
  <c r="P350" i="8"/>
  <c r="O141" i="10"/>
  <c r="P141" i="10"/>
  <c r="L140" i="14"/>
  <c r="M86" i="3"/>
  <c r="N86" i="3"/>
  <c r="A142" i="19"/>
  <c r="B142" i="16"/>
  <c r="C142" i="16"/>
  <c r="D142" i="16" s="1"/>
  <c r="M139" i="14"/>
  <c r="N139" i="14"/>
  <c r="N87" i="3"/>
  <c r="M87" i="3"/>
  <c r="L351" i="10"/>
  <c r="O138" i="14"/>
  <c r="P138" i="14"/>
  <c r="L140" i="8"/>
  <c r="L142" i="10"/>
  <c r="A141" i="18"/>
  <c r="B141" i="14"/>
  <c r="C141" i="14"/>
  <c r="D141" i="14" s="1"/>
  <c r="O350" i="10"/>
  <c r="P350" i="10"/>
  <c r="P342" i="3"/>
  <c r="O342" i="3"/>
  <c r="N343" i="3"/>
  <c r="O343" i="3" s="1"/>
  <c r="M343" i="3"/>
  <c r="D344" i="3"/>
  <c r="L344" i="3" s="1"/>
  <c r="A346" i="2"/>
  <c r="B346" i="3"/>
  <c r="C340" i="4"/>
  <c r="F340" i="4" s="1"/>
  <c r="C345" i="3"/>
  <c r="L352" i="8" l="1"/>
  <c r="Q139" i="16"/>
  <c r="C138" i="17" s="1"/>
  <c r="F138" i="17" s="1"/>
  <c r="L141" i="14"/>
  <c r="Q138" i="14"/>
  <c r="C137" i="15" s="1"/>
  <c r="F137" i="15" s="1"/>
  <c r="N352" i="10"/>
  <c r="M352" i="10"/>
  <c r="L142" i="16"/>
  <c r="Q350" i="8"/>
  <c r="C349" i="9" s="1"/>
  <c r="F349" i="9" s="1"/>
  <c r="P351" i="8"/>
  <c r="O351" i="8"/>
  <c r="A143" i="19"/>
  <c r="B143" i="16"/>
  <c r="C143" i="16"/>
  <c r="D143" i="16" s="1"/>
  <c r="N351" i="10"/>
  <c r="M351" i="10"/>
  <c r="A353" i="6"/>
  <c r="B353" i="8"/>
  <c r="C353" i="8"/>
  <c r="D353" i="8" s="1"/>
  <c r="L353" i="8" s="1"/>
  <c r="O139" i="8"/>
  <c r="P139" i="8"/>
  <c r="L143" i="10"/>
  <c r="Q88" i="3"/>
  <c r="C87" i="4" s="1"/>
  <c r="F87" i="4" s="1"/>
  <c r="N140" i="8"/>
  <c r="M140" i="8"/>
  <c r="N352" i="8"/>
  <c r="M352" i="8"/>
  <c r="A353" i="7"/>
  <c r="C353" i="10"/>
  <c r="D353" i="10" s="1"/>
  <c r="B353" i="10"/>
  <c r="Q350" i="10"/>
  <c r="C349" i="12" s="1"/>
  <c r="F349" i="12" s="1"/>
  <c r="N141" i="14"/>
  <c r="M141" i="14"/>
  <c r="O87" i="3"/>
  <c r="P87" i="3"/>
  <c r="Q87" i="3" s="1"/>
  <c r="C86" i="4" s="1"/>
  <c r="F86" i="4" s="1"/>
  <c r="Q140" i="16"/>
  <c r="C139" i="17" s="1"/>
  <c r="F139" i="17" s="1"/>
  <c r="L85" i="3"/>
  <c r="A144" i="7"/>
  <c r="B144" i="10"/>
  <c r="C144" i="10"/>
  <c r="D144" i="10" s="1"/>
  <c r="L141" i="8"/>
  <c r="O86" i="3"/>
  <c r="P86" i="3"/>
  <c r="Q140" i="10"/>
  <c r="C139" i="12" s="1"/>
  <c r="F139" i="12" s="1"/>
  <c r="M140" i="14"/>
  <c r="N140" i="14"/>
  <c r="A142" i="18"/>
  <c r="B142" i="14"/>
  <c r="C142" i="14"/>
  <c r="D142" i="14" s="1"/>
  <c r="O139" i="14"/>
  <c r="P139" i="14"/>
  <c r="M142" i="10"/>
  <c r="N142" i="10"/>
  <c r="Q141" i="10"/>
  <c r="C140" i="12" s="1"/>
  <c r="F140" i="12" s="1"/>
  <c r="Q138" i="8"/>
  <c r="C137" i="9" s="1"/>
  <c r="F137" i="9" s="1"/>
  <c r="A82" i="2"/>
  <c r="B84" i="3"/>
  <c r="C84" i="3"/>
  <c r="D84" i="3" s="1"/>
  <c r="M141" i="16"/>
  <c r="N141" i="16"/>
  <c r="A142" i="6"/>
  <c r="B142" i="8"/>
  <c r="C142" i="8"/>
  <c r="D142" i="8" s="1"/>
  <c r="Q342" i="3"/>
  <c r="C341" i="4" s="1"/>
  <c r="F341" i="4" s="1"/>
  <c r="P343" i="3"/>
  <c r="Q343" i="3" s="1"/>
  <c r="N344" i="3"/>
  <c r="O344" i="3" s="1"/>
  <c r="M344" i="3"/>
  <c r="D345" i="3"/>
  <c r="L345" i="3" s="1"/>
  <c r="A347" i="2"/>
  <c r="B347" i="3"/>
  <c r="C346" i="3"/>
  <c r="L144" i="10" l="1"/>
  <c r="L353" i="10"/>
  <c r="Q351" i="8"/>
  <c r="C350" i="9" s="1"/>
  <c r="F350" i="9" s="1"/>
  <c r="O142" i="10"/>
  <c r="P142" i="10"/>
  <c r="N353" i="10"/>
  <c r="M353" i="10"/>
  <c r="O141" i="16"/>
  <c r="P141" i="16"/>
  <c r="A354" i="7"/>
  <c r="B354" i="10"/>
  <c r="C354" i="10"/>
  <c r="D354" i="10" s="1"/>
  <c r="Q139" i="8"/>
  <c r="C138" i="9" s="1"/>
  <c r="F138" i="9" s="1"/>
  <c r="A144" i="19"/>
  <c r="C144" i="16"/>
  <c r="D144" i="16" s="1"/>
  <c r="B144" i="16"/>
  <c r="M85" i="3"/>
  <c r="N85" i="3"/>
  <c r="L84" i="3"/>
  <c r="N141" i="8"/>
  <c r="M141" i="8"/>
  <c r="A354" i="6"/>
  <c r="B354" i="8"/>
  <c r="C354" i="8"/>
  <c r="D354" i="8" s="1"/>
  <c r="A143" i="6"/>
  <c r="B143" i="8"/>
  <c r="C143" i="8"/>
  <c r="D143" i="8" s="1"/>
  <c r="N353" i="8"/>
  <c r="M353" i="8"/>
  <c r="Q139" i="14"/>
  <c r="C138" i="15" s="1"/>
  <c r="F138" i="15" s="1"/>
  <c r="O352" i="8"/>
  <c r="P352" i="8"/>
  <c r="A81" i="2"/>
  <c r="C83" i="3"/>
  <c r="D83" i="3" s="1"/>
  <c r="B83" i="3"/>
  <c r="L142" i="14"/>
  <c r="O141" i="14"/>
  <c r="P141" i="14"/>
  <c r="O140" i="8"/>
  <c r="P140" i="8"/>
  <c r="Q140" i="8" s="1"/>
  <c r="C139" i="9" s="1"/>
  <c r="F139" i="9" s="1"/>
  <c r="M142" i="16"/>
  <c r="N142" i="16"/>
  <c r="Q86" i="3"/>
  <c r="C85" i="4" s="1"/>
  <c r="F85" i="4" s="1"/>
  <c r="N144" i="10"/>
  <c r="M144" i="10"/>
  <c r="O351" i="10"/>
  <c r="P351" i="10"/>
  <c r="A143" i="18"/>
  <c r="B143" i="14"/>
  <c r="C143" i="14"/>
  <c r="D143" i="14" s="1"/>
  <c r="L143" i="14" s="1"/>
  <c r="L142" i="8"/>
  <c r="O140" i="14"/>
  <c r="P140" i="14"/>
  <c r="A145" i="7"/>
  <c r="B145" i="10"/>
  <c r="C145" i="10"/>
  <c r="D145" i="10" s="1"/>
  <c r="N143" i="10"/>
  <c r="M143" i="10"/>
  <c r="L143" i="16"/>
  <c r="O352" i="10"/>
  <c r="P352" i="10"/>
  <c r="P344" i="3"/>
  <c r="Q344" i="3" s="1"/>
  <c r="N345" i="3"/>
  <c r="O345" i="3" s="1"/>
  <c r="M345" i="3"/>
  <c r="D346" i="3"/>
  <c r="L346" i="3" s="1"/>
  <c r="A348" i="2"/>
  <c r="B348" i="3"/>
  <c r="C342" i="4"/>
  <c r="F342" i="4" s="1"/>
  <c r="C347" i="3"/>
  <c r="L354" i="8" l="1"/>
  <c r="Q142" i="10"/>
  <c r="C141" i="12" s="1"/>
  <c r="F141" i="12" s="1"/>
  <c r="L144" i="16"/>
  <c r="L83" i="3"/>
  <c r="M142" i="8"/>
  <c r="N142" i="8"/>
  <c r="N143" i="14"/>
  <c r="M143" i="14"/>
  <c r="L143" i="8"/>
  <c r="O85" i="3"/>
  <c r="P85" i="3"/>
  <c r="A355" i="7"/>
  <c r="B355" i="10"/>
  <c r="C355" i="10"/>
  <c r="D355" i="10" s="1"/>
  <c r="L355" i="10" s="1"/>
  <c r="M143" i="16"/>
  <c r="N143" i="16"/>
  <c r="N144" i="16"/>
  <c r="O144" i="16" s="1"/>
  <c r="M144" i="16"/>
  <c r="O353" i="10"/>
  <c r="P353" i="10"/>
  <c r="N83" i="3"/>
  <c r="M83" i="3"/>
  <c r="M84" i="3"/>
  <c r="N84" i="3"/>
  <c r="A80" i="2"/>
  <c r="C82" i="3"/>
  <c r="D82" i="3" s="1"/>
  <c r="B82" i="3"/>
  <c r="A144" i="6"/>
  <c r="C144" i="8"/>
  <c r="D144" i="8" s="1"/>
  <c r="B144" i="8"/>
  <c r="A144" i="18"/>
  <c r="B144" i="14"/>
  <c r="C144" i="14"/>
  <c r="D144" i="14" s="1"/>
  <c r="L144" i="14" s="1"/>
  <c r="N354" i="8"/>
  <c r="M354" i="8"/>
  <c r="Q141" i="16"/>
  <c r="C140" i="17" s="1"/>
  <c r="F140" i="17" s="1"/>
  <c r="Q352" i="8"/>
  <c r="C351" i="9" s="1"/>
  <c r="F351" i="9" s="1"/>
  <c r="A355" i="6"/>
  <c r="C355" i="8"/>
  <c r="D355" i="8" s="1"/>
  <c r="B355" i="8"/>
  <c r="A145" i="19"/>
  <c r="C145" i="16"/>
  <c r="D145" i="16" s="1"/>
  <c r="B145" i="16"/>
  <c r="Q141" i="14"/>
  <c r="C140" i="15" s="1"/>
  <c r="F140" i="15" s="1"/>
  <c r="O142" i="16"/>
  <c r="P142" i="16"/>
  <c r="O143" i="10"/>
  <c r="P143" i="10"/>
  <c r="L145" i="10"/>
  <c r="A146" i="7"/>
  <c r="B146" i="10"/>
  <c r="C146" i="10"/>
  <c r="D146" i="10" s="1"/>
  <c r="Q351" i="10"/>
  <c r="C350" i="12" s="1"/>
  <c r="F350" i="12" s="1"/>
  <c r="Q352" i="10"/>
  <c r="C351" i="12" s="1"/>
  <c r="F351" i="12" s="1"/>
  <c r="Q140" i="14"/>
  <c r="C139" i="15" s="1"/>
  <c r="F139" i="15" s="1"/>
  <c r="O144" i="10"/>
  <c r="P144" i="10"/>
  <c r="M142" i="14"/>
  <c r="N142" i="14"/>
  <c r="O353" i="8"/>
  <c r="P353" i="8"/>
  <c r="O141" i="8"/>
  <c r="P141" i="8"/>
  <c r="L354" i="10"/>
  <c r="P345" i="3"/>
  <c r="Q345" i="3" s="1"/>
  <c r="N346" i="3"/>
  <c r="O346" i="3" s="1"/>
  <c r="M346" i="3"/>
  <c r="D347" i="3"/>
  <c r="L347" i="3" s="1"/>
  <c r="A349" i="2"/>
  <c r="B349" i="3"/>
  <c r="C343" i="4"/>
  <c r="F343" i="4" s="1"/>
  <c r="C348" i="3"/>
  <c r="Q141" i="8" l="1"/>
  <c r="C140" i="9" s="1"/>
  <c r="F140" i="9" s="1"/>
  <c r="L82" i="3"/>
  <c r="P144" i="16"/>
  <c r="Q144" i="16" s="1"/>
  <c r="C143" i="17" s="1"/>
  <c r="F143" i="17" s="1"/>
  <c r="Q143" i="10"/>
  <c r="C142" i="12" s="1"/>
  <c r="F142" i="12" s="1"/>
  <c r="L355" i="8"/>
  <c r="N82" i="3"/>
  <c r="M82" i="3"/>
  <c r="A147" i="7"/>
  <c r="B147" i="10"/>
  <c r="C147" i="10"/>
  <c r="D147" i="10" s="1"/>
  <c r="N144" i="14"/>
  <c r="M144" i="14"/>
  <c r="N354" i="10"/>
  <c r="O354" i="10" s="1"/>
  <c r="M354" i="10"/>
  <c r="Q144" i="10"/>
  <c r="C143" i="12" s="1"/>
  <c r="F143" i="12" s="1"/>
  <c r="O84" i="3"/>
  <c r="P84" i="3"/>
  <c r="O143" i="16"/>
  <c r="P143" i="16"/>
  <c r="Q143" i="16" s="1"/>
  <c r="C142" i="17" s="1"/>
  <c r="F142" i="17" s="1"/>
  <c r="N355" i="8"/>
  <c r="M355" i="8"/>
  <c r="A145" i="18"/>
  <c r="B145" i="14"/>
  <c r="C145" i="14"/>
  <c r="D145" i="14" s="1"/>
  <c r="O143" i="14"/>
  <c r="P143" i="14"/>
  <c r="A145" i="6"/>
  <c r="B145" i="8"/>
  <c r="C145" i="8"/>
  <c r="D145" i="8" s="1"/>
  <c r="A356" i="7"/>
  <c r="C356" i="10"/>
  <c r="D356" i="10" s="1"/>
  <c r="L356" i="10" s="1"/>
  <c r="B356" i="10"/>
  <c r="L146" i="10"/>
  <c r="L145" i="16"/>
  <c r="O354" i="8"/>
  <c r="P354" i="8"/>
  <c r="N145" i="10"/>
  <c r="M145" i="10"/>
  <c r="A146" i="19"/>
  <c r="B146" i="16"/>
  <c r="C146" i="16"/>
  <c r="D146" i="16" s="1"/>
  <c r="A79" i="2"/>
  <c r="C81" i="3"/>
  <c r="D81" i="3" s="1"/>
  <c r="B81" i="3"/>
  <c r="M143" i="8"/>
  <c r="N143" i="8"/>
  <c r="A356" i="6"/>
  <c r="B356" i="8"/>
  <c r="C356" i="8"/>
  <c r="D356" i="8" s="1"/>
  <c r="N355" i="10"/>
  <c r="M355" i="10"/>
  <c r="O142" i="8"/>
  <c r="P142" i="8"/>
  <c r="O142" i="14"/>
  <c r="P142" i="14"/>
  <c r="Q353" i="10"/>
  <c r="C352" i="12" s="1"/>
  <c r="F352" i="12" s="1"/>
  <c r="Q85" i="3"/>
  <c r="C84" i="4" s="1"/>
  <c r="F84" i="4" s="1"/>
  <c r="Q353" i="8"/>
  <c r="C352" i="9" s="1"/>
  <c r="F352" i="9" s="1"/>
  <c r="Q142" i="16"/>
  <c r="C141" i="17" s="1"/>
  <c r="F141" i="17" s="1"/>
  <c r="L144" i="8"/>
  <c r="O83" i="3"/>
  <c r="P83" i="3"/>
  <c r="P346" i="3"/>
  <c r="Q346" i="3" s="1"/>
  <c r="N347" i="3"/>
  <c r="O347" i="3" s="1"/>
  <c r="M347" i="3"/>
  <c r="D348" i="3"/>
  <c r="L348" i="3" s="1"/>
  <c r="A350" i="2"/>
  <c r="B350" i="3"/>
  <c r="C344" i="4"/>
  <c r="F344" i="4" s="1"/>
  <c r="C349" i="3"/>
  <c r="N356" i="10" l="1"/>
  <c r="M356" i="10"/>
  <c r="N144" i="8"/>
  <c r="M144" i="8"/>
  <c r="L145" i="8"/>
  <c r="L81" i="3"/>
  <c r="Q354" i="8"/>
  <c r="C353" i="9" s="1"/>
  <c r="F353" i="9" s="1"/>
  <c r="A146" i="6"/>
  <c r="C146" i="8"/>
  <c r="D146" i="8" s="1"/>
  <c r="B146" i="8"/>
  <c r="O355" i="10"/>
  <c r="P355" i="10"/>
  <c r="Q355" i="10" s="1"/>
  <c r="C354" i="12" s="1"/>
  <c r="F354" i="12" s="1"/>
  <c r="M145" i="16"/>
  <c r="N145" i="16"/>
  <c r="M146" i="10"/>
  <c r="N146" i="10"/>
  <c r="Q143" i="14"/>
  <c r="C142" i="15" s="1"/>
  <c r="F142" i="15" s="1"/>
  <c r="L147" i="10"/>
  <c r="A357" i="6"/>
  <c r="B357" i="8"/>
  <c r="C357" i="8"/>
  <c r="D357" i="8" s="1"/>
  <c r="A147" i="19"/>
  <c r="B147" i="16"/>
  <c r="C147" i="16"/>
  <c r="D147" i="16" s="1"/>
  <c r="L147" i="16" s="1"/>
  <c r="O145" i="10"/>
  <c r="P145" i="10"/>
  <c r="Q142" i="8"/>
  <c r="C141" i="9" s="1"/>
  <c r="F141" i="9" s="1"/>
  <c r="O355" i="8"/>
  <c r="P355" i="8"/>
  <c r="O144" i="14"/>
  <c r="P144" i="14"/>
  <c r="A78" i="2"/>
  <c r="C80" i="3"/>
  <c r="D80" i="3" s="1"/>
  <c r="B80" i="3"/>
  <c r="L356" i="8"/>
  <c r="L146" i="16"/>
  <c r="L145" i="14"/>
  <c r="Q84" i="3"/>
  <c r="C83" i="4" s="1"/>
  <c r="F83" i="4" s="1"/>
  <c r="A148" i="7"/>
  <c r="B148" i="10"/>
  <c r="C148" i="10"/>
  <c r="D148" i="10" s="1"/>
  <c r="Q83" i="3"/>
  <c r="C82" i="4" s="1"/>
  <c r="F82" i="4" s="1"/>
  <c r="Q142" i="14"/>
  <c r="C141" i="15" s="1"/>
  <c r="F141" i="15" s="1"/>
  <c r="O143" i="8"/>
  <c r="P143" i="8"/>
  <c r="A357" i="7"/>
  <c r="B357" i="10"/>
  <c r="C357" i="10"/>
  <c r="D357" i="10" s="1"/>
  <c r="A146" i="18"/>
  <c r="B146" i="14"/>
  <c r="C146" i="14"/>
  <c r="D146" i="14" s="1"/>
  <c r="L146" i="14" s="1"/>
  <c r="P354" i="10"/>
  <c r="Q354" i="10" s="1"/>
  <c r="C353" i="12" s="1"/>
  <c r="F353" i="12" s="1"/>
  <c r="O82" i="3"/>
  <c r="P82" i="3"/>
  <c r="P347" i="3"/>
  <c r="Q347" i="3" s="1"/>
  <c r="N348" i="3"/>
  <c r="O348" i="3" s="1"/>
  <c r="M348" i="3"/>
  <c r="D349" i="3"/>
  <c r="L349" i="3" s="1"/>
  <c r="A351" i="2"/>
  <c r="B351" i="3"/>
  <c r="C345" i="4"/>
  <c r="F345" i="4" s="1"/>
  <c r="C350" i="3"/>
  <c r="L146" i="8" l="1"/>
  <c r="A149" i="7"/>
  <c r="B149" i="10"/>
  <c r="C149" i="10"/>
  <c r="D149" i="10" s="1"/>
  <c r="A358" i="7"/>
  <c r="B358" i="10"/>
  <c r="C358" i="10"/>
  <c r="D358" i="10" s="1"/>
  <c r="Q144" i="14"/>
  <c r="C143" i="15" s="1"/>
  <c r="F143" i="15" s="1"/>
  <c r="Q82" i="3"/>
  <c r="C81" i="4" s="1"/>
  <c r="F81" i="4" s="1"/>
  <c r="O145" i="16"/>
  <c r="P145" i="16"/>
  <c r="Q145" i="16" s="1"/>
  <c r="C144" i="17" s="1"/>
  <c r="F144" i="17" s="1"/>
  <c r="Q143" i="8"/>
  <c r="C142" i="9" s="1"/>
  <c r="F142" i="9" s="1"/>
  <c r="N146" i="14"/>
  <c r="M146" i="14"/>
  <c r="N356" i="8"/>
  <c r="M356" i="8"/>
  <c r="L357" i="8"/>
  <c r="M147" i="16"/>
  <c r="N147" i="16"/>
  <c r="N145" i="14"/>
  <c r="M145" i="14"/>
  <c r="A148" i="19"/>
  <c r="B148" i="16"/>
  <c r="C148" i="16"/>
  <c r="D148" i="16" s="1"/>
  <c r="M81" i="3"/>
  <c r="N81" i="3"/>
  <c r="M146" i="16"/>
  <c r="P146" i="16" s="1"/>
  <c r="N146" i="16"/>
  <c r="O146" i="16" s="1"/>
  <c r="Q355" i="8"/>
  <c r="C354" i="9" s="1"/>
  <c r="F354" i="9" s="1"/>
  <c r="M145" i="8"/>
  <c r="N145" i="8"/>
  <c r="L80" i="3"/>
  <c r="A358" i="6"/>
  <c r="C358" i="8"/>
  <c r="D358" i="8" s="1"/>
  <c r="B358" i="8"/>
  <c r="O144" i="8"/>
  <c r="P144" i="8"/>
  <c r="O146" i="10"/>
  <c r="P146" i="10"/>
  <c r="A147" i="6"/>
  <c r="B147" i="8"/>
  <c r="C147" i="8"/>
  <c r="D147" i="8" s="1"/>
  <c r="A147" i="18"/>
  <c r="B147" i="14"/>
  <c r="C147" i="14"/>
  <c r="D147" i="14" s="1"/>
  <c r="L147" i="14" s="1"/>
  <c r="N147" i="10"/>
  <c r="M147" i="10"/>
  <c r="M146" i="8"/>
  <c r="N146" i="8"/>
  <c r="L357" i="10"/>
  <c r="L148" i="10"/>
  <c r="A77" i="2"/>
  <c r="C79" i="3"/>
  <c r="D79" i="3" s="1"/>
  <c r="B79" i="3"/>
  <c r="Q145" i="10"/>
  <c r="C144" i="12" s="1"/>
  <c r="F144" i="12" s="1"/>
  <c r="O356" i="10"/>
  <c r="P356" i="10"/>
  <c r="P348" i="3"/>
  <c r="Q348" i="3" s="1"/>
  <c r="M349" i="3"/>
  <c r="N349" i="3"/>
  <c r="D350" i="3"/>
  <c r="L350" i="3" s="1"/>
  <c r="A352" i="2"/>
  <c r="B352" i="3"/>
  <c r="C346" i="4"/>
  <c r="F346" i="4" s="1"/>
  <c r="C351" i="3"/>
  <c r="L149" i="10" l="1"/>
  <c r="L358" i="8"/>
  <c r="N148" i="10"/>
  <c r="M148" i="10"/>
  <c r="A148" i="18"/>
  <c r="B148" i="14"/>
  <c r="C148" i="14"/>
  <c r="D148" i="14" s="1"/>
  <c r="N149" i="10"/>
  <c r="M149" i="10"/>
  <c r="N357" i="8"/>
  <c r="M357" i="8"/>
  <c r="Q356" i="10"/>
  <c r="C355" i="12" s="1"/>
  <c r="F355" i="12" s="1"/>
  <c r="A148" i="6"/>
  <c r="B148" i="8"/>
  <c r="C148" i="8"/>
  <c r="D148" i="8" s="1"/>
  <c r="L148" i="8" s="1"/>
  <c r="N80" i="3"/>
  <c r="M80" i="3"/>
  <c r="L148" i="16"/>
  <c r="A150" i="7"/>
  <c r="B150" i="10"/>
  <c r="C150" i="10"/>
  <c r="D150" i="10" s="1"/>
  <c r="O146" i="8"/>
  <c r="P146" i="8"/>
  <c r="A359" i="6"/>
  <c r="B359" i="8"/>
  <c r="C359" i="8"/>
  <c r="D359" i="8" s="1"/>
  <c r="O145" i="8"/>
  <c r="P145" i="8"/>
  <c r="L79" i="3"/>
  <c r="O147" i="10"/>
  <c r="P147" i="10"/>
  <c r="Q146" i="10"/>
  <c r="C145" i="12" s="1"/>
  <c r="F145" i="12" s="1"/>
  <c r="A149" i="19"/>
  <c r="C149" i="16"/>
  <c r="D149" i="16" s="1"/>
  <c r="B149" i="16"/>
  <c r="L358" i="10"/>
  <c r="N358" i="8"/>
  <c r="M358" i="8"/>
  <c r="O147" i="16"/>
  <c r="P147" i="16"/>
  <c r="O81" i="3"/>
  <c r="P81" i="3"/>
  <c r="L147" i="8"/>
  <c r="N147" i="14"/>
  <c r="O147" i="14" s="1"/>
  <c r="M147" i="14"/>
  <c r="O146" i="14"/>
  <c r="P146" i="14"/>
  <c r="A359" i="7"/>
  <c r="B359" i="10"/>
  <c r="C359" i="10"/>
  <c r="D359" i="10" s="1"/>
  <c r="L359" i="10" s="1"/>
  <c r="N357" i="10"/>
  <c r="M357" i="10"/>
  <c r="O356" i="8"/>
  <c r="P356" i="8"/>
  <c r="A76" i="2"/>
  <c r="B78" i="3"/>
  <c r="C78" i="3"/>
  <c r="D78" i="3" s="1"/>
  <c r="Q144" i="8"/>
  <c r="C143" i="9" s="1"/>
  <c r="F143" i="9" s="1"/>
  <c r="Q146" i="16"/>
  <c r="C145" i="17" s="1"/>
  <c r="F145" i="17" s="1"/>
  <c r="O145" i="14"/>
  <c r="P145" i="14"/>
  <c r="P349" i="3"/>
  <c r="O349" i="3"/>
  <c r="N350" i="3"/>
  <c r="O350" i="3" s="1"/>
  <c r="M350" i="3"/>
  <c r="D351" i="3"/>
  <c r="L351" i="3" s="1"/>
  <c r="A353" i="2"/>
  <c r="B353" i="3"/>
  <c r="C347" i="4"/>
  <c r="F347" i="4" s="1"/>
  <c r="C352" i="3"/>
  <c r="L150" i="10" l="1"/>
  <c r="L149" i="16"/>
  <c r="L359" i="8"/>
  <c r="M359" i="8" s="1"/>
  <c r="L148" i="14"/>
  <c r="Q145" i="14"/>
  <c r="C144" i="15" s="1"/>
  <c r="F144" i="15" s="1"/>
  <c r="N359" i="10"/>
  <c r="M359" i="10"/>
  <c r="M149" i="16"/>
  <c r="N149" i="16"/>
  <c r="N148" i="16"/>
  <c r="O148" i="16" s="1"/>
  <c r="M148" i="16"/>
  <c r="Q81" i="3"/>
  <c r="C80" i="4" s="1"/>
  <c r="F80" i="4" s="1"/>
  <c r="A150" i="19"/>
  <c r="B150" i="16"/>
  <c r="C150" i="16"/>
  <c r="D150" i="16" s="1"/>
  <c r="L150" i="16" s="1"/>
  <c r="O357" i="8"/>
  <c r="P357" i="8"/>
  <c r="L78" i="3"/>
  <c r="A360" i="7"/>
  <c r="B360" i="10"/>
  <c r="C360" i="10"/>
  <c r="D360" i="10" s="1"/>
  <c r="L360" i="10" s="1"/>
  <c r="Q147" i="16"/>
  <c r="C146" i="17" s="1"/>
  <c r="F146" i="17" s="1"/>
  <c r="A360" i="6"/>
  <c r="B360" i="8"/>
  <c r="C360" i="8"/>
  <c r="D360" i="8" s="1"/>
  <c r="O80" i="3"/>
  <c r="P80" i="3"/>
  <c r="O149" i="10"/>
  <c r="P149" i="10"/>
  <c r="N148" i="8"/>
  <c r="M148" i="8"/>
  <c r="Q146" i="14"/>
  <c r="C145" i="15" s="1"/>
  <c r="F145" i="15" s="1"/>
  <c r="Q147" i="10"/>
  <c r="C146" i="12" s="1"/>
  <c r="F146" i="12" s="1"/>
  <c r="Q146" i="8"/>
  <c r="C145" i="9" s="1"/>
  <c r="F145" i="9" s="1"/>
  <c r="N358" i="10"/>
  <c r="M358" i="10"/>
  <c r="A75" i="2"/>
  <c r="B77" i="3"/>
  <c r="C77" i="3"/>
  <c r="D77" i="3" s="1"/>
  <c r="N148" i="14"/>
  <c r="M148" i="14"/>
  <c r="Q356" i="8"/>
  <c r="C355" i="9" s="1"/>
  <c r="F355" i="9" s="1"/>
  <c r="P147" i="14"/>
  <c r="Q147" i="14" s="1"/>
  <c r="C146" i="15" s="1"/>
  <c r="F146" i="15" s="1"/>
  <c r="O358" i="8"/>
  <c r="P358" i="8"/>
  <c r="N79" i="3"/>
  <c r="M79" i="3"/>
  <c r="A149" i="6"/>
  <c r="B149" i="8"/>
  <c r="C149" i="8"/>
  <c r="D149" i="8" s="1"/>
  <c r="A149" i="18"/>
  <c r="B149" i="14"/>
  <c r="C149" i="14"/>
  <c r="D149" i="14" s="1"/>
  <c r="L149" i="14" s="1"/>
  <c r="M150" i="10"/>
  <c r="N150" i="10"/>
  <c r="O357" i="10"/>
  <c r="P357" i="10"/>
  <c r="M147" i="8"/>
  <c r="N147" i="8"/>
  <c r="Q145" i="8"/>
  <c r="C144" i="9" s="1"/>
  <c r="F144" i="9" s="1"/>
  <c r="A151" i="7"/>
  <c r="B151" i="10"/>
  <c r="C151" i="10"/>
  <c r="D151" i="10" s="1"/>
  <c r="O148" i="10"/>
  <c r="P148" i="10"/>
  <c r="P350" i="3"/>
  <c r="Q350" i="3" s="1"/>
  <c r="Q349" i="3"/>
  <c r="N351" i="3"/>
  <c r="O351" i="3" s="1"/>
  <c r="M351" i="3"/>
  <c r="D352" i="3"/>
  <c r="L352" i="3" s="1"/>
  <c r="A354" i="2"/>
  <c r="B354" i="3"/>
  <c r="C348" i="4"/>
  <c r="F348" i="4" s="1"/>
  <c r="C353" i="3"/>
  <c r="N359" i="8" l="1"/>
  <c r="Q80" i="3"/>
  <c r="C79" i="4" s="1"/>
  <c r="F79" i="4" s="1"/>
  <c r="Q148" i="10"/>
  <c r="C147" i="12" s="1"/>
  <c r="F147" i="12" s="1"/>
  <c r="Q357" i="10"/>
  <c r="C356" i="12" s="1"/>
  <c r="F356" i="12" s="1"/>
  <c r="P148" i="16"/>
  <c r="Q148" i="16" s="1"/>
  <c r="C147" i="17" s="1"/>
  <c r="F147" i="17" s="1"/>
  <c r="Q357" i="8"/>
  <c r="C356" i="9" s="1"/>
  <c r="F356" i="9" s="1"/>
  <c r="A361" i="7"/>
  <c r="B361" i="10"/>
  <c r="C361" i="10"/>
  <c r="D361" i="10" s="1"/>
  <c r="A151" i="19"/>
  <c r="B151" i="16"/>
  <c r="C151" i="16"/>
  <c r="D151" i="16" s="1"/>
  <c r="L149" i="8"/>
  <c r="M78" i="3"/>
  <c r="N78" i="3"/>
  <c r="A150" i="6"/>
  <c r="B150" i="8"/>
  <c r="C150" i="8"/>
  <c r="D150" i="8" s="1"/>
  <c r="L151" i="10"/>
  <c r="P79" i="3"/>
  <c r="O79" i="3"/>
  <c r="L77" i="3"/>
  <c r="O148" i="8"/>
  <c r="P148" i="8"/>
  <c r="A361" i="6"/>
  <c r="B361" i="8"/>
  <c r="C361" i="8"/>
  <c r="D361" i="8" s="1"/>
  <c r="O149" i="16"/>
  <c r="P149" i="16"/>
  <c r="O150" i="10"/>
  <c r="P150" i="10"/>
  <c r="A74" i="2"/>
  <c r="B76" i="3"/>
  <c r="C76" i="3"/>
  <c r="D76" i="3" s="1"/>
  <c r="O359" i="8"/>
  <c r="P359" i="8"/>
  <c r="O148" i="14"/>
  <c r="P148" i="14"/>
  <c r="Q148" i="14" s="1"/>
  <c r="C147" i="15" s="1"/>
  <c r="F147" i="15" s="1"/>
  <c r="N149" i="14"/>
  <c r="M149" i="14"/>
  <c r="Q358" i="8"/>
  <c r="C357" i="9" s="1"/>
  <c r="F357" i="9" s="1"/>
  <c r="M150" i="16"/>
  <c r="N150" i="16"/>
  <c r="L360" i="8"/>
  <c r="A152" i="7"/>
  <c r="B152" i="10"/>
  <c r="C152" i="10"/>
  <c r="D152" i="10" s="1"/>
  <c r="N360" i="10"/>
  <c r="M360" i="10"/>
  <c r="P147" i="8"/>
  <c r="O147" i="8"/>
  <c r="A150" i="18"/>
  <c r="B150" i="14"/>
  <c r="C150" i="14"/>
  <c r="D150" i="14" s="1"/>
  <c r="O358" i="10"/>
  <c r="P358" i="10"/>
  <c r="Q149" i="10"/>
  <c r="C148" i="12" s="1"/>
  <c r="F148" i="12" s="1"/>
  <c r="O359" i="10"/>
  <c r="P359" i="10"/>
  <c r="P351" i="3"/>
  <c r="Q351" i="3" s="1"/>
  <c r="N352" i="3"/>
  <c r="O352" i="3" s="1"/>
  <c r="M352" i="3"/>
  <c r="D353" i="3"/>
  <c r="L353" i="3" s="1"/>
  <c r="A355" i="2"/>
  <c r="B355" i="3"/>
  <c r="C349" i="4"/>
  <c r="F349" i="4" s="1"/>
  <c r="C354" i="3"/>
  <c r="L361" i="10" l="1"/>
  <c r="L152" i="10"/>
  <c r="Q149" i="16"/>
  <c r="C148" i="17" s="1"/>
  <c r="F148" i="17" s="1"/>
  <c r="Q150" i="10"/>
  <c r="C149" i="12" s="1"/>
  <c r="F149" i="12" s="1"/>
  <c r="Q147" i="8"/>
  <c r="C146" i="9" s="1"/>
  <c r="F146" i="9" s="1"/>
  <c r="L150" i="14"/>
  <c r="N150" i="14" s="1"/>
  <c r="M77" i="3"/>
  <c r="N77" i="3"/>
  <c r="A151" i="18"/>
  <c r="B151" i="14"/>
  <c r="C151" i="14"/>
  <c r="D151" i="14" s="1"/>
  <c r="N152" i="10"/>
  <c r="M152" i="10"/>
  <c r="A153" i="7"/>
  <c r="B153" i="10"/>
  <c r="C153" i="10"/>
  <c r="D153" i="10" s="1"/>
  <c r="Q79" i="3"/>
  <c r="C78" i="4" s="1"/>
  <c r="F78" i="4" s="1"/>
  <c r="N149" i="8"/>
  <c r="M149" i="8"/>
  <c r="P150" i="16"/>
  <c r="O150" i="16"/>
  <c r="L361" i="8"/>
  <c r="L150" i="8"/>
  <c r="A152" i="19"/>
  <c r="B152" i="16"/>
  <c r="C152" i="16"/>
  <c r="D152" i="16" s="1"/>
  <c r="L151" i="16"/>
  <c r="Q359" i="10"/>
  <c r="C358" i="12" s="1"/>
  <c r="F358" i="12" s="1"/>
  <c r="A362" i="6"/>
  <c r="B362" i="8"/>
  <c r="C362" i="8"/>
  <c r="D362" i="8" s="1"/>
  <c r="N361" i="10"/>
  <c r="M361" i="10"/>
  <c r="N360" i="8"/>
  <c r="M360" i="8"/>
  <c r="N151" i="10"/>
  <c r="M151" i="10"/>
  <c r="O360" i="10"/>
  <c r="P360" i="10"/>
  <c r="Q360" i="10" s="1"/>
  <c r="C359" i="12" s="1"/>
  <c r="F359" i="12" s="1"/>
  <c r="A73" i="2"/>
  <c r="C75" i="3"/>
  <c r="D75" i="3" s="1"/>
  <c r="B75" i="3"/>
  <c r="A151" i="6"/>
  <c r="C151" i="8"/>
  <c r="D151" i="8" s="1"/>
  <c r="L151" i="8" s="1"/>
  <c r="B151" i="8"/>
  <c r="Q359" i="8"/>
  <c r="C358" i="9" s="1"/>
  <c r="F358" i="9" s="1"/>
  <c r="L76" i="3"/>
  <c r="Q358" i="10"/>
  <c r="C357" i="12" s="1"/>
  <c r="F357" i="12" s="1"/>
  <c r="O149" i="14"/>
  <c r="P149" i="14"/>
  <c r="Q148" i="8"/>
  <c r="C147" i="9" s="1"/>
  <c r="F147" i="9" s="1"/>
  <c r="O78" i="3"/>
  <c r="Q78" i="3" s="1"/>
  <c r="C77" i="4" s="1"/>
  <c r="F77" i="4" s="1"/>
  <c r="P78" i="3"/>
  <c r="A362" i="7"/>
  <c r="B362" i="10"/>
  <c r="C362" i="10"/>
  <c r="D362" i="10" s="1"/>
  <c r="L362" i="10" s="1"/>
  <c r="P352" i="3"/>
  <c r="Q352" i="3" s="1"/>
  <c r="M353" i="3"/>
  <c r="N353" i="3"/>
  <c r="O353" i="3" s="1"/>
  <c r="D354" i="3"/>
  <c r="L354" i="3" s="1"/>
  <c r="A356" i="2"/>
  <c r="B356" i="3"/>
  <c r="C350" i="4"/>
  <c r="F350" i="4" s="1"/>
  <c r="C355" i="3"/>
  <c r="M150" i="14" l="1"/>
  <c r="L75" i="3"/>
  <c r="N151" i="8"/>
  <c r="M151" i="8"/>
  <c r="O151" i="10"/>
  <c r="P151" i="10"/>
  <c r="O152" i="10"/>
  <c r="P152" i="10"/>
  <c r="A152" i="6"/>
  <c r="B152" i="8"/>
  <c r="C152" i="8"/>
  <c r="D152" i="8" s="1"/>
  <c r="M151" i="16"/>
  <c r="N151" i="16"/>
  <c r="L151" i="14"/>
  <c r="L152" i="16"/>
  <c r="A72" i="2"/>
  <c r="C74" i="3"/>
  <c r="D74" i="3" s="1"/>
  <c r="B74" i="3"/>
  <c r="O361" i="10"/>
  <c r="P361" i="10"/>
  <c r="A153" i="19"/>
  <c r="B153" i="16"/>
  <c r="C153" i="16"/>
  <c r="D153" i="16" s="1"/>
  <c r="L153" i="16" s="1"/>
  <c r="O77" i="3"/>
  <c r="P77" i="3"/>
  <c r="N75" i="3"/>
  <c r="M75" i="3"/>
  <c r="A152" i="18"/>
  <c r="B152" i="14"/>
  <c r="C152" i="14"/>
  <c r="D152" i="14" s="1"/>
  <c r="L152" i="14" s="1"/>
  <c r="N76" i="3"/>
  <c r="M76" i="3"/>
  <c r="N150" i="8"/>
  <c r="M150" i="8"/>
  <c r="L153" i="10"/>
  <c r="O360" i="8"/>
  <c r="P360" i="8"/>
  <c r="O149" i="8"/>
  <c r="P149" i="8"/>
  <c r="Q149" i="14"/>
  <c r="C148" i="15" s="1"/>
  <c r="F148" i="15" s="1"/>
  <c r="A363" i="7"/>
  <c r="B363" i="10"/>
  <c r="C363" i="10"/>
  <c r="D363" i="10" s="1"/>
  <c r="L363" i="10" s="1"/>
  <c r="L362" i="8"/>
  <c r="A154" i="7"/>
  <c r="B154" i="10"/>
  <c r="C154" i="10"/>
  <c r="D154" i="10" s="1"/>
  <c r="N362" i="10"/>
  <c r="M362" i="10"/>
  <c r="N361" i="8"/>
  <c r="M361" i="8"/>
  <c r="A363" i="6"/>
  <c r="B363" i="8"/>
  <c r="C363" i="8"/>
  <c r="D363" i="8" s="1"/>
  <c r="L363" i="8" s="1"/>
  <c r="Q150" i="16"/>
  <c r="C149" i="17" s="1"/>
  <c r="F149" i="17" s="1"/>
  <c r="O150" i="14"/>
  <c r="P150" i="14"/>
  <c r="P353" i="3"/>
  <c r="Q353" i="3" s="1"/>
  <c r="N354" i="3"/>
  <c r="O354" i="3" s="1"/>
  <c r="M354" i="3"/>
  <c r="D355" i="3"/>
  <c r="L355" i="3" s="1"/>
  <c r="A357" i="2"/>
  <c r="B357" i="3"/>
  <c r="C351" i="4"/>
  <c r="F351" i="4" s="1"/>
  <c r="C356" i="3"/>
  <c r="Q361" i="10" l="1"/>
  <c r="C360" i="12" s="1"/>
  <c r="F360" i="12" s="1"/>
  <c r="Q360" i="8"/>
  <c r="C359" i="9" s="1"/>
  <c r="F359" i="9" s="1"/>
  <c r="Q150" i="14"/>
  <c r="C149" i="15" s="1"/>
  <c r="F149" i="15" s="1"/>
  <c r="O76" i="3"/>
  <c r="P76" i="3"/>
  <c r="Q76" i="3" s="1"/>
  <c r="C75" i="4" s="1"/>
  <c r="F75" i="4" s="1"/>
  <c r="Q152" i="10"/>
  <c r="C151" i="12" s="1"/>
  <c r="F151" i="12" s="1"/>
  <c r="N362" i="8"/>
  <c r="M362" i="8"/>
  <c r="O361" i="8"/>
  <c r="P361" i="8"/>
  <c r="O75" i="3"/>
  <c r="Q75" i="3" s="1"/>
  <c r="C74" i="4" s="1"/>
  <c r="F74" i="4" s="1"/>
  <c r="P75" i="3"/>
  <c r="L74" i="3"/>
  <c r="A364" i="7"/>
  <c r="B364" i="10"/>
  <c r="C364" i="10"/>
  <c r="D364" i="10" s="1"/>
  <c r="O150" i="8"/>
  <c r="P150" i="8"/>
  <c r="Q77" i="3"/>
  <c r="C76" i="4" s="1"/>
  <c r="F76" i="4" s="1"/>
  <c r="A153" i="6"/>
  <c r="C153" i="8"/>
  <c r="D153" i="8" s="1"/>
  <c r="B153" i="8"/>
  <c r="O362" i="10"/>
  <c r="P362" i="10"/>
  <c r="N152" i="14"/>
  <c r="M152" i="14"/>
  <c r="N151" i="14"/>
  <c r="O151" i="14" s="1"/>
  <c r="M151" i="14"/>
  <c r="N363" i="8"/>
  <c r="M363" i="8"/>
  <c r="L154" i="10"/>
  <c r="Q149" i="8"/>
  <c r="C148" i="9" s="1"/>
  <c r="F148" i="9" s="1"/>
  <c r="A155" i="7"/>
  <c r="B155" i="10"/>
  <c r="C155" i="10"/>
  <c r="D155" i="10" s="1"/>
  <c r="A154" i="19"/>
  <c r="B154" i="16"/>
  <c r="C154" i="16"/>
  <c r="D154" i="16" s="1"/>
  <c r="O151" i="16"/>
  <c r="P151" i="16"/>
  <c r="Q151" i="10"/>
  <c r="C150" i="12" s="1"/>
  <c r="F150" i="12" s="1"/>
  <c r="A71" i="2"/>
  <c r="C73" i="3"/>
  <c r="D73" i="3" s="1"/>
  <c r="B73" i="3"/>
  <c r="N152" i="16"/>
  <c r="M152" i="16"/>
  <c r="A364" i="6"/>
  <c r="B364" i="8"/>
  <c r="C364" i="8"/>
  <c r="D364" i="8" s="1"/>
  <c r="A153" i="18"/>
  <c r="B153" i="14"/>
  <c r="C153" i="14"/>
  <c r="D153" i="14" s="1"/>
  <c r="M153" i="16"/>
  <c r="N153" i="16"/>
  <c r="N363" i="10"/>
  <c r="M363" i="10"/>
  <c r="N153" i="10"/>
  <c r="M153" i="10"/>
  <c r="L152" i="8"/>
  <c r="O151" i="8"/>
  <c r="P151" i="8"/>
  <c r="P354" i="3"/>
  <c r="Q354" i="3" s="1"/>
  <c r="N355" i="3"/>
  <c r="O355" i="3" s="1"/>
  <c r="M355" i="3"/>
  <c r="D356" i="3"/>
  <c r="L356" i="3" s="1"/>
  <c r="A358" i="2"/>
  <c r="B358" i="3"/>
  <c r="C352" i="4"/>
  <c r="F352" i="4" s="1"/>
  <c r="C357" i="3"/>
  <c r="L364" i="10" l="1"/>
  <c r="Q150" i="8"/>
  <c r="C149" i="9" s="1"/>
  <c r="F149" i="9" s="1"/>
  <c r="Q361" i="8"/>
  <c r="C360" i="9" s="1"/>
  <c r="F360" i="9" s="1"/>
  <c r="A154" i="18"/>
  <c r="B154" i="14"/>
  <c r="C154" i="14"/>
  <c r="D154" i="14" s="1"/>
  <c r="L154" i="14" s="1"/>
  <c r="A70" i="2"/>
  <c r="C72" i="3"/>
  <c r="D72" i="3" s="1"/>
  <c r="B72" i="3"/>
  <c r="L155" i="10"/>
  <c r="N152" i="8"/>
  <c r="M152" i="8"/>
  <c r="A156" i="7"/>
  <c r="B156" i="10"/>
  <c r="C156" i="10"/>
  <c r="D156" i="10" s="1"/>
  <c r="L364" i="8"/>
  <c r="N364" i="10"/>
  <c r="M364" i="10"/>
  <c r="O152" i="14"/>
  <c r="P152" i="14"/>
  <c r="O363" i="10"/>
  <c r="P363" i="10"/>
  <c r="A365" i="6"/>
  <c r="C365" i="8"/>
  <c r="D365" i="8" s="1"/>
  <c r="B365" i="8"/>
  <c r="Q151" i="16"/>
  <c r="C150" i="17" s="1"/>
  <c r="F150" i="17" s="1"/>
  <c r="N154" i="10"/>
  <c r="O154" i="10" s="1"/>
  <c r="M154" i="10"/>
  <c r="Q362" i="10"/>
  <c r="C361" i="12" s="1"/>
  <c r="F361" i="12" s="1"/>
  <c r="O362" i="8"/>
  <c r="P362" i="8"/>
  <c r="L154" i="16"/>
  <c r="L153" i="8"/>
  <c r="A365" i="7"/>
  <c r="B365" i="10"/>
  <c r="C365" i="10"/>
  <c r="D365" i="10" s="1"/>
  <c r="O152" i="16"/>
  <c r="P152" i="16"/>
  <c r="O363" i="8"/>
  <c r="P363" i="8"/>
  <c r="N74" i="3"/>
  <c r="M74" i="3"/>
  <c r="O153" i="10"/>
  <c r="P153" i="10"/>
  <c r="O153" i="16"/>
  <c r="P153" i="16"/>
  <c r="Q151" i="8"/>
  <c r="C150" i="9" s="1"/>
  <c r="F150" i="9" s="1"/>
  <c r="L153" i="14"/>
  <c r="L73" i="3"/>
  <c r="A155" i="19"/>
  <c r="B155" i="16"/>
  <c r="C155" i="16"/>
  <c r="D155" i="16" s="1"/>
  <c r="P151" i="14"/>
  <c r="Q151" i="14" s="1"/>
  <c r="C150" i="15" s="1"/>
  <c r="F150" i="15" s="1"/>
  <c r="A154" i="6"/>
  <c r="C154" i="8"/>
  <c r="D154" i="8" s="1"/>
  <c r="B154" i="8"/>
  <c r="P355" i="3"/>
  <c r="Q355" i="3" s="1"/>
  <c r="M356" i="3"/>
  <c r="N356" i="3"/>
  <c r="O356" i="3" s="1"/>
  <c r="D357" i="3"/>
  <c r="L357" i="3" s="1"/>
  <c r="A359" i="2"/>
  <c r="B359" i="3"/>
  <c r="C353" i="4"/>
  <c r="F353" i="4" s="1"/>
  <c r="C358" i="3"/>
  <c r="Q152" i="14" l="1"/>
  <c r="C151" i="15" s="1"/>
  <c r="F151" i="15" s="1"/>
  <c r="Q153" i="10"/>
  <c r="C152" i="12" s="1"/>
  <c r="F152" i="12" s="1"/>
  <c r="L155" i="16"/>
  <c r="Q362" i="8"/>
  <c r="C361" i="9" s="1"/>
  <c r="F361" i="9" s="1"/>
  <c r="L72" i="3"/>
  <c r="O152" i="8"/>
  <c r="P152" i="8"/>
  <c r="Q152" i="8" s="1"/>
  <c r="C151" i="9" s="1"/>
  <c r="F151" i="9" s="1"/>
  <c r="A156" i="19"/>
  <c r="B156" i="16"/>
  <c r="C156" i="16"/>
  <c r="D156" i="16" s="1"/>
  <c r="A366" i="7"/>
  <c r="C366" i="10"/>
  <c r="D366" i="10" s="1"/>
  <c r="B366" i="10"/>
  <c r="N155" i="10"/>
  <c r="M155" i="10"/>
  <c r="M73" i="3"/>
  <c r="N73" i="3"/>
  <c r="O74" i="3"/>
  <c r="P74" i="3"/>
  <c r="Q74" i="3" s="1"/>
  <c r="C73" i="4" s="1"/>
  <c r="F73" i="4" s="1"/>
  <c r="N153" i="8"/>
  <c r="M153" i="8"/>
  <c r="L365" i="8"/>
  <c r="O364" i="10"/>
  <c r="P364" i="10"/>
  <c r="N153" i="14"/>
  <c r="M153" i="14"/>
  <c r="M154" i="16"/>
  <c r="N154" i="16"/>
  <c r="N364" i="8"/>
  <c r="M364" i="8"/>
  <c r="N72" i="3"/>
  <c r="M72" i="3"/>
  <c r="L154" i="8"/>
  <c r="Q363" i="8"/>
  <c r="C362" i="9" s="1"/>
  <c r="F362" i="9" s="1"/>
  <c r="A366" i="6"/>
  <c r="C366" i="8"/>
  <c r="D366" i="8" s="1"/>
  <c r="B366" i="8"/>
  <c r="L156" i="10"/>
  <c r="A69" i="2"/>
  <c r="C71" i="3"/>
  <c r="D71" i="3" s="1"/>
  <c r="B71" i="3"/>
  <c r="N154" i="14"/>
  <c r="M154" i="14"/>
  <c r="A155" i="6"/>
  <c r="B155" i="8"/>
  <c r="C155" i="8"/>
  <c r="D155" i="8" s="1"/>
  <c r="L155" i="8" s="1"/>
  <c r="Q153" i="16"/>
  <c r="C152" i="17" s="1"/>
  <c r="F152" i="17" s="1"/>
  <c r="Q152" i="16"/>
  <c r="C151" i="17" s="1"/>
  <c r="F151" i="17" s="1"/>
  <c r="Q363" i="10"/>
  <c r="C362" i="12" s="1"/>
  <c r="F362" i="12" s="1"/>
  <c r="A157" i="7"/>
  <c r="B157" i="10"/>
  <c r="C157" i="10"/>
  <c r="D157" i="10" s="1"/>
  <c r="N155" i="16"/>
  <c r="M155" i="16"/>
  <c r="L365" i="10"/>
  <c r="P154" i="10"/>
  <c r="Q154" i="10" s="1"/>
  <c r="C153" i="12" s="1"/>
  <c r="F153" i="12" s="1"/>
  <c r="A155" i="18"/>
  <c r="B155" i="14"/>
  <c r="C155" i="14"/>
  <c r="D155" i="14" s="1"/>
  <c r="L155" i="14" s="1"/>
  <c r="P356" i="3"/>
  <c r="Q356" i="3" s="1"/>
  <c r="N357" i="3"/>
  <c r="M357" i="3"/>
  <c r="D358" i="3"/>
  <c r="L358" i="3" s="1"/>
  <c r="A360" i="2"/>
  <c r="B360" i="3"/>
  <c r="C354" i="4"/>
  <c r="F354" i="4" s="1"/>
  <c r="O357" i="3"/>
  <c r="C359" i="3"/>
  <c r="Q364" i="10" l="1"/>
  <c r="C363" i="12" s="1"/>
  <c r="F363" i="12" s="1"/>
  <c r="L71" i="3"/>
  <c r="L366" i="10"/>
  <c r="M366" i="10" s="1"/>
  <c r="L156" i="16"/>
  <c r="N156" i="16" s="1"/>
  <c r="A156" i="6"/>
  <c r="C156" i="8"/>
  <c r="D156" i="8" s="1"/>
  <c r="B156" i="8"/>
  <c r="N366" i="10"/>
  <c r="A158" i="7"/>
  <c r="B158" i="10"/>
  <c r="C158" i="10"/>
  <c r="D158" i="10" s="1"/>
  <c r="L158" i="10" s="1"/>
  <c r="O154" i="14"/>
  <c r="P154" i="14"/>
  <c r="Q154" i="14" s="1"/>
  <c r="C153" i="15" s="1"/>
  <c r="F153" i="15" s="1"/>
  <c r="A367" i="7"/>
  <c r="B367" i="10"/>
  <c r="C367" i="10"/>
  <c r="D367" i="10" s="1"/>
  <c r="O153" i="8"/>
  <c r="P153" i="8"/>
  <c r="N71" i="3"/>
  <c r="O71" i="3" s="1"/>
  <c r="M71" i="3"/>
  <c r="N154" i="8"/>
  <c r="M154" i="8"/>
  <c r="O153" i="14"/>
  <c r="P153" i="14"/>
  <c r="O73" i="3"/>
  <c r="P73" i="3"/>
  <c r="M156" i="16"/>
  <c r="P154" i="16"/>
  <c r="O154" i="16"/>
  <c r="M155" i="14"/>
  <c r="N155" i="14"/>
  <c r="N365" i="10"/>
  <c r="M365" i="10"/>
  <c r="A68" i="2"/>
  <c r="B70" i="3"/>
  <c r="C70" i="3"/>
  <c r="D70" i="3" s="1"/>
  <c r="O72" i="3"/>
  <c r="P72" i="3"/>
  <c r="A157" i="19"/>
  <c r="B157" i="16"/>
  <c r="C157" i="16"/>
  <c r="D157" i="16" s="1"/>
  <c r="L157" i="16" s="1"/>
  <c r="A367" i="6"/>
  <c r="B367" i="8"/>
  <c r="C367" i="8"/>
  <c r="D367" i="8" s="1"/>
  <c r="A156" i="18"/>
  <c r="C156" i="14"/>
  <c r="D156" i="14" s="1"/>
  <c r="B156" i="14"/>
  <c r="N156" i="10"/>
  <c r="M156" i="10"/>
  <c r="N365" i="8"/>
  <c r="M365" i="8"/>
  <c r="L157" i="10"/>
  <c r="N155" i="8"/>
  <c r="M155" i="8"/>
  <c r="O155" i="16"/>
  <c r="P155" i="16"/>
  <c r="L366" i="8"/>
  <c r="P364" i="8"/>
  <c r="O364" i="8"/>
  <c r="O155" i="10"/>
  <c r="P155" i="10"/>
  <c r="P357" i="3"/>
  <c r="Q357" i="3" s="1"/>
  <c r="M358" i="3"/>
  <c r="N358" i="3"/>
  <c r="D359" i="3"/>
  <c r="L359" i="3" s="1"/>
  <c r="A361" i="2"/>
  <c r="B361" i="3"/>
  <c r="C355" i="4"/>
  <c r="F355" i="4" s="1"/>
  <c r="C360" i="3"/>
  <c r="Q72" i="3" l="1"/>
  <c r="C71" i="4" s="1"/>
  <c r="F71" i="4" s="1"/>
  <c r="L367" i="8"/>
  <c r="Q155" i="10"/>
  <c r="C154" i="12" s="1"/>
  <c r="F154" i="12" s="1"/>
  <c r="L156" i="8"/>
  <c r="Q153" i="8"/>
  <c r="C152" i="9" s="1"/>
  <c r="F152" i="9" s="1"/>
  <c r="L156" i="14"/>
  <c r="N156" i="14" s="1"/>
  <c r="M157" i="16"/>
  <c r="N157" i="16"/>
  <c r="Q73" i="3"/>
  <c r="C72" i="4" s="1"/>
  <c r="F72" i="4" s="1"/>
  <c r="A159" i="7"/>
  <c r="B159" i="10"/>
  <c r="C159" i="10"/>
  <c r="D159" i="10" s="1"/>
  <c r="Q155" i="16"/>
  <c r="C154" i="17" s="1"/>
  <c r="F154" i="17" s="1"/>
  <c r="A158" i="19"/>
  <c r="B158" i="16"/>
  <c r="C158" i="16"/>
  <c r="D158" i="16" s="1"/>
  <c r="O155" i="14"/>
  <c r="P155" i="14"/>
  <c r="Q155" i="14" s="1"/>
  <c r="C154" i="15" s="1"/>
  <c r="F154" i="15" s="1"/>
  <c r="O365" i="8"/>
  <c r="P365" i="8"/>
  <c r="N366" i="8"/>
  <c r="M366" i="8"/>
  <c r="O156" i="10"/>
  <c r="P156" i="10"/>
  <c r="Q156" i="10" s="1"/>
  <c r="C155" i="12" s="1"/>
  <c r="F155" i="12" s="1"/>
  <c r="Q153" i="14"/>
  <c r="C152" i="15" s="1"/>
  <c r="F152" i="15" s="1"/>
  <c r="L367" i="10"/>
  <c r="O366" i="10"/>
  <c r="P366" i="10"/>
  <c r="N158" i="10"/>
  <c r="M158" i="10"/>
  <c r="O365" i="10"/>
  <c r="P365" i="10"/>
  <c r="M156" i="14"/>
  <c r="O155" i="8"/>
  <c r="P155" i="8"/>
  <c r="A157" i="18"/>
  <c r="C157" i="14"/>
  <c r="D157" i="14" s="1"/>
  <c r="B157" i="14"/>
  <c r="Q154" i="16"/>
  <c r="C153" i="17" s="1"/>
  <c r="F153" i="17" s="1"/>
  <c r="A368" i="7"/>
  <c r="B368" i="10"/>
  <c r="C368" i="10"/>
  <c r="D368" i="10" s="1"/>
  <c r="A368" i="6"/>
  <c r="C368" i="8"/>
  <c r="D368" i="8" s="1"/>
  <c r="B368" i="8"/>
  <c r="A67" i="2"/>
  <c r="B69" i="3"/>
  <c r="C69" i="3"/>
  <c r="D69" i="3" s="1"/>
  <c r="N157" i="10"/>
  <c r="M157" i="10"/>
  <c r="N156" i="8"/>
  <c r="M156" i="8"/>
  <c r="N367" i="8"/>
  <c r="M367" i="8"/>
  <c r="O154" i="8"/>
  <c r="P154" i="8"/>
  <c r="Q364" i="8"/>
  <c r="C363" i="9" s="1"/>
  <c r="F363" i="9" s="1"/>
  <c r="L70" i="3"/>
  <c r="O156" i="16"/>
  <c r="P156" i="16"/>
  <c r="P71" i="3"/>
  <c r="Q71" i="3" s="1"/>
  <c r="C70" i="4" s="1"/>
  <c r="F70" i="4" s="1"/>
  <c r="A157" i="6"/>
  <c r="C157" i="8"/>
  <c r="D157" i="8" s="1"/>
  <c r="B157" i="8"/>
  <c r="P358" i="3"/>
  <c r="O358" i="3"/>
  <c r="M359" i="3"/>
  <c r="N359" i="3"/>
  <c r="D360" i="3"/>
  <c r="L360" i="3" s="1"/>
  <c r="A362" i="2"/>
  <c r="B362" i="3"/>
  <c r="C356" i="4"/>
  <c r="F356" i="4" s="1"/>
  <c r="C361" i="3"/>
  <c r="Q154" i="8" l="1"/>
  <c r="C153" i="9" s="1"/>
  <c r="F153" i="9" s="1"/>
  <c r="L69" i="3"/>
  <c r="A158" i="18"/>
  <c r="B158" i="14"/>
  <c r="C158" i="14"/>
  <c r="D158" i="14" s="1"/>
  <c r="M70" i="3"/>
  <c r="N70" i="3"/>
  <c r="L368" i="10"/>
  <c r="Q155" i="8"/>
  <c r="C154" i="9" s="1"/>
  <c r="F154" i="9" s="1"/>
  <c r="Q366" i="10"/>
  <c r="C365" i="12" s="1"/>
  <c r="F365" i="12" s="1"/>
  <c r="Q365" i="8"/>
  <c r="C364" i="9" s="1"/>
  <c r="F364" i="9" s="1"/>
  <c r="L159" i="10"/>
  <c r="O156" i="8"/>
  <c r="P156" i="8"/>
  <c r="Q156" i="8" s="1"/>
  <c r="C155" i="9" s="1"/>
  <c r="F155" i="9" s="1"/>
  <c r="A369" i="6"/>
  <c r="B369" i="8"/>
  <c r="C369" i="8"/>
  <c r="D369" i="8" s="1"/>
  <c r="N367" i="10"/>
  <c r="M367" i="10"/>
  <c r="A160" i="7"/>
  <c r="B160" i="10"/>
  <c r="C160" i="10"/>
  <c r="D160" i="10" s="1"/>
  <c r="L160" i="10" s="1"/>
  <c r="O157" i="10"/>
  <c r="P157" i="10"/>
  <c r="L157" i="8"/>
  <c r="A369" i="7"/>
  <c r="B369" i="10"/>
  <c r="C369" i="10"/>
  <c r="D369" i="10" s="1"/>
  <c r="L369" i="10" s="1"/>
  <c r="P156" i="14"/>
  <c r="O156" i="14"/>
  <c r="O366" i="8"/>
  <c r="P366" i="8"/>
  <c r="A158" i="6"/>
  <c r="C158" i="8"/>
  <c r="D158" i="8" s="1"/>
  <c r="B158" i="8"/>
  <c r="A66" i="2"/>
  <c r="C68" i="3"/>
  <c r="D68" i="3" s="1"/>
  <c r="B68" i="3"/>
  <c r="L68" i="3" s="1"/>
  <c r="Q365" i="10"/>
  <c r="C364" i="12" s="1"/>
  <c r="F364" i="12" s="1"/>
  <c r="L158" i="16"/>
  <c r="O157" i="16"/>
  <c r="P157" i="16"/>
  <c r="O158" i="10"/>
  <c r="P158" i="10"/>
  <c r="Q156" i="16"/>
  <c r="C155" i="17" s="1"/>
  <c r="F155" i="17" s="1"/>
  <c r="M69" i="3"/>
  <c r="N69" i="3"/>
  <c r="P359" i="3"/>
  <c r="O367" i="8"/>
  <c r="P367" i="8"/>
  <c r="L368" i="8"/>
  <c r="L157" i="14"/>
  <c r="A159" i="19"/>
  <c r="B159" i="16"/>
  <c r="C159" i="16"/>
  <c r="D159" i="16" s="1"/>
  <c r="Q358" i="3"/>
  <c r="C357" i="4" s="1"/>
  <c r="F357" i="4" s="1"/>
  <c r="O359" i="3"/>
  <c r="N360" i="3"/>
  <c r="O360" i="3" s="1"/>
  <c r="M360" i="3"/>
  <c r="D361" i="3"/>
  <c r="L361" i="3" s="1"/>
  <c r="A363" i="2"/>
  <c r="B363" i="3"/>
  <c r="C362" i="3"/>
  <c r="L159" i="16" l="1"/>
  <c r="Q367" i="8"/>
  <c r="C366" i="9" s="1"/>
  <c r="F366" i="9" s="1"/>
  <c r="L158" i="8"/>
  <c r="Q156" i="14"/>
  <c r="C155" i="15" s="1"/>
  <c r="F155" i="15" s="1"/>
  <c r="N158" i="8"/>
  <c r="M158" i="8"/>
  <c r="Q359" i="3"/>
  <c r="Q157" i="16"/>
  <c r="C156" i="17" s="1"/>
  <c r="F156" i="17" s="1"/>
  <c r="A159" i="6"/>
  <c r="B159" i="8"/>
  <c r="C159" i="8"/>
  <c r="D159" i="8" s="1"/>
  <c r="N157" i="8"/>
  <c r="M157" i="8"/>
  <c r="A370" i="7"/>
  <c r="C370" i="10"/>
  <c r="D370" i="10" s="1"/>
  <c r="B370" i="10"/>
  <c r="N158" i="16"/>
  <c r="M158" i="16"/>
  <c r="L369" i="8"/>
  <c r="N368" i="10"/>
  <c r="M368" i="10"/>
  <c r="O367" i="10"/>
  <c r="P367" i="10"/>
  <c r="O69" i="3"/>
  <c r="P69" i="3"/>
  <c r="Q366" i="8"/>
  <c r="C365" i="9" s="1"/>
  <c r="F365" i="9" s="1"/>
  <c r="Q157" i="10"/>
  <c r="C156" i="12" s="1"/>
  <c r="F156" i="12" s="1"/>
  <c r="A370" i="6"/>
  <c r="B370" i="8"/>
  <c r="C370" i="8"/>
  <c r="D370" i="8" s="1"/>
  <c r="O70" i="3"/>
  <c r="P70" i="3"/>
  <c r="N160" i="10"/>
  <c r="M160" i="10"/>
  <c r="N68" i="3"/>
  <c r="M68" i="3"/>
  <c r="A160" i="19"/>
  <c r="B160" i="16"/>
  <c r="C160" i="16"/>
  <c r="D160" i="16" s="1"/>
  <c r="N157" i="14"/>
  <c r="M157" i="14"/>
  <c r="N369" i="10"/>
  <c r="M369" i="10"/>
  <c r="A161" i="7"/>
  <c r="B161" i="10"/>
  <c r="C161" i="10"/>
  <c r="D161" i="10" s="1"/>
  <c r="N159" i="10"/>
  <c r="O159" i="10" s="1"/>
  <c r="M159" i="10"/>
  <c r="L158" i="14"/>
  <c r="M159" i="16"/>
  <c r="N159" i="16"/>
  <c r="A65" i="2"/>
  <c r="C67" i="3"/>
  <c r="D67" i="3" s="1"/>
  <c r="B67" i="3"/>
  <c r="N368" i="8"/>
  <c r="M368" i="8"/>
  <c r="Q158" i="10"/>
  <c r="C157" i="12" s="1"/>
  <c r="F157" i="12" s="1"/>
  <c r="A159" i="18"/>
  <c r="C159" i="14"/>
  <c r="D159" i="14" s="1"/>
  <c r="B159" i="14"/>
  <c r="P360" i="3"/>
  <c r="Q360" i="3" s="1"/>
  <c r="M361" i="3"/>
  <c r="N361" i="3"/>
  <c r="O361" i="3" s="1"/>
  <c r="D362" i="3"/>
  <c r="L362" i="3" s="1"/>
  <c r="A364" i="2"/>
  <c r="B364" i="3"/>
  <c r="C358" i="4"/>
  <c r="F358" i="4" s="1"/>
  <c r="C363" i="3"/>
  <c r="Q69" i="3" l="1"/>
  <c r="C68" i="4" s="1"/>
  <c r="F68" i="4" s="1"/>
  <c r="L370" i="10"/>
  <c r="L67" i="3"/>
  <c r="L159" i="14"/>
  <c r="O68" i="3"/>
  <c r="P68" i="3"/>
  <c r="Q68" i="3" s="1"/>
  <c r="C67" i="4" s="1"/>
  <c r="F67" i="4" s="1"/>
  <c r="N369" i="8"/>
  <c r="O369" i="8" s="1"/>
  <c r="M369" i="8"/>
  <c r="A162" i="7"/>
  <c r="B162" i="10"/>
  <c r="C162" i="10"/>
  <c r="D162" i="10" s="1"/>
  <c r="O157" i="8"/>
  <c r="P157" i="8"/>
  <c r="Q157" i="8" s="1"/>
  <c r="C156" i="9" s="1"/>
  <c r="F156" i="9" s="1"/>
  <c r="O159" i="16"/>
  <c r="P159" i="16"/>
  <c r="A160" i="18"/>
  <c r="B160" i="14"/>
  <c r="C160" i="14"/>
  <c r="D160" i="14" s="1"/>
  <c r="O369" i="10"/>
  <c r="P369" i="10"/>
  <c r="L159" i="8"/>
  <c r="M158" i="14"/>
  <c r="N158" i="14"/>
  <c r="O158" i="14" s="1"/>
  <c r="O160" i="10"/>
  <c r="P160" i="10"/>
  <c r="O158" i="16"/>
  <c r="P158" i="16"/>
  <c r="A160" i="6"/>
  <c r="B160" i="8"/>
  <c r="C160" i="8"/>
  <c r="D160" i="8" s="1"/>
  <c r="L160" i="8" s="1"/>
  <c r="P159" i="10"/>
  <c r="Q159" i="10" s="1"/>
  <c r="C158" i="12" s="1"/>
  <c r="F158" i="12" s="1"/>
  <c r="O157" i="14"/>
  <c r="P157" i="14"/>
  <c r="Q157" i="14" s="1"/>
  <c r="C156" i="15" s="1"/>
  <c r="F156" i="15" s="1"/>
  <c r="Q70" i="3"/>
  <c r="C69" i="4" s="1"/>
  <c r="F69" i="4" s="1"/>
  <c r="A64" i="2"/>
  <c r="C66" i="3"/>
  <c r="D66" i="3" s="1"/>
  <c r="B66" i="3"/>
  <c r="L66" i="3" s="1"/>
  <c r="N370" i="10"/>
  <c r="M370" i="10"/>
  <c r="O368" i="10"/>
  <c r="P368" i="10"/>
  <c r="O368" i="8"/>
  <c r="P368" i="8"/>
  <c r="N67" i="3"/>
  <c r="M67" i="3"/>
  <c r="L160" i="16"/>
  <c r="Q367" i="10"/>
  <c r="C366" i="12" s="1"/>
  <c r="F366" i="12" s="1"/>
  <c r="L161" i="10"/>
  <c r="A161" i="19"/>
  <c r="C161" i="16"/>
  <c r="D161" i="16" s="1"/>
  <c r="B161" i="16"/>
  <c r="L370" i="8"/>
  <c r="P158" i="8"/>
  <c r="O158" i="8"/>
  <c r="P361" i="3"/>
  <c r="Q361" i="3" s="1"/>
  <c r="N362" i="3"/>
  <c r="O362" i="3" s="1"/>
  <c r="M362" i="3"/>
  <c r="D363" i="3"/>
  <c r="L363" i="3" s="1"/>
  <c r="A365" i="2"/>
  <c r="B365" i="3"/>
  <c r="C359" i="4"/>
  <c r="F359" i="4" s="1"/>
  <c r="C364" i="3"/>
  <c r="L162" i="10" l="1"/>
  <c r="Q369" i="10"/>
  <c r="C368" i="12" s="1"/>
  <c r="F368" i="12" s="1"/>
  <c r="Q368" i="8"/>
  <c r="C367" i="9" s="1"/>
  <c r="F367" i="9" s="1"/>
  <c r="A63" i="2"/>
  <c r="C65" i="3"/>
  <c r="D65" i="3" s="1"/>
  <c r="B65" i="3"/>
  <c r="L160" i="14"/>
  <c r="A163" i="7"/>
  <c r="B163" i="10"/>
  <c r="C163" i="10"/>
  <c r="D163" i="10" s="1"/>
  <c r="N161" i="10"/>
  <c r="M161" i="10"/>
  <c r="Q368" i="10"/>
  <c r="C367" i="12" s="1"/>
  <c r="F367" i="12" s="1"/>
  <c r="Q160" i="10"/>
  <c r="C159" i="12" s="1"/>
  <c r="F159" i="12" s="1"/>
  <c r="A161" i="18"/>
  <c r="B161" i="14"/>
  <c r="C161" i="14"/>
  <c r="D161" i="14" s="1"/>
  <c r="P369" i="8"/>
  <c r="Q369" i="8" s="1"/>
  <c r="C368" i="9" s="1"/>
  <c r="F368" i="9" s="1"/>
  <c r="Q158" i="16"/>
  <c r="C157" i="17" s="1"/>
  <c r="F157" i="17" s="1"/>
  <c r="M160" i="16"/>
  <c r="N160" i="16"/>
  <c r="O370" i="10"/>
  <c r="P370" i="10"/>
  <c r="A162" i="19"/>
  <c r="C162" i="16"/>
  <c r="D162" i="16" s="1"/>
  <c r="B162" i="16"/>
  <c r="N160" i="8"/>
  <c r="M160" i="8"/>
  <c r="P158" i="14"/>
  <c r="Q158" i="14" s="1"/>
  <c r="C157" i="15" s="1"/>
  <c r="F157" i="15" s="1"/>
  <c r="Q159" i="16"/>
  <c r="C158" i="17" s="1"/>
  <c r="F158" i="17" s="1"/>
  <c r="N162" i="10"/>
  <c r="M162" i="10"/>
  <c r="N370" i="8"/>
  <c r="M370" i="8"/>
  <c r="O67" i="3"/>
  <c r="P67" i="3"/>
  <c r="N159" i="8"/>
  <c r="M159" i="8"/>
  <c r="Q158" i="8"/>
  <c r="C157" i="9" s="1"/>
  <c r="F157" i="9" s="1"/>
  <c r="N66" i="3"/>
  <c r="M66" i="3"/>
  <c r="L161" i="16"/>
  <c r="A161" i="6"/>
  <c r="B161" i="8"/>
  <c r="C161" i="8"/>
  <c r="D161" i="8" s="1"/>
  <c r="M159" i="14"/>
  <c r="N159" i="14"/>
  <c r="P362" i="3"/>
  <c r="Q362" i="3" s="1"/>
  <c r="N363" i="3"/>
  <c r="O363" i="3" s="1"/>
  <c r="M363" i="3"/>
  <c r="D364" i="3"/>
  <c r="L364" i="3" s="1"/>
  <c r="A366" i="2"/>
  <c r="B366" i="3"/>
  <c r="C360" i="4"/>
  <c r="F360" i="4" s="1"/>
  <c r="C365" i="3"/>
  <c r="L161" i="14" l="1"/>
  <c r="L65" i="3"/>
  <c r="Q67" i="3"/>
  <c r="C66" i="4" s="1"/>
  <c r="F66" i="4" s="1"/>
  <c r="O159" i="14"/>
  <c r="P159" i="14"/>
  <c r="O162" i="10"/>
  <c r="P162" i="10"/>
  <c r="N161" i="14"/>
  <c r="M161" i="14"/>
  <c r="L163" i="10"/>
  <c r="O66" i="3"/>
  <c r="P66" i="3"/>
  <c r="A164" i="7"/>
  <c r="B164" i="10"/>
  <c r="C164" i="10"/>
  <c r="D164" i="10" s="1"/>
  <c r="L164" i="10" s="1"/>
  <c r="O370" i="8"/>
  <c r="P370" i="8"/>
  <c r="A162" i="18"/>
  <c r="B162" i="14"/>
  <c r="C162" i="14"/>
  <c r="D162" i="14" s="1"/>
  <c r="N160" i="14"/>
  <c r="M160" i="14"/>
  <c r="Q370" i="10"/>
  <c r="C369" i="12" s="1"/>
  <c r="F369" i="12" s="1"/>
  <c r="A163" i="19"/>
  <c r="B163" i="16"/>
  <c r="C163" i="16"/>
  <c r="D163" i="16" s="1"/>
  <c r="O159" i="8"/>
  <c r="P159" i="8"/>
  <c r="L161" i="8"/>
  <c r="A162" i="6"/>
  <c r="B162" i="8"/>
  <c r="C162" i="8"/>
  <c r="D162" i="8" s="1"/>
  <c r="O160" i="8"/>
  <c r="P160" i="8"/>
  <c r="N65" i="3"/>
  <c r="M65" i="3"/>
  <c r="O161" i="10"/>
  <c r="P161" i="10"/>
  <c r="O160" i="16"/>
  <c r="P160" i="16"/>
  <c r="N161" i="16"/>
  <c r="M161" i="16"/>
  <c r="L162" i="16"/>
  <c r="A62" i="2"/>
  <c r="C64" i="3"/>
  <c r="D64" i="3" s="1"/>
  <c r="B64" i="3"/>
  <c r="P363" i="3"/>
  <c r="Q363" i="3" s="1"/>
  <c r="M364" i="3"/>
  <c r="N364" i="3"/>
  <c r="O364" i="3" s="1"/>
  <c r="D365" i="3"/>
  <c r="L365" i="3" s="1"/>
  <c r="A367" i="2"/>
  <c r="B367" i="3"/>
  <c r="C361" i="4"/>
  <c r="F361" i="4" s="1"/>
  <c r="C366" i="3"/>
  <c r="L64" i="3" l="1"/>
  <c r="Q160" i="16"/>
  <c r="C159" i="17" s="1"/>
  <c r="F159" i="17" s="1"/>
  <c r="M162" i="16"/>
  <c r="N162" i="16"/>
  <c r="O65" i="3"/>
  <c r="P65" i="3"/>
  <c r="A163" i="18"/>
  <c r="B163" i="14"/>
  <c r="C163" i="14"/>
  <c r="D163" i="14" s="1"/>
  <c r="N163" i="10"/>
  <c r="M163" i="10"/>
  <c r="O161" i="16"/>
  <c r="P161" i="16"/>
  <c r="Q160" i="8"/>
  <c r="C159" i="9" s="1"/>
  <c r="F159" i="9" s="1"/>
  <c r="L163" i="16"/>
  <c r="L162" i="8"/>
  <c r="A164" i="19"/>
  <c r="C164" i="16"/>
  <c r="D164" i="16" s="1"/>
  <c r="B164" i="16"/>
  <c r="Q370" i="8"/>
  <c r="C369" i="9" s="1"/>
  <c r="F369" i="9" s="1"/>
  <c r="O161" i="14"/>
  <c r="P161" i="14"/>
  <c r="N164" i="10"/>
  <c r="M164" i="10"/>
  <c r="N64" i="3"/>
  <c r="O64" i="3" s="1"/>
  <c r="M64" i="3"/>
  <c r="A163" i="6"/>
  <c r="B163" i="8"/>
  <c r="C163" i="8"/>
  <c r="D163" i="8" s="1"/>
  <c r="Q162" i="10"/>
  <c r="C161" i="12" s="1"/>
  <c r="F161" i="12" s="1"/>
  <c r="Q161" i="10"/>
  <c r="C160" i="12" s="1"/>
  <c r="F160" i="12" s="1"/>
  <c r="N161" i="8"/>
  <c r="M161" i="8"/>
  <c r="O160" i="14"/>
  <c r="P160" i="14"/>
  <c r="A165" i="7"/>
  <c r="B165" i="10"/>
  <c r="C165" i="10"/>
  <c r="D165" i="10" s="1"/>
  <c r="A61" i="2"/>
  <c r="C63" i="3"/>
  <c r="D63" i="3" s="1"/>
  <c r="B63" i="3"/>
  <c r="Q159" i="8"/>
  <c r="C158" i="9" s="1"/>
  <c r="F158" i="9" s="1"/>
  <c r="L162" i="14"/>
  <c r="Q66" i="3"/>
  <c r="C65" i="4" s="1"/>
  <c r="F65" i="4" s="1"/>
  <c r="Q159" i="14"/>
  <c r="C158" i="15" s="1"/>
  <c r="F158" i="15" s="1"/>
  <c r="P364" i="3"/>
  <c r="Q364" i="3" s="1"/>
  <c r="N365" i="3"/>
  <c r="O365" i="3" s="1"/>
  <c r="M365" i="3"/>
  <c r="D366" i="3"/>
  <c r="L366" i="3" s="1"/>
  <c r="A368" i="2"/>
  <c r="B368" i="3"/>
  <c r="C362" i="4"/>
  <c r="F362" i="4" s="1"/>
  <c r="C367" i="3"/>
  <c r="L63" i="3" l="1"/>
  <c r="L163" i="14"/>
  <c r="Q160" i="14"/>
  <c r="C159" i="15" s="1"/>
  <c r="F159" i="15" s="1"/>
  <c r="P64" i="3"/>
  <c r="Q64" i="3" s="1"/>
  <c r="C63" i="4" s="1"/>
  <c r="F63" i="4" s="1"/>
  <c r="O163" i="10"/>
  <c r="P163" i="10"/>
  <c r="M163" i="14"/>
  <c r="N163" i="14"/>
  <c r="A165" i="19"/>
  <c r="B165" i="16"/>
  <c r="C165" i="16"/>
  <c r="D165" i="16" s="1"/>
  <c r="O161" i="8"/>
  <c r="P161" i="8"/>
  <c r="N63" i="3"/>
  <c r="M63" i="3"/>
  <c r="N162" i="8"/>
  <c r="M162" i="8"/>
  <c r="A60" i="2"/>
  <c r="B62" i="3"/>
  <c r="C62" i="3"/>
  <c r="D62" i="3" s="1"/>
  <c r="O164" i="10"/>
  <c r="P164" i="10"/>
  <c r="M163" i="16"/>
  <c r="N163" i="16"/>
  <c r="A164" i="18"/>
  <c r="B164" i="14"/>
  <c r="C164" i="14"/>
  <c r="D164" i="14" s="1"/>
  <c r="M162" i="14"/>
  <c r="N162" i="14"/>
  <c r="Q161" i="14"/>
  <c r="C160" i="15" s="1"/>
  <c r="F160" i="15" s="1"/>
  <c r="Q65" i="3"/>
  <c r="C64" i="4" s="1"/>
  <c r="F64" i="4" s="1"/>
  <c r="L165" i="10"/>
  <c r="A166" i="7"/>
  <c r="C166" i="10"/>
  <c r="D166" i="10" s="1"/>
  <c r="B166" i="10"/>
  <c r="L163" i="8"/>
  <c r="Q161" i="16"/>
  <c r="C160" i="17" s="1"/>
  <c r="F160" i="17" s="1"/>
  <c r="O162" i="16"/>
  <c r="P162" i="16"/>
  <c r="A164" i="6"/>
  <c r="B164" i="8"/>
  <c r="C164" i="8"/>
  <c r="D164" i="8" s="1"/>
  <c r="L164" i="8" s="1"/>
  <c r="L164" i="16"/>
  <c r="P365" i="3"/>
  <c r="Q365" i="3" s="1"/>
  <c r="N366" i="3"/>
  <c r="O366" i="3" s="1"/>
  <c r="M366" i="3"/>
  <c r="D367" i="3"/>
  <c r="L367" i="3" s="1"/>
  <c r="A369" i="2"/>
  <c r="B369" i="3"/>
  <c r="C363" i="4"/>
  <c r="F363" i="4" s="1"/>
  <c r="C368" i="3"/>
  <c r="Q161" i="8" l="1"/>
  <c r="C160" i="9" s="1"/>
  <c r="F160" i="9" s="1"/>
  <c r="L166" i="10"/>
  <c r="Q162" i="16"/>
  <c r="C161" i="17" s="1"/>
  <c r="F161" i="17" s="1"/>
  <c r="L164" i="14"/>
  <c r="N164" i="14" s="1"/>
  <c r="M164" i="16"/>
  <c r="N164" i="16"/>
  <c r="L165" i="16"/>
  <c r="M164" i="14"/>
  <c r="A165" i="18"/>
  <c r="B165" i="14"/>
  <c r="C165" i="14"/>
  <c r="D165" i="14" s="1"/>
  <c r="A166" i="19"/>
  <c r="B166" i="16"/>
  <c r="C166" i="16"/>
  <c r="D166" i="16" s="1"/>
  <c r="N164" i="8"/>
  <c r="M164" i="8"/>
  <c r="A59" i="2"/>
  <c r="B61" i="3"/>
  <c r="C61" i="3"/>
  <c r="D61" i="3" s="1"/>
  <c r="A167" i="7"/>
  <c r="C167" i="10"/>
  <c r="D167" i="10" s="1"/>
  <c r="B167" i="10"/>
  <c r="L167" i="10" s="1"/>
  <c r="A165" i="6"/>
  <c r="B165" i="8"/>
  <c r="C165" i="8"/>
  <c r="D165" i="8" s="1"/>
  <c r="N165" i="10"/>
  <c r="M165" i="10"/>
  <c r="O163" i="16"/>
  <c r="P163" i="16"/>
  <c r="Q163" i="16" s="1"/>
  <c r="C162" i="17" s="1"/>
  <c r="F162" i="17" s="1"/>
  <c r="O162" i="8"/>
  <c r="P162" i="8"/>
  <c r="O163" i="14"/>
  <c r="P163" i="14"/>
  <c r="Q163" i="14" s="1"/>
  <c r="C162" i="15" s="1"/>
  <c r="F162" i="15" s="1"/>
  <c r="P63" i="3"/>
  <c r="O63" i="3"/>
  <c r="N166" i="10"/>
  <c r="M166" i="10"/>
  <c r="O162" i="14"/>
  <c r="P162" i="14"/>
  <c r="Q164" i="10"/>
  <c r="C163" i="12" s="1"/>
  <c r="F163" i="12" s="1"/>
  <c r="Q163" i="10"/>
  <c r="C162" i="12" s="1"/>
  <c r="F162" i="12" s="1"/>
  <c r="N163" i="8"/>
  <c r="O163" i="8" s="1"/>
  <c r="M163" i="8"/>
  <c r="L62" i="3"/>
  <c r="P366" i="3"/>
  <c r="Q366" i="3" s="1"/>
  <c r="N367" i="3"/>
  <c r="O367" i="3" s="1"/>
  <c r="M367" i="3"/>
  <c r="D368" i="3"/>
  <c r="L368" i="3" s="1"/>
  <c r="A370" i="2"/>
  <c r="B370" i="3"/>
  <c r="C364" i="4"/>
  <c r="F364" i="4" s="1"/>
  <c r="C369" i="3"/>
  <c r="Q162" i="8" l="1"/>
  <c r="C161" i="9" s="1"/>
  <c r="F161" i="9" s="1"/>
  <c r="P163" i="8"/>
  <c r="Q163" i="8" s="1"/>
  <c r="C162" i="9" s="1"/>
  <c r="F162" i="9" s="1"/>
  <c r="Q162" i="14"/>
  <c r="C161" i="15" s="1"/>
  <c r="F161" i="15" s="1"/>
  <c r="L165" i="14"/>
  <c r="N165" i="14" s="1"/>
  <c r="Q63" i="3"/>
  <c r="C62" i="4" s="1"/>
  <c r="F62" i="4" s="1"/>
  <c r="O165" i="10"/>
  <c r="P165" i="10"/>
  <c r="Q165" i="10" s="1"/>
  <c r="C164" i="12" s="1"/>
  <c r="F164" i="12" s="1"/>
  <c r="L61" i="3"/>
  <c r="A58" i="2"/>
  <c r="B60" i="3"/>
  <c r="C60" i="3"/>
  <c r="D60" i="3" s="1"/>
  <c r="A166" i="18"/>
  <c r="B166" i="14"/>
  <c r="C166" i="14"/>
  <c r="D166" i="14" s="1"/>
  <c r="L165" i="8"/>
  <c r="P164" i="14"/>
  <c r="O164" i="14"/>
  <c r="A166" i="6"/>
  <c r="B166" i="8"/>
  <c r="C166" i="8"/>
  <c r="D166" i="8" s="1"/>
  <c r="O164" i="8"/>
  <c r="P164" i="8"/>
  <c r="N167" i="10"/>
  <c r="M167" i="10"/>
  <c r="N165" i="16"/>
  <c r="M165" i="16"/>
  <c r="L166" i="16"/>
  <c r="O164" i="16"/>
  <c r="P164" i="16"/>
  <c r="N62" i="3"/>
  <c r="M62" i="3"/>
  <c r="O166" i="10"/>
  <c r="P166" i="10"/>
  <c r="A168" i="7"/>
  <c r="B168" i="10"/>
  <c r="C168" i="10"/>
  <c r="D168" i="10" s="1"/>
  <c r="A167" i="19"/>
  <c r="B167" i="16"/>
  <c r="C167" i="16"/>
  <c r="D167" i="16" s="1"/>
  <c r="P367" i="3"/>
  <c r="Q367" i="3" s="1"/>
  <c r="N368" i="3"/>
  <c r="O368" i="3" s="1"/>
  <c r="M368" i="3"/>
  <c r="D369" i="3"/>
  <c r="L369" i="3" s="1"/>
  <c r="C365" i="4"/>
  <c r="F365" i="4" s="1"/>
  <c r="C370" i="3"/>
  <c r="L168" i="10" l="1"/>
  <c r="M165" i="14"/>
  <c r="N166" i="16"/>
  <c r="M166" i="16"/>
  <c r="A169" i="7"/>
  <c r="B169" i="10"/>
  <c r="C169" i="10"/>
  <c r="D169" i="10" s="1"/>
  <c r="L169" i="10" s="1"/>
  <c r="A167" i="6"/>
  <c r="C167" i="8"/>
  <c r="D167" i="8" s="1"/>
  <c r="B167" i="8"/>
  <c r="L60" i="3"/>
  <c r="M168" i="10"/>
  <c r="N168" i="10"/>
  <c r="O165" i="16"/>
  <c r="P165" i="16"/>
  <c r="Q164" i="14"/>
  <c r="C163" i="15" s="1"/>
  <c r="F163" i="15" s="1"/>
  <c r="A57" i="2"/>
  <c r="C59" i="3"/>
  <c r="D59" i="3" s="1"/>
  <c r="B59" i="3"/>
  <c r="O167" i="10"/>
  <c r="P167" i="10"/>
  <c r="Q166" i="10"/>
  <c r="C165" i="12" s="1"/>
  <c r="F165" i="12" s="1"/>
  <c r="M61" i="3"/>
  <c r="N61" i="3"/>
  <c r="N165" i="8"/>
  <c r="M165" i="8"/>
  <c r="L167" i="16"/>
  <c r="A168" i="19"/>
  <c r="B168" i="16"/>
  <c r="C168" i="16"/>
  <c r="D168" i="16" s="1"/>
  <c r="Q164" i="8"/>
  <c r="C163" i="9" s="1"/>
  <c r="F163" i="9" s="1"/>
  <c r="L166" i="14"/>
  <c r="O62" i="3"/>
  <c r="P62" i="3"/>
  <c r="Q62" i="3" s="1"/>
  <c r="C61" i="4" s="1"/>
  <c r="F61" i="4" s="1"/>
  <c r="Q164" i="16"/>
  <c r="C163" i="17" s="1"/>
  <c r="F163" i="17" s="1"/>
  <c r="L166" i="8"/>
  <c r="A167" i="18"/>
  <c r="B167" i="14"/>
  <c r="C167" i="14"/>
  <c r="D167" i="14" s="1"/>
  <c r="O165" i="14"/>
  <c r="P165" i="14"/>
  <c r="P368" i="3"/>
  <c r="Q368" i="3" s="1"/>
  <c r="N369" i="3"/>
  <c r="M369" i="3"/>
  <c r="D370" i="3"/>
  <c r="L370" i="3" s="1"/>
  <c r="C366" i="4"/>
  <c r="F366" i="4" s="1"/>
  <c r="O369" i="3"/>
  <c r="L167" i="8" l="1"/>
  <c r="M166" i="14"/>
  <c r="N166" i="14"/>
  <c r="O61" i="3"/>
  <c r="P61" i="3"/>
  <c r="Q61" i="3" s="1"/>
  <c r="C60" i="4" s="1"/>
  <c r="F60" i="4" s="1"/>
  <c r="A168" i="6"/>
  <c r="C168" i="8"/>
  <c r="D168" i="8" s="1"/>
  <c r="L168" i="8" s="1"/>
  <c r="B168" i="8"/>
  <c r="N169" i="10"/>
  <c r="M169" i="10"/>
  <c r="Q165" i="16"/>
  <c r="C164" i="17" s="1"/>
  <c r="F164" i="17" s="1"/>
  <c r="O168" i="10"/>
  <c r="P168" i="10"/>
  <c r="A170" i="7"/>
  <c r="B170" i="10"/>
  <c r="C170" i="10"/>
  <c r="D170" i="10" s="1"/>
  <c r="O165" i="8"/>
  <c r="P165" i="8"/>
  <c r="Q165" i="14"/>
  <c r="C164" i="15" s="1"/>
  <c r="F164" i="15" s="1"/>
  <c r="L167" i="14"/>
  <c r="A168" i="18"/>
  <c r="B168" i="14"/>
  <c r="C168" i="14"/>
  <c r="D168" i="14" s="1"/>
  <c r="L168" i="16"/>
  <c r="N166" i="8"/>
  <c r="M166" i="8"/>
  <c r="A169" i="19"/>
  <c r="B169" i="16"/>
  <c r="C169" i="16"/>
  <c r="D169" i="16" s="1"/>
  <c r="Q167" i="10"/>
  <c r="C166" i="12" s="1"/>
  <c r="F166" i="12" s="1"/>
  <c r="A56" i="2"/>
  <c r="C58" i="3"/>
  <c r="D58" i="3" s="1"/>
  <c r="B58" i="3"/>
  <c r="M167" i="16"/>
  <c r="N167" i="16"/>
  <c r="L59" i="3"/>
  <c r="N60" i="3"/>
  <c r="O60" i="3" s="1"/>
  <c r="M60" i="3"/>
  <c r="O166" i="16"/>
  <c r="P166" i="16"/>
  <c r="P369" i="3"/>
  <c r="N370" i="3"/>
  <c r="O370" i="3" s="1"/>
  <c r="M370" i="3"/>
  <c r="C367" i="4"/>
  <c r="F367" i="4" s="1"/>
  <c r="Q369" i="3"/>
  <c r="P60" i="3" l="1"/>
  <c r="Q60" i="3" s="1"/>
  <c r="C59" i="4" s="1"/>
  <c r="F59" i="4" s="1"/>
  <c r="N168" i="8"/>
  <c r="M168" i="8"/>
  <c r="A55" i="2"/>
  <c r="C57" i="3"/>
  <c r="D57" i="3" s="1"/>
  <c r="B57" i="3"/>
  <c r="L168" i="14"/>
  <c r="A171" i="7"/>
  <c r="B171" i="10"/>
  <c r="C171" i="10"/>
  <c r="D171" i="10" s="1"/>
  <c r="A169" i="6"/>
  <c r="B169" i="8"/>
  <c r="C169" i="8"/>
  <c r="D169" i="8" s="1"/>
  <c r="L169" i="8" s="1"/>
  <c r="N59" i="3"/>
  <c r="M59" i="3"/>
  <c r="N167" i="14"/>
  <c r="M167" i="14"/>
  <c r="Q168" i="10"/>
  <c r="C167" i="12" s="1"/>
  <c r="F167" i="12" s="1"/>
  <c r="M168" i="16"/>
  <c r="N168" i="16"/>
  <c r="O167" i="16"/>
  <c r="P167" i="16"/>
  <c r="A170" i="19"/>
  <c r="B170" i="16"/>
  <c r="C170" i="16"/>
  <c r="D170" i="16" s="1"/>
  <c r="O166" i="14"/>
  <c r="P166" i="14"/>
  <c r="Q166" i="16"/>
  <c r="C165" i="17" s="1"/>
  <c r="F165" i="17" s="1"/>
  <c r="L170" i="10"/>
  <c r="A169" i="18"/>
  <c r="B169" i="14"/>
  <c r="C169" i="14"/>
  <c r="D169" i="14" s="1"/>
  <c r="L169" i="14" s="1"/>
  <c r="L169" i="16"/>
  <c r="L58" i="3"/>
  <c r="O166" i="8"/>
  <c r="P166" i="8"/>
  <c r="Q165" i="8"/>
  <c r="C164" i="9" s="1"/>
  <c r="F164" i="9" s="1"/>
  <c r="O169" i="10"/>
  <c r="P169" i="10"/>
  <c r="Q169" i="10" s="1"/>
  <c r="C168" i="12" s="1"/>
  <c r="F168" i="12" s="1"/>
  <c r="N167" i="8"/>
  <c r="M167" i="8"/>
  <c r="P370" i="3"/>
  <c r="Q370" i="3" s="1"/>
  <c r="C368" i="4"/>
  <c r="F368" i="4" s="1"/>
  <c r="N169" i="14" l="1"/>
  <c r="M169" i="14"/>
  <c r="L170" i="16"/>
  <c r="O167" i="14"/>
  <c r="P167" i="14"/>
  <c r="A172" i="7"/>
  <c r="B172" i="10"/>
  <c r="C172" i="10"/>
  <c r="D172" i="10" s="1"/>
  <c r="M169" i="16"/>
  <c r="N169" i="16"/>
  <c r="O167" i="8"/>
  <c r="P167" i="8"/>
  <c r="N168" i="14"/>
  <c r="O168" i="14" s="1"/>
  <c r="M168" i="14"/>
  <c r="A171" i="19"/>
  <c r="B171" i="16"/>
  <c r="L171" i="16" s="1"/>
  <c r="C171" i="16"/>
  <c r="D171" i="16" s="1"/>
  <c r="A170" i="18"/>
  <c r="B170" i="14"/>
  <c r="C170" i="14"/>
  <c r="D170" i="14" s="1"/>
  <c r="L170" i="14" s="1"/>
  <c r="Q167" i="16"/>
  <c r="C166" i="17" s="1"/>
  <c r="F166" i="17" s="1"/>
  <c r="O59" i="3"/>
  <c r="P59" i="3"/>
  <c r="Q59" i="3" s="1"/>
  <c r="C58" i="4" s="1"/>
  <c r="F58" i="4" s="1"/>
  <c r="L57" i="3"/>
  <c r="N170" i="10"/>
  <c r="M170" i="10"/>
  <c r="O168" i="16"/>
  <c r="P168" i="16"/>
  <c r="Q168" i="16" s="1"/>
  <c r="C167" i="17" s="1"/>
  <c r="F167" i="17" s="1"/>
  <c r="A54" i="2"/>
  <c r="C56" i="3"/>
  <c r="D56" i="3" s="1"/>
  <c r="B56" i="3"/>
  <c r="L56" i="3" s="1"/>
  <c r="N169" i="8"/>
  <c r="M169" i="8"/>
  <c r="Q166" i="8"/>
  <c r="C165" i="9" s="1"/>
  <c r="F165" i="9" s="1"/>
  <c r="A170" i="6"/>
  <c r="C170" i="8"/>
  <c r="D170" i="8" s="1"/>
  <c r="B170" i="8"/>
  <c r="N58" i="3"/>
  <c r="M58" i="3"/>
  <c r="Q166" i="14"/>
  <c r="C165" i="15" s="1"/>
  <c r="F165" i="15" s="1"/>
  <c r="L171" i="10"/>
  <c r="P168" i="8"/>
  <c r="O168" i="8"/>
  <c r="C369" i="4"/>
  <c r="F369" i="4" s="1"/>
  <c r="M171" i="16" l="1"/>
  <c r="N171" i="16"/>
  <c r="A172" i="19"/>
  <c r="B172" i="16"/>
  <c r="C172" i="16"/>
  <c r="D172" i="16" s="1"/>
  <c r="L172" i="10"/>
  <c r="M57" i="3"/>
  <c r="N57" i="3"/>
  <c r="P168" i="14"/>
  <c r="Q168" i="14" s="1"/>
  <c r="C167" i="15" s="1"/>
  <c r="F167" i="15" s="1"/>
  <c r="A173" i="7"/>
  <c r="B173" i="10"/>
  <c r="C173" i="10"/>
  <c r="D173" i="10" s="1"/>
  <c r="L173" i="10" s="1"/>
  <c r="A53" i="2"/>
  <c r="C55" i="3"/>
  <c r="D55" i="3" s="1"/>
  <c r="B55" i="3"/>
  <c r="O169" i="8"/>
  <c r="Q169" i="8" s="1"/>
  <c r="C168" i="9" s="1"/>
  <c r="F168" i="9" s="1"/>
  <c r="P169" i="8"/>
  <c r="N170" i="14"/>
  <c r="M170" i="14"/>
  <c r="Q167" i="14"/>
  <c r="C166" i="15" s="1"/>
  <c r="F166" i="15" s="1"/>
  <c r="O58" i="3"/>
  <c r="P58" i="3"/>
  <c r="Q58" i="3" s="1"/>
  <c r="C57" i="4" s="1"/>
  <c r="F57" i="4" s="1"/>
  <c r="L170" i="8"/>
  <c r="Q168" i="8"/>
  <c r="C167" i="9" s="1"/>
  <c r="F167" i="9" s="1"/>
  <c r="A171" i="6"/>
  <c r="B171" i="8"/>
  <c r="C171" i="8"/>
  <c r="D171" i="8" s="1"/>
  <c r="Q167" i="8"/>
  <c r="C166" i="9" s="1"/>
  <c r="F166" i="9" s="1"/>
  <c r="M170" i="16"/>
  <c r="N170" i="16"/>
  <c r="N56" i="3"/>
  <c r="M56" i="3"/>
  <c r="A171" i="18"/>
  <c r="B171" i="14"/>
  <c r="C171" i="14"/>
  <c r="D171" i="14" s="1"/>
  <c r="L171" i="14" s="1"/>
  <c r="O169" i="16"/>
  <c r="P169" i="16"/>
  <c r="N171" i="10"/>
  <c r="M171" i="10"/>
  <c r="O170" i="10"/>
  <c r="Q170" i="10" s="1"/>
  <c r="C169" i="12" s="1"/>
  <c r="F169" i="12" s="1"/>
  <c r="P170" i="10"/>
  <c r="O169" i="14"/>
  <c r="P169" i="14"/>
  <c r="Q169" i="14" s="1"/>
  <c r="C168" i="15" s="1"/>
  <c r="F168" i="15" s="1"/>
  <c r="F370" i="4"/>
  <c r="Q169" i="16" l="1"/>
  <c r="C168" i="17" s="1"/>
  <c r="F168" i="17" s="1"/>
  <c r="O57" i="3"/>
  <c r="P57" i="3"/>
  <c r="N170" i="8"/>
  <c r="M170" i="8"/>
  <c r="L55" i="3"/>
  <c r="N172" i="10"/>
  <c r="M172" i="10"/>
  <c r="O170" i="16"/>
  <c r="P170" i="16"/>
  <c r="A52" i="2"/>
  <c r="B54" i="3"/>
  <c r="C54" i="3"/>
  <c r="D54" i="3" s="1"/>
  <c r="N173" i="10"/>
  <c r="M173" i="10"/>
  <c r="L172" i="16"/>
  <c r="O56" i="3"/>
  <c r="P56" i="3"/>
  <c r="A173" i="19"/>
  <c r="C173" i="16"/>
  <c r="D173" i="16" s="1"/>
  <c r="B173" i="16"/>
  <c r="N171" i="14"/>
  <c r="M171" i="14"/>
  <c r="L171" i="8"/>
  <c r="O170" i="14"/>
  <c r="P170" i="14"/>
  <c r="A174" i="7"/>
  <c r="B174" i="10"/>
  <c r="C174" i="10"/>
  <c r="D174" i="10" s="1"/>
  <c r="O171" i="16"/>
  <c r="P171" i="16"/>
  <c r="O171" i="10"/>
  <c r="P171" i="10"/>
  <c r="A172" i="18"/>
  <c r="C172" i="14"/>
  <c r="D172" i="14" s="1"/>
  <c r="B172" i="14"/>
  <c r="A172" i="6"/>
  <c r="B172" i="8"/>
  <c r="C172" i="8"/>
  <c r="D172" i="8" s="1"/>
  <c r="L172" i="8" s="1"/>
  <c r="Q170" i="14" l="1"/>
  <c r="C169" i="15" s="1"/>
  <c r="F169" i="15" s="1"/>
  <c r="L173" i="16"/>
  <c r="Q170" i="16"/>
  <c r="C169" i="17" s="1"/>
  <c r="F169" i="17" s="1"/>
  <c r="N171" i="8"/>
  <c r="M171" i="8"/>
  <c r="N172" i="16"/>
  <c r="M172" i="16"/>
  <c r="O172" i="10"/>
  <c r="P172" i="10"/>
  <c r="N172" i="8"/>
  <c r="M172" i="8"/>
  <c r="Q171" i="16"/>
  <c r="C170" i="17" s="1"/>
  <c r="F170" i="17" s="1"/>
  <c r="O171" i="14"/>
  <c r="P171" i="14"/>
  <c r="Q171" i="14" s="1"/>
  <c r="C170" i="15" s="1"/>
  <c r="F170" i="15" s="1"/>
  <c r="O173" i="10"/>
  <c r="P173" i="10"/>
  <c r="N55" i="3"/>
  <c r="M55" i="3"/>
  <c r="A173" i="6"/>
  <c r="B173" i="8"/>
  <c r="C173" i="8"/>
  <c r="D173" i="8" s="1"/>
  <c r="N173" i="16"/>
  <c r="M173" i="16"/>
  <c r="L54" i="3"/>
  <c r="O170" i="8"/>
  <c r="P170" i="8"/>
  <c r="Q171" i="10"/>
  <c r="C170" i="12" s="1"/>
  <c r="F170" i="12" s="1"/>
  <c r="L174" i="10"/>
  <c r="L172" i="14"/>
  <c r="A175" i="7"/>
  <c r="B175" i="10"/>
  <c r="C175" i="10"/>
  <c r="D175" i="10" s="1"/>
  <c r="A174" i="19"/>
  <c r="B174" i="16"/>
  <c r="C174" i="16"/>
  <c r="D174" i="16" s="1"/>
  <c r="A51" i="2"/>
  <c r="B53" i="3"/>
  <c r="C53" i="3"/>
  <c r="D53" i="3" s="1"/>
  <c r="A173" i="18"/>
  <c r="C173" i="14"/>
  <c r="D173" i="14" s="1"/>
  <c r="L173" i="14" s="1"/>
  <c r="B173" i="14"/>
  <c r="Q56" i="3"/>
  <c r="C55" i="4" s="1"/>
  <c r="F55" i="4" s="1"/>
  <c r="Q57" i="3"/>
  <c r="C56" i="4" s="1"/>
  <c r="F56" i="4" s="1"/>
  <c r="Q173" i="10" l="1"/>
  <c r="C172" i="12" s="1"/>
  <c r="F172" i="12" s="1"/>
  <c r="O172" i="8"/>
  <c r="P172" i="8"/>
  <c r="Q172" i="8" s="1"/>
  <c r="C171" i="9" s="1"/>
  <c r="F171" i="9" s="1"/>
  <c r="A175" i="19"/>
  <c r="B175" i="16"/>
  <c r="C175" i="16"/>
  <c r="D175" i="16" s="1"/>
  <c r="Q170" i="8"/>
  <c r="C169" i="9" s="1"/>
  <c r="F169" i="9" s="1"/>
  <c r="P55" i="3"/>
  <c r="O55" i="3"/>
  <c r="M173" i="14"/>
  <c r="N173" i="14"/>
  <c r="N54" i="3"/>
  <c r="M54" i="3"/>
  <c r="Q172" i="10"/>
  <c r="C171" i="12" s="1"/>
  <c r="F171" i="12" s="1"/>
  <c r="A174" i="6"/>
  <c r="C174" i="8"/>
  <c r="D174" i="8" s="1"/>
  <c r="B174" i="8"/>
  <c r="L174" i="16"/>
  <c r="A174" i="18"/>
  <c r="C174" i="14"/>
  <c r="D174" i="14" s="1"/>
  <c r="B174" i="14"/>
  <c r="L175" i="10"/>
  <c r="A176" i="7"/>
  <c r="B176" i="10"/>
  <c r="C176" i="10"/>
  <c r="D176" i="10" s="1"/>
  <c r="O173" i="16"/>
  <c r="P173" i="16"/>
  <c r="O172" i="16"/>
  <c r="P172" i="16"/>
  <c r="L53" i="3"/>
  <c r="N172" i="14"/>
  <c r="M172" i="14"/>
  <c r="A50" i="2"/>
  <c r="C52" i="3"/>
  <c r="D52" i="3" s="1"/>
  <c r="B52" i="3"/>
  <c r="N174" i="10"/>
  <c r="M174" i="10"/>
  <c r="L173" i="8"/>
  <c r="O171" i="8"/>
  <c r="P171" i="8"/>
  <c r="Q171" i="8" s="1"/>
  <c r="C170" i="9" s="1"/>
  <c r="F170" i="9" s="1"/>
  <c r="Q173" i="16" l="1"/>
  <c r="C172" i="17" s="1"/>
  <c r="F172" i="17" s="1"/>
  <c r="L174" i="8"/>
  <c r="N174" i="8" s="1"/>
  <c r="L174" i="14"/>
  <c r="Q55" i="3"/>
  <c r="C54" i="4" s="1"/>
  <c r="F54" i="4" s="1"/>
  <c r="L52" i="3"/>
  <c r="A49" i="2"/>
  <c r="C51" i="3"/>
  <c r="D51" i="3" s="1"/>
  <c r="B51" i="3"/>
  <c r="L176" i="10"/>
  <c r="O172" i="14"/>
  <c r="P172" i="14"/>
  <c r="A177" i="7"/>
  <c r="B177" i="10"/>
  <c r="C177" i="10"/>
  <c r="D177" i="10" s="1"/>
  <c r="L177" i="10" s="1"/>
  <c r="A175" i="6"/>
  <c r="B175" i="8"/>
  <c r="C175" i="8"/>
  <c r="D175" i="8" s="1"/>
  <c r="N173" i="8"/>
  <c r="M173" i="8"/>
  <c r="M53" i="3"/>
  <c r="N53" i="3"/>
  <c r="N175" i="10"/>
  <c r="M175" i="10"/>
  <c r="Q172" i="16"/>
  <c r="C171" i="17" s="1"/>
  <c r="F171" i="17" s="1"/>
  <c r="L175" i="16"/>
  <c r="O174" i="10"/>
  <c r="P174" i="10"/>
  <c r="N174" i="14"/>
  <c r="M174" i="14"/>
  <c r="O54" i="3"/>
  <c r="P54" i="3"/>
  <c r="A176" i="19"/>
  <c r="C176" i="16"/>
  <c r="D176" i="16" s="1"/>
  <c r="B176" i="16"/>
  <c r="N52" i="3"/>
  <c r="M52" i="3"/>
  <c r="A175" i="18"/>
  <c r="B175" i="14"/>
  <c r="C175" i="14"/>
  <c r="D175" i="14" s="1"/>
  <c r="O173" i="14"/>
  <c r="P173" i="14"/>
  <c r="N174" i="16"/>
  <c r="M174" i="16"/>
  <c r="L176" i="16" l="1"/>
  <c r="M174" i="8"/>
  <c r="Q173" i="14"/>
  <c r="C172" i="15" s="1"/>
  <c r="F172" i="15" s="1"/>
  <c r="N176" i="16"/>
  <c r="M176" i="16"/>
  <c r="Q174" i="10"/>
  <c r="C173" i="12" s="1"/>
  <c r="F173" i="12" s="1"/>
  <c r="P173" i="8"/>
  <c r="O173" i="8"/>
  <c r="Q172" i="14"/>
  <c r="C171" i="15" s="1"/>
  <c r="F171" i="15" s="1"/>
  <c r="N176" i="10"/>
  <c r="M176" i="10"/>
  <c r="A177" i="19"/>
  <c r="B177" i="16"/>
  <c r="C177" i="16"/>
  <c r="D177" i="16" s="1"/>
  <c r="L175" i="8"/>
  <c r="L51" i="3"/>
  <c r="A176" i="6"/>
  <c r="C176" i="8"/>
  <c r="D176" i="8" s="1"/>
  <c r="B176" i="8"/>
  <c r="N177" i="10"/>
  <c r="M177" i="10"/>
  <c r="A48" i="2"/>
  <c r="C50" i="3"/>
  <c r="D50" i="3" s="1"/>
  <c r="B50" i="3"/>
  <c r="N175" i="16"/>
  <c r="M175" i="16"/>
  <c r="Q54" i="3"/>
  <c r="C53" i="4" s="1"/>
  <c r="F53" i="4" s="1"/>
  <c r="A176" i="18"/>
  <c r="B176" i="14"/>
  <c r="C176" i="14"/>
  <c r="D176" i="14" s="1"/>
  <c r="O53" i="3"/>
  <c r="P53" i="3"/>
  <c r="O174" i="8"/>
  <c r="P174" i="8"/>
  <c r="O52" i="3"/>
  <c r="P52" i="3"/>
  <c r="O174" i="16"/>
  <c r="P174" i="16"/>
  <c r="Q174" i="16" s="1"/>
  <c r="C173" i="17" s="1"/>
  <c r="F173" i="17" s="1"/>
  <c r="L175" i="14"/>
  <c r="O175" i="10"/>
  <c r="P175" i="10"/>
  <c r="O174" i="14"/>
  <c r="P174" i="14"/>
  <c r="A178" i="7"/>
  <c r="B178" i="10"/>
  <c r="C178" i="10"/>
  <c r="D178" i="10" s="1"/>
  <c r="L176" i="8" l="1"/>
  <c r="L178" i="10"/>
  <c r="Q175" i="10"/>
  <c r="C174" i="12" s="1"/>
  <c r="F174" i="12" s="1"/>
  <c r="Q174" i="14"/>
  <c r="C173" i="15" s="1"/>
  <c r="F173" i="15" s="1"/>
  <c r="Q174" i="8"/>
  <c r="C173" i="9" s="1"/>
  <c r="F173" i="9" s="1"/>
  <c r="O175" i="16"/>
  <c r="P175" i="16"/>
  <c r="Q175" i="16" s="1"/>
  <c r="C174" i="17" s="1"/>
  <c r="F174" i="17" s="1"/>
  <c r="A177" i="6"/>
  <c r="B177" i="8"/>
  <c r="C177" i="8"/>
  <c r="D177" i="8" s="1"/>
  <c r="M176" i="8"/>
  <c r="N176" i="8"/>
  <c r="O176" i="10"/>
  <c r="P176" i="10"/>
  <c r="Q53" i="3"/>
  <c r="C52" i="4" s="1"/>
  <c r="F52" i="4" s="1"/>
  <c r="L50" i="3"/>
  <c r="M51" i="3"/>
  <c r="N51" i="3"/>
  <c r="Q173" i="8"/>
  <c r="C172" i="9" s="1"/>
  <c r="F172" i="9" s="1"/>
  <c r="N175" i="8"/>
  <c r="O175" i="8" s="1"/>
  <c r="M175" i="8"/>
  <c r="A47" i="2"/>
  <c r="C49" i="3"/>
  <c r="D49" i="3" s="1"/>
  <c r="L49" i="3" s="1"/>
  <c r="B49" i="3"/>
  <c r="N178" i="10"/>
  <c r="M178" i="10"/>
  <c r="L176" i="14"/>
  <c r="L177" i="16"/>
  <c r="N175" i="14"/>
  <c r="M175" i="14"/>
  <c r="A179" i="7"/>
  <c r="B179" i="10"/>
  <c r="C179" i="10"/>
  <c r="D179" i="10" s="1"/>
  <c r="Q52" i="3"/>
  <c r="C51" i="4" s="1"/>
  <c r="F51" i="4" s="1"/>
  <c r="A177" i="18"/>
  <c r="B177" i="14"/>
  <c r="C177" i="14"/>
  <c r="D177" i="14" s="1"/>
  <c r="O177" i="10"/>
  <c r="P177" i="10"/>
  <c r="A178" i="19"/>
  <c r="C178" i="16"/>
  <c r="D178" i="16" s="1"/>
  <c r="B178" i="16"/>
  <c r="O176" i="16"/>
  <c r="P176" i="16"/>
  <c r="L178" i="16" l="1"/>
  <c r="O176" i="8"/>
  <c r="P176" i="8"/>
  <c r="A178" i="18"/>
  <c r="B178" i="14"/>
  <c r="C178" i="14"/>
  <c r="D178" i="14" s="1"/>
  <c r="L178" i="14" s="1"/>
  <c r="N176" i="14"/>
  <c r="M176" i="14"/>
  <c r="L179" i="10"/>
  <c r="O178" i="10"/>
  <c r="P178" i="10"/>
  <c r="L177" i="8"/>
  <c r="M178" i="16"/>
  <c r="N178" i="16"/>
  <c r="O51" i="3"/>
  <c r="P51" i="3"/>
  <c r="A179" i="19"/>
  <c r="B179" i="16"/>
  <c r="C179" i="16"/>
  <c r="D179" i="16" s="1"/>
  <c r="N50" i="3"/>
  <c r="M50" i="3"/>
  <c r="A178" i="6"/>
  <c r="B178" i="8"/>
  <c r="C178" i="8"/>
  <c r="D178" i="8" s="1"/>
  <c r="L178" i="8" s="1"/>
  <c r="N49" i="3"/>
  <c r="M49" i="3"/>
  <c r="M177" i="16"/>
  <c r="N177" i="16"/>
  <c r="Q176" i="16"/>
  <c r="C175" i="17" s="1"/>
  <c r="F175" i="17" s="1"/>
  <c r="A180" i="7"/>
  <c r="B180" i="10"/>
  <c r="C180" i="10"/>
  <c r="D180" i="10" s="1"/>
  <c r="Q177" i="10"/>
  <c r="C176" i="12" s="1"/>
  <c r="F176" i="12" s="1"/>
  <c r="A46" i="2"/>
  <c r="C48" i="3"/>
  <c r="D48" i="3" s="1"/>
  <c r="B48" i="3"/>
  <c r="L177" i="14"/>
  <c r="O175" i="14"/>
  <c r="P175" i="14"/>
  <c r="P175" i="8"/>
  <c r="Q175" i="8" s="1"/>
  <c r="C174" i="9" s="1"/>
  <c r="F174" i="9" s="1"/>
  <c r="Q176" i="10"/>
  <c r="C175" i="12" s="1"/>
  <c r="F175" i="12" s="1"/>
  <c r="O49" i="3" l="1"/>
  <c r="P49" i="3"/>
  <c r="L180" i="10"/>
  <c r="Q51" i="3"/>
  <c r="C50" i="4" s="1"/>
  <c r="F50" i="4" s="1"/>
  <c r="O176" i="14"/>
  <c r="P176" i="14"/>
  <c r="O178" i="16"/>
  <c r="P178" i="16"/>
  <c r="N178" i="14"/>
  <c r="M178" i="14"/>
  <c r="A180" i="19"/>
  <c r="B180" i="16"/>
  <c r="C180" i="16"/>
  <c r="D180" i="16" s="1"/>
  <c r="N177" i="14"/>
  <c r="M177" i="14"/>
  <c r="M178" i="8"/>
  <c r="N178" i="8"/>
  <c r="A179" i="6"/>
  <c r="B179" i="8"/>
  <c r="C179" i="8"/>
  <c r="D179" i="8" s="1"/>
  <c r="L48" i="3"/>
  <c r="P177" i="16"/>
  <c r="O177" i="16"/>
  <c r="O50" i="3"/>
  <c r="P50" i="3"/>
  <c r="N177" i="8"/>
  <c r="M177" i="8"/>
  <c r="A179" i="18"/>
  <c r="B179" i="14"/>
  <c r="C179" i="14"/>
  <c r="D179" i="14" s="1"/>
  <c r="L179" i="14" s="1"/>
  <c r="N179" i="10"/>
  <c r="M179" i="10"/>
  <c r="Q175" i="14"/>
  <c r="C174" i="15" s="1"/>
  <c r="F174" i="15" s="1"/>
  <c r="A181" i="7"/>
  <c r="B181" i="10"/>
  <c r="C181" i="10"/>
  <c r="D181" i="10" s="1"/>
  <c r="A45" i="2"/>
  <c r="C47" i="3"/>
  <c r="D47" i="3" s="1"/>
  <c r="B47" i="3"/>
  <c r="L179" i="16"/>
  <c r="Q178" i="10"/>
  <c r="C177" i="12" s="1"/>
  <c r="F177" i="12" s="1"/>
  <c r="Q176" i="8"/>
  <c r="C175" i="9" s="1"/>
  <c r="F175" i="9" s="1"/>
  <c r="L180" i="16" l="1"/>
  <c r="L47" i="3"/>
  <c r="O179" i="10"/>
  <c r="P179" i="10"/>
  <c r="Q177" i="16"/>
  <c r="C176" i="17" s="1"/>
  <c r="F176" i="17" s="1"/>
  <c r="Q178" i="16"/>
  <c r="C177" i="17" s="1"/>
  <c r="F177" i="17" s="1"/>
  <c r="N179" i="14"/>
  <c r="M179" i="14"/>
  <c r="O177" i="14"/>
  <c r="P177" i="14"/>
  <c r="A44" i="2"/>
  <c r="B46" i="3"/>
  <c r="C46" i="3"/>
  <c r="D46" i="3" s="1"/>
  <c r="N48" i="3"/>
  <c r="M48" i="3"/>
  <c r="Q176" i="14"/>
  <c r="C175" i="15" s="1"/>
  <c r="F175" i="15" s="1"/>
  <c r="N180" i="16"/>
  <c r="M180" i="16"/>
  <c r="L181" i="10"/>
  <c r="L179" i="8"/>
  <c r="A181" i="19"/>
  <c r="C181" i="16"/>
  <c r="D181" i="16" s="1"/>
  <c r="B181" i="16"/>
  <c r="N180" i="10"/>
  <c r="M180" i="10"/>
  <c r="M179" i="16"/>
  <c r="N179" i="16"/>
  <c r="A182" i="7"/>
  <c r="B182" i="10"/>
  <c r="C182" i="10"/>
  <c r="D182" i="10" s="1"/>
  <c r="L182" i="10" s="1"/>
  <c r="O177" i="8"/>
  <c r="P177" i="8"/>
  <c r="Q177" i="8" s="1"/>
  <c r="C176" i="9" s="1"/>
  <c r="F176" i="9" s="1"/>
  <c r="A180" i="6"/>
  <c r="B180" i="8"/>
  <c r="C180" i="8"/>
  <c r="D180" i="8" s="1"/>
  <c r="A180" i="18"/>
  <c r="B180" i="14"/>
  <c r="C180" i="14"/>
  <c r="D180" i="14" s="1"/>
  <c r="L180" i="14" s="1"/>
  <c r="Q50" i="3"/>
  <c r="C49" i="4" s="1"/>
  <c r="F49" i="4" s="1"/>
  <c r="O178" i="8"/>
  <c r="P178" i="8"/>
  <c r="O178" i="14"/>
  <c r="P178" i="14"/>
  <c r="Q178" i="14" s="1"/>
  <c r="C177" i="15" s="1"/>
  <c r="F177" i="15" s="1"/>
  <c r="Q49" i="3"/>
  <c r="C48" i="4" s="1"/>
  <c r="F48" i="4" s="1"/>
  <c r="Q178" i="8" l="1"/>
  <c r="C177" i="9" s="1"/>
  <c r="F177" i="9" s="1"/>
  <c r="Q177" i="14"/>
  <c r="C176" i="15" s="1"/>
  <c r="F176" i="15" s="1"/>
  <c r="L180" i="8"/>
  <c r="O180" i="10"/>
  <c r="P180" i="10"/>
  <c r="L181" i="16"/>
  <c r="O179" i="14"/>
  <c r="P179" i="14"/>
  <c r="Q179" i="14" s="1"/>
  <c r="C178" i="15" s="1"/>
  <c r="F178" i="15" s="1"/>
  <c r="O48" i="3"/>
  <c r="P48" i="3"/>
  <c r="Q48" i="3" s="1"/>
  <c r="C47" i="4" s="1"/>
  <c r="F47" i="4" s="1"/>
  <c r="M180" i="14"/>
  <c r="N180" i="14"/>
  <c r="N182" i="10"/>
  <c r="M182" i="10"/>
  <c r="A181" i="18"/>
  <c r="B181" i="14"/>
  <c r="C181" i="14"/>
  <c r="D181" i="14" s="1"/>
  <c r="A183" i="7"/>
  <c r="B183" i="10"/>
  <c r="C183" i="10"/>
  <c r="D183" i="10" s="1"/>
  <c r="N179" i="8"/>
  <c r="M179" i="8"/>
  <c r="L46" i="3"/>
  <c r="M181" i="10"/>
  <c r="N181" i="10"/>
  <c r="A43" i="2"/>
  <c r="B45" i="3"/>
  <c r="C45" i="3"/>
  <c r="D45" i="3" s="1"/>
  <c r="Q179" i="10"/>
  <c r="C178" i="12" s="1"/>
  <c r="F178" i="12" s="1"/>
  <c r="A181" i="6"/>
  <c r="B181" i="8"/>
  <c r="C181" i="8"/>
  <c r="D181" i="8" s="1"/>
  <c r="O180" i="16"/>
  <c r="P180" i="16"/>
  <c r="A182" i="19"/>
  <c r="B182" i="16"/>
  <c r="C182" i="16"/>
  <c r="D182" i="16" s="1"/>
  <c r="M180" i="8"/>
  <c r="N180" i="8"/>
  <c r="O179" i="16"/>
  <c r="P179" i="16"/>
  <c r="M47" i="3"/>
  <c r="N47" i="3"/>
  <c r="Q179" i="16" l="1"/>
  <c r="C178" i="17" s="1"/>
  <c r="F178" i="17" s="1"/>
  <c r="L183" i="10"/>
  <c r="L45" i="3"/>
  <c r="Q180" i="16"/>
  <c r="C179" i="17" s="1"/>
  <c r="F179" i="17" s="1"/>
  <c r="O181" i="10"/>
  <c r="P181" i="10"/>
  <c r="Q181" i="10" s="1"/>
  <c r="C180" i="12" s="1"/>
  <c r="F180" i="12" s="1"/>
  <c r="L181" i="14"/>
  <c r="A183" i="19"/>
  <c r="C183" i="16"/>
  <c r="D183" i="16" s="1"/>
  <c r="B183" i="16"/>
  <c r="O47" i="3"/>
  <c r="P47" i="3"/>
  <c r="L181" i="8"/>
  <c r="A182" i="18"/>
  <c r="B182" i="14"/>
  <c r="C182" i="14"/>
  <c r="D182" i="14" s="1"/>
  <c r="O180" i="8"/>
  <c r="P180" i="8"/>
  <c r="N46" i="3"/>
  <c r="M46" i="3"/>
  <c r="A182" i="6"/>
  <c r="B182" i="8"/>
  <c r="C182" i="8"/>
  <c r="D182" i="8" s="1"/>
  <c r="L182" i="8" s="1"/>
  <c r="M181" i="16"/>
  <c r="N181" i="16"/>
  <c r="N45" i="3"/>
  <c r="M45" i="3"/>
  <c r="O182" i="10"/>
  <c r="P182" i="10"/>
  <c r="N183" i="10"/>
  <c r="M183" i="10"/>
  <c r="A42" i="2"/>
  <c r="B44" i="3"/>
  <c r="C44" i="3"/>
  <c r="D44" i="3" s="1"/>
  <c r="A184" i="7"/>
  <c r="B184" i="10"/>
  <c r="C184" i="10"/>
  <c r="D184" i="10" s="1"/>
  <c r="O179" i="8"/>
  <c r="P179" i="8"/>
  <c r="Q179" i="8" s="1"/>
  <c r="C178" i="9" s="1"/>
  <c r="F178" i="9" s="1"/>
  <c r="L182" i="16"/>
  <c r="O180" i="14"/>
  <c r="P180" i="14"/>
  <c r="Q180" i="10"/>
  <c r="C179" i="12" s="1"/>
  <c r="F179" i="12" s="1"/>
  <c r="L182" i="14" l="1"/>
  <c r="L44" i="3"/>
  <c r="O45" i="3"/>
  <c r="P45" i="3"/>
  <c r="Q180" i="8"/>
  <c r="C179" i="9" s="1"/>
  <c r="F179" i="9" s="1"/>
  <c r="L183" i="16"/>
  <c r="N182" i="14"/>
  <c r="M182" i="14"/>
  <c r="A184" i="19"/>
  <c r="C184" i="16"/>
  <c r="D184" i="16" s="1"/>
  <c r="B184" i="16"/>
  <c r="O46" i="3"/>
  <c r="P46" i="3"/>
  <c r="Q46" i="3" s="1"/>
  <c r="C45" i="4" s="1"/>
  <c r="F45" i="4" s="1"/>
  <c r="P181" i="16"/>
  <c r="O181" i="16"/>
  <c r="M182" i="8"/>
  <c r="N182" i="8"/>
  <c r="N181" i="14"/>
  <c r="M181" i="14"/>
  <c r="N44" i="3"/>
  <c r="M44" i="3"/>
  <c r="N182" i="16"/>
  <c r="M182" i="16"/>
  <c r="O183" i="10"/>
  <c r="P183" i="10"/>
  <c r="A183" i="18"/>
  <c r="B183" i="14"/>
  <c r="C183" i="14"/>
  <c r="D183" i="14" s="1"/>
  <c r="Q180" i="14"/>
  <c r="C179" i="15" s="1"/>
  <c r="F179" i="15" s="1"/>
  <c r="A183" i="6"/>
  <c r="B183" i="8"/>
  <c r="C183" i="8"/>
  <c r="D183" i="8" s="1"/>
  <c r="N181" i="8"/>
  <c r="O181" i="8" s="1"/>
  <c r="M181" i="8"/>
  <c r="A185" i="7"/>
  <c r="B185" i="10"/>
  <c r="C185" i="10"/>
  <c r="D185" i="10" s="1"/>
  <c r="A41" i="2"/>
  <c r="C43" i="3"/>
  <c r="D43" i="3" s="1"/>
  <c r="B43" i="3"/>
  <c r="L184" i="10"/>
  <c r="Q182" i="10"/>
  <c r="C181" i="12" s="1"/>
  <c r="F181" i="12" s="1"/>
  <c r="Q47" i="3"/>
  <c r="C46" i="4" s="1"/>
  <c r="F46" i="4" s="1"/>
  <c r="Q181" i="16" l="1"/>
  <c r="C180" i="17" s="1"/>
  <c r="F180" i="17" s="1"/>
  <c r="P181" i="8"/>
  <c r="Q181" i="8" s="1"/>
  <c r="C180" i="9" s="1"/>
  <c r="F180" i="9" s="1"/>
  <c r="L43" i="3"/>
  <c r="M43" i="3" s="1"/>
  <c r="A184" i="18"/>
  <c r="B184" i="14"/>
  <c r="C184" i="14"/>
  <c r="D184" i="14" s="1"/>
  <c r="O181" i="14"/>
  <c r="P181" i="14"/>
  <c r="O182" i="8"/>
  <c r="P182" i="8"/>
  <c r="A185" i="19"/>
  <c r="B185" i="16"/>
  <c r="C185" i="16"/>
  <c r="D185" i="16" s="1"/>
  <c r="Q183" i="10"/>
  <c r="C182" i="12" s="1"/>
  <c r="F182" i="12" s="1"/>
  <c r="O182" i="14"/>
  <c r="P182" i="14"/>
  <c r="N43" i="3"/>
  <c r="A184" i="6"/>
  <c r="B184" i="8"/>
  <c r="C184" i="8"/>
  <c r="D184" i="8" s="1"/>
  <c r="L184" i="8" s="1"/>
  <c r="O182" i="16"/>
  <c r="P182" i="16"/>
  <c r="M183" i="16"/>
  <c r="N183" i="16"/>
  <c r="N184" i="10"/>
  <c r="M184" i="10"/>
  <c r="A40" i="2"/>
  <c r="C42" i="3"/>
  <c r="D42" i="3" s="1"/>
  <c r="B42" i="3"/>
  <c r="O44" i="3"/>
  <c r="P44" i="3"/>
  <c r="Q44" i="3" s="1"/>
  <c r="C43" i="4" s="1"/>
  <c r="F43" i="4" s="1"/>
  <c r="L183" i="8"/>
  <c r="L185" i="10"/>
  <c r="A186" i="7"/>
  <c r="B186" i="10"/>
  <c r="C186" i="10"/>
  <c r="D186" i="10" s="1"/>
  <c r="L186" i="10" s="1"/>
  <c r="L183" i="14"/>
  <c r="L184" i="16"/>
  <c r="Q45" i="3"/>
  <c r="C44" i="4" s="1"/>
  <c r="F44" i="4" s="1"/>
  <c r="Q182" i="16" l="1"/>
  <c r="C181" i="17" s="1"/>
  <c r="F181" i="17" s="1"/>
  <c r="Q182" i="8"/>
  <c r="C181" i="9" s="1"/>
  <c r="F181" i="9" s="1"/>
  <c r="L42" i="3"/>
  <c r="N42" i="3" s="1"/>
  <c r="O43" i="3"/>
  <c r="P43" i="3"/>
  <c r="Q43" i="3" s="1"/>
  <c r="C42" i="4" s="1"/>
  <c r="F42" i="4" s="1"/>
  <c r="A187" i="7"/>
  <c r="B187" i="10"/>
  <c r="C187" i="10"/>
  <c r="D187" i="10" s="1"/>
  <c r="L187" i="10" s="1"/>
  <c r="A185" i="6"/>
  <c r="B185" i="8"/>
  <c r="C185" i="8"/>
  <c r="D185" i="8" s="1"/>
  <c r="A186" i="19"/>
  <c r="B186" i="16"/>
  <c r="C186" i="16"/>
  <c r="D186" i="16" s="1"/>
  <c r="N185" i="10"/>
  <c r="M185" i="10"/>
  <c r="N184" i="16"/>
  <c r="M184" i="16"/>
  <c r="Q182" i="14"/>
  <c r="C181" i="15" s="1"/>
  <c r="F181" i="15" s="1"/>
  <c r="Q181" i="14"/>
  <c r="C180" i="15" s="1"/>
  <c r="F180" i="15" s="1"/>
  <c r="O183" i="16"/>
  <c r="P183" i="16"/>
  <c r="Q183" i="16" s="1"/>
  <c r="C182" i="17" s="1"/>
  <c r="F182" i="17" s="1"/>
  <c r="O184" i="10"/>
  <c r="P184" i="10"/>
  <c r="M42" i="3"/>
  <c r="M184" i="8"/>
  <c r="N184" i="8"/>
  <c r="L184" i="14"/>
  <c r="N183" i="8"/>
  <c r="O183" i="8" s="1"/>
  <c r="M183" i="8"/>
  <c r="N183" i="14"/>
  <c r="M183" i="14"/>
  <c r="N186" i="10"/>
  <c r="M186" i="10"/>
  <c r="A39" i="2"/>
  <c r="C41" i="3"/>
  <c r="D41" i="3" s="1"/>
  <c r="B41" i="3"/>
  <c r="L185" i="16"/>
  <c r="A185" i="18"/>
  <c r="B185" i="14"/>
  <c r="C185" i="14"/>
  <c r="D185" i="14" s="1"/>
  <c r="L185" i="14" s="1"/>
  <c r="L186" i="16" l="1"/>
  <c r="L185" i="8"/>
  <c r="M185" i="8" s="1"/>
  <c r="O42" i="3"/>
  <c r="P42" i="3"/>
  <c r="Q42" i="3" s="1"/>
  <c r="C41" i="4" s="1"/>
  <c r="F41" i="4" s="1"/>
  <c r="O184" i="16"/>
  <c r="P184" i="16"/>
  <c r="A186" i="6"/>
  <c r="B186" i="8"/>
  <c r="C186" i="8"/>
  <c r="D186" i="8" s="1"/>
  <c r="N185" i="14"/>
  <c r="O185" i="14" s="1"/>
  <c r="M185" i="14"/>
  <c r="P185" i="14" s="1"/>
  <c r="N187" i="10"/>
  <c r="M187" i="10"/>
  <c r="O183" i="14"/>
  <c r="P183" i="14"/>
  <c r="N185" i="16"/>
  <c r="M185" i="16"/>
  <c r="P183" i="8"/>
  <c r="Q183" i="8" s="1"/>
  <c r="C182" i="9" s="1"/>
  <c r="F182" i="9" s="1"/>
  <c r="Q184" i="10"/>
  <c r="C183" i="12" s="1"/>
  <c r="F183" i="12" s="1"/>
  <c r="O185" i="10"/>
  <c r="P185" i="10"/>
  <c r="A188" i="7"/>
  <c r="B188" i="10"/>
  <c r="C188" i="10"/>
  <c r="D188" i="10" s="1"/>
  <c r="O186" i="10"/>
  <c r="P186" i="10"/>
  <c r="Q186" i="10" s="1"/>
  <c r="C185" i="12" s="1"/>
  <c r="F185" i="12" s="1"/>
  <c r="A186" i="18"/>
  <c r="B186" i="14"/>
  <c r="C186" i="14"/>
  <c r="D186" i="14" s="1"/>
  <c r="L186" i="14" s="1"/>
  <c r="L41" i="3"/>
  <c r="N184" i="14"/>
  <c r="M184" i="14"/>
  <c r="M186" i="16"/>
  <c r="N186" i="16"/>
  <c r="A38" i="2"/>
  <c r="C40" i="3"/>
  <c r="D40" i="3" s="1"/>
  <c r="B40" i="3"/>
  <c r="O184" i="8"/>
  <c r="P184" i="8"/>
  <c r="A187" i="19"/>
  <c r="B187" i="16"/>
  <c r="C187" i="16"/>
  <c r="D187" i="16" s="1"/>
  <c r="N185" i="8" l="1"/>
  <c r="O184" i="14"/>
  <c r="P184" i="14"/>
  <c r="A187" i="6"/>
  <c r="B187" i="8"/>
  <c r="C187" i="8"/>
  <c r="D187" i="8" s="1"/>
  <c r="L187" i="8" s="1"/>
  <c r="O185" i="16"/>
  <c r="P185" i="16"/>
  <c r="L188" i="10"/>
  <c r="Q184" i="8"/>
  <c r="C183" i="9" s="1"/>
  <c r="F183" i="9" s="1"/>
  <c r="N41" i="3"/>
  <c r="M41" i="3"/>
  <c r="A189" i="7"/>
  <c r="B189" i="10"/>
  <c r="C189" i="10"/>
  <c r="D189" i="10" s="1"/>
  <c r="Q183" i="14"/>
  <c r="C182" i="15" s="1"/>
  <c r="F182" i="15" s="1"/>
  <c r="Q184" i="16"/>
  <c r="C183" i="17" s="1"/>
  <c r="F183" i="17" s="1"/>
  <c r="Q185" i="10"/>
  <c r="C184" i="12" s="1"/>
  <c r="F184" i="12" s="1"/>
  <c r="O187" i="10"/>
  <c r="P187" i="10"/>
  <c r="N186" i="14"/>
  <c r="O186" i="14" s="1"/>
  <c r="M186" i="14"/>
  <c r="P186" i="14" s="1"/>
  <c r="Q186" i="14" s="1"/>
  <c r="C185" i="15" s="1"/>
  <c r="F185" i="15" s="1"/>
  <c r="A37" i="2"/>
  <c r="C39" i="3"/>
  <c r="D39" i="3" s="1"/>
  <c r="B39" i="3"/>
  <c r="A187" i="18"/>
  <c r="B187" i="14"/>
  <c r="C187" i="14"/>
  <c r="D187" i="14" s="1"/>
  <c r="L187" i="14" s="1"/>
  <c r="L40" i="3"/>
  <c r="Q185" i="14"/>
  <c r="C184" i="15" s="1"/>
  <c r="F184" i="15" s="1"/>
  <c r="O185" i="8"/>
  <c r="P185" i="8"/>
  <c r="A188" i="19"/>
  <c r="B188" i="16"/>
  <c r="C188" i="16"/>
  <c r="D188" i="16" s="1"/>
  <c r="O186" i="16"/>
  <c r="P186" i="16"/>
  <c r="L187" i="16"/>
  <c r="L186" i="8"/>
  <c r="Q187" i="10" l="1"/>
  <c r="C186" i="12" s="1"/>
  <c r="F186" i="12" s="1"/>
  <c r="L39" i="3"/>
  <c r="A189" i="19"/>
  <c r="B189" i="16"/>
  <c r="C189" i="16"/>
  <c r="D189" i="16" s="1"/>
  <c r="Q185" i="16"/>
  <c r="C184" i="17" s="1"/>
  <c r="F184" i="17" s="1"/>
  <c r="N39" i="3"/>
  <c r="M39" i="3"/>
  <c r="L189" i="10"/>
  <c r="N187" i="8"/>
  <c r="M187" i="8"/>
  <c r="N188" i="10"/>
  <c r="M188" i="10"/>
  <c r="Q185" i="8"/>
  <c r="C184" i="9" s="1"/>
  <c r="F184" i="9" s="1"/>
  <c r="A36" i="2"/>
  <c r="B38" i="3"/>
  <c r="C38" i="3"/>
  <c r="D38" i="3" s="1"/>
  <c r="N40" i="3"/>
  <c r="M40" i="3"/>
  <c r="A190" i="7"/>
  <c r="B190" i="10"/>
  <c r="C190" i="10"/>
  <c r="D190" i="10" s="1"/>
  <c r="L190" i="10" s="1"/>
  <c r="M187" i="16"/>
  <c r="N187" i="16"/>
  <c r="N187" i="14"/>
  <c r="M187" i="14"/>
  <c r="A188" i="6"/>
  <c r="B188" i="8"/>
  <c r="C188" i="8"/>
  <c r="D188" i="8" s="1"/>
  <c r="L188" i="8" s="1"/>
  <c r="O41" i="3"/>
  <c r="P41" i="3"/>
  <c r="N186" i="8"/>
  <c r="M186" i="8"/>
  <c r="Q186" i="16"/>
  <c r="C185" i="17" s="1"/>
  <c r="F185" i="17" s="1"/>
  <c r="L188" i="16"/>
  <c r="A188" i="18"/>
  <c r="B188" i="14"/>
  <c r="C188" i="14"/>
  <c r="D188" i="14" s="1"/>
  <c r="L188" i="14" s="1"/>
  <c r="Q184" i="14"/>
  <c r="C183" i="15" s="1"/>
  <c r="F183" i="15" s="1"/>
  <c r="M189" i="10" l="1"/>
  <c r="N189" i="10"/>
  <c r="O187" i="8"/>
  <c r="P187" i="8"/>
  <c r="Q187" i="8" s="1"/>
  <c r="C186" i="9" s="1"/>
  <c r="F186" i="9" s="1"/>
  <c r="P186" i="8"/>
  <c r="O186" i="8"/>
  <c r="O187" i="16"/>
  <c r="P187" i="16"/>
  <c r="L38" i="3"/>
  <c r="A35" i="2"/>
  <c r="B37" i="3"/>
  <c r="C37" i="3"/>
  <c r="D37" i="3" s="1"/>
  <c r="O39" i="3"/>
  <c r="P39" i="3"/>
  <c r="Q39" i="3" s="1"/>
  <c r="C38" i="4" s="1"/>
  <c r="F38" i="4" s="1"/>
  <c r="N190" i="10"/>
  <c r="M190" i="10"/>
  <c r="N188" i="14"/>
  <c r="M188" i="14"/>
  <c r="Q41" i="3"/>
  <c r="C40" i="4" s="1"/>
  <c r="F40" i="4" s="1"/>
  <c r="O40" i="3"/>
  <c r="P40" i="3"/>
  <c r="M188" i="8"/>
  <c r="N188" i="8"/>
  <c r="A189" i="18"/>
  <c r="C189" i="14"/>
  <c r="D189" i="14" s="1"/>
  <c r="L189" i="14" s="1"/>
  <c r="B189" i="14"/>
  <c r="A191" i="7"/>
  <c r="B191" i="10"/>
  <c r="C191" i="10"/>
  <c r="D191" i="10" s="1"/>
  <c r="L191" i="10" s="1"/>
  <c r="O188" i="10"/>
  <c r="P188" i="10"/>
  <c r="L189" i="16"/>
  <c r="O187" i="14"/>
  <c r="P187" i="14"/>
  <c r="N188" i="16"/>
  <c r="M188" i="16"/>
  <c r="A189" i="6"/>
  <c r="B189" i="8"/>
  <c r="C189" i="8"/>
  <c r="D189" i="8" s="1"/>
  <c r="L189" i="8" s="1"/>
  <c r="A190" i="19"/>
  <c r="B190" i="16"/>
  <c r="C190" i="16"/>
  <c r="D190" i="16" s="1"/>
  <c r="Q188" i="10" l="1"/>
  <c r="C187" i="12" s="1"/>
  <c r="F187" i="12" s="1"/>
  <c r="L190" i="16"/>
  <c r="Q186" i="8"/>
  <c r="C185" i="9" s="1"/>
  <c r="F185" i="9" s="1"/>
  <c r="Q187" i="14"/>
  <c r="C186" i="15" s="1"/>
  <c r="F186" i="15" s="1"/>
  <c r="A191" i="19"/>
  <c r="B191" i="16"/>
  <c r="C191" i="16"/>
  <c r="D191" i="16" s="1"/>
  <c r="M189" i="8"/>
  <c r="N189" i="8"/>
  <c r="O188" i="8"/>
  <c r="P188" i="8"/>
  <c r="O190" i="10"/>
  <c r="P190" i="10"/>
  <c r="Q187" i="16"/>
  <c r="C186" i="17" s="1"/>
  <c r="F186" i="17" s="1"/>
  <c r="N189" i="16"/>
  <c r="M189" i="16"/>
  <c r="N191" i="10"/>
  <c r="M191" i="10"/>
  <c r="Q40" i="3"/>
  <c r="C39" i="4" s="1"/>
  <c r="F39" i="4" s="1"/>
  <c r="A190" i="18"/>
  <c r="C190" i="14"/>
  <c r="D190" i="14" s="1"/>
  <c r="B190" i="14"/>
  <c r="A190" i="6"/>
  <c r="C190" i="8"/>
  <c r="D190" i="8" s="1"/>
  <c r="B190" i="8"/>
  <c r="O188" i="16"/>
  <c r="P188" i="16"/>
  <c r="A192" i="7"/>
  <c r="B192" i="10"/>
  <c r="C192" i="10"/>
  <c r="D192" i="10" s="1"/>
  <c r="L37" i="3"/>
  <c r="A34" i="2"/>
  <c r="B36" i="3"/>
  <c r="C36" i="3"/>
  <c r="D36" i="3" s="1"/>
  <c r="O189" i="10"/>
  <c r="P189" i="10"/>
  <c r="M190" i="16"/>
  <c r="N190" i="16"/>
  <c r="M189" i="14"/>
  <c r="N189" i="14"/>
  <c r="O188" i="14"/>
  <c r="P188" i="14"/>
  <c r="N38" i="3"/>
  <c r="M38" i="3"/>
  <c r="L192" i="10" l="1"/>
  <c r="L36" i="3"/>
  <c r="A191" i="18"/>
  <c r="B191" i="14"/>
  <c r="C191" i="14"/>
  <c r="D191" i="14" s="1"/>
  <c r="O38" i="3"/>
  <c r="P38" i="3"/>
  <c r="Q38" i="3" s="1"/>
  <c r="C37" i="4" s="1"/>
  <c r="F37" i="4" s="1"/>
  <c r="Q188" i="16"/>
  <c r="C187" i="17" s="1"/>
  <c r="F187" i="17" s="1"/>
  <c r="Q188" i="8"/>
  <c r="C187" i="9" s="1"/>
  <c r="F187" i="9" s="1"/>
  <c r="O191" i="10"/>
  <c r="P191" i="10"/>
  <c r="O189" i="8"/>
  <c r="P189" i="8"/>
  <c r="Q189" i="8" s="1"/>
  <c r="C188" i="9" s="1"/>
  <c r="F188" i="9" s="1"/>
  <c r="N36" i="3"/>
  <c r="M36" i="3"/>
  <c r="L190" i="8"/>
  <c r="A33" i="2"/>
  <c r="C35" i="3"/>
  <c r="D35" i="3" s="1"/>
  <c r="B35" i="3"/>
  <c r="A193" i="7"/>
  <c r="C193" i="10"/>
  <c r="D193" i="10" s="1"/>
  <c r="B193" i="10"/>
  <c r="Q189" i="10"/>
  <c r="C188" i="12" s="1"/>
  <c r="F188" i="12" s="1"/>
  <c r="Q188" i="14"/>
  <c r="C187" i="15" s="1"/>
  <c r="F187" i="15" s="1"/>
  <c r="O189" i="14"/>
  <c r="P189" i="14"/>
  <c r="M37" i="3"/>
  <c r="N37" i="3"/>
  <c r="A191" i="6"/>
  <c r="B191" i="8"/>
  <c r="C191" i="8"/>
  <c r="D191" i="8" s="1"/>
  <c r="L191" i="8" s="1"/>
  <c r="P189" i="16"/>
  <c r="O189" i="16"/>
  <c r="O190" i="16"/>
  <c r="P190" i="16"/>
  <c r="L190" i="14"/>
  <c r="L191" i="16"/>
  <c r="N192" i="10"/>
  <c r="M192" i="10"/>
  <c r="Q190" i="10"/>
  <c r="C189" i="12" s="1"/>
  <c r="F189" i="12" s="1"/>
  <c r="A192" i="19"/>
  <c r="B192" i="16"/>
  <c r="C192" i="16"/>
  <c r="D192" i="16" s="1"/>
  <c r="L193" i="10" l="1"/>
  <c r="L192" i="16"/>
  <c r="Q190" i="16"/>
  <c r="C189" i="17" s="1"/>
  <c r="F189" i="17" s="1"/>
  <c r="A193" i="19"/>
  <c r="B193" i="16"/>
  <c r="C193" i="16"/>
  <c r="D193" i="16" s="1"/>
  <c r="Q189" i="16"/>
  <c r="C188" i="17" s="1"/>
  <c r="F188" i="17" s="1"/>
  <c r="Q189" i="14"/>
  <c r="C188" i="15" s="1"/>
  <c r="F188" i="15" s="1"/>
  <c r="A32" i="2"/>
  <c r="C34" i="3"/>
  <c r="D34" i="3" s="1"/>
  <c r="B34" i="3"/>
  <c r="N190" i="8"/>
  <c r="M190" i="8"/>
  <c r="N193" i="10"/>
  <c r="M193" i="10"/>
  <c r="P36" i="3"/>
  <c r="O36" i="3"/>
  <c r="O192" i="10"/>
  <c r="P192" i="10"/>
  <c r="M192" i="16"/>
  <c r="N192" i="16"/>
  <c r="M191" i="16"/>
  <c r="N191" i="16"/>
  <c r="A192" i="6"/>
  <c r="B192" i="8"/>
  <c r="C192" i="8"/>
  <c r="D192" i="8" s="1"/>
  <c r="L192" i="8" s="1"/>
  <c r="M190" i="14"/>
  <c r="N190" i="14"/>
  <c r="O37" i="3"/>
  <c r="P37" i="3"/>
  <c r="A194" i="7"/>
  <c r="C194" i="10"/>
  <c r="D194" i="10" s="1"/>
  <c r="L194" i="10" s="1"/>
  <c r="B194" i="10"/>
  <c r="L191" i="14"/>
  <c r="N191" i="8"/>
  <c r="M191" i="8"/>
  <c r="L35" i="3"/>
  <c r="Q191" i="10"/>
  <c r="C190" i="12" s="1"/>
  <c r="F190" i="12" s="1"/>
  <c r="A192" i="18"/>
  <c r="B192" i="14"/>
  <c r="C192" i="14"/>
  <c r="D192" i="14" s="1"/>
  <c r="L34" i="3" l="1"/>
  <c r="O191" i="8"/>
  <c r="P191" i="8"/>
  <c r="Q191" i="8" s="1"/>
  <c r="C190" i="9" s="1"/>
  <c r="F190" i="9" s="1"/>
  <c r="M191" i="14"/>
  <c r="N191" i="14"/>
  <c r="Q192" i="10"/>
  <c r="C191" i="12" s="1"/>
  <c r="F191" i="12" s="1"/>
  <c r="Q36" i="3"/>
  <c r="C35" i="4" s="1"/>
  <c r="F35" i="4" s="1"/>
  <c r="A31" i="2"/>
  <c r="C33" i="3"/>
  <c r="D33" i="3" s="1"/>
  <c r="B33" i="3"/>
  <c r="N34" i="3"/>
  <c r="M34" i="3"/>
  <c r="N194" i="10"/>
  <c r="M194" i="10"/>
  <c r="A195" i="7"/>
  <c r="C195" i="10"/>
  <c r="D195" i="10" s="1"/>
  <c r="B195" i="10"/>
  <c r="A193" i="6"/>
  <c r="C193" i="8"/>
  <c r="D193" i="8" s="1"/>
  <c r="B193" i="8"/>
  <c r="A193" i="18"/>
  <c r="B193" i="14"/>
  <c r="C193" i="14"/>
  <c r="D193" i="14" s="1"/>
  <c r="O191" i="16"/>
  <c r="P191" i="16"/>
  <c r="M192" i="8"/>
  <c r="N192" i="8"/>
  <c r="L192" i="14"/>
  <c r="L193" i="16"/>
  <c r="O193" i="10"/>
  <c r="P193" i="10"/>
  <c r="N35" i="3"/>
  <c r="M35" i="3"/>
  <c r="Q37" i="3"/>
  <c r="C36" i="4" s="1"/>
  <c r="F36" i="4" s="1"/>
  <c r="O192" i="16"/>
  <c r="P192" i="16"/>
  <c r="O190" i="14"/>
  <c r="P190" i="14"/>
  <c r="O190" i="8"/>
  <c r="P190" i="8"/>
  <c r="A194" i="19"/>
  <c r="B194" i="16"/>
  <c r="C194" i="16"/>
  <c r="D194" i="16" s="1"/>
  <c r="L195" i="10" l="1"/>
  <c r="Q192" i="16"/>
  <c r="C191" i="17" s="1"/>
  <c r="F191" i="17" s="1"/>
  <c r="L193" i="8"/>
  <c r="L33" i="3"/>
  <c r="A195" i="19"/>
  <c r="B195" i="16"/>
  <c r="C195" i="16"/>
  <c r="D195" i="16" s="1"/>
  <c r="O35" i="3"/>
  <c r="P35" i="3"/>
  <c r="A30" i="2"/>
  <c r="C32" i="3"/>
  <c r="D32" i="3" s="1"/>
  <c r="B32" i="3"/>
  <c r="Q190" i="8"/>
  <c r="C189" i="9" s="1"/>
  <c r="F189" i="9" s="1"/>
  <c r="L193" i="14"/>
  <c r="A196" i="7"/>
  <c r="B196" i="10"/>
  <c r="C196" i="10"/>
  <c r="D196" i="10" s="1"/>
  <c r="Q190" i="14"/>
  <c r="C189" i="15" s="1"/>
  <c r="F189" i="15" s="1"/>
  <c r="M193" i="16"/>
  <c r="N193" i="16"/>
  <c r="A194" i="18"/>
  <c r="B194" i="14"/>
  <c r="C194" i="14"/>
  <c r="D194" i="14" s="1"/>
  <c r="L194" i="14" s="1"/>
  <c r="O194" i="10"/>
  <c r="P194" i="10"/>
  <c r="Q194" i="10" s="1"/>
  <c r="C193" i="12" s="1"/>
  <c r="F193" i="12" s="1"/>
  <c r="O191" i="14"/>
  <c r="P191" i="14"/>
  <c r="Q191" i="16"/>
  <c r="C190" i="17" s="1"/>
  <c r="F190" i="17" s="1"/>
  <c r="Q193" i="10"/>
  <c r="C192" i="12" s="1"/>
  <c r="F192" i="12" s="1"/>
  <c r="M192" i="14"/>
  <c r="N192" i="14"/>
  <c r="N195" i="10"/>
  <c r="M195" i="10"/>
  <c r="N193" i="8"/>
  <c r="M193" i="8"/>
  <c r="P34" i="3"/>
  <c r="O34" i="3"/>
  <c r="N33" i="3"/>
  <c r="M33" i="3"/>
  <c r="O192" i="8"/>
  <c r="P192" i="8"/>
  <c r="L194" i="16"/>
  <c r="A194" i="6"/>
  <c r="C194" i="8"/>
  <c r="D194" i="8" s="1"/>
  <c r="B194" i="8"/>
  <c r="P193" i="16" l="1"/>
  <c r="O193" i="16"/>
  <c r="L32" i="3"/>
  <c r="M194" i="16"/>
  <c r="N194" i="16"/>
  <c r="Q191" i="14"/>
  <c r="C190" i="15" s="1"/>
  <c r="F190" i="15" s="1"/>
  <c r="A29" i="2"/>
  <c r="C31" i="3"/>
  <c r="D31" i="3" s="1"/>
  <c r="B31" i="3"/>
  <c r="O195" i="10"/>
  <c r="P195" i="10"/>
  <c r="L196" i="10"/>
  <c r="Q35" i="3"/>
  <c r="C34" i="4" s="1"/>
  <c r="F34" i="4" s="1"/>
  <c r="A195" i="6"/>
  <c r="B195" i="8"/>
  <c r="C195" i="8"/>
  <c r="D195" i="8" s="1"/>
  <c r="L195" i="8" s="1"/>
  <c r="N194" i="14"/>
  <c r="M194" i="14"/>
  <c r="A197" i="7"/>
  <c r="B197" i="10"/>
  <c r="C197" i="10"/>
  <c r="D197" i="10" s="1"/>
  <c r="O193" i="8"/>
  <c r="P193" i="8"/>
  <c r="Q193" i="8" s="1"/>
  <c r="C192" i="9" s="1"/>
  <c r="F192" i="9" s="1"/>
  <c r="N193" i="14"/>
  <c r="M193" i="14"/>
  <c r="L195" i="16"/>
  <c r="Q192" i="8"/>
  <c r="C191" i="9" s="1"/>
  <c r="F191" i="9" s="1"/>
  <c r="O192" i="14"/>
  <c r="P192" i="14"/>
  <c r="Q192" i="14" s="1"/>
  <c r="C191" i="15" s="1"/>
  <c r="F191" i="15" s="1"/>
  <c r="O33" i="3"/>
  <c r="P33" i="3"/>
  <c r="L194" i="8"/>
  <c r="Q34" i="3"/>
  <c r="C33" i="4" s="1"/>
  <c r="F33" i="4" s="1"/>
  <c r="A195" i="18"/>
  <c r="B195" i="14"/>
  <c r="C195" i="14"/>
  <c r="D195" i="14" s="1"/>
  <c r="L195" i="14" s="1"/>
  <c r="A196" i="19"/>
  <c r="B196" i="16"/>
  <c r="C196" i="16"/>
  <c r="D196" i="16" s="1"/>
  <c r="Q193" i="16" l="1"/>
  <c r="C192" i="17" s="1"/>
  <c r="F192" i="17" s="1"/>
  <c r="N195" i="8"/>
  <c r="M195" i="8"/>
  <c r="A28" i="2"/>
  <c r="B30" i="3"/>
  <c r="C30" i="3"/>
  <c r="D30" i="3" s="1"/>
  <c r="O193" i="14"/>
  <c r="P193" i="14"/>
  <c r="Q33" i="3"/>
  <c r="C32" i="4" s="1"/>
  <c r="F32" i="4" s="1"/>
  <c r="A196" i="6"/>
  <c r="B196" i="8"/>
  <c r="C196" i="8"/>
  <c r="D196" i="8" s="1"/>
  <c r="O194" i="16"/>
  <c r="P194" i="16"/>
  <c r="L197" i="10"/>
  <c r="N196" i="10"/>
  <c r="M196" i="10"/>
  <c r="N195" i="14"/>
  <c r="O195" i="14" s="1"/>
  <c r="M195" i="14"/>
  <c r="P195" i="14" s="1"/>
  <c r="Q195" i="14" s="1"/>
  <c r="C194" i="15" s="1"/>
  <c r="F194" i="15" s="1"/>
  <c r="A198" i="7"/>
  <c r="B198" i="10"/>
  <c r="C198" i="10"/>
  <c r="D198" i="10" s="1"/>
  <c r="L198" i="10" s="1"/>
  <c r="M32" i="3"/>
  <c r="N32" i="3"/>
  <c r="M195" i="16"/>
  <c r="N195" i="16"/>
  <c r="Q195" i="10"/>
  <c r="C194" i="12" s="1"/>
  <c r="F194" i="12" s="1"/>
  <c r="N194" i="8"/>
  <c r="M194" i="8"/>
  <c r="L196" i="16"/>
  <c r="A197" i="19"/>
  <c r="C197" i="16"/>
  <c r="D197" i="16" s="1"/>
  <c r="B197" i="16"/>
  <c r="A196" i="18"/>
  <c r="B196" i="14"/>
  <c r="C196" i="14"/>
  <c r="D196" i="14" s="1"/>
  <c r="L196" i="14" s="1"/>
  <c r="O194" i="14"/>
  <c r="P194" i="14"/>
  <c r="L31" i="3"/>
  <c r="L196" i="8" l="1"/>
  <c r="O196" i="10"/>
  <c r="P196" i="10"/>
  <c r="Q196" i="10" s="1"/>
  <c r="C195" i="12" s="1"/>
  <c r="F195" i="12" s="1"/>
  <c r="O32" i="3"/>
  <c r="P32" i="3"/>
  <c r="Q32" i="3" s="1"/>
  <c r="C31" i="4" s="1"/>
  <c r="F31" i="4" s="1"/>
  <c r="A198" i="19"/>
  <c r="B198" i="16"/>
  <c r="C198" i="16"/>
  <c r="D198" i="16" s="1"/>
  <c r="M197" i="10"/>
  <c r="N197" i="10"/>
  <c r="Q193" i="14"/>
  <c r="C192" i="15" s="1"/>
  <c r="F192" i="15" s="1"/>
  <c r="N198" i="10"/>
  <c r="M198" i="10"/>
  <c r="Q194" i="14"/>
  <c r="C193" i="15" s="1"/>
  <c r="F193" i="15" s="1"/>
  <c r="Q194" i="16"/>
  <c r="C193" i="17" s="1"/>
  <c r="F193" i="17" s="1"/>
  <c r="L30" i="3"/>
  <c r="N196" i="14"/>
  <c r="M196" i="14"/>
  <c r="N196" i="8"/>
  <c r="M196" i="8"/>
  <c r="A27" i="2"/>
  <c r="B29" i="3"/>
  <c r="C29" i="3"/>
  <c r="D29" i="3" s="1"/>
  <c r="N31" i="3"/>
  <c r="M31" i="3"/>
  <c r="M196" i="16"/>
  <c r="N196" i="16"/>
  <c r="L197" i="16"/>
  <c r="O194" i="8"/>
  <c r="P194" i="8"/>
  <c r="Q194" i="8" s="1"/>
  <c r="C193" i="9" s="1"/>
  <c r="F193" i="9" s="1"/>
  <c r="A199" i="7"/>
  <c r="B199" i="10"/>
  <c r="C199" i="10"/>
  <c r="D199" i="10" s="1"/>
  <c r="A197" i="18"/>
  <c r="B197" i="14"/>
  <c r="C197" i="14"/>
  <c r="D197" i="14" s="1"/>
  <c r="L197" i="14" s="1"/>
  <c r="O195" i="16"/>
  <c r="P195" i="16"/>
  <c r="A197" i="6"/>
  <c r="C197" i="8"/>
  <c r="D197" i="8" s="1"/>
  <c r="B197" i="8"/>
  <c r="P195" i="8"/>
  <c r="O195" i="8"/>
  <c r="L199" i="10" l="1"/>
  <c r="N199" i="10" s="1"/>
  <c r="Q195" i="8"/>
  <c r="C194" i="9" s="1"/>
  <c r="F194" i="9" s="1"/>
  <c r="L29" i="3"/>
  <c r="N29" i="3" s="1"/>
  <c r="N30" i="3"/>
  <c r="M30" i="3"/>
  <c r="A200" i="7"/>
  <c r="B200" i="10"/>
  <c r="C200" i="10"/>
  <c r="D200" i="10" s="1"/>
  <c r="L198" i="16"/>
  <c r="M29" i="3"/>
  <c r="A199" i="19"/>
  <c r="C199" i="16"/>
  <c r="D199" i="16" s="1"/>
  <c r="B199" i="16"/>
  <c r="L197" i="8"/>
  <c r="A26" i="2"/>
  <c r="B28" i="3"/>
  <c r="C28" i="3"/>
  <c r="D28" i="3" s="1"/>
  <c r="O196" i="14"/>
  <c r="P196" i="14"/>
  <c r="Q196" i="14" s="1"/>
  <c r="C195" i="15" s="1"/>
  <c r="F195" i="15" s="1"/>
  <c r="O31" i="3"/>
  <c r="P31" i="3"/>
  <c r="A198" i="6"/>
  <c r="C198" i="8"/>
  <c r="D198" i="8" s="1"/>
  <c r="L198" i="8" s="1"/>
  <c r="B198" i="8"/>
  <c r="N197" i="14"/>
  <c r="M197" i="14"/>
  <c r="M197" i="16"/>
  <c r="N197" i="16"/>
  <c r="O198" i="10"/>
  <c r="P198" i="10"/>
  <c r="Q195" i="16"/>
  <c r="C194" i="17" s="1"/>
  <c r="F194" i="17" s="1"/>
  <c r="O196" i="16"/>
  <c r="P196" i="16"/>
  <c r="O196" i="8"/>
  <c r="P196" i="8"/>
  <c r="A198" i="18"/>
  <c r="B198" i="14"/>
  <c r="C198" i="14"/>
  <c r="D198" i="14" s="1"/>
  <c r="L198" i="14" s="1"/>
  <c r="O197" i="10"/>
  <c r="P197" i="10"/>
  <c r="Q197" i="10" l="1"/>
  <c r="C196" i="12" s="1"/>
  <c r="F196" i="12" s="1"/>
  <c r="M199" i="10"/>
  <c r="L200" i="10"/>
  <c r="Q198" i="10"/>
  <c r="C197" i="12" s="1"/>
  <c r="F197" i="12" s="1"/>
  <c r="Q196" i="16"/>
  <c r="C195" i="17" s="1"/>
  <c r="F195" i="17" s="1"/>
  <c r="L28" i="3"/>
  <c r="N28" i="3" s="1"/>
  <c r="N198" i="8"/>
  <c r="M198" i="8"/>
  <c r="A25" i="2"/>
  <c r="C27" i="3"/>
  <c r="D27" i="3" s="1"/>
  <c r="B27" i="3"/>
  <c r="O199" i="10"/>
  <c r="P199" i="10"/>
  <c r="M197" i="8"/>
  <c r="N197" i="8"/>
  <c r="M198" i="16"/>
  <c r="N198" i="16"/>
  <c r="L199" i="16"/>
  <c r="N200" i="10"/>
  <c r="M200" i="10"/>
  <c r="A200" i="19"/>
  <c r="B200" i="16"/>
  <c r="C200" i="16"/>
  <c r="D200" i="16" s="1"/>
  <c r="A201" i="7"/>
  <c r="B201" i="10"/>
  <c r="C201" i="10"/>
  <c r="D201" i="10" s="1"/>
  <c r="A199" i="18"/>
  <c r="B199" i="14"/>
  <c r="C199" i="14"/>
  <c r="D199" i="14" s="1"/>
  <c r="P197" i="16"/>
  <c r="O197" i="16"/>
  <c r="Q196" i="8"/>
  <c r="C195" i="9" s="1"/>
  <c r="F195" i="9" s="1"/>
  <c r="N198" i="14"/>
  <c r="M198" i="14"/>
  <c r="A199" i="6"/>
  <c r="C199" i="8"/>
  <c r="D199" i="8" s="1"/>
  <c r="B199" i="8"/>
  <c r="Q31" i="3"/>
  <c r="C30" i="4" s="1"/>
  <c r="F30" i="4" s="1"/>
  <c r="O197" i="14"/>
  <c r="P197" i="14"/>
  <c r="Q197" i="14" s="1"/>
  <c r="C196" i="15" s="1"/>
  <c r="F196" i="15" s="1"/>
  <c r="O29" i="3"/>
  <c r="P29" i="3"/>
  <c r="Q29" i="3" s="1"/>
  <c r="C28" i="4" s="1"/>
  <c r="F28" i="4" s="1"/>
  <c r="O30" i="3"/>
  <c r="P30" i="3"/>
  <c r="M28" i="3" l="1"/>
  <c r="L27" i="3"/>
  <c r="N27" i="3" s="1"/>
  <c r="O27" i="3" s="1"/>
  <c r="Q197" i="16"/>
  <c r="C196" i="17" s="1"/>
  <c r="F196" i="17" s="1"/>
  <c r="Q199" i="10"/>
  <c r="C198" i="12" s="1"/>
  <c r="F198" i="12" s="1"/>
  <c r="L199" i="14"/>
  <c r="N199" i="14" s="1"/>
  <c r="Q30" i="3"/>
  <c r="C29" i="4" s="1"/>
  <c r="F29" i="4" s="1"/>
  <c r="O200" i="10"/>
  <c r="P200" i="10"/>
  <c r="M27" i="3"/>
  <c r="A200" i="18"/>
  <c r="C200" i="14"/>
  <c r="D200" i="14" s="1"/>
  <c r="B200" i="14"/>
  <c r="M199" i="16"/>
  <c r="N199" i="16"/>
  <c r="O198" i="14"/>
  <c r="P198" i="14"/>
  <c r="L201" i="10"/>
  <c r="O198" i="16"/>
  <c r="P198" i="16"/>
  <c r="A24" i="2"/>
  <c r="C26" i="3"/>
  <c r="D26" i="3" s="1"/>
  <c r="B26" i="3"/>
  <c r="A202" i="7"/>
  <c r="B202" i="10"/>
  <c r="C202" i="10"/>
  <c r="D202" i="10" s="1"/>
  <c r="M199" i="14"/>
  <c r="O197" i="8"/>
  <c r="P197" i="8"/>
  <c r="O198" i="8"/>
  <c r="P198" i="8"/>
  <c r="L200" i="16"/>
  <c r="A200" i="6"/>
  <c r="B200" i="8"/>
  <c r="C200" i="8"/>
  <c r="D200" i="8" s="1"/>
  <c r="L199" i="8"/>
  <c r="A201" i="19"/>
  <c r="B201" i="16"/>
  <c r="C201" i="16"/>
  <c r="D201" i="16" s="1"/>
  <c r="O28" i="3"/>
  <c r="P28" i="3"/>
  <c r="Q28" i="3" s="1"/>
  <c r="C27" i="4" s="1"/>
  <c r="F27" i="4" s="1"/>
  <c r="Q198" i="14" l="1"/>
  <c r="C197" i="15" s="1"/>
  <c r="F197" i="15" s="1"/>
  <c r="N199" i="8"/>
  <c r="M199" i="8"/>
  <c r="Q197" i="8"/>
  <c r="C196" i="9" s="1"/>
  <c r="F196" i="9" s="1"/>
  <c r="A23" i="2"/>
  <c r="C25" i="3"/>
  <c r="D25" i="3" s="1"/>
  <c r="B25" i="3"/>
  <c r="L200" i="14"/>
  <c r="A202" i="19"/>
  <c r="C202" i="16"/>
  <c r="D202" i="16" s="1"/>
  <c r="B202" i="16"/>
  <c r="L200" i="8"/>
  <c r="O199" i="14"/>
  <c r="P199" i="14"/>
  <c r="Q198" i="16"/>
  <c r="C197" i="17" s="1"/>
  <c r="F197" i="17" s="1"/>
  <c r="A201" i="18"/>
  <c r="C201" i="14"/>
  <c r="D201" i="14" s="1"/>
  <c r="B201" i="14"/>
  <c r="A201" i="6"/>
  <c r="B201" i="8"/>
  <c r="C201" i="8"/>
  <c r="D201" i="8" s="1"/>
  <c r="L201" i="8" s="1"/>
  <c r="N201" i="10"/>
  <c r="M201" i="10"/>
  <c r="P27" i="3"/>
  <c r="Q27" i="3" s="1"/>
  <c r="C26" i="4" s="1"/>
  <c r="F26" i="4" s="1"/>
  <c r="L202" i="10"/>
  <c r="A203" i="7"/>
  <c r="B203" i="10"/>
  <c r="C203" i="10"/>
  <c r="D203" i="10" s="1"/>
  <c r="L203" i="10" s="1"/>
  <c r="M200" i="16"/>
  <c r="N200" i="16"/>
  <c r="L201" i="16"/>
  <c r="Q198" i="8"/>
  <c r="C197" i="9" s="1"/>
  <c r="F197" i="9" s="1"/>
  <c r="L26" i="3"/>
  <c r="O199" i="16"/>
  <c r="P199" i="16"/>
  <c r="Q200" i="10"/>
  <c r="C199" i="12" s="1"/>
  <c r="F199" i="12" s="1"/>
  <c r="A203" i="19" l="1"/>
  <c r="B203" i="16"/>
  <c r="C203" i="16"/>
  <c r="D203" i="16" s="1"/>
  <c r="A202" i="18"/>
  <c r="C202" i="14"/>
  <c r="D202" i="14" s="1"/>
  <c r="L202" i="14" s="1"/>
  <c r="B202" i="14"/>
  <c r="N200" i="14"/>
  <c r="O200" i="14" s="1"/>
  <c r="M200" i="14"/>
  <c r="N201" i="16"/>
  <c r="M201" i="16"/>
  <c r="L25" i="3"/>
  <c r="M201" i="8"/>
  <c r="N201" i="8"/>
  <c r="Q199" i="14"/>
  <c r="C198" i="15" s="1"/>
  <c r="F198" i="15" s="1"/>
  <c r="A22" i="2"/>
  <c r="C24" i="3"/>
  <c r="D24" i="3" s="1"/>
  <c r="B24" i="3"/>
  <c r="M203" i="10"/>
  <c r="N203" i="10"/>
  <c r="O200" i="16"/>
  <c r="P200" i="16"/>
  <c r="O201" i="10"/>
  <c r="P201" i="10"/>
  <c r="Q201" i="10" s="1"/>
  <c r="C200" i="12" s="1"/>
  <c r="F200" i="12" s="1"/>
  <c r="M200" i="8"/>
  <c r="N200" i="8"/>
  <c r="Q199" i="16"/>
  <c r="C198" i="17" s="1"/>
  <c r="F198" i="17" s="1"/>
  <c r="A204" i="7"/>
  <c r="B204" i="10"/>
  <c r="C204" i="10"/>
  <c r="D204" i="10" s="1"/>
  <c r="A202" i="6"/>
  <c r="C202" i="8"/>
  <c r="D202" i="8" s="1"/>
  <c r="B202" i="8"/>
  <c r="L202" i="16"/>
  <c r="N26" i="3"/>
  <c r="M26" i="3"/>
  <c r="N202" i="10"/>
  <c r="M202" i="10"/>
  <c r="L201" i="14"/>
  <c r="O199" i="8"/>
  <c r="P199" i="8"/>
  <c r="Q199" i="8" s="1"/>
  <c r="C198" i="9" s="1"/>
  <c r="F198" i="9" s="1"/>
  <c r="P200" i="14" l="1"/>
  <c r="A21" i="2"/>
  <c r="C23" i="3"/>
  <c r="D23" i="3" s="1"/>
  <c r="B23" i="3"/>
  <c r="Q200" i="14"/>
  <c r="C199" i="15" s="1"/>
  <c r="F199" i="15" s="1"/>
  <c r="L202" i="8"/>
  <c r="A203" i="6"/>
  <c r="C203" i="8"/>
  <c r="D203" i="8" s="1"/>
  <c r="L203" i="8" s="1"/>
  <c r="B203" i="8"/>
  <c r="N202" i="14"/>
  <c r="M202" i="14"/>
  <c r="L204" i="10"/>
  <c r="Q200" i="16"/>
  <c r="C199" i="17" s="1"/>
  <c r="F199" i="17" s="1"/>
  <c r="A203" i="18"/>
  <c r="C203" i="14"/>
  <c r="D203" i="14" s="1"/>
  <c r="B203" i="14"/>
  <c r="O202" i="10"/>
  <c r="P202" i="10"/>
  <c r="N25" i="3"/>
  <c r="O25" i="3" s="1"/>
  <c r="M25" i="3"/>
  <c r="P25" i="3" s="1"/>
  <c r="O201" i="8"/>
  <c r="P201" i="8"/>
  <c r="A205" i="7"/>
  <c r="B205" i="10"/>
  <c r="L205" i="10" s="1"/>
  <c r="C205" i="10"/>
  <c r="D205" i="10" s="1"/>
  <c r="O203" i="10"/>
  <c r="P203" i="10"/>
  <c r="O26" i="3"/>
  <c r="P26" i="3"/>
  <c r="Q26" i="3" s="1"/>
  <c r="C25" i="4" s="1"/>
  <c r="F25" i="4" s="1"/>
  <c r="L203" i="16"/>
  <c r="N201" i="14"/>
  <c r="M201" i="14"/>
  <c r="M202" i="16"/>
  <c r="N202" i="16"/>
  <c r="O200" i="8"/>
  <c r="P200" i="8"/>
  <c r="L24" i="3"/>
  <c r="P201" i="16"/>
  <c r="O201" i="16"/>
  <c r="A204" i="19"/>
  <c r="C204" i="16"/>
  <c r="D204" i="16" s="1"/>
  <c r="B204" i="16"/>
  <c r="L23" i="3" l="1"/>
  <c r="L203" i="14"/>
  <c r="N203" i="8"/>
  <c r="M203" i="8"/>
  <c r="M203" i="16"/>
  <c r="N203" i="16"/>
  <c r="A204" i="18"/>
  <c r="C204" i="14"/>
  <c r="D204" i="14" s="1"/>
  <c r="L204" i="14" s="1"/>
  <c r="B204" i="14"/>
  <c r="N202" i="8"/>
  <c r="M202" i="8"/>
  <c r="Q201" i="16"/>
  <c r="C200" i="17" s="1"/>
  <c r="F200" i="17" s="1"/>
  <c r="Q201" i="8"/>
  <c r="C200" i="9" s="1"/>
  <c r="F200" i="9" s="1"/>
  <c r="N204" i="10"/>
  <c r="M204" i="10"/>
  <c r="N23" i="3"/>
  <c r="O23" i="3" s="1"/>
  <c r="M23" i="3"/>
  <c r="A205" i="19"/>
  <c r="B205" i="16"/>
  <c r="C205" i="16"/>
  <c r="D205" i="16" s="1"/>
  <c r="O201" i="14"/>
  <c r="P201" i="14"/>
  <c r="Q201" i="14" s="1"/>
  <c r="C200" i="15" s="1"/>
  <c r="F200" i="15" s="1"/>
  <c r="A204" i="6"/>
  <c r="C204" i="8"/>
  <c r="D204" i="8" s="1"/>
  <c r="L204" i="8" s="1"/>
  <c r="B204" i="8"/>
  <c r="N24" i="3"/>
  <c r="M24" i="3"/>
  <c r="Q25" i="3"/>
  <c r="C24" i="4" s="1"/>
  <c r="F24" i="4" s="1"/>
  <c r="N205" i="10"/>
  <c r="M205" i="10"/>
  <c r="A206" i="7"/>
  <c r="B206" i="10"/>
  <c r="C206" i="10"/>
  <c r="D206" i="10" s="1"/>
  <c r="Q200" i="8"/>
  <c r="C199" i="9" s="1"/>
  <c r="F199" i="9" s="1"/>
  <c r="L204" i="16"/>
  <c r="O202" i="16"/>
  <c r="P202" i="16"/>
  <c r="Q203" i="10"/>
  <c r="C202" i="12" s="1"/>
  <c r="F202" i="12" s="1"/>
  <c r="Q202" i="10"/>
  <c r="C201" i="12" s="1"/>
  <c r="F201" i="12" s="1"/>
  <c r="O202" i="14"/>
  <c r="P202" i="14"/>
  <c r="A20" i="2"/>
  <c r="C22" i="3"/>
  <c r="D22" i="3" s="1"/>
  <c r="B22" i="3"/>
  <c r="Q202" i="14" l="1"/>
  <c r="C201" i="15" s="1"/>
  <c r="F201" i="15" s="1"/>
  <c r="L206" i="10"/>
  <c r="L22" i="3"/>
  <c r="P23" i="3"/>
  <c r="Q23" i="3" s="1"/>
  <c r="C22" i="4" s="1"/>
  <c r="F22" i="4" s="1"/>
  <c r="N204" i="14"/>
  <c r="M204" i="14"/>
  <c r="A205" i="6"/>
  <c r="B205" i="8"/>
  <c r="C205" i="8"/>
  <c r="D205" i="8" s="1"/>
  <c r="A205" i="18"/>
  <c r="B205" i="14"/>
  <c r="C205" i="14"/>
  <c r="D205" i="14" s="1"/>
  <c r="N204" i="8"/>
  <c r="M204" i="8"/>
  <c r="O204" i="10"/>
  <c r="P204" i="10"/>
  <c r="Q204" i="10" s="1"/>
  <c r="C203" i="12" s="1"/>
  <c r="F203" i="12" s="1"/>
  <c r="O203" i="16"/>
  <c r="P203" i="16"/>
  <c r="O205" i="10"/>
  <c r="P205" i="10"/>
  <c r="Q205" i="10" s="1"/>
  <c r="C204" i="12" s="1"/>
  <c r="F204" i="12" s="1"/>
  <c r="N22" i="3"/>
  <c r="M22" i="3"/>
  <c r="Q202" i="16"/>
  <c r="C201" i="17" s="1"/>
  <c r="F201" i="17" s="1"/>
  <c r="A207" i="7"/>
  <c r="B207" i="10"/>
  <c r="C207" i="10"/>
  <c r="D207" i="10" s="1"/>
  <c r="M204" i="16"/>
  <c r="N204" i="16"/>
  <c r="L205" i="16"/>
  <c r="O203" i="8"/>
  <c r="P203" i="8"/>
  <c r="N206" i="10"/>
  <c r="M206" i="10"/>
  <c r="A19" i="2"/>
  <c r="B21" i="3"/>
  <c r="C21" i="3"/>
  <c r="D21" i="3" s="1"/>
  <c r="O24" i="3"/>
  <c r="P24" i="3"/>
  <c r="Q24" i="3" s="1"/>
  <c r="C23" i="4" s="1"/>
  <c r="F23" i="4" s="1"/>
  <c r="A206" i="19"/>
  <c r="B206" i="16"/>
  <c r="C206" i="16"/>
  <c r="D206" i="16" s="1"/>
  <c r="O202" i="8"/>
  <c r="P202" i="8"/>
  <c r="N203" i="14"/>
  <c r="M203" i="14"/>
  <c r="L205" i="8" l="1"/>
  <c r="Q203" i="16"/>
  <c r="C202" i="17" s="1"/>
  <c r="F202" i="17" s="1"/>
  <c r="L207" i="10"/>
  <c r="A206" i="18"/>
  <c r="B206" i="14"/>
  <c r="C206" i="14"/>
  <c r="D206" i="14" s="1"/>
  <c r="L206" i="14" s="1"/>
  <c r="N205" i="8"/>
  <c r="M205" i="8"/>
  <c r="L206" i="16"/>
  <c r="A207" i="19"/>
  <c r="B207" i="16"/>
  <c r="C207" i="16"/>
  <c r="D207" i="16" s="1"/>
  <c r="Q203" i="8"/>
  <c r="C202" i="9" s="1"/>
  <c r="F202" i="9" s="1"/>
  <c r="A206" i="6"/>
  <c r="B206" i="8"/>
  <c r="C206" i="8"/>
  <c r="D206" i="8" s="1"/>
  <c r="L206" i="8" s="1"/>
  <c r="O206" i="10"/>
  <c r="P206" i="10"/>
  <c r="M205" i="16"/>
  <c r="N205" i="16"/>
  <c r="O22" i="3"/>
  <c r="P22" i="3"/>
  <c r="Q22" i="3" s="1"/>
  <c r="C21" i="4" s="1"/>
  <c r="F21" i="4" s="1"/>
  <c r="O203" i="14"/>
  <c r="P203" i="14"/>
  <c r="Q203" i="14" s="1"/>
  <c r="C202" i="15" s="1"/>
  <c r="F202" i="15" s="1"/>
  <c r="O204" i="8"/>
  <c r="P204" i="8"/>
  <c r="O204" i="14"/>
  <c r="P204" i="14"/>
  <c r="A18" i="2"/>
  <c r="C20" i="3"/>
  <c r="D20" i="3" s="1"/>
  <c r="B20" i="3"/>
  <c r="A208" i="7"/>
  <c r="B208" i="10"/>
  <c r="C208" i="10"/>
  <c r="D208" i="10" s="1"/>
  <c r="O204" i="16"/>
  <c r="P204" i="16"/>
  <c r="Q202" i="8"/>
  <c r="C201" i="9" s="1"/>
  <c r="F201" i="9" s="1"/>
  <c r="L21" i="3"/>
  <c r="L205" i="14"/>
  <c r="Q204" i="8" l="1"/>
  <c r="C203" i="9" s="1"/>
  <c r="F203" i="9" s="1"/>
  <c r="Q206" i="10"/>
  <c r="C205" i="12" s="1"/>
  <c r="F205" i="12" s="1"/>
  <c r="N206" i="16"/>
  <c r="M206" i="16"/>
  <c r="N206" i="8"/>
  <c r="M206" i="8"/>
  <c r="L208" i="10"/>
  <c r="N205" i="14"/>
  <c r="M205" i="14"/>
  <c r="O205" i="8"/>
  <c r="P205" i="8"/>
  <c r="M21" i="3"/>
  <c r="N21" i="3"/>
  <c r="A207" i="6"/>
  <c r="B207" i="8"/>
  <c r="C207" i="8"/>
  <c r="D207" i="8" s="1"/>
  <c r="M206" i="14"/>
  <c r="N206" i="14"/>
  <c r="A17" i="2"/>
  <c r="C19" i="3"/>
  <c r="D19" i="3" s="1"/>
  <c r="B19" i="3"/>
  <c r="A208" i="19"/>
  <c r="B208" i="16"/>
  <c r="C208" i="16"/>
  <c r="D208" i="16" s="1"/>
  <c r="A209" i="7"/>
  <c r="B209" i="10"/>
  <c r="C209" i="10"/>
  <c r="D209" i="10" s="1"/>
  <c r="L209" i="10" s="1"/>
  <c r="L20" i="3"/>
  <c r="O205" i="16"/>
  <c r="P205" i="16"/>
  <c r="A207" i="18"/>
  <c r="B207" i="14"/>
  <c r="C207" i="14"/>
  <c r="D207" i="14" s="1"/>
  <c r="Q204" i="16"/>
  <c r="C203" i="17" s="1"/>
  <c r="F203" i="17" s="1"/>
  <c r="Q204" i="14"/>
  <c r="C203" i="15" s="1"/>
  <c r="F203" i="15" s="1"/>
  <c r="L207" i="16"/>
  <c r="N207" i="10"/>
  <c r="M207" i="10"/>
  <c r="O205" i="14" l="1"/>
  <c r="P205" i="14"/>
  <c r="Q205" i="14" s="1"/>
  <c r="C204" i="15" s="1"/>
  <c r="F204" i="15" s="1"/>
  <c r="L207" i="8"/>
  <c r="N208" i="10"/>
  <c r="M208" i="10"/>
  <c r="A209" i="19"/>
  <c r="C209" i="16"/>
  <c r="D209" i="16" s="1"/>
  <c r="B209" i="16"/>
  <c r="A208" i="6"/>
  <c r="B208" i="8"/>
  <c r="C208" i="8"/>
  <c r="D208" i="8" s="1"/>
  <c r="A208" i="18"/>
  <c r="B208" i="14"/>
  <c r="C208" i="14"/>
  <c r="D208" i="14" s="1"/>
  <c r="L208" i="14" s="1"/>
  <c r="O207" i="10"/>
  <c r="P207" i="10"/>
  <c r="Q205" i="16"/>
  <c r="C204" i="17" s="1"/>
  <c r="F204" i="17" s="1"/>
  <c r="L19" i="3"/>
  <c r="O21" i="3"/>
  <c r="P21" i="3"/>
  <c r="O206" i="8"/>
  <c r="P206" i="8"/>
  <c r="N209" i="10"/>
  <c r="M209" i="10"/>
  <c r="A16" i="2"/>
  <c r="C18" i="3"/>
  <c r="D18" i="3" s="1"/>
  <c r="B18" i="3"/>
  <c r="O206" i="16"/>
  <c r="P206" i="16"/>
  <c r="L208" i="16"/>
  <c r="N20" i="3"/>
  <c r="M20" i="3"/>
  <c r="O206" i="14"/>
  <c r="P206" i="14"/>
  <c r="Q205" i="8"/>
  <c r="C204" i="9" s="1"/>
  <c r="F204" i="9" s="1"/>
  <c r="M207" i="16"/>
  <c r="N207" i="16"/>
  <c r="L207" i="14"/>
  <c r="A210" i="7"/>
  <c r="C210" i="10"/>
  <c r="D210" i="10" s="1"/>
  <c r="B210" i="10"/>
  <c r="Q207" i="10" l="1"/>
  <c r="C206" i="12" s="1"/>
  <c r="F206" i="12" s="1"/>
  <c r="L209" i="16"/>
  <c r="Q206" i="16"/>
  <c r="C205" i="17" s="1"/>
  <c r="F205" i="17" s="1"/>
  <c r="L18" i="3"/>
  <c r="N209" i="16"/>
  <c r="M209" i="16"/>
  <c r="O20" i="3"/>
  <c r="P20" i="3"/>
  <c r="O209" i="10"/>
  <c r="P209" i="10"/>
  <c r="N208" i="14"/>
  <c r="O208" i="14" s="1"/>
  <c r="M208" i="14"/>
  <c r="A210" i="19"/>
  <c r="B210" i="16"/>
  <c r="C210" i="16"/>
  <c r="D210" i="16" s="1"/>
  <c r="N208" i="16"/>
  <c r="M208" i="16"/>
  <c r="O207" i="16"/>
  <c r="P207" i="16"/>
  <c r="Q206" i="8"/>
  <c r="C205" i="9" s="1"/>
  <c r="F205" i="9" s="1"/>
  <c r="M207" i="14"/>
  <c r="N207" i="14"/>
  <c r="Q21" i="3"/>
  <c r="C20" i="4" s="1"/>
  <c r="F20" i="4" s="1"/>
  <c r="A209" i="18"/>
  <c r="B209" i="14"/>
  <c r="C209" i="14"/>
  <c r="D209" i="14" s="1"/>
  <c r="L209" i="14" s="1"/>
  <c r="P208" i="10"/>
  <c r="O208" i="10"/>
  <c r="N207" i="8"/>
  <c r="M207" i="8"/>
  <c r="N18" i="3"/>
  <c r="M18" i="3"/>
  <c r="L208" i="8"/>
  <c r="A211" i="7"/>
  <c r="B211" i="10"/>
  <c r="C211" i="10"/>
  <c r="D211" i="10" s="1"/>
  <c r="M19" i="3"/>
  <c r="N19" i="3"/>
  <c r="L210" i="10"/>
  <c r="Q206" i="14"/>
  <c r="C205" i="15" s="1"/>
  <c r="F205" i="15" s="1"/>
  <c r="A15" i="2"/>
  <c r="C17" i="3"/>
  <c r="D17" i="3" s="1"/>
  <c r="L17" i="3" s="1"/>
  <c r="B17" i="3"/>
  <c r="A209" i="6"/>
  <c r="B209" i="8"/>
  <c r="C209" i="8"/>
  <c r="D209" i="8" s="1"/>
  <c r="Q209" i="10" l="1"/>
  <c r="C208" i="12" s="1"/>
  <c r="F208" i="12" s="1"/>
  <c r="Q207" i="16"/>
  <c r="C206" i="17" s="1"/>
  <c r="F206" i="17" s="1"/>
  <c r="Q208" i="10"/>
  <c r="C207" i="12" s="1"/>
  <c r="F207" i="12" s="1"/>
  <c r="P208" i="14"/>
  <c r="Q208" i="14" s="1"/>
  <c r="C207" i="15" s="1"/>
  <c r="F207" i="15" s="1"/>
  <c r="N208" i="8"/>
  <c r="M208" i="8"/>
  <c r="A210" i="18"/>
  <c r="B210" i="14"/>
  <c r="C210" i="14"/>
  <c r="D210" i="14" s="1"/>
  <c r="O208" i="16"/>
  <c r="P208" i="16"/>
  <c r="M209" i="14"/>
  <c r="N209" i="14"/>
  <c r="Q20" i="3"/>
  <c r="C19" i="4" s="1"/>
  <c r="F19" i="4" s="1"/>
  <c r="N17" i="3"/>
  <c r="M17" i="3"/>
  <c r="A14" i="2"/>
  <c r="C16" i="3"/>
  <c r="D16" i="3" s="1"/>
  <c r="B16" i="3"/>
  <c r="M210" i="10"/>
  <c r="N210" i="10"/>
  <c r="O18" i="3"/>
  <c r="P18" i="3"/>
  <c r="Q18" i="3" s="1"/>
  <c r="C17" i="4" s="1"/>
  <c r="F17" i="4" s="1"/>
  <c r="O19" i="3"/>
  <c r="P19" i="3"/>
  <c r="Q19" i="3" s="1"/>
  <c r="C18" i="4" s="1"/>
  <c r="F18" i="4" s="1"/>
  <c r="O207" i="14"/>
  <c r="P207" i="14"/>
  <c r="L210" i="16"/>
  <c r="A210" i="6"/>
  <c r="B210" i="8"/>
  <c r="C210" i="8"/>
  <c r="D210" i="8" s="1"/>
  <c r="L211" i="10"/>
  <c r="A212" i="7"/>
  <c r="B212" i="10"/>
  <c r="C212" i="10"/>
  <c r="D212" i="10" s="1"/>
  <c r="L209" i="8"/>
  <c r="O207" i="8"/>
  <c r="P207" i="8"/>
  <c r="Q207" i="8" s="1"/>
  <c r="C206" i="9" s="1"/>
  <c r="F206" i="9" s="1"/>
  <c r="A211" i="19"/>
  <c r="C211" i="16"/>
  <c r="D211" i="16" s="1"/>
  <c r="B211" i="16"/>
  <c r="O209" i="16"/>
  <c r="P209" i="16"/>
  <c r="L210" i="14" l="1"/>
  <c r="L211" i="16"/>
  <c r="L16" i="3"/>
  <c r="M16" i="3" s="1"/>
  <c r="N210" i="16"/>
  <c r="M210" i="16"/>
  <c r="Q209" i="16"/>
  <c r="C208" i="17" s="1"/>
  <c r="F208" i="17" s="1"/>
  <c r="Q208" i="16"/>
  <c r="C207" i="17" s="1"/>
  <c r="F207" i="17" s="1"/>
  <c r="N209" i="8"/>
  <c r="M209" i="8"/>
  <c r="L212" i="10"/>
  <c r="A213" i="7"/>
  <c r="B213" i="10"/>
  <c r="C213" i="10"/>
  <c r="D213" i="10" s="1"/>
  <c r="L213" i="10" s="1"/>
  <c r="N210" i="14"/>
  <c r="M210" i="14"/>
  <c r="N16" i="3"/>
  <c r="N211" i="10"/>
  <c r="M211" i="10"/>
  <c r="N211" i="16"/>
  <c r="M211" i="16"/>
  <c r="A13" i="2"/>
  <c r="C15" i="3"/>
  <c r="D15" i="3" s="1"/>
  <c r="B15" i="3"/>
  <c r="O17" i="3"/>
  <c r="P17" i="3"/>
  <c r="A211" i="18"/>
  <c r="B211" i="14"/>
  <c r="C211" i="14"/>
  <c r="D211" i="14" s="1"/>
  <c r="L211" i="14" s="1"/>
  <c r="Q207" i="14"/>
  <c r="C206" i="15" s="1"/>
  <c r="F206" i="15" s="1"/>
  <c r="A212" i="19"/>
  <c r="C212" i="16"/>
  <c r="D212" i="16" s="1"/>
  <c r="B212" i="16"/>
  <c r="L210" i="8"/>
  <c r="A211" i="6"/>
  <c r="B211" i="8"/>
  <c r="C211" i="8"/>
  <c r="D211" i="8" s="1"/>
  <c r="O210" i="10"/>
  <c r="P210" i="10"/>
  <c r="O209" i="14"/>
  <c r="P209" i="14"/>
  <c r="O208" i="8"/>
  <c r="P208" i="8"/>
  <c r="Q208" i="8" l="1"/>
  <c r="C207" i="9" s="1"/>
  <c r="F207" i="9" s="1"/>
  <c r="L15" i="3"/>
  <c r="A212" i="6"/>
  <c r="B212" i="8"/>
  <c r="C212" i="8"/>
  <c r="D212" i="8" s="1"/>
  <c r="A212" i="18"/>
  <c r="B212" i="14"/>
  <c r="C212" i="14"/>
  <c r="D212" i="14" s="1"/>
  <c r="L212" i="14" s="1"/>
  <c r="A214" i="7"/>
  <c r="B214" i="10"/>
  <c r="C214" i="10"/>
  <c r="D214" i="10" s="1"/>
  <c r="O211" i="10"/>
  <c r="P211" i="10"/>
  <c r="N212" i="10"/>
  <c r="O212" i="10" s="1"/>
  <c r="M212" i="10"/>
  <c r="P212" i="10" s="1"/>
  <c r="Q212" i="10" s="1"/>
  <c r="C211" i="12" s="1"/>
  <c r="F211" i="12" s="1"/>
  <c r="M210" i="8"/>
  <c r="N210" i="8"/>
  <c r="N15" i="3"/>
  <c r="M15" i="3"/>
  <c r="O16" i="3"/>
  <c r="P16" i="3"/>
  <c r="Q16" i="3" s="1"/>
  <c r="C15" i="4" s="1"/>
  <c r="F15" i="4" s="1"/>
  <c r="O209" i="8"/>
  <c r="P209" i="8"/>
  <c r="Q209" i="8" s="1"/>
  <c r="C208" i="9" s="1"/>
  <c r="F208" i="9" s="1"/>
  <c r="A213" i="19"/>
  <c r="B213" i="16"/>
  <c r="C213" i="16"/>
  <c r="D213" i="16" s="1"/>
  <c r="Q210" i="10"/>
  <c r="C209" i="12" s="1"/>
  <c r="F209" i="12" s="1"/>
  <c r="A12" i="2"/>
  <c r="B14" i="3"/>
  <c r="C14" i="3"/>
  <c r="D14" i="3" s="1"/>
  <c r="O210" i="14"/>
  <c r="P210" i="14"/>
  <c r="Q17" i="3"/>
  <c r="C16" i="4" s="1"/>
  <c r="F16" i="4" s="1"/>
  <c r="N213" i="10"/>
  <c r="O213" i="10" s="1"/>
  <c r="M213" i="10"/>
  <c r="L212" i="16"/>
  <c r="Q209" i="14"/>
  <c r="C208" i="15" s="1"/>
  <c r="F208" i="15" s="1"/>
  <c r="M211" i="14"/>
  <c r="N211" i="14"/>
  <c r="L211" i="8"/>
  <c r="O211" i="16"/>
  <c r="P211" i="16"/>
  <c r="Q211" i="16" s="1"/>
  <c r="C210" i="17" s="1"/>
  <c r="F210" i="17" s="1"/>
  <c r="O210" i="16"/>
  <c r="P210" i="16"/>
  <c r="L214" i="10" l="1"/>
  <c r="M214" i="10" s="1"/>
  <c r="L14" i="3"/>
  <c r="L213" i="16"/>
  <c r="O210" i="8"/>
  <c r="P210" i="8"/>
  <c r="Q210" i="8" s="1"/>
  <c r="C209" i="9" s="1"/>
  <c r="F209" i="9" s="1"/>
  <c r="A215" i="7"/>
  <c r="C215" i="10"/>
  <c r="D215" i="10" s="1"/>
  <c r="L215" i="10" s="1"/>
  <c r="B215" i="10"/>
  <c r="M212" i="14"/>
  <c r="N212" i="14"/>
  <c r="N211" i="8"/>
  <c r="M211" i="8"/>
  <c r="A214" i="19"/>
  <c r="C214" i="16"/>
  <c r="D214" i="16" s="1"/>
  <c r="B214" i="16"/>
  <c r="Q210" i="14"/>
  <c r="C209" i="15" s="1"/>
  <c r="F209" i="15" s="1"/>
  <c r="A213" i="18"/>
  <c r="B213" i="14"/>
  <c r="C213" i="14"/>
  <c r="D213" i="14" s="1"/>
  <c r="L213" i="14" s="1"/>
  <c r="O15" i="3"/>
  <c r="P15" i="3"/>
  <c r="O211" i="14"/>
  <c r="P211" i="14"/>
  <c r="Q211" i="14" s="1"/>
  <c r="C210" i="15" s="1"/>
  <c r="F210" i="15" s="1"/>
  <c r="N14" i="3"/>
  <c r="M14" i="3"/>
  <c r="M212" i="16"/>
  <c r="N212" i="16"/>
  <c r="Q211" i="10"/>
  <c r="C210" i="12" s="1"/>
  <c r="F210" i="12" s="1"/>
  <c r="L212" i="8"/>
  <c r="A11" i="2"/>
  <c r="B13" i="3"/>
  <c r="C13" i="3"/>
  <c r="D13" i="3" s="1"/>
  <c r="Q210" i="16"/>
  <c r="C209" i="17" s="1"/>
  <c r="F209" i="17" s="1"/>
  <c r="P213" i="10"/>
  <c r="Q213" i="10" s="1"/>
  <c r="C212" i="12" s="1"/>
  <c r="F212" i="12" s="1"/>
  <c r="A213" i="6"/>
  <c r="B213" i="8"/>
  <c r="C213" i="8"/>
  <c r="D213" i="8" s="1"/>
  <c r="N214" i="10" l="1"/>
  <c r="L214" i="16"/>
  <c r="O14" i="3"/>
  <c r="P14" i="3"/>
  <c r="N215" i="10"/>
  <c r="M215" i="10"/>
  <c r="A216" i="7"/>
  <c r="B216" i="10"/>
  <c r="C216" i="10"/>
  <c r="D216" i="10" s="1"/>
  <c r="A215" i="19"/>
  <c r="B215" i="16"/>
  <c r="C215" i="16"/>
  <c r="D215" i="16" s="1"/>
  <c r="A10" i="2"/>
  <c r="B12" i="3"/>
  <c r="C12" i="3"/>
  <c r="D12" i="3" s="1"/>
  <c r="L213" i="8"/>
  <c r="Q15" i="3"/>
  <c r="C14" i="4" s="1"/>
  <c r="F14" i="4" s="1"/>
  <c r="N214" i="16"/>
  <c r="M214" i="16"/>
  <c r="N212" i="8"/>
  <c r="M212" i="8"/>
  <c r="A214" i="6"/>
  <c r="B214" i="8"/>
  <c r="C214" i="8"/>
  <c r="D214" i="8" s="1"/>
  <c r="O212" i="16"/>
  <c r="P212" i="16"/>
  <c r="O211" i="8"/>
  <c r="P211" i="8"/>
  <c r="Q211" i="8" s="1"/>
  <c r="C210" i="9" s="1"/>
  <c r="F210" i="9" s="1"/>
  <c r="M213" i="16"/>
  <c r="N213" i="16"/>
  <c r="N213" i="14"/>
  <c r="M213" i="14"/>
  <c r="O212" i="14"/>
  <c r="P212" i="14"/>
  <c r="O214" i="10"/>
  <c r="P214" i="10"/>
  <c r="Q214" i="10" s="1"/>
  <c r="C213" i="12" s="1"/>
  <c r="F213" i="12" s="1"/>
  <c r="L13" i="3"/>
  <c r="A214" i="18"/>
  <c r="B214" i="14"/>
  <c r="C214" i="14"/>
  <c r="D214" i="14" s="1"/>
  <c r="L214" i="14" s="1"/>
  <c r="M214" i="14" l="1"/>
  <c r="N214" i="14"/>
  <c r="N213" i="8"/>
  <c r="M213" i="8"/>
  <c r="L214" i="8"/>
  <c r="P213" i="16"/>
  <c r="O213" i="16"/>
  <c r="M13" i="3"/>
  <c r="N13" i="3"/>
  <c r="O215" i="10"/>
  <c r="P215" i="10"/>
  <c r="O214" i="16"/>
  <c r="P214" i="16"/>
  <c r="A216" i="19"/>
  <c r="B216" i="16"/>
  <c r="C216" i="16"/>
  <c r="D216" i="16" s="1"/>
  <c r="Q212" i="14"/>
  <c r="C211" i="15" s="1"/>
  <c r="F211" i="15" s="1"/>
  <c r="Q212" i="16"/>
  <c r="C211" i="17" s="1"/>
  <c r="F211" i="17" s="1"/>
  <c r="L216" i="10"/>
  <c r="O213" i="14"/>
  <c r="P213" i="14"/>
  <c r="A217" i="7"/>
  <c r="B217" i="10"/>
  <c r="C217" i="10"/>
  <c r="D217" i="10" s="1"/>
  <c r="A215" i="18"/>
  <c r="C215" i="14"/>
  <c r="D215" i="14" s="1"/>
  <c r="B215" i="14"/>
  <c r="A215" i="6"/>
  <c r="B215" i="8"/>
  <c r="C215" i="8"/>
  <c r="D215" i="8" s="1"/>
  <c r="L215" i="8" s="1"/>
  <c r="L12" i="3"/>
  <c r="A9" i="2"/>
  <c r="C11" i="3"/>
  <c r="D11" i="3" s="1"/>
  <c r="B11" i="3"/>
  <c r="O212" i="8"/>
  <c r="P212" i="8"/>
  <c r="L215" i="16"/>
  <c r="Q14" i="3"/>
  <c r="C13" i="4" s="1"/>
  <c r="F13" i="4" s="1"/>
  <c r="Q212" i="8" l="1"/>
  <c r="C211" i="9" s="1"/>
  <c r="F211" i="9" s="1"/>
  <c r="L11" i="3"/>
  <c r="N12" i="3"/>
  <c r="M12" i="3"/>
  <c r="L217" i="10"/>
  <c r="L216" i="16"/>
  <c r="Q213" i="16"/>
  <c r="C212" i="17" s="1"/>
  <c r="F212" i="17" s="1"/>
  <c r="A8" i="2"/>
  <c r="C10" i="3"/>
  <c r="D10" i="3" s="1"/>
  <c r="B10" i="3"/>
  <c r="A218" i="7"/>
  <c r="C218" i="10"/>
  <c r="D218" i="10" s="1"/>
  <c r="B218" i="10"/>
  <c r="M214" i="8"/>
  <c r="N214" i="8"/>
  <c r="N215" i="8"/>
  <c r="M215" i="8"/>
  <c r="M215" i="16"/>
  <c r="N215" i="16"/>
  <c r="A216" i="6"/>
  <c r="B216" i="8"/>
  <c r="C216" i="8"/>
  <c r="D216" i="8" s="1"/>
  <c r="L216" i="8" s="1"/>
  <c r="Q213" i="14"/>
  <c r="C212" i="15" s="1"/>
  <c r="F212" i="15" s="1"/>
  <c r="Q214" i="16"/>
  <c r="C213" i="17" s="1"/>
  <c r="F213" i="17" s="1"/>
  <c r="O213" i="8"/>
  <c r="P213" i="8"/>
  <c r="N216" i="10"/>
  <c r="M216" i="10"/>
  <c r="L215" i="14"/>
  <c r="Q215" i="10"/>
  <c r="C214" i="12" s="1"/>
  <c r="F214" i="12" s="1"/>
  <c r="O214" i="14"/>
  <c r="P214" i="14"/>
  <c r="Q214" i="14" s="1"/>
  <c r="C213" i="15" s="1"/>
  <c r="F213" i="15" s="1"/>
  <c r="A217" i="19"/>
  <c r="B217" i="16"/>
  <c r="C217" i="16"/>
  <c r="D217" i="16" s="1"/>
  <c r="N11" i="3"/>
  <c r="M11" i="3"/>
  <c r="A216" i="18"/>
  <c r="B216" i="14"/>
  <c r="C216" i="14"/>
  <c r="D216" i="14" s="1"/>
  <c r="L216" i="14" s="1"/>
  <c r="O13" i="3"/>
  <c r="P13" i="3"/>
  <c r="L218" i="10" l="1"/>
  <c r="L217" i="16"/>
  <c r="Q213" i="8"/>
  <c r="C212" i="9" s="1"/>
  <c r="F212" i="9" s="1"/>
  <c r="L10" i="3"/>
  <c r="N10" i="3" s="1"/>
  <c r="Q13" i="3"/>
  <c r="C12" i="4" s="1"/>
  <c r="F12" i="4" s="1"/>
  <c r="P215" i="8"/>
  <c r="O215" i="8"/>
  <c r="A7" i="2"/>
  <c r="C9" i="3"/>
  <c r="D9" i="3" s="1"/>
  <c r="B9" i="3"/>
  <c r="A218" i="19"/>
  <c r="B218" i="16"/>
  <c r="C218" i="16"/>
  <c r="D218" i="16" s="1"/>
  <c r="O214" i="8"/>
  <c r="P214" i="8"/>
  <c r="N216" i="8"/>
  <c r="M216" i="8"/>
  <c r="M216" i="16"/>
  <c r="N216" i="16"/>
  <c r="M217" i="16"/>
  <c r="N217" i="16"/>
  <c r="N218" i="10"/>
  <c r="M218" i="10"/>
  <c r="N217" i="10"/>
  <c r="M217" i="10"/>
  <c r="A217" i="18"/>
  <c r="C217" i="14"/>
  <c r="D217" i="14" s="1"/>
  <c r="B217" i="14"/>
  <c r="M215" i="14"/>
  <c r="N215" i="14"/>
  <c r="A217" i="6"/>
  <c r="B217" i="8"/>
  <c r="C217" i="8"/>
  <c r="D217" i="8" s="1"/>
  <c r="N216" i="14"/>
  <c r="M216" i="14"/>
  <c r="O11" i="3"/>
  <c r="P11" i="3"/>
  <c r="Q11" i="3" s="1"/>
  <c r="C10" i="4" s="1"/>
  <c r="F10" i="4" s="1"/>
  <c r="O216" i="10"/>
  <c r="P216" i="10"/>
  <c r="O215" i="16"/>
  <c r="P215" i="16"/>
  <c r="B219" i="10"/>
  <c r="C219" i="10"/>
  <c r="D219" i="10" s="1"/>
  <c r="O12" i="3"/>
  <c r="P12" i="3"/>
  <c r="M10" i="3" l="1"/>
  <c r="L219" i="10"/>
  <c r="L217" i="14"/>
  <c r="M217" i="14" s="1"/>
  <c r="L9" i="3"/>
  <c r="M9" i="3" s="1"/>
  <c r="L217" i="8"/>
  <c r="Q215" i="16"/>
  <c r="C214" i="17" s="1"/>
  <c r="F214" i="17" s="1"/>
  <c r="A218" i="6"/>
  <c r="B218" i="8"/>
  <c r="C218" i="8"/>
  <c r="D218" i="8" s="1"/>
  <c r="Q215" i="8"/>
  <c r="C214" i="9" s="1"/>
  <c r="F214" i="9" s="1"/>
  <c r="N9" i="3"/>
  <c r="O216" i="8"/>
  <c r="P216" i="8"/>
  <c r="Q216" i="10"/>
  <c r="C215" i="12" s="1"/>
  <c r="F215" i="12" s="1"/>
  <c r="O218" i="10"/>
  <c r="P218" i="10"/>
  <c r="Q214" i="8"/>
  <c r="C213" i="9" s="1"/>
  <c r="F213" i="9" s="1"/>
  <c r="M219" i="10"/>
  <c r="N219" i="10"/>
  <c r="A218" i="18"/>
  <c r="C218" i="14"/>
  <c r="D218" i="14" s="1"/>
  <c r="B218" i="14"/>
  <c r="O217" i="10"/>
  <c r="P217" i="10"/>
  <c r="O216" i="14"/>
  <c r="P216" i="14"/>
  <c r="A6" i="2"/>
  <c r="C8" i="3"/>
  <c r="D8" i="3" s="1"/>
  <c r="B8" i="3"/>
  <c r="O215" i="14"/>
  <c r="P215" i="14"/>
  <c r="O217" i="16"/>
  <c r="P217" i="16"/>
  <c r="Q12" i="3"/>
  <c r="C11" i="4" s="1"/>
  <c r="F11" i="4" s="1"/>
  <c r="L218" i="16"/>
  <c r="O216" i="16"/>
  <c r="P216" i="16"/>
  <c r="B219" i="16"/>
  <c r="C219" i="16"/>
  <c r="D219" i="16" s="1"/>
  <c r="P10" i="3"/>
  <c r="O10" i="3"/>
  <c r="L218" i="8" l="1"/>
  <c r="N217" i="14"/>
  <c r="L218" i="14"/>
  <c r="L8" i="3"/>
  <c r="O217" i="14"/>
  <c r="P217" i="14"/>
  <c r="Q217" i="14" s="1"/>
  <c r="C216" i="15" s="1"/>
  <c r="F216" i="15" s="1"/>
  <c r="Q10" i="3"/>
  <c r="C9" i="4" s="1"/>
  <c r="F9" i="4" s="1"/>
  <c r="M218" i="16"/>
  <c r="N218" i="16"/>
  <c r="A5" i="2"/>
  <c r="C7" i="3"/>
  <c r="D7" i="3" s="1"/>
  <c r="B7" i="3"/>
  <c r="O219" i="10"/>
  <c r="P219" i="10"/>
  <c r="O9" i="3"/>
  <c r="P9" i="3"/>
  <c r="Q9" i="3" s="1"/>
  <c r="C8" i="4" s="1"/>
  <c r="F8" i="4" s="1"/>
  <c r="Q216" i="14"/>
  <c r="C215" i="15" s="1"/>
  <c r="F215" i="15" s="1"/>
  <c r="N218" i="8"/>
  <c r="M218" i="8"/>
  <c r="Q217" i="10"/>
  <c r="C216" i="12" s="1"/>
  <c r="F216" i="12" s="1"/>
  <c r="Q218" i="10"/>
  <c r="C217" i="12" s="1"/>
  <c r="F217" i="12" s="1"/>
  <c r="L219" i="16"/>
  <c r="Q216" i="16"/>
  <c r="C215" i="17" s="1"/>
  <c r="F215" i="17" s="1"/>
  <c r="Q215" i="14"/>
  <c r="C214" i="15" s="1"/>
  <c r="F214" i="15" s="1"/>
  <c r="B219" i="8"/>
  <c r="C219" i="8"/>
  <c r="D219" i="8" s="1"/>
  <c r="Q217" i="16"/>
  <c r="C216" i="17" s="1"/>
  <c r="F216" i="17" s="1"/>
  <c r="N8" i="3"/>
  <c r="M8" i="3"/>
  <c r="N218" i="14"/>
  <c r="M218" i="14"/>
  <c r="B219" i="14"/>
  <c r="C219" i="14"/>
  <c r="D219" i="14" s="1"/>
  <c r="Q216" i="8"/>
  <c r="C215" i="9" s="1"/>
  <c r="F215" i="9" s="1"/>
  <c r="N217" i="8"/>
  <c r="M217" i="8"/>
  <c r="L219" i="14" l="1"/>
  <c r="L219" i="8"/>
  <c r="L7" i="3"/>
  <c r="N219" i="8"/>
  <c r="M219" i="8"/>
  <c r="O218" i="16"/>
  <c r="P218" i="16"/>
  <c r="O217" i="8"/>
  <c r="P217" i="8"/>
  <c r="B6" i="3"/>
  <c r="C6" i="3"/>
  <c r="D6" i="3" s="1"/>
  <c r="M219" i="14"/>
  <c r="N219" i="14"/>
  <c r="O218" i="8"/>
  <c r="P218" i="8"/>
  <c r="O218" i="14"/>
  <c r="P218" i="14"/>
  <c r="M219" i="16"/>
  <c r="N219" i="16"/>
  <c r="O8" i="3"/>
  <c r="P8" i="3"/>
  <c r="Q219" i="10"/>
  <c r="C218" i="12" s="1"/>
  <c r="F218" i="12" s="1"/>
  <c r="L6" i="3" l="1"/>
  <c r="Q218" i="14"/>
  <c r="C217" i="15" s="1"/>
  <c r="F217" i="15" s="1"/>
  <c r="Q217" i="8"/>
  <c r="C216" i="9" s="1"/>
  <c r="F216" i="9" s="1"/>
  <c r="Q218" i="16"/>
  <c r="C217" i="17" s="1"/>
  <c r="F217" i="17" s="1"/>
  <c r="N6" i="3"/>
  <c r="M6" i="3"/>
  <c r="Q218" i="8"/>
  <c r="C217" i="9" s="1"/>
  <c r="F217" i="9" s="1"/>
  <c r="O219" i="14"/>
  <c r="P219" i="14"/>
  <c r="Q8" i="3"/>
  <c r="C7" i="4" s="1"/>
  <c r="F7" i="4" s="1"/>
  <c r="O219" i="8"/>
  <c r="P219" i="8"/>
  <c r="O219" i="16"/>
  <c r="P219" i="16"/>
  <c r="Q219" i="16" s="1"/>
  <c r="C218" i="17" s="1"/>
  <c r="F218" i="17" s="1"/>
  <c r="N7" i="3"/>
  <c r="M7" i="3"/>
  <c r="Q219" i="14" l="1"/>
  <c r="C218" i="15" s="1"/>
  <c r="F218" i="15" s="1"/>
  <c r="Q219" i="8"/>
  <c r="C218" i="9" s="1"/>
  <c r="F218" i="9" s="1"/>
  <c r="O7" i="3"/>
  <c r="P7" i="3"/>
  <c r="Q7" i="3" s="1"/>
  <c r="C6" i="4" s="1"/>
  <c r="F6" i="4" s="1"/>
  <c r="O6" i="3"/>
  <c r="P6" i="3"/>
  <c r="Q6" i="3" s="1"/>
</calcChain>
</file>

<file path=xl/sharedStrings.xml><?xml version="1.0" encoding="utf-8"?>
<sst xmlns="http://schemas.openxmlformats.org/spreadsheetml/2006/main" count="253" uniqueCount="89">
  <si>
    <t>Date</t>
  </si>
  <si>
    <t>T(mean)</t>
  </si>
  <si>
    <t>Δ(kPa/°C)</t>
  </si>
  <si>
    <t>cloud cover(okta)</t>
  </si>
  <si>
    <t>P-1</t>
  </si>
  <si>
    <t>P-2</t>
  </si>
  <si>
    <t>P-3</t>
  </si>
  <si>
    <r>
      <t>e</t>
    </r>
    <r>
      <rPr>
        <vertAlign val="subscript"/>
        <sz val="11"/>
        <color theme="1"/>
        <rFont val="Calibri"/>
        <family val="2"/>
      </rPr>
      <t xml:space="preserve"> at tmax</t>
    </r>
    <r>
      <rPr>
        <sz val="11"/>
        <color theme="1"/>
        <rFont val="Calibri"/>
        <family val="2"/>
      </rPr>
      <t>(kPa)</t>
    </r>
  </si>
  <si>
    <r>
      <t xml:space="preserve">e </t>
    </r>
    <r>
      <rPr>
        <vertAlign val="subscript"/>
        <sz val="11"/>
        <color theme="1"/>
        <rFont val="Calibri"/>
        <family val="2"/>
      </rPr>
      <t>at tmin</t>
    </r>
    <r>
      <rPr>
        <sz val="11"/>
        <color theme="1"/>
        <rFont val="Calibri"/>
        <family val="2"/>
      </rPr>
      <t xml:space="preserve"> (kPa)</t>
    </r>
  </si>
  <si>
    <r>
      <t xml:space="preserve">e </t>
    </r>
    <r>
      <rPr>
        <vertAlign val="subscript"/>
        <sz val="11"/>
        <color theme="1"/>
        <rFont val="Calibri"/>
        <family val="2"/>
      </rPr>
      <t xml:space="preserve">sat </t>
    </r>
    <r>
      <rPr>
        <sz val="11"/>
        <color theme="1"/>
        <rFont val="Calibri"/>
        <family val="2"/>
      </rPr>
      <t>(kPa)</t>
    </r>
  </si>
  <si>
    <r>
      <t>e</t>
    </r>
    <r>
      <rPr>
        <vertAlign val="subscript"/>
        <sz val="11"/>
        <color theme="1"/>
        <rFont val="Calibri"/>
        <family val="2"/>
      </rPr>
      <t xml:space="preserve"> act</t>
    </r>
    <r>
      <rPr>
        <sz val="11"/>
        <color theme="1"/>
        <rFont val="Calibri"/>
        <family val="2"/>
      </rPr>
      <t xml:space="preserve"> (kPa)</t>
    </r>
  </si>
  <si>
    <r>
      <t>R</t>
    </r>
    <r>
      <rPr>
        <vertAlign val="subscript"/>
        <sz val="11"/>
        <color theme="1"/>
        <rFont val="Calibri"/>
        <family val="2"/>
      </rPr>
      <t>s</t>
    </r>
  </si>
  <si>
    <r>
      <t>R</t>
    </r>
    <r>
      <rPr>
        <vertAlign val="subscript"/>
        <sz val="11"/>
        <color theme="1"/>
        <rFont val="Calibri"/>
        <family val="2"/>
      </rPr>
      <t>ns</t>
    </r>
  </si>
  <si>
    <r>
      <t>R</t>
    </r>
    <r>
      <rPr>
        <vertAlign val="subscript"/>
        <sz val="11"/>
        <color theme="1"/>
        <rFont val="Calibri"/>
        <family val="2"/>
      </rPr>
      <t>nl</t>
    </r>
  </si>
  <si>
    <r>
      <t>R</t>
    </r>
    <r>
      <rPr>
        <vertAlign val="subscript"/>
        <sz val="11"/>
        <color theme="1"/>
        <rFont val="Calibri"/>
        <family val="2"/>
      </rPr>
      <t>n</t>
    </r>
  </si>
  <si>
    <r>
      <t xml:space="preserve">U </t>
    </r>
    <r>
      <rPr>
        <vertAlign val="subscript"/>
        <sz val="11"/>
        <color theme="1"/>
        <rFont val="Calibri"/>
        <family val="2"/>
      </rPr>
      <t>at 2m</t>
    </r>
    <r>
      <rPr>
        <sz val="11"/>
        <color theme="1"/>
        <rFont val="Calibri"/>
        <family val="2"/>
      </rPr>
      <t xml:space="preserve"> (m/s)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</si>
  <si>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</si>
  <si>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</si>
  <si>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 xml:space="preserve">U </t>
    </r>
    <r>
      <rPr>
        <vertAlign val="subscript"/>
        <sz val="11"/>
        <color theme="1"/>
        <rFont val="Calibri"/>
        <family val="2"/>
        <scheme val="minor"/>
      </rPr>
      <t>at h</t>
    </r>
    <r>
      <rPr>
        <sz val="11"/>
        <color theme="1"/>
        <rFont val="Calibri"/>
        <family val="2"/>
        <scheme val="minor"/>
      </rPr>
      <t>(m/s)</t>
    </r>
  </si>
  <si>
    <r>
      <t>RH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(%)</t>
    </r>
  </si>
  <si>
    <r>
      <t>RH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(%)</t>
    </r>
  </si>
  <si>
    <r>
      <t>Et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(mm/day)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</si>
  <si>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so   </t>
    </r>
  </si>
  <si>
    <t>Julian day J(days)</t>
  </si>
  <si>
    <t xml:space="preserve">      Solar Declination,ϒ(kPa/°C)</t>
  </si>
  <si>
    <t>Atm.Pressure(kPa)</t>
  </si>
  <si>
    <r>
      <rPr>
        <sz val="11"/>
        <color theme="1"/>
        <rFont val="Calibri"/>
        <family val="2"/>
      </rPr>
      <t xml:space="preserve">Latitude,ϕ(rad) </t>
    </r>
    <r>
      <rPr>
        <sz val="11"/>
        <color theme="1"/>
        <rFont val="Calibri"/>
        <family val="2"/>
        <scheme val="minor"/>
      </rPr>
      <t xml:space="preserve">  </t>
    </r>
  </si>
  <si>
    <t>Elevation,z(m)</t>
  </si>
  <si>
    <r>
      <t>Inverse distance earth- sun, d</t>
    </r>
    <r>
      <rPr>
        <vertAlign val="subscript"/>
        <sz val="11"/>
        <color theme="1"/>
        <rFont val="Calibri"/>
        <family val="2"/>
        <scheme val="minor"/>
      </rPr>
      <t xml:space="preserve">r  </t>
    </r>
  </si>
  <si>
    <r>
      <t>Sunset hour angle,ω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(rad)</t>
    </r>
  </si>
  <si>
    <t>δ (rad)</t>
  </si>
  <si>
    <r>
      <t>Ra(MJ/m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/day)</t>
    </r>
  </si>
  <si>
    <t>height of instument,m</t>
  </si>
  <si>
    <t>PARTS OF  Fao-PM ET FORMULA</t>
  </si>
  <si>
    <t xml:space="preserve">Latitude,ϕ(rad)   </t>
  </si>
  <si>
    <t>Tmax(°C)</t>
  </si>
  <si>
    <t>Tmin(°C)</t>
  </si>
  <si>
    <t>U at h(m/s)</t>
  </si>
  <si>
    <t>RHmax(%)</t>
  </si>
  <si>
    <t>RHmin(%)</t>
  </si>
  <si>
    <t>date</t>
  </si>
  <si>
    <t>Observed Et(mm/day)</t>
  </si>
  <si>
    <t>Forecasted Et 1d (mm/day)</t>
  </si>
  <si>
    <t>Observed Et (mm/day)</t>
  </si>
  <si>
    <t>Forecasted Et 2d(mm/day)</t>
  </si>
  <si>
    <t>Forecasted Et 3d(mm/day)</t>
  </si>
  <si>
    <t>Forecasted Et 4d(mm/day)</t>
  </si>
  <si>
    <t>Forecasted Et 5d(mm/day)</t>
  </si>
  <si>
    <t>TABLE-5</t>
  </si>
  <si>
    <t>ET-Nominal indices</t>
  </si>
  <si>
    <t>TABLE-3</t>
  </si>
  <si>
    <t>ET-Categorical indices</t>
  </si>
  <si>
    <t>Indices</t>
  </si>
  <si>
    <t>MEAN ERROR</t>
  </si>
  <si>
    <t>MEAN ABS ERROR</t>
  </si>
  <si>
    <t>BIAS</t>
  </si>
  <si>
    <t>RMSE</t>
  </si>
  <si>
    <t>Accuracy</t>
  </si>
  <si>
    <t>Heidke skill score</t>
  </si>
  <si>
    <t>Peirce's skill score</t>
  </si>
  <si>
    <t>Ranges</t>
  </si>
  <si>
    <t xml:space="preserve">     -∞ to ∞</t>
  </si>
  <si>
    <r>
      <t xml:space="preserve">0 to </t>
    </r>
    <r>
      <rPr>
        <sz val="11"/>
        <color theme="1"/>
        <rFont val="Calibri"/>
        <family val="2"/>
      </rPr>
      <t>∞</t>
    </r>
  </si>
  <si>
    <t>∞ to -∞</t>
  </si>
  <si>
    <t>0 to ∞</t>
  </si>
  <si>
    <t>0 to 1</t>
  </si>
  <si>
    <t xml:space="preserve"> -∞ to +1</t>
  </si>
  <si>
    <t xml:space="preserve"> -1 to +1</t>
  </si>
  <si>
    <t>1-Day</t>
  </si>
  <si>
    <t>2-Day</t>
  </si>
  <si>
    <t>3-Day</t>
  </si>
  <si>
    <t>4-Day</t>
  </si>
  <si>
    <t>5-Day</t>
  </si>
  <si>
    <t>x</t>
  </si>
  <si>
    <t>y</t>
  </si>
  <si>
    <t>1 day Lead</t>
  </si>
  <si>
    <t xml:space="preserve">2 day Lead </t>
  </si>
  <si>
    <t>`</t>
  </si>
  <si>
    <t xml:space="preserve">3 day Lead </t>
  </si>
  <si>
    <t xml:space="preserve">4 day Lead </t>
  </si>
  <si>
    <t>5 day Lead</t>
  </si>
  <si>
    <t>ET in mm ( observed)</t>
  </si>
  <si>
    <t>ET in mm  (forecasted)</t>
  </si>
  <si>
    <t>Rain in mm(forecasted)</t>
  </si>
  <si>
    <t>ET (forecasted)</t>
  </si>
  <si>
    <t>ET (observed)</t>
  </si>
  <si>
    <t>Correlation(ρ)</t>
  </si>
  <si>
    <t>-1 to +1</t>
  </si>
  <si>
    <t>0.608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</si>
</sst>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5" xfId="0" applyNumberFormat="1" applyBorder="1"/>
    <xf numFmtId="0" fontId="0" fillId="0" borderId="6" xfId="0" applyBorder="1" applyAlignment="1">
      <alignment horizontal="center"/>
    </xf>
    <xf numFmtId="1" fontId="0" fillId="0" borderId="1" xfId="0" applyNumberFormat="1" applyBorder="1"/>
    <xf numFmtId="1" fontId="0" fillId="0" borderId="7" xfId="0" applyNumberFormat="1" applyBorder="1"/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60" baseline="0"/>
              <a:t>DOY 2020</a:t>
            </a:r>
          </a:p>
        </c:rich>
      </c:tx>
      <c:layout>
        <c:manualLayout>
          <c:xMode val="edge"/>
          <c:yMode val="edge"/>
          <c:x val="0.77354405537006243"/>
          <c:y val="0.94833455153901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104326461464552E-2"/>
          <c:y val="4.7103533997228039E-2"/>
          <c:w val="0.96511791374981004"/>
          <c:h val="0.84577649798048404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8"/>
            <c:marker>
              <c:symbol val="none"/>
            </c:marker>
            <c:bubble3D val="0"/>
            <c:spPr>
              <a:ln w="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2-4E67-AA66-0F9323EDC688}"/>
              </c:ext>
            </c:extLst>
          </c:dPt>
          <c:cat>
            <c:numRef>
              <c:f>[1]Data!$B$6:$B$369</c:f>
              <c:numCache>
                <c:formatCode>General</c:formatCode>
                <c:ptCount val="364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</c:numCache>
            </c:numRef>
          </c:cat>
          <c:val>
            <c:numRef>
              <c:f>[1]Data!$C$6:$C$369</c:f>
              <c:numCache>
                <c:formatCode>General</c:formatCode>
                <c:ptCount val="364"/>
                <c:pt idx="0">
                  <c:v>4.5</c:v>
                </c:pt>
                <c:pt idx="1">
                  <c:v>4.4000000000000004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2-4E67-AA66-0F9323EDC688}"/>
            </c:ext>
          </c:extLst>
        </c:ser>
        <c:ser>
          <c:idx val="1"/>
          <c:order val="1"/>
          <c:tx>
            <c:v>F1 RAW 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[1]Data!$B$6:$B$369</c:f>
              <c:numCache>
                <c:formatCode>General</c:formatCode>
                <c:ptCount val="364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</c:numCache>
            </c:numRef>
          </c:cat>
          <c:val>
            <c:numRef>
              <c:f>[1]Data!$D$6:$D$369</c:f>
              <c:numCache>
                <c:formatCode>General</c:formatCode>
                <c:ptCount val="364"/>
                <c:pt idx="0">
                  <c:v>5.1704610622231479</c:v>
                </c:pt>
                <c:pt idx="1">
                  <c:v>4.424074059312276</c:v>
                </c:pt>
                <c:pt idx="2">
                  <c:v>7.5292800490943188</c:v>
                </c:pt>
                <c:pt idx="3">
                  <c:v>4.9385171287855014</c:v>
                </c:pt>
                <c:pt idx="4">
                  <c:v>5.8547061915720038</c:v>
                </c:pt>
                <c:pt idx="5">
                  <c:v>5.4336154621230053</c:v>
                </c:pt>
                <c:pt idx="6">
                  <c:v>6.0848422657393906</c:v>
                </c:pt>
                <c:pt idx="7">
                  <c:v>6.3245160644626175</c:v>
                </c:pt>
                <c:pt idx="8">
                  <c:v>5.7289875527549725</c:v>
                </c:pt>
                <c:pt idx="9">
                  <c:v>6.9148456486618484</c:v>
                </c:pt>
                <c:pt idx="10">
                  <c:v>7.2150256260848096</c:v>
                </c:pt>
                <c:pt idx="11">
                  <c:v>7.3696310277051795</c:v>
                </c:pt>
                <c:pt idx="12">
                  <c:v>7.870493816788434</c:v>
                </c:pt>
                <c:pt idx="13">
                  <c:v>7.0624392968077956</c:v>
                </c:pt>
                <c:pt idx="14">
                  <c:v>5.1451480434217522</c:v>
                </c:pt>
                <c:pt idx="15">
                  <c:v>7.5875282937369137</c:v>
                </c:pt>
                <c:pt idx="16">
                  <c:v>6.1730883614475633</c:v>
                </c:pt>
                <c:pt idx="17">
                  <c:v>6.1386138852394323</c:v>
                </c:pt>
                <c:pt idx="18">
                  <c:v>0.56769397488983131</c:v>
                </c:pt>
                <c:pt idx="19">
                  <c:v>0.17603947278228668</c:v>
                </c:pt>
                <c:pt idx="20">
                  <c:v>8.7505285465390177</c:v>
                </c:pt>
                <c:pt idx="21">
                  <c:v>7.6096992596621691</c:v>
                </c:pt>
                <c:pt idx="22">
                  <c:v>3.2353689840871911</c:v>
                </c:pt>
                <c:pt idx="23">
                  <c:v>1.1738410812110385</c:v>
                </c:pt>
                <c:pt idx="24">
                  <c:v>5.1103049367293831</c:v>
                </c:pt>
                <c:pt idx="25">
                  <c:v>7.519963641275079</c:v>
                </c:pt>
                <c:pt idx="26">
                  <c:v>3.3650359996633981</c:v>
                </c:pt>
                <c:pt idx="27">
                  <c:v>4.3893032894780291</c:v>
                </c:pt>
                <c:pt idx="28">
                  <c:v>11.056105000930108</c:v>
                </c:pt>
                <c:pt idx="29">
                  <c:v>4.7294558902758723</c:v>
                </c:pt>
                <c:pt idx="30">
                  <c:v>2.3544236970680297</c:v>
                </c:pt>
                <c:pt idx="31">
                  <c:v>3.398791880623691</c:v>
                </c:pt>
                <c:pt idx="32">
                  <c:v>4.7352800404691138</c:v>
                </c:pt>
                <c:pt idx="33">
                  <c:v>2.7759231185835671</c:v>
                </c:pt>
                <c:pt idx="34">
                  <c:v>3.5635218946882001</c:v>
                </c:pt>
                <c:pt idx="35">
                  <c:v>2.718739043720956</c:v>
                </c:pt>
                <c:pt idx="36">
                  <c:v>3.4757862660938303</c:v>
                </c:pt>
                <c:pt idx="37">
                  <c:v>4.5287989329121192</c:v>
                </c:pt>
                <c:pt idx="38">
                  <c:v>2.307005107327734</c:v>
                </c:pt>
                <c:pt idx="39">
                  <c:v>4.0777656484164355</c:v>
                </c:pt>
                <c:pt idx="40">
                  <c:v>2.531661341042843</c:v>
                </c:pt>
                <c:pt idx="41">
                  <c:v>2.2115815488767399</c:v>
                </c:pt>
                <c:pt idx="42">
                  <c:v>2.7825303530501762</c:v>
                </c:pt>
                <c:pt idx="43">
                  <c:v>5.0138555987894424</c:v>
                </c:pt>
                <c:pt idx="44">
                  <c:v>3.1572058375937488</c:v>
                </c:pt>
                <c:pt idx="45">
                  <c:v>1.7888353966355477</c:v>
                </c:pt>
                <c:pt idx="46">
                  <c:v>1.6162804719960147</c:v>
                </c:pt>
                <c:pt idx="47">
                  <c:v>1.1689622512584477</c:v>
                </c:pt>
                <c:pt idx="48">
                  <c:v>4.0729050752849592</c:v>
                </c:pt>
                <c:pt idx="49">
                  <c:v>2.0684740437280613</c:v>
                </c:pt>
                <c:pt idx="50">
                  <c:v>1.4370998872546104</c:v>
                </c:pt>
                <c:pt idx="51">
                  <c:v>0.96027518320829852</c:v>
                </c:pt>
                <c:pt idx="52">
                  <c:v>2.8202546135384758</c:v>
                </c:pt>
                <c:pt idx="53">
                  <c:v>2.5104374431037448</c:v>
                </c:pt>
                <c:pt idx="54">
                  <c:v>2.7348148925772819</c:v>
                </c:pt>
                <c:pt idx="55">
                  <c:v>1.3083411345844234</c:v>
                </c:pt>
                <c:pt idx="56">
                  <c:v>0.8983935891838708</c:v>
                </c:pt>
                <c:pt idx="57">
                  <c:v>1.2813815823732875</c:v>
                </c:pt>
                <c:pt idx="58">
                  <c:v>2.5570842637851796</c:v>
                </c:pt>
                <c:pt idx="59">
                  <c:v>2.4185045501060549</c:v>
                </c:pt>
                <c:pt idx="60">
                  <c:v>4.8562292902978443</c:v>
                </c:pt>
                <c:pt idx="61">
                  <c:v>0.93554713634966113</c:v>
                </c:pt>
                <c:pt idx="62">
                  <c:v>3.7001355034558872</c:v>
                </c:pt>
                <c:pt idx="63">
                  <c:v>2.0347268020736715</c:v>
                </c:pt>
                <c:pt idx="64">
                  <c:v>2.393943897249097</c:v>
                </c:pt>
                <c:pt idx="65">
                  <c:v>1.6172216181143153</c:v>
                </c:pt>
                <c:pt idx="66">
                  <c:v>2.9235638013793985</c:v>
                </c:pt>
                <c:pt idx="67">
                  <c:v>3.5224315143280238</c:v>
                </c:pt>
                <c:pt idx="68">
                  <c:v>3.3171484229698676</c:v>
                </c:pt>
                <c:pt idx="69">
                  <c:v>2.9929317201767374</c:v>
                </c:pt>
                <c:pt idx="70">
                  <c:v>1.3894284908546701</c:v>
                </c:pt>
                <c:pt idx="71">
                  <c:v>0.77187558056673811</c:v>
                </c:pt>
                <c:pt idx="72">
                  <c:v>1.4517349975423477</c:v>
                </c:pt>
                <c:pt idx="73">
                  <c:v>1.9429672150720436</c:v>
                </c:pt>
                <c:pt idx="74">
                  <c:v>2.3831908362241609</c:v>
                </c:pt>
                <c:pt idx="75">
                  <c:v>1.3353766155758304</c:v>
                </c:pt>
                <c:pt idx="76">
                  <c:v>1.5349556063357479</c:v>
                </c:pt>
                <c:pt idx="77">
                  <c:v>3.2024057981977547</c:v>
                </c:pt>
                <c:pt idx="78">
                  <c:v>1.6752820882294641</c:v>
                </c:pt>
                <c:pt idx="79">
                  <c:v>1.4872542626613172</c:v>
                </c:pt>
                <c:pt idx="80">
                  <c:v>1.8650898674331471</c:v>
                </c:pt>
                <c:pt idx="81">
                  <c:v>2.0707219494761127</c:v>
                </c:pt>
                <c:pt idx="82">
                  <c:v>2.3152637864522942</c:v>
                </c:pt>
                <c:pt idx="83">
                  <c:v>1.772335774219056</c:v>
                </c:pt>
                <c:pt idx="84">
                  <c:v>2.2387832231156146</c:v>
                </c:pt>
                <c:pt idx="85">
                  <c:v>2.2080712374295803</c:v>
                </c:pt>
                <c:pt idx="86">
                  <c:v>2.6592686485015684</c:v>
                </c:pt>
                <c:pt idx="87">
                  <c:v>2.4424190773902144</c:v>
                </c:pt>
                <c:pt idx="88">
                  <c:v>2.7412642150960171</c:v>
                </c:pt>
                <c:pt idx="89">
                  <c:v>0.83381422095495572</c:v>
                </c:pt>
                <c:pt idx="90">
                  <c:v>3.3723378490654996</c:v>
                </c:pt>
                <c:pt idx="91">
                  <c:v>1.8577295991919787</c:v>
                </c:pt>
                <c:pt idx="92">
                  <c:v>0.74446809660487545</c:v>
                </c:pt>
                <c:pt idx="93">
                  <c:v>1.0034635934750769</c:v>
                </c:pt>
                <c:pt idx="94">
                  <c:v>0.86870510419017077</c:v>
                </c:pt>
                <c:pt idx="95">
                  <c:v>1.5060433819654784</c:v>
                </c:pt>
                <c:pt idx="96">
                  <c:v>1.1073295341288063</c:v>
                </c:pt>
                <c:pt idx="97">
                  <c:v>1.9147900938309788</c:v>
                </c:pt>
                <c:pt idx="98">
                  <c:v>2.8080895882054926</c:v>
                </c:pt>
                <c:pt idx="99">
                  <c:v>3.4052717420086771</c:v>
                </c:pt>
                <c:pt idx="100">
                  <c:v>2.7838416867390481</c:v>
                </c:pt>
                <c:pt idx="101">
                  <c:v>3.6569977025968528</c:v>
                </c:pt>
                <c:pt idx="102">
                  <c:v>0.73326796210591227</c:v>
                </c:pt>
                <c:pt idx="103">
                  <c:v>1.8751923615156325</c:v>
                </c:pt>
                <c:pt idx="104">
                  <c:v>3.3125256877768465</c:v>
                </c:pt>
                <c:pt idx="105">
                  <c:v>2.5051432383858505</c:v>
                </c:pt>
                <c:pt idx="106">
                  <c:v>0.48490287989604813</c:v>
                </c:pt>
                <c:pt idx="107">
                  <c:v>2.5083522735873061</c:v>
                </c:pt>
                <c:pt idx="108">
                  <c:v>1.5080216365009116</c:v>
                </c:pt>
                <c:pt idx="109">
                  <c:v>0.55722767092875802</c:v>
                </c:pt>
                <c:pt idx="110">
                  <c:v>2.808384696100493</c:v>
                </c:pt>
                <c:pt idx="111">
                  <c:v>0.88526172579693141</c:v>
                </c:pt>
                <c:pt idx="112">
                  <c:v>1.0363637996812054</c:v>
                </c:pt>
                <c:pt idx="113">
                  <c:v>0.49975610939878889</c:v>
                </c:pt>
                <c:pt idx="114">
                  <c:v>2.3947002189722064</c:v>
                </c:pt>
                <c:pt idx="115">
                  <c:v>1.8801825357823343</c:v>
                </c:pt>
                <c:pt idx="116">
                  <c:v>2.0118060664485902</c:v>
                </c:pt>
                <c:pt idx="117">
                  <c:v>1.8415575603641938</c:v>
                </c:pt>
                <c:pt idx="118">
                  <c:v>2.373105243131846</c:v>
                </c:pt>
                <c:pt idx="119">
                  <c:v>1.868924290934749</c:v>
                </c:pt>
                <c:pt idx="120">
                  <c:v>1.61484081411739</c:v>
                </c:pt>
                <c:pt idx="121">
                  <c:v>2.0015883608264295</c:v>
                </c:pt>
                <c:pt idx="122">
                  <c:v>1.7474607589459781</c:v>
                </c:pt>
                <c:pt idx="123">
                  <c:v>0.54647704933541386</c:v>
                </c:pt>
                <c:pt idx="124">
                  <c:v>1.09641878022029</c:v>
                </c:pt>
                <c:pt idx="125">
                  <c:v>1.3619770028213634</c:v>
                </c:pt>
                <c:pt idx="126">
                  <c:v>0.90377531202258654</c:v>
                </c:pt>
                <c:pt idx="127">
                  <c:v>1.2846428366812703</c:v>
                </c:pt>
                <c:pt idx="128">
                  <c:v>1.5942247703167705</c:v>
                </c:pt>
                <c:pt idx="129">
                  <c:v>1.6095420871849622</c:v>
                </c:pt>
                <c:pt idx="130">
                  <c:v>1.2439247008039922</c:v>
                </c:pt>
                <c:pt idx="131">
                  <c:v>1.20419307882661</c:v>
                </c:pt>
                <c:pt idx="132">
                  <c:v>1.1403033860228362</c:v>
                </c:pt>
                <c:pt idx="133">
                  <c:v>1.3444217977696853</c:v>
                </c:pt>
                <c:pt idx="134">
                  <c:v>1.6434854567927888</c:v>
                </c:pt>
                <c:pt idx="135">
                  <c:v>1.517412048975477</c:v>
                </c:pt>
                <c:pt idx="136">
                  <c:v>1.0424961153734895</c:v>
                </c:pt>
                <c:pt idx="137">
                  <c:v>1.1523795118276849</c:v>
                </c:pt>
                <c:pt idx="138">
                  <c:v>0.90347823558185236</c:v>
                </c:pt>
                <c:pt idx="139">
                  <c:v>1.0693632724640942</c:v>
                </c:pt>
                <c:pt idx="140">
                  <c:v>3.8979133480954862</c:v>
                </c:pt>
                <c:pt idx="141">
                  <c:v>1.3604281825194233</c:v>
                </c:pt>
                <c:pt idx="142">
                  <c:v>1.29652821291769</c:v>
                </c:pt>
                <c:pt idx="143">
                  <c:v>1.184597632560149</c:v>
                </c:pt>
                <c:pt idx="144">
                  <c:v>1.1213109245477482</c:v>
                </c:pt>
                <c:pt idx="145">
                  <c:v>1.2124791688799537</c:v>
                </c:pt>
                <c:pt idx="146">
                  <c:v>1.1931064255639219</c:v>
                </c:pt>
                <c:pt idx="147">
                  <c:v>0.91640309288788302</c:v>
                </c:pt>
                <c:pt idx="148">
                  <c:v>1.1764429540679433</c:v>
                </c:pt>
                <c:pt idx="149">
                  <c:v>0.92679448911940143</c:v>
                </c:pt>
                <c:pt idx="150">
                  <c:v>1.4538214070281965</c:v>
                </c:pt>
                <c:pt idx="151">
                  <c:v>2.5620372233219495</c:v>
                </c:pt>
                <c:pt idx="152">
                  <c:v>1.179194728413655</c:v>
                </c:pt>
                <c:pt idx="153">
                  <c:v>1.389505752988089</c:v>
                </c:pt>
                <c:pt idx="154">
                  <c:v>1.4260826055356401</c:v>
                </c:pt>
                <c:pt idx="155">
                  <c:v>0.41704996884002998</c:v>
                </c:pt>
                <c:pt idx="156">
                  <c:v>1.7185863113967415</c:v>
                </c:pt>
                <c:pt idx="157">
                  <c:v>0.41914482358110677</c:v>
                </c:pt>
                <c:pt idx="158">
                  <c:v>1.4817593195166907</c:v>
                </c:pt>
                <c:pt idx="159">
                  <c:v>1.7472336960063397</c:v>
                </c:pt>
                <c:pt idx="160">
                  <c:v>1.202611760668755</c:v>
                </c:pt>
                <c:pt idx="161">
                  <c:v>1.2393516847519157</c:v>
                </c:pt>
                <c:pt idx="162">
                  <c:v>1.2684217003839542</c:v>
                </c:pt>
                <c:pt idx="163">
                  <c:v>1.6610524820349775</c:v>
                </c:pt>
                <c:pt idx="164">
                  <c:v>1.408805074446186</c:v>
                </c:pt>
                <c:pt idx="165">
                  <c:v>1.2151455203123527</c:v>
                </c:pt>
                <c:pt idx="166">
                  <c:v>1.6627684802561205</c:v>
                </c:pt>
                <c:pt idx="167">
                  <c:v>1.009821763850707</c:v>
                </c:pt>
                <c:pt idx="168">
                  <c:v>2.4658916537639599</c:v>
                </c:pt>
                <c:pt idx="169">
                  <c:v>1.2239999864346469</c:v>
                </c:pt>
                <c:pt idx="170">
                  <c:v>1.2587603427363663</c:v>
                </c:pt>
                <c:pt idx="171">
                  <c:v>0.9751301570711608</c:v>
                </c:pt>
                <c:pt idx="172">
                  <c:v>1.1753096350101566</c:v>
                </c:pt>
                <c:pt idx="173">
                  <c:v>0.6926847498841614</c:v>
                </c:pt>
                <c:pt idx="174">
                  <c:v>1.6233101601262274</c:v>
                </c:pt>
                <c:pt idx="175">
                  <c:v>1.5172478827384368</c:v>
                </c:pt>
                <c:pt idx="176">
                  <c:v>1.5869204189054114</c:v>
                </c:pt>
                <c:pt idx="177">
                  <c:v>1.4435918754923995</c:v>
                </c:pt>
                <c:pt idx="178">
                  <c:v>1.8504287719518659</c:v>
                </c:pt>
                <c:pt idx="179">
                  <c:v>2.0463732732973274</c:v>
                </c:pt>
                <c:pt idx="180">
                  <c:v>1.9309286279674589</c:v>
                </c:pt>
                <c:pt idx="181">
                  <c:v>1.2688764045355876</c:v>
                </c:pt>
                <c:pt idx="182">
                  <c:v>0.55180085503456766</c:v>
                </c:pt>
                <c:pt idx="183">
                  <c:v>0.79289563995111512</c:v>
                </c:pt>
                <c:pt idx="184">
                  <c:v>1.8485333018753862</c:v>
                </c:pt>
                <c:pt idx="185">
                  <c:v>2.237076672611308</c:v>
                </c:pt>
                <c:pt idx="186">
                  <c:v>1.4558760050323407</c:v>
                </c:pt>
                <c:pt idx="187">
                  <c:v>1.6812992035223531</c:v>
                </c:pt>
                <c:pt idx="188">
                  <c:v>1.7023636296971283</c:v>
                </c:pt>
                <c:pt idx="189">
                  <c:v>1.9077426324682765</c:v>
                </c:pt>
                <c:pt idx="190">
                  <c:v>1.8266430978891766</c:v>
                </c:pt>
                <c:pt idx="191">
                  <c:v>1.4048492964071755</c:v>
                </c:pt>
                <c:pt idx="192">
                  <c:v>1.514753255854004</c:v>
                </c:pt>
                <c:pt idx="193">
                  <c:v>3.0030999334806112</c:v>
                </c:pt>
                <c:pt idx="194">
                  <c:v>2.0985233152604224</c:v>
                </c:pt>
                <c:pt idx="195">
                  <c:v>2.3418293815740325</c:v>
                </c:pt>
                <c:pt idx="196">
                  <c:v>1.0512906049276352</c:v>
                </c:pt>
                <c:pt idx="197">
                  <c:v>2.2050742280292286</c:v>
                </c:pt>
                <c:pt idx="198">
                  <c:v>1.6866446429100543</c:v>
                </c:pt>
                <c:pt idx="199">
                  <c:v>2.3963858452558346</c:v>
                </c:pt>
                <c:pt idx="200">
                  <c:v>2.9482052142740471</c:v>
                </c:pt>
                <c:pt idx="201">
                  <c:v>1.2905137348340816</c:v>
                </c:pt>
                <c:pt idx="202">
                  <c:v>2.5496478234685127</c:v>
                </c:pt>
                <c:pt idx="203">
                  <c:v>1.129364072064535</c:v>
                </c:pt>
                <c:pt idx="204">
                  <c:v>1.8351172604490904</c:v>
                </c:pt>
                <c:pt idx="205">
                  <c:v>1.9464369283061298</c:v>
                </c:pt>
                <c:pt idx="206">
                  <c:v>1.2751392764828569</c:v>
                </c:pt>
                <c:pt idx="207">
                  <c:v>1.8346913021844364</c:v>
                </c:pt>
                <c:pt idx="208">
                  <c:v>2.0585595848926141</c:v>
                </c:pt>
                <c:pt idx="209">
                  <c:v>1.813015440837932</c:v>
                </c:pt>
                <c:pt idx="210">
                  <c:v>2.1019420777577063</c:v>
                </c:pt>
                <c:pt idx="211">
                  <c:v>2.5276759880925956</c:v>
                </c:pt>
                <c:pt idx="212">
                  <c:v>2.4620392036155878</c:v>
                </c:pt>
                <c:pt idx="213">
                  <c:v>1.5513574917541402</c:v>
                </c:pt>
                <c:pt idx="214">
                  <c:v>2.9469537659574851</c:v>
                </c:pt>
                <c:pt idx="215">
                  <c:v>1.753511193619516</c:v>
                </c:pt>
                <c:pt idx="216">
                  <c:v>1.2342668201918587</c:v>
                </c:pt>
                <c:pt idx="217">
                  <c:v>1.5587266643064679</c:v>
                </c:pt>
                <c:pt idx="218">
                  <c:v>2.0153721637865911</c:v>
                </c:pt>
                <c:pt idx="219">
                  <c:v>1.8637920718352106</c:v>
                </c:pt>
                <c:pt idx="220">
                  <c:v>2.1023156985266609</c:v>
                </c:pt>
                <c:pt idx="221">
                  <c:v>2.275200402201051</c:v>
                </c:pt>
                <c:pt idx="222">
                  <c:v>1.6024492270351225</c:v>
                </c:pt>
                <c:pt idx="223">
                  <c:v>1.9021096928423935</c:v>
                </c:pt>
                <c:pt idx="224">
                  <c:v>1.6282300438946482</c:v>
                </c:pt>
                <c:pt idx="225">
                  <c:v>1.41655840496713</c:v>
                </c:pt>
                <c:pt idx="226">
                  <c:v>2.3215703022781478</c:v>
                </c:pt>
                <c:pt idx="227">
                  <c:v>3.3383320852040339</c:v>
                </c:pt>
                <c:pt idx="228">
                  <c:v>4.003632649761637</c:v>
                </c:pt>
                <c:pt idx="229">
                  <c:v>3.0270984993895569</c:v>
                </c:pt>
                <c:pt idx="230">
                  <c:v>1.5598636824042693</c:v>
                </c:pt>
                <c:pt idx="231">
                  <c:v>2.8206059726165673</c:v>
                </c:pt>
                <c:pt idx="232">
                  <c:v>1.2118611775026231</c:v>
                </c:pt>
                <c:pt idx="233">
                  <c:v>2.4162897712969391</c:v>
                </c:pt>
                <c:pt idx="234">
                  <c:v>3.1438234492538033</c:v>
                </c:pt>
                <c:pt idx="235">
                  <c:v>2.7051284497956924</c:v>
                </c:pt>
                <c:pt idx="236">
                  <c:v>2.0618358318315146</c:v>
                </c:pt>
                <c:pt idx="237">
                  <c:v>2.2501407934172346</c:v>
                </c:pt>
                <c:pt idx="238">
                  <c:v>2.084078263434709</c:v>
                </c:pt>
                <c:pt idx="239">
                  <c:v>2.6763364176460418</c:v>
                </c:pt>
                <c:pt idx="240">
                  <c:v>4.1034758634800674</c:v>
                </c:pt>
                <c:pt idx="241">
                  <c:v>3.9357417487534154</c:v>
                </c:pt>
                <c:pt idx="242">
                  <c:v>1.8984535317153581</c:v>
                </c:pt>
                <c:pt idx="243">
                  <c:v>2.622170162252131</c:v>
                </c:pt>
                <c:pt idx="244">
                  <c:v>3.4044778481856808</c:v>
                </c:pt>
                <c:pt idx="245">
                  <c:v>3.2689049878204508</c:v>
                </c:pt>
                <c:pt idx="246">
                  <c:v>2.3804069081061385</c:v>
                </c:pt>
                <c:pt idx="247">
                  <c:v>4.0408653295424086</c:v>
                </c:pt>
                <c:pt idx="248">
                  <c:v>3.9361715637682675</c:v>
                </c:pt>
                <c:pt idx="249">
                  <c:v>3.2417582623342414</c:v>
                </c:pt>
                <c:pt idx="250">
                  <c:v>5.229137889115826</c:v>
                </c:pt>
                <c:pt idx="251">
                  <c:v>4.8742312329009438</c:v>
                </c:pt>
                <c:pt idx="252">
                  <c:v>2.3343835029315385</c:v>
                </c:pt>
                <c:pt idx="253">
                  <c:v>2.5941352575911436</c:v>
                </c:pt>
                <c:pt idx="254">
                  <c:v>2.461634230772042</c:v>
                </c:pt>
                <c:pt idx="255">
                  <c:v>2.1111644657939355</c:v>
                </c:pt>
                <c:pt idx="256">
                  <c:v>1.128532007209365</c:v>
                </c:pt>
                <c:pt idx="257">
                  <c:v>3.0024185194513273</c:v>
                </c:pt>
                <c:pt idx="258">
                  <c:v>1.8719925106228774</c:v>
                </c:pt>
                <c:pt idx="259">
                  <c:v>2.3080653426650213</c:v>
                </c:pt>
                <c:pt idx="260">
                  <c:v>2.9059943020237875</c:v>
                </c:pt>
                <c:pt idx="261">
                  <c:v>3.2096245563670696</c:v>
                </c:pt>
                <c:pt idx="262">
                  <c:v>4.3512187273273577</c:v>
                </c:pt>
                <c:pt idx="263">
                  <c:v>3.9987742494322664</c:v>
                </c:pt>
                <c:pt idx="264">
                  <c:v>4.4164326452323985</c:v>
                </c:pt>
                <c:pt idx="265">
                  <c:v>3.9581111288107556</c:v>
                </c:pt>
                <c:pt idx="266">
                  <c:v>4.2054720028133419</c:v>
                </c:pt>
                <c:pt idx="267">
                  <c:v>4.3937458223233641</c:v>
                </c:pt>
                <c:pt idx="268">
                  <c:v>4.282357829586763</c:v>
                </c:pt>
                <c:pt idx="269">
                  <c:v>2.3839831307096717</c:v>
                </c:pt>
                <c:pt idx="270">
                  <c:v>2.886602865990179</c:v>
                </c:pt>
                <c:pt idx="271">
                  <c:v>2.7432520136118845</c:v>
                </c:pt>
                <c:pt idx="272">
                  <c:v>3.3622512274629348</c:v>
                </c:pt>
                <c:pt idx="273">
                  <c:v>2.5461462523035645</c:v>
                </c:pt>
                <c:pt idx="274">
                  <c:v>2.7075758882630985</c:v>
                </c:pt>
                <c:pt idx="275">
                  <c:v>2.3416680171584363</c:v>
                </c:pt>
                <c:pt idx="276">
                  <c:v>4.034348356450943</c:v>
                </c:pt>
                <c:pt idx="277">
                  <c:v>2.718034145470281</c:v>
                </c:pt>
                <c:pt idx="278">
                  <c:v>5.5671415900200678</c:v>
                </c:pt>
                <c:pt idx="279">
                  <c:v>4.2142960572206674</c:v>
                </c:pt>
                <c:pt idx="280">
                  <c:v>2.3010412312873183</c:v>
                </c:pt>
                <c:pt idx="281">
                  <c:v>2.3281306522021827</c:v>
                </c:pt>
                <c:pt idx="282">
                  <c:v>3.1867116233069259</c:v>
                </c:pt>
                <c:pt idx="283">
                  <c:v>3.7427720568296476</c:v>
                </c:pt>
                <c:pt idx="284">
                  <c:v>3.1814233946340322</c:v>
                </c:pt>
                <c:pt idx="285">
                  <c:v>3.7022330844190794</c:v>
                </c:pt>
                <c:pt idx="286">
                  <c:v>4.3508422223188292</c:v>
                </c:pt>
                <c:pt idx="287">
                  <c:v>4.2132737156621278</c:v>
                </c:pt>
                <c:pt idx="288">
                  <c:v>4.667340087975882</c:v>
                </c:pt>
                <c:pt idx="289">
                  <c:v>4.0641351159089361</c:v>
                </c:pt>
                <c:pt idx="290">
                  <c:v>5.446304492056651</c:v>
                </c:pt>
                <c:pt idx="291">
                  <c:v>3.7347387398257381</c:v>
                </c:pt>
                <c:pt idx="292">
                  <c:v>3.7432505845338224</c:v>
                </c:pt>
                <c:pt idx="293">
                  <c:v>3.6120190701154371</c:v>
                </c:pt>
                <c:pt idx="294">
                  <c:v>2.1190489092932605</c:v>
                </c:pt>
                <c:pt idx="295">
                  <c:v>3.4412366944129409</c:v>
                </c:pt>
                <c:pt idx="296">
                  <c:v>3.7104038944052169</c:v>
                </c:pt>
                <c:pt idx="297">
                  <c:v>3.2926884536500558</c:v>
                </c:pt>
                <c:pt idx="298">
                  <c:v>5.0460140172487984</c:v>
                </c:pt>
                <c:pt idx="299">
                  <c:v>5.6137855257531371</c:v>
                </c:pt>
                <c:pt idx="300">
                  <c:v>4.9996705797111192</c:v>
                </c:pt>
                <c:pt idx="301">
                  <c:v>4.2556636952115721</c:v>
                </c:pt>
                <c:pt idx="302">
                  <c:v>3.0435697997525577</c:v>
                </c:pt>
                <c:pt idx="303">
                  <c:v>5.007258503287547</c:v>
                </c:pt>
                <c:pt idx="304">
                  <c:v>4.0803618516801361</c:v>
                </c:pt>
                <c:pt idx="305">
                  <c:v>3.0456288827379758</c:v>
                </c:pt>
                <c:pt idx="306">
                  <c:v>4.6868706661528865</c:v>
                </c:pt>
                <c:pt idx="307">
                  <c:v>4.0261902151076034</c:v>
                </c:pt>
                <c:pt idx="308">
                  <c:v>3.8941279008353531</c:v>
                </c:pt>
                <c:pt idx="309">
                  <c:v>5.1245605833261259</c:v>
                </c:pt>
                <c:pt idx="310">
                  <c:v>4.5531046463505023</c:v>
                </c:pt>
                <c:pt idx="311">
                  <c:v>3.8327594521649564</c:v>
                </c:pt>
                <c:pt idx="312">
                  <c:v>3.2536127263741794</c:v>
                </c:pt>
                <c:pt idx="313">
                  <c:v>5.0265201476087178</c:v>
                </c:pt>
                <c:pt idx="314">
                  <c:v>5.3037243636509537</c:v>
                </c:pt>
                <c:pt idx="315">
                  <c:v>4.8082236680158452</c:v>
                </c:pt>
                <c:pt idx="316">
                  <c:v>4.8116362348411119</c:v>
                </c:pt>
                <c:pt idx="317">
                  <c:v>4.8643550029769127</c:v>
                </c:pt>
                <c:pt idx="318">
                  <c:v>5.3703191019888186</c:v>
                </c:pt>
                <c:pt idx="319">
                  <c:v>5.6971705451558785</c:v>
                </c:pt>
                <c:pt idx="320">
                  <c:v>4.4506020822389667</c:v>
                </c:pt>
                <c:pt idx="321">
                  <c:v>2.8479376534445771</c:v>
                </c:pt>
                <c:pt idx="322">
                  <c:v>3.1652294573098572</c:v>
                </c:pt>
                <c:pt idx="323">
                  <c:v>4.3700775653299084</c:v>
                </c:pt>
                <c:pt idx="324">
                  <c:v>5.7304739608732502</c:v>
                </c:pt>
                <c:pt idx="325">
                  <c:v>5.1213336714666884</c:v>
                </c:pt>
                <c:pt idx="326">
                  <c:v>5.1881193902877794</c:v>
                </c:pt>
                <c:pt idx="327">
                  <c:v>6.2669675378046454</c:v>
                </c:pt>
                <c:pt idx="328">
                  <c:v>5.1510261588076744</c:v>
                </c:pt>
                <c:pt idx="329">
                  <c:v>3.9945309358184264</c:v>
                </c:pt>
                <c:pt idx="330">
                  <c:v>3.9060812135188692</c:v>
                </c:pt>
                <c:pt idx="331">
                  <c:v>5.4331504393246073</c:v>
                </c:pt>
                <c:pt idx="332">
                  <c:v>4.6468932139884647</c:v>
                </c:pt>
                <c:pt idx="333">
                  <c:v>4.4543277142269559</c:v>
                </c:pt>
                <c:pt idx="334">
                  <c:v>3.6654721483662174</c:v>
                </c:pt>
                <c:pt idx="335">
                  <c:v>2.8841738520611897</c:v>
                </c:pt>
                <c:pt idx="336">
                  <c:v>3.6145017350899828</c:v>
                </c:pt>
                <c:pt idx="337">
                  <c:v>6.168868006197874</c:v>
                </c:pt>
                <c:pt idx="338">
                  <c:v>5.6023668456871425</c:v>
                </c:pt>
                <c:pt idx="339">
                  <c:v>5.8578791778935626</c:v>
                </c:pt>
                <c:pt idx="340">
                  <c:v>6.6174627076857089</c:v>
                </c:pt>
                <c:pt idx="341">
                  <c:v>5.268000373545255</c:v>
                </c:pt>
                <c:pt idx="342">
                  <c:v>4.3031546474611524</c:v>
                </c:pt>
                <c:pt idx="343">
                  <c:v>5.3445294542770618</c:v>
                </c:pt>
                <c:pt idx="344">
                  <c:v>3.6930822111688015</c:v>
                </c:pt>
                <c:pt idx="345">
                  <c:v>4.0683233213611505</c:v>
                </c:pt>
                <c:pt idx="346">
                  <c:v>2.9067922546072684</c:v>
                </c:pt>
                <c:pt idx="347">
                  <c:v>4.1115665328824056</c:v>
                </c:pt>
                <c:pt idx="348">
                  <c:v>5.7116248338871758</c:v>
                </c:pt>
                <c:pt idx="349">
                  <c:v>3.8914452498689909</c:v>
                </c:pt>
                <c:pt idx="350">
                  <c:v>5.5788360550316032</c:v>
                </c:pt>
                <c:pt idx="351">
                  <c:v>4.2443451471947382</c:v>
                </c:pt>
                <c:pt idx="352">
                  <c:v>8.056298707774932</c:v>
                </c:pt>
                <c:pt idx="353">
                  <c:v>9.4584134367986898</c:v>
                </c:pt>
                <c:pt idx="354">
                  <c:v>9.7835367897900785</c:v>
                </c:pt>
                <c:pt idx="355">
                  <c:v>7.502448058687273</c:v>
                </c:pt>
                <c:pt idx="356">
                  <c:v>6.3793205327884541</c:v>
                </c:pt>
                <c:pt idx="357">
                  <c:v>5.4931993390844545</c:v>
                </c:pt>
                <c:pt idx="358">
                  <c:v>5.1403985413189801</c:v>
                </c:pt>
                <c:pt idx="359">
                  <c:v>4.4430360506777493</c:v>
                </c:pt>
                <c:pt idx="360">
                  <c:v>4.5689342494298337</c:v>
                </c:pt>
                <c:pt idx="361">
                  <c:v>5.16148054195612</c:v>
                </c:pt>
                <c:pt idx="362">
                  <c:v>5.1233871196538461</c:v>
                </c:pt>
                <c:pt idx="363">
                  <c:v>4.8499880065103804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2-4E67-AA66-0F9323EDC688}"/>
            </c:ext>
          </c:extLst>
        </c:ser>
        <c:ser>
          <c:idx val="2"/>
          <c:order val="2"/>
          <c:tx>
            <c:v>F2 RAW 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[1]Data!$J$5:$J$369</c:f>
              <c:numCache>
                <c:formatCode>General</c:formatCode>
                <c:ptCount val="365"/>
                <c:pt idx="2">
                  <c:v>7.8079047739302156</c:v>
                </c:pt>
                <c:pt idx="3">
                  <c:v>5.8379170181726012</c:v>
                </c:pt>
                <c:pt idx="4">
                  <c:v>9.3492281276168452</c:v>
                </c:pt>
                <c:pt idx="5">
                  <c:v>7.5479601839551256</c:v>
                </c:pt>
                <c:pt idx="6">
                  <c:v>4.9654261159781186</c:v>
                </c:pt>
                <c:pt idx="7">
                  <c:v>5.5783811633855267</c:v>
                </c:pt>
                <c:pt idx="8">
                  <c:v>5.1572791445118931</c:v>
                </c:pt>
                <c:pt idx="9">
                  <c:v>5.6668189395574347</c:v>
                </c:pt>
                <c:pt idx="10">
                  <c:v>6.9148456486618484</c:v>
                </c:pt>
                <c:pt idx="11">
                  <c:v>6.9243895261733472</c:v>
                </c:pt>
                <c:pt idx="12">
                  <c:v>7.1428280431401516</c:v>
                </c:pt>
                <c:pt idx="13">
                  <c:v>7.6133097984385598</c:v>
                </c:pt>
                <c:pt idx="14">
                  <c:v>6.8770226147514748</c:v>
                </c:pt>
                <c:pt idx="15">
                  <c:v>5.5751863314423691</c:v>
                </c:pt>
                <c:pt idx="16">
                  <c:v>5.1972637963110042</c:v>
                </c:pt>
                <c:pt idx="17">
                  <c:v>5.7728552823196519</c:v>
                </c:pt>
                <c:pt idx="18">
                  <c:v>5.576520979864009</c:v>
                </c:pt>
                <c:pt idx="19">
                  <c:v>0.87202407404673854</c:v>
                </c:pt>
                <c:pt idx="20">
                  <c:v>0.39407730249532541</c:v>
                </c:pt>
                <c:pt idx="21">
                  <c:v>2.3321925009842244</c:v>
                </c:pt>
                <c:pt idx="22">
                  <c:v>7.6096992596621691</c:v>
                </c:pt>
                <c:pt idx="23">
                  <c:v>5.6637201794048693</c:v>
                </c:pt>
                <c:pt idx="24">
                  <c:v>8.8497742252841469</c:v>
                </c:pt>
                <c:pt idx="25">
                  <c:v>5.5884916551779114</c:v>
                </c:pt>
                <c:pt idx="26">
                  <c:v>7.150696319205494</c:v>
                </c:pt>
                <c:pt idx="27">
                  <c:v>5.3751310375032864</c:v>
                </c:pt>
                <c:pt idx="28">
                  <c:v>2.9054279234899192</c:v>
                </c:pt>
                <c:pt idx="29">
                  <c:v>4.9176199920654247</c:v>
                </c:pt>
                <c:pt idx="30">
                  <c:v>11.336787919216686</c:v>
                </c:pt>
                <c:pt idx="31">
                  <c:v>5.3774309936535811</c:v>
                </c:pt>
                <c:pt idx="32">
                  <c:v>2.9082496426212976</c:v>
                </c:pt>
                <c:pt idx="33">
                  <c:v>4.9195361511292779</c:v>
                </c:pt>
                <c:pt idx="34">
                  <c:v>3.8157749500718769</c:v>
                </c:pt>
                <c:pt idx="35">
                  <c:v>5.3241163347588065</c:v>
                </c:pt>
                <c:pt idx="36">
                  <c:v>2.718739043720956</c:v>
                </c:pt>
                <c:pt idx="37">
                  <c:v>1.8906424540241216</c:v>
                </c:pt>
                <c:pt idx="38">
                  <c:v>4.8379044948651808</c:v>
                </c:pt>
                <c:pt idx="39">
                  <c:v>3.533997703083624</c:v>
                </c:pt>
                <c:pt idx="40">
                  <c:v>3.8323164317904066</c:v>
                </c:pt>
                <c:pt idx="41">
                  <c:v>3.5356288422526108</c:v>
                </c:pt>
                <c:pt idx="42">
                  <c:v>3.4466899414810404</c:v>
                </c:pt>
                <c:pt idx="43">
                  <c:v>3.6560416079133486</c:v>
                </c:pt>
                <c:pt idx="44">
                  <c:v>4.4920745072023163</c:v>
                </c:pt>
                <c:pt idx="45">
                  <c:v>3.873958505764922</c:v>
                </c:pt>
                <c:pt idx="46">
                  <c:v>2.1293136156859016</c:v>
                </c:pt>
                <c:pt idx="47">
                  <c:v>1.4912527926899521</c:v>
                </c:pt>
                <c:pt idx="48">
                  <c:v>1.7833966071500111</c:v>
                </c:pt>
                <c:pt idx="49">
                  <c:v>5.3332001798165134</c:v>
                </c:pt>
                <c:pt idx="50">
                  <c:v>3.6040847903123652</c:v>
                </c:pt>
                <c:pt idx="51">
                  <c:v>1.398966651229959</c:v>
                </c:pt>
                <c:pt idx="52">
                  <c:v>0.61045672923096272</c:v>
                </c:pt>
                <c:pt idx="53">
                  <c:v>1.1322547509450456</c:v>
                </c:pt>
                <c:pt idx="54">
                  <c:v>3.0807648119635291</c:v>
                </c:pt>
                <c:pt idx="55">
                  <c:v>3.136283533904725</c:v>
                </c:pt>
                <c:pt idx="56">
                  <c:v>1.34106628333839</c:v>
                </c:pt>
                <c:pt idx="57">
                  <c:v>1.1356214055818254</c:v>
                </c:pt>
                <c:pt idx="58">
                  <c:v>1.5839593862035206</c:v>
                </c:pt>
                <c:pt idx="59">
                  <c:v>1.7206006422215705</c:v>
                </c:pt>
                <c:pt idx="60">
                  <c:v>2.7018977287951085</c:v>
                </c:pt>
                <c:pt idx="61">
                  <c:v>3.3644906391721863</c:v>
                </c:pt>
                <c:pt idx="62">
                  <c:v>1.1937049515266986</c:v>
                </c:pt>
                <c:pt idx="63">
                  <c:v>1.5681755808050086</c:v>
                </c:pt>
                <c:pt idx="64">
                  <c:v>3.1283430127185796</c:v>
                </c:pt>
                <c:pt idx="65">
                  <c:v>1.3150561360698996</c:v>
                </c:pt>
                <c:pt idx="66">
                  <c:v>1.0317545031448077</c:v>
                </c:pt>
                <c:pt idx="67">
                  <c:v>2.2520435724247929</c:v>
                </c:pt>
                <c:pt idx="68">
                  <c:v>3.3667933491886246</c:v>
                </c:pt>
                <c:pt idx="69">
                  <c:v>3.1516595891768433</c:v>
                </c:pt>
                <c:pt idx="70">
                  <c:v>2.8251960996772056</c:v>
                </c:pt>
                <c:pt idx="71">
                  <c:v>2.4561014192830877</c:v>
                </c:pt>
                <c:pt idx="72">
                  <c:v>0.9774616913833486</c:v>
                </c:pt>
                <c:pt idx="73">
                  <c:v>1.6572431403898469</c:v>
                </c:pt>
                <c:pt idx="74">
                  <c:v>2.5620061311414228</c:v>
                </c:pt>
                <c:pt idx="75">
                  <c:v>2.4650123736779697</c:v>
                </c:pt>
                <c:pt idx="76">
                  <c:v>1.5135976671484812</c:v>
                </c:pt>
                <c:pt idx="77">
                  <c:v>1.8314813953810312</c:v>
                </c:pt>
                <c:pt idx="78">
                  <c:v>2.3805002677432112</c:v>
                </c:pt>
                <c:pt idx="79">
                  <c:v>1.8649000810629834</c:v>
                </c:pt>
                <c:pt idx="80">
                  <c:v>1.5603667945498763</c:v>
                </c:pt>
                <c:pt idx="81">
                  <c:v>1.3430464130299369</c:v>
                </c:pt>
                <c:pt idx="82">
                  <c:v>2.0707219494761127</c:v>
                </c:pt>
                <c:pt idx="83">
                  <c:v>2.4839905583080348</c:v>
                </c:pt>
                <c:pt idx="84">
                  <c:v>1.772335774219056</c:v>
                </c:pt>
                <c:pt idx="85">
                  <c:v>1.3496454999286791</c:v>
                </c:pt>
                <c:pt idx="86">
                  <c:v>1.6937125096612249</c:v>
                </c:pt>
                <c:pt idx="87">
                  <c:v>2.7673616265673959</c:v>
                </c:pt>
                <c:pt idx="88">
                  <c:v>2.5482059904747665</c:v>
                </c:pt>
                <c:pt idx="89">
                  <c:v>2.1906306268705897</c:v>
                </c:pt>
                <c:pt idx="90">
                  <c:v>1.8075061905775882</c:v>
                </c:pt>
                <c:pt idx="91">
                  <c:v>1.886744067372325</c:v>
                </c:pt>
                <c:pt idx="92">
                  <c:v>1.3569979336041118</c:v>
                </c:pt>
                <c:pt idx="93">
                  <c:v>1.6576866809470021</c:v>
                </c:pt>
                <c:pt idx="94">
                  <c:v>0.97582315957238519</c:v>
                </c:pt>
                <c:pt idx="95">
                  <c:v>1.3154143625476955</c:v>
                </c:pt>
                <c:pt idx="96">
                  <c:v>1.6924324060155687</c:v>
                </c:pt>
                <c:pt idx="97">
                  <c:v>1.4520118643125315</c:v>
                </c:pt>
                <c:pt idx="98">
                  <c:v>2.2587075503384999</c:v>
                </c:pt>
                <c:pt idx="99">
                  <c:v>2.8897169951306774</c:v>
                </c:pt>
                <c:pt idx="100">
                  <c:v>3.4052717420086771</c:v>
                </c:pt>
                <c:pt idx="101">
                  <c:v>2.6704776623622966</c:v>
                </c:pt>
                <c:pt idx="102">
                  <c:v>3.6569977025968528</c:v>
                </c:pt>
                <c:pt idx="103">
                  <c:v>3.642694385254118</c:v>
                </c:pt>
                <c:pt idx="104">
                  <c:v>1.720551713195124</c:v>
                </c:pt>
                <c:pt idx="105">
                  <c:v>2.9027312059269623</c:v>
                </c:pt>
                <c:pt idx="106">
                  <c:v>4.0141961123422973</c:v>
                </c:pt>
                <c:pt idx="107">
                  <c:v>0.8979096503660573</c:v>
                </c:pt>
                <c:pt idx="108">
                  <c:v>0.57965458731963948</c:v>
                </c:pt>
                <c:pt idx="109">
                  <c:v>0.87053611796933317</c:v>
                </c:pt>
                <c:pt idx="110">
                  <c:v>1.552405129026643</c:v>
                </c:pt>
                <c:pt idx="111">
                  <c:v>1.9985031095211168</c:v>
                </c:pt>
                <c:pt idx="112">
                  <c:v>3.2082028422160205</c:v>
                </c:pt>
                <c:pt idx="113">
                  <c:v>0.97678594120060724</c:v>
                </c:pt>
                <c:pt idx="114">
                  <c:v>0.39911242725351298</c:v>
                </c:pt>
                <c:pt idx="115">
                  <c:v>2.9241741285098986</c:v>
                </c:pt>
                <c:pt idx="116">
                  <c:v>2.6367002507992381</c:v>
                </c:pt>
                <c:pt idx="117">
                  <c:v>2.1983816898274502</c:v>
                </c:pt>
                <c:pt idx="118">
                  <c:v>1.3339352819448824</c:v>
                </c:pt>
                <c:pt idx="119">
                  <c:v>2.0161562724024762</c:v>
                </c:pt>
                <c:pt idx="120">
                  <c:v>2.9614997994765391</c:v>
                </c:pt>
                <c:pt idx="121">
                  <c:v>1.1864787503228138</c:v>
                </c:pt>
                <c:pt idx="122">
                  <c:v>1.4706019066539102</c:v>
                </c:pt>
                <c:pt idx="123">
                  <c:v>1.6768115627787639</c:v>
                </c:pt>
                <c:pt idx="124">
                  <c:v>0.83957342719657968</c:v>
                </c:pt>
                <c:pt idx="125">
                  <c:v>1.3511821369327297</c:v>
                </c:pt>
                <c:pt idx="126">
                  <c:v>0.96276337032640091</c:v>
                </c:pt>
                <c:pt idx="127">
                  <c:v>0.95096469611076517</c:v>
                </c:pt>
                <c:pt idx="128">
                  <c:v>0.3626275030563319</c:v>
                </c:pt>
                <c:pt idx="129">
                  <c:v>1.5361078145242781</c:v>
                </c:pt>
                <c:pt idx="130">
                  <c:v>1.6095420871849622</c:v>
                </c:pt>
                <c:pt idx="131">
                  <c:v>1.3505160394054669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1.3444217977696853</c:v>
                </c:pt>
                <c:pt idx="135">
                  <c:v>1.5117472693282896</c:v>
                </c:pt>
                <c:pt idx="136">
                  <c:v>1.3947355361279385</c:v>
                </c:pt>
                <c:pt idx="137">
                  <c:v>1.2553632423706846</c:v>
                </c:pt>
                <c:pt idx="138">
                  <c:v>1.3223721660017247</c:v>
                </c:pt>
                <c:pt idx="139">
                  <c:v>1.5619318080437605</c:v>
                </c:pt>
                <c:pt idx="140">
                  <c:v>0.90940754898995424</c:v>
                </c:pt>
                <c:pt idx="141">
                  <c:v>2.9738961178959076</c:v>
                </c:pt>
                <c:pt idx="142">
                  <c:v>3.1321225854372763</c:v>
                </c:pt>
                <c:pt idx="143">
                  <c:v>1.5268793485723069</c:v>
                </c:pt>
                <c:pt idx="144">
                  <c:v>1.2908079252234486</c:v>
                </c:pt>
                <c:pt idx="145">
                  <c:v>0.89570758180039356</c:v>
                </c:pt>
                <c:pt idx="146">
                  <c:v>1.603588500600011</c:v>
                </c:pt>
                <c:pt idx="147">
                  <c:v>1.3066499594079715</c:v>
                </c:pt>
                <c:pt idx="148">
                  <c:v>0.91640309288788302</c:v>
                </c:pt>
                <c:pt idx="149">
                  <c:v>1.3885293173901176</c:v>
                </c:pt>
                <c:pt idx="150">
                  <c:v>0.81852363967280295</c:v>
                </c:pt>
                <c:pt idx="151">
                  <c:v>1.5215106823572171</c:v>
                </c:pt>
                <c:pt idx="152">
                  <c:v>1.3185556208014426</c:v>
                </c:pt>
                <c:pt idx="153">
                  <c:v>1.2370918569252196</c:v>
                </c:pt>
                <c:pt idx="154">
                  <c:v>0.74047939576544108</c:v>
                </c:pt>
                <c:pt idx="155">
                  <c:v>1.6548154374759187</c:v>
                </c:pt>
                <c:pt idx="156">
                  <c:v>0.53265866052228572</c:v>
                </c:pt>
                <c:pt idx="157">
                  <c:v>1.2321716166937127</c:v>
                </c:pt>
                <c:pt idx="158">
                  <c:v>0.56988428118098133</c:v>
                </c:pt>
                <c:pt idx="159">
                  <c:v>1.2347833335010707</c:v>
                </c:pt>
                <c:pt idx="160">
                  <c:v>1.9218622552467417</c:v>
                </c:pt>
                <c:pt idx="161">
                  <c:v>1.7184810074646601</c:v>
                </c:pt>
                <c:pt idx="162">
                  <c:v>1.0703338874629864</c:v>
                </c:pt>
                <c:pt idx="163">
                  <c:v>1.2994307257427307</c:v>
                </c:pt>
                <c:pt idx="164">
                  <c:v>1.6610524820349775</c:v>
                </c:pt>
                <c:pt idx="165">
                  <c:v>1.6374416460191998</c:v>
                </c:pt>
                <c:pt idx="166">
                  <c:v>1.4216241465079775</c:v>
                </c:pt>
                <c:pt idx="167">
                  <c:v>1.686494031737457</c:v>
                </c:pt>
                <c:pt idx="168">
                  <c:v>1.6958746050569959</c:v>
                </c:pt>
                <c:pt idx="169">
                  <c:v>2.8421152150522349</c:v>
                </c:pt>
                <c:pt idx="170">
                  <c:v>2.0007558898097497</c:v>
                </c:pt>
                <c:pt idx="171">
                  <c:v>1.6949954602131398</c:v>
                </c:pt>
                <c:pt idx="172">
                  <c:v>1.2850643911872934</c:v>
                </c:pt>
                <c:pt idx="173">
                  <c:v>1.4060601216341579</c:v>
                </c:pt>
                <c:pt idx="174">
                  <c:v>0.59622252696606071</c:v>
                </c:pt>
                <c:pt idx="175">
                  <c:v>1.2553400489840938</c:v>
                </c:pt>
                <c:pt idx="176">
                  <c:v>1.7193631982920605</c:v>
                </c:pt>
                <c:pt idx="177">
                  <c:v>1.9719660824461911</c:v>
                </c:pt>
                <c:pt idx="178">
                  <c:v>2.1039470546479837</c:v>
                </c:pt>
                <c:pt idx="179">
                  <c:v>2.3879914933519819</c:v>
                </c:pt>
                <c:pt idx="180">
                  <c:v>2.0463732732973274</c:v>
                </c:pt>
                <c:pt idx="181">
                  <c:v>2.4182794450645311</c:v>
                </c:pt>
                <c:pt idx="182">
                  <c:v>1.0449903913000613</c:v>
                </c:pt>
                <c:pt idx="183">
                  <c:v>1.2648125124448986</c:v>
                </c:pt>
                <c:pt idx="184">
                  <c:v>0.96534603048867595</c:v>
                </c:pt>
                <c:pt idx="185">
                  <c:v>1.2666802247066435</c:v>
                </c:pt>
                <c:pt idx="186">
                  <c:v>2.237076672611308</c:v>
                </c:pt>
                <c:pt idx="187">
                  <c:v>1.7459063549614247</c:v>
                </c:pt>
                <c:pt idx="188">
                  <c:v>1.2774201586515093</c:v>
                </c:pt>
                <c:pt idx="189">
                  <c:v>2.4253716434660446</c:v>
                </c:pt>
                <c:pt idx="190">
                  <c:v>2.3945778273984337</c:v>
                </c:pt>
                <c:pt idx="191">
                  <c:v>1.7471631254299453</c:v>
                </c:pt>
                <c:pt idx="192">
                  <c:v>1.4048492964071755</c:v>
                </c:pt>
                <c:pt idx="193">
                  <c:v>1.7116657172266045</c:v>
                </c:pt>
                <c:pt idx="194">
                  <c:v>3.0030999334806112</c:v>
                </c:pt>
                <c:pt idx="195">
                  <c:v>2.0085225410113368</c:v>
                </c:pt>
                <c:pt idx="196">
                  <c:v>2.1786589099674174</c:v>
                </c:pt>
                <c:pt idx="197">
                  <c:v>2.4010109572087499</c:v>
                </c:pt>
                <c:pt idx="198">
                  <c:v>2.4155535544961539</c:v>
                </c:pt>
                <c:pt idx="199">
                  <c:v>1.736723903001159</c:v>
                </c:pt>
                <c:pt idx="200">
                  <c:v>1.9096575155945488</c:v>
                </c:pt>
                <c:pt idx="201">
                  <c:v>1.7487455794988798</c:v>
                </c:pt>
                <c:pt idx="202">
                  <c:v>1.0532213319871955</c:v>
                </c:pt>
                <c:pt idx="203">
                  <c:v>2.8630825925050032</c:v>
                </c:pt>
                <c:pt idx="204">
                  <c:v>1.129364072064535</c:v>
                </c:pt>
                <c:pt idx="205">
                  <c:v>1.2745874174077401</c:v>
                </c:pt>
                <c:pt idx="206">
                  <c:v>1.736451103502731</c:v>
                </c:pt>
                <c:pt idx="207">
                  <c:v>2.8628184144200604</c:v>
                </c:pt>
                <c:pt idx="208">
                  <c:v>2.1616154286466571</c:v>
                </c:pt>
                <c:pt idx="209">
                  <c:v>2.1546904375561846</c:v>
                </c:pt>
                <c:pt idx="210">
                  <c:v>1.6797121019224341</c:v>
                </c:pt>
                <c:pt idx="211">
                  <c:v>2.0580786442108661</c:v>
                </c:pt>
                <c:pt idx="212">
                  <c:v>2.1461455333385104</c:v>
                </c:pt>
                <c:pt idx="213">
                  <c:v>2.861349654160017</c:v>
                </c:pt>
                <c:pt idx="214">
                  <c:v>1.6998026758876563</c:v>
                </c:pt>
                <c:pt idx="215">
                  <c:v>1.5222866356451688</c:v>
                </c:pt>
                <c:pt idx="216">
                  <c:v>1.3646909854610216</c:v>
                </c:pt>
                <c:pt idx="217">
                  <c:v>1.8136167763925108</c:v>
                </c:pt>
                <c:pt idx="218">
                  <c:v>1.9985076939600914</c:v>
                </c:pt>
                <c:pt idx="219">
                  <c:v>1.8578762860063811</c:v>
                </c:pt>
                <c:pt idx="220">
                  <c:v>1.8060191076591074</c:v>
                </c:pt>
                <c:pt idx="221">
                  <c:v>2.4356331514028762</c:v>
                </c:pt>
                <c:pt idx="222">
                  <c:v>2.2431141219770607</c:v>
                </c:pt>
                <c:pt idx="223">
                  <c:v>1.843678214048295</c:v>
                </c:pt>
                <c:pt idx="224">
                  <c:v>2.0910840570161118</c:v>
                </c:pt>
                <c:pt idx="225">
                  <c:v>2.4438886786982001</c:v>
                </c:pt>
                <c:pt idx="226">
                  <c:v>1.4347362620521122</c:v>
                </c:pt>
                <c:pt idx="227">
                  <c:v>2.4182101582548339</c:v>
                </c:pt>
                <c:pt idx="228">
                  <c:v>3.1368132029380948</c:v>
                </c:pt>
                <c:pt idx="229">
                  <c:v>3.8263476249209503</c:v>
                </c:pt>
                <c:pt idx="230">
                  <c:v>2.9799584543263391</c:v>
                </c:pt>
                <c:pt idx="231">
                  <c:v>2.5263729328679378</c:v>
                </c:pt>
                <c:pt idx="232">
                  <c:v>2.414716422008746</c:v>
                </c:pt>
                <c:pt idx="233">
                  <c:v>1.269496063237483</c:v>
                </c:pt>
                <c:pt idx="234">
                  <c:v>2.5022133954804371</c:v>
                </c:pt>
                <c:pt idx="235">
                  <c:v>3.4713219540871632</c:v>
                </c:pt>
                <c:pt idx="236">
                  <c:v>3.7993523175742938</c:v>
                </c:pt>
                <c:pt idx="237">
                  <c:v>1.9611912997667167</c:v>
                </c:pt>
                <c:pt idx="238">
                  <c:v>2.404619403768383</c:v>
                </c:pt>
                <c:pt idx="239">
                  <c:v>2.0141746093404627</c:v>
                </c:pt>
                <c:pt idx="240">
                  <c:v>2.5882845068808664</c:v>
                </c:pt>
                <c:pt idx="241">
                  <c:v>4.5710884124277582</c:v>
                </c:pt>
                <c:pt idx="242">
                  <c:v>3.3573324387787311</c:v>
                </c:pt>
                <c:pt idx="243">
                  <c:v>2.0781081294693</c:v>
                </c:pt>
                <c:pt idx="244">
                  <c:v>2.5906170556472889</c:v>
                </c:pt>
                <c:pt idx="245">
                  <c:v>3.5894161537897751</c:v>
                </c:pt>
                <c:pt idx="246">
                  <c:v>3.5354195858871611</c:v>
                </c:pt>
                <c:pt idx="247">
                  <c:v>2.947703034026389</c:v>
                </c:pt>
                <c:pt idx="248">
                  <c:v>4.434408847799979</c:v>
                </c:pt>
                <c:pt idx="249">
                  <c:v>3.8382836239168507</c:v>
                </c:pt>
                <c:pt idx="250">
                  <c:v>3.6829509316436013</c:v>
                </c:pt>
                <c:pt idx="251">
                  <c:v>4.1729470194529821</c:v>
                </c:pt>
                <c:pt idx="252">
                  <c:v>3.0231610945813485</c:v>
                </c:pt>
                <c:pt idx="253">
                  <c:v>1.8994285320214828</c:v>
                </c:pt>
                <c:pt idx="254">
                  <c:v>2.464352663691681</c:v>
                </c:pt>
                <c:pt idx="255">
                  <c:v>2.789987762566041</c:v>
                </c:pt>
                <c:pt idx="256">
                  <c:v>1.837873752179199</c:v>
                </c:pt>
                <c:pt idx="257">
                  <c:v>2.6546950834648406</c:v>
                </c:pt>
                <c:pt idx="258">
                  <c:v>2.6858868614688718</c:v>
                </c:pt>
                <c:pt idx="259">
                  <c:v>1.8826615051020841</c:v>
                </c:pt>
                <c:pt idx="260">
                  <c:v>1.8012137751344519</c:v>
                </c:pt>
                <c:pt idx="261">
                  <c:v>3.0269686408042933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3.4000018614208023</c:v>
                </c:pt>
                <c:pt idx="265">
                  <c:v>5.0774222986752831</c:v>
                </c:pt>
                <c:pt idx="266">
                  <c:v>4.4777581239544713</c:v>
                </c:pt>
                <c:pt idx="267">
                  <c:v>4.1724500364033732</c:v>
                </c:pt>
                <c:pt idx="268">
                  <c:v>5.4683198513660969</c:v>
                </c:pt>
                <c:pt idx="269">
                  <c:v>3.2132763110129008</c:v>
                </c:pt>
                <c:pt idx="270">
                  <c:v>1.7645165614363507</c:v>
                </c:pt>
                <c:pt idx="271">
                  <c:v>2.7198389862268297</c:v>
                </c:pt>
                <c:pt idx="272">
                  <c:v>2.8237319152421394</c:v>
                </c:pt>
                <c:pt idx="273">
                  <c:v>3.4619013992869063</c:v>
                </c:pt>
                <c:pt idx="274">
                  <c:v>3.2407599759527455</c:v>
                </c:pt>
                <c:pt idx="275">
                  <c:v>1.8505085077302117</c:v>
                </c:pt>
                <c:pt idx="276">
                  <c:v>2.5697811532023422</c:v>
                </c:pt>
                <c:pt idx="277">
                  <c:v>2.967910778745634</c:v>
                </c:pt>
                <c:pt idx="278">
                  <c:v>1.7818238661864074</c:v>
                </c:pt>
                <c:pt idx="279">
                  <c:v>5.6813858832367572</c:v>
                </c:pt>
                <c:pt idx="280">
                  <c:v>3.6530766145542266</c:v>
                </c:pt>
                <c:pt idx="281">
                  <c:v>2.551890730066646</c:v>
                </c:pt>
                <c:pt idx="282">
                  <c:v>2.5236288969047025</c:v>
                </c:pt>
                <c:pt idx="283">
                  <c:v>4.1406867816300323</c:v>
                </c:pt>
                <c:pt idx="284">
                  <c:v>3.5901490482003195</c:v>
                </c:pt>
                <c:pt idx="285">
                  <c:v>4.6641986459832347</c:v>
                </c:pt>
                <c:pt idx="286">
                  <c:v>4.6218496309116262</c:v>
                </c:pt>
                <c:pt idx="287">
                  <c:v>3.895542922125657</c:v>
                </c:pt>
                <c:pt idx="288">
                  <c:v>4.4583335799537993</c:v>
                </c:pt>
                <c:pt idx="289">
                  <c:v>2.3967904521049905</c:v>
                </c:pt>
                <c:pt idx="290">
                  <c:v>2.3497900415052539</c:v>
                </c:pt>
                <c:pt idx="291">
                  <c:v>5.7847920085065496</c:v>
                </c:pt>
                <c:pt idx="292">
                  <c:v>2.9945807412358345</c:v>
                </c:pt>
                <c:pt idx="293">
                  <c:v>3.3334938211050789</c:v>
                </c:pt>
                <c:pt idx="294">
                  <c:v>3.9409239950070329</c:v>
                </c:pt>
                <c:pt idx="295">
                  <c:v>2.5503812496916747</c:v>
                </c:pt>
                <c:pt idx="296">
                  <c:v>4.0279340006336479</c:v>
                </c:pt>
                <c:pt idx="297">
                  <c:v>4.1568725762961867</c:v>
                </c:pt>
                <c:pt idx="298">
                  <c:v>2.8649222308630566</c:v>
                </c:pt>
                <c:pt idx="299">
                  <c:v>5.6398110464038371</c:v>
                </c:pt>
                <c:pt idx="300">
                  <c:v>4.6136844462239752</c:v>
                </c:pt>
                <c:pt idx="301">
                  <c:v>5.6950681776465668</c:v>
                </c:pt>
                <c:pt idx="302">
                  <c:v>3.0484622584395722</c:v>
                </c:pt>
                <c:pt idx="303">
                  <c:v>2.7576513096809805</c:v>
                </c:pt>
                <c:pt idx="304">
                  <c:v>5.3295165038979579</c:v>
                </c:pt>
                <c:pt idx="305">
                  <c:v>3.398097079887755</c:v>
                </c:pt>
                <c:pt idx="306">
                  <c:v>4.2976861657449845</c:v>
                </c:pt>
                <c:pt idx="307">
                  <c:v>4.0390334971462449</c:v>
                </c:pt>
                <c:pt idx="308">
                  <c:v>4.329659292732428</c:v>
                </c:pt>
                <c:pt idx="309">
                  <c:v>3.5302625544083495</c:v>
                </c:pt>
                <c:pt idx="310">
                  <c:v>4.1944607976703248</c:v>
                </c:pt>
                <c:pt idx="311">
                  <c:v>3.7979713771901507</c:v>
                </c:pt>
                <c:pt idx="312">
                  <c:v>4.9769255460262194</c:v>
                </c:pt>
                <c:pt idx="313">
                  <c:v>3.2155281623286487</c:v>
                </c:pt>
                <c:pt idx="314">
                  <c:v>4.1904947415973126</c:v>
                </c:pt>
                <c:pt idx="315">
                  <c:v>5.9816286055364642</c:v>
                </c:pt>
                <c:pt idx="316">
                  <c:v>3.5523556005613184</c:v>
                </c:pt>
                <c:pt idx="317">
                  <c:v>5.4479547189255522</c:v>
                </c:pt>
                <c:pt idx="318">
                  <c:v>4.0286732042690012</c:v>
                </c:pt>
                <c:pt idx="319">
                  <c:v>5.0805272273479094</c:v>
                </c:pt>
                <c:pt idx="320">
                  <c:v>5.2738269401269582</c:v>
                </c:pt>
                <c:pt idx="321">
                  <c:v>4.4427243990138221</c:v>
                </c:pt>
                <c:pt idx="322">
                  <c:v>4.8929526197917061</c:v>
                </c:pt>
                <c:pt idx="323">
                  <c:v>2.7206545705528726</c:v>
                </c:pt>
                <c:pt idx="324">
                  <c:v>3.6163369702324579</c:v>
                </c:pt>
                <c:pt idx="325">
                  <c:v>6.0406788469163502</c:v>
                </c:pt>
                <c:pt idx="326">
                  <c:v>5.1917273464882108</c:v>
                </c:pt>
                <c:pt idx="327">
                  <c:v>5.2624960751097705</c:v>
                </c:pt>
                <c:pt idx="328">
                  <c:v>3.8619200350151317</c:v>
                </c:pt>
                <c:pt idx="329">
                  <c:v>6.622560661053849</c:v>
                </c:pt>
                <c:pt idx="330">
                  <c:v>2.9306637901104118</c:v>
                </c:pt>
                <c:pt idx="331">
                  <c:v>4.0920535337793931</c:v>
                </c:pt>
                <c:pt idx="332">
                  <c:v>5.2947524311215943</c:v>
                </c:pt>
                <c:pt idx="333">
                  <c:v>4.7778226549000467</c:v>
                </c:pt>
                <c:pt idx="334">
                  <c:v>2.7781496682859488</c:v>
                </c:pt>
                <c:pt idx="335">
                  <c:v>3.9297032866797208</c:v>
                </c:pt>
                <c:pt idx="336">
                  <c:v>4.9252537508664993</c:v>
                </c:pt>
                <c:pt idx="337">
                  <c:v>4.1625431522732725</c:v>
                </c:pt>
                <c:pt idx="338">
                  <c:v>5.9854881601625296</c:v>
                </c:pt>
                <c:pt idx="339">
                  <c:v>6.4954997010573798</c:v>
                </c:pt>
                <c:pt idx="340">
                  <c:v>3.9421532158005728</c:v>
                </c:pt>
                <c:pt idx="341">
                  <c:v>6.5393320175434155</c:v>
                </c:pt>
                <c:pt idx="342">
                  <c:v>4.6903731291274005</c:v>
                </c:pt>
                <c:pt idx="343">
                  <c:v>4.0635165512268427</c:v>
                </c:pt>
                <c:pt idx="344">
                  <c:v>4.1239447729934744</c:v>
                </c:pt>
                <c:pt idx="345">
                  <c:v>3.2332784688310303</c:v>
                </c:pt>
                <c:pt idx="346">
                  <c:v>2.9100830007768419</c:v>
                </c:pt>
                <c:pt idx="347">
                  <c:v>3.2396090841473177</c:v>
                </c:pt>
                <c:pt idx="348">
                  <c:v>3.2606613574399042</c:v>
                </c:pt>
                <c:pt idx="349">
                  <c:v>5.3251537258880415</c:v>
                </c:pt>
                <c:pt idx="350">
                  <c:v>4.1133086525967997</c:v>
                </c:pt>
                <c:pt idx="351">
                  <c:v>6.4171206246045198</c:v>
                </c:pt>
                <c:pt idx="352">
                  <c:v>6.566517671125907</c:v>
                </c:pt>
                <c:pt idx="353">
                  <c:v>8.4997223582559069</c:v>
                </c:pt>
                <c:pt idx="354">
                  <c:v>12.204190330796814</c:v>
                </c:pt>
                <c:pt idx="355">
                  <c:v>9.0009762058208178</c:v>
                </c:pt>
                <c:pt idx="356">
                  <c:v>7.7698267170286606</c:v>
                </c:pt>
                <c:pt idx="357">
                  <c:v>5.7087186788703379</c:v>
                </c:pt>
                <c:pt idx="358">
                  <c:v>5.5851216183768795</c:v>
                </c:pt>
                <c:pt idx="359">
                  <c:v>5.5952343334635231</c:v>
                </c:pt>
                <c:pt idx="360">
                  <c:v>4.570845203317182</c:v>
                </c:pt>
                <c:pt idx="361">
                  <c:v>5.8925913822232161</c:v>
                </c:pt>
                <c:pt idx="362">
                  <c:v>4.6126061470325155</c:v>
                </c:pt>
                <c:pt idx="363">
                  <c:v>6.0250681250948723</c:v>
                </c:pt>
                <c:pt idx="364">
                  <c:v>4.1927521656545981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2-4E67-AA66-0F9323EDC688}"/>
            </c:ext>
          </c:extLst>
        </c:ser>
        <c:ser>
          <c:idx val="3"/>
          <c:order val="3"/>
          <c:tx>
            <c:v>F3 RAW 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[1]Data!$O$5:$O$369</c:f>
              <c:numCache>
                <c:formatCode>General</c:formatCode>
                <c:ptCount val="365"/>
                <c:pt idx="3">
                  <c:v>8.5842673887766967</c:v>
                </c:pt>
                <c:pt idx="4">
                  <c:v>5.3813409067041453</c:v>
                </c:pt>
                <c:pt idx="5">
                  <c:v>7.3331610138873495</c:v>
                </c:pt>
                <c:pt idx="6">
                  <c:v>6.2938065547649478</c:v>
                </c:pt>
                <c:pt idx="7">
                  <c:v>5.5783811633855267</c:v>
                </c:pt>
                <c:pt idx="8">
                  <c:v>4.6942726362631806</c:v>
                </c:pt>
                <c:pt idx="9">
                  <c:v>6.6123268813542522</c:v>
                </c:pt>
                <c:pt idx="10">
                  <c:v>7.7295520965169429</c:v>
                </c:pt>
                <c:pt idx="11">
                  <c:v>8.3038090720192148</c:v>
                </c:pt>
                <c:pt idx="12">
                  <c:v>7.3696310277051795</c:v>
                </c:pt>
                <c:pt idx="13">
                  <c:v>7.6133097984385598</c:v>
                </c:pt>
                <c:pt idx="14">
                  <c:v>8.2831712129699007</c:v>
                </c:pt>
                <c:pt idx="15">
                  <c:v>7.246907987236991</c:v>
                </c:pt>
                <c:pt idx="16">
                  <c:v>7.3975155419753262</c:v>
                </c:pt>
                <c:pt idx="17">
                  <c:v>6.9182857383978131</c:v>
                </c:pt>
                <c:pt idx="18">
                  <c:v>5.95608893156985</c:v>
                </c:pt>
                <c:pt idx="19">
                  <c:v>0.87202407404673854</c:v>
                </c:pt>
                <c:pt idx="20">
                  <c:v>0.66568318668044923</c:v>
                </c:pt>
                <c:pt idx="21">
                  <c:v>0.9413332343358205</c:v>
                </c:pt>
                <c:pt idx="22">
                  <c:v>7.3972700899369928</c:v>
                </c:pt>
                <c:pt idx="23">
                  <c:v>6.9183412380281615</c:v>
                </c:pt>
                <c:pt idx="24">
                  <c:v>8.3246060231411239</c:v>
                </c:pt>
                <c:pt idx="25">
                  <c:v>5.5884916551779114</c:v>
                </c:pt>
                <c:pt idx="26">
                  <c:v>6.6860905913024888</c:v>
                </c:pt>
                <c:pt idx="27">
                  <c:v>5.8042353507111901</c:v>
                </c:pt>
                <c:pt idx="28">
                  <c:v>6.9240174596983746</c:v>
                </c:pt>
                <c:pt idx="29">
                  <c:v>7.6594037586090442</c:v>
                </c:pt>
                <c:pt idx="30">
                  <c:v>9.5605071258489236</c:v>
                </c:pt>
                <c:pt idx="31">
                  <c:v>5.3774309936535811</c:v>
                </c:pt>
                <c:pt idx="32">
                  <c:v>7.3310992748752168</c:v>
                </c:pt>
                <c:pt idx="33">
                  <c:v>3.9531277744839226</c:v>
                </c:pt>
                <c:pt idx="34">
                  <c:v>3.5306015779657134</c:v>
                </c:pt>
                <c:pt idx="35">
                  <c:v>3.4002687741065327</c:v>
                </c:pt>
                <c:pt idx="36">
                  <c:v>2.3567750609392353</c:v>
                </c:pt>
                <c:pt idx="37">
                  <c:v>1.8906424540241216</c:v>
                </c:pt>
                <c:pt idx="38">
                  <c:v>4.1581832664644711</c:v>
                </c:pt>
                <c:pt idx="39">
                  <c:v>2.9881095845757817</c:v>
                </c:pt>
                <c:pt idx="40">
                  <c:v>3.8525631400834435</c:v>
                </c:pt>
                <c:pt idx="41">
                  <c:v>4.1640142937213165</c:v>
                </c:pt>
                <c:pt idx="42">
                  <c:v>3.5645449920028422</c:v>
                </c:pt>
                <c:pt idx="43">
                  <c:v>3.6560416079133486</c:v>
                </c:pt>
                <c:pt idx="44">
                  <c:v>4.4126411659460425</c:v>
                </c:pt>
                <c:pt idx="45">
                  <c:v>3.422802548352478</c:v>
                </c:pt>
                <c:pt idx="46">
                  <c:v>1.654894905867941</c:v>
                </c:pt>
                <c:pt idx="47">
                  <c:v>1.7357796163276196</c:v>
                </c:pt>
                <c:pt idx="48">
                  <c:v>1.9238996309987109</c:v>
                </c:pt>
                <c:pt idx="49">
                  <c:v>5.3332001798165134</c:v>
                </c:pt>
                <c:pt idx="50">
                  <c:v>4.8387116917281974</c:v>
                </c:pt>
                <c:pt idx="51">
                  <c:v>3.5505057528744337</c:v>
                </c:pt>
                <c:pt idx="52">
                  <c:v>2.3069180688862563</c:v>
                </c:pt>
                <c:pt idx="53">
                  <c:v>2.116586267131058</c:v>
                </c:pt>
                <c:pt idx="54">
                  <c:v>2.3620821221200838</c:v>
                </c:pt>
                <c:pt idx="55">
                  <c:v>3.136283533904725</c:v>
                </c:pt>
                <c:pt idx="56">
                  <c:v>3.835803313259682</c:v>
                </c:pt>
                <c:pt idx="57">
                  <c:v>1.0487764278882512</c:v>
                </c:pt>
                <c:pt idx="58">
                  <c:v>1.1454895403902119</c:v>
                </c:pt>
                <c:pt idx="59">
                  <c:v>1.2604933793382445</c:v>
                </c:pt>
                <c:pt idx="60">
                  <c:v>2.8323006740568939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3.5708450494310888</c:v>
                </c:pt>
                <c:pt idx="64">
                  <c:v>2.4416315252803176</c:v>
                </c:pt>
                <c:pt idx="65">
                  <c:v>2.3875426038951093</c:v>
                </c:pt>
                <c:pt idx="66">
                  <c:v>0.9847072878197265</c:v>
                </c:pt>
                <c:pt idx="67">
                  <c:v>2.2520435724247929</c:v>
                </c:pt>
                <c:pt idx="68">
                  <c:v>2.4678668740244762</c:v>
                </c:pt>
                <c:pt idx="69">
                  <c:v>3.3171484229698676</c:v>
                </c:pt>
                <c:pt idx="70">
                  <c:v>3.5765112623881339</c:v>
                </c:pt>
                <c:pt idx="71">
                  <c:v>2.5792211300892354</c:v>
                </c:pt>
                <c:pt idx="72">
                  <c:v>0.93908057153793711</c:v>
                </c:pt>
                <c:pt idx="73">
                  <c:v>1.6572431403898469</c:v>
                </c:pt>
                <c:pt idx="74">
                  <c:v>2.3331068837649007</c:v>
                </c:pt>
                <c:pt idx="75">
                  <c:v>2.7646221394313364</c:v>
                </c:pt>
                <c:pt idx="76">
                  <c:v>2.1952331649304013</c:v>
                </c:pt>
                <c:pt idx="77">
                  <c:v>1.4710920172839348</c:v>
                </c:pt>
                <c:pt idx="78">
                  <c:v>1.9780231022868859</c:v>
                </c:pt>
                <c:pt idx="79">
                  <c:v>1.8649000810629834</c:v>
                </c:pt>
                <c:pt idx="80">
                  <c:v>2.0287861602037252</c:v>
                </c:pt>
                <c:pt idx="81">
                  <c:v>1.970459469538774</c:v>
                </c:pt>
                <c:pt idx="82">
                  <c:v>1.3403252948917035</c:v>
                </c:pt>
                <c:pt idx="83">
                  <c:v>2.4739143381841364</c:v>
                </c:pt>
                <c:pt idx="84">
                  <c:v>1.6375493888277923</c:v>
                </c:pt>
                <c:pt idx="85">
                  <c:v>1.3496454999286791</c:v>
                </c:pt>
                <c:pt idx="86">
                  <c:v>1.6008187054027567</c:v>
                </c:pt>
                <c:pt idx="87">
                  <c:v>2.6592686485015684</c:v>
                </c:pt>
                <c:pt idx="88">
                  <c:v>2.6627716498894825</c:v>
                </c:pt>
                <c:pt idx="89">
                  <c:v>2.3028805045467204</c:v>
                </c:pt>
                <c:pt idx="90">
                  <c:v>1.8075061905775882</c:v>
                </c:pt>
                <c:pt idx="91">
                  <c:v>1.886744067372325</c:v>
                </c:pt>
                <c:pt idx="92">
                  <c:v>1.2549381336790457</c:v>
                </c:pt>
                <c:pt idx="93">
                  <c:v>0.71774899671406989</c:v>
                </c:pt>
                <c:pt idx="94">
                  <c:v>1.0424807135259277</c:v>
                </c:pt>
                <c:pt idx="95">
                  <c:v>1.8575775394507263</c:v>
                </c:pt>
                <c:pt idx="96">
                  <c:v>1.5060433819654784</c:v>
                </c:pt>
                <c:pt idx="97">
                  <c:v>1.4520118643125315</c:v>
                </c:pt>
                <c:pt idx="98">
                  <c:v>2.6489815642379755</c:v>
                </c:pt>
                <c:pt idx="99">
                  <c:v>2.746267228184931</c:v>
                </c:pt>
                <c:pt idx="100">
                  <c:v>2.7082176063877301</c:v>
                </c:pt>
                <c:pt idx="101">
                  <c:v>2.3843549552079715</c:v>
                </c:pt>
                <c:pt idx="102">
                  <c:v>3.3839241558897104</c:v>
                </c:pt>
                <c:pt idx="103">
                  <c:v>3.642694385254118</c:v>
                </c:pt>
                <c:pt idx="104">
                  <c:v>3.5298018571052503</c:v>
                </c:pt>
                <c:pt idx="105">
                  <c:v>2.7808066430305298</c:v>
                </c:pt>
                <c:pt idx="106">
                  <c:v>1.9140854224540675</c:v>
                </c:pt>
                <c:pt idx="107">
                  <c:v>2.0749329483894363</c:v>
                </c:pt>
                <c:pt idx="108">
                  <c:v>1.699327072365852</c:v>
                </c:pt>
                <c:pt idx="109">
                  <c:v>0.87053611796933317</c:v>
                </c:pt>
                <c:pt idx="110">
                  <c:v>1.156252640436134</c:v>
                </c:pt>
                <c:pt idx="111">
                  <c:v>3.2121835670633465</c:v>
                </c:pt>
                <c:pt idx="112">
                  <c:v>0.91163945643867417</c:v>
                </c:pt>
                <c:pt idx="113">
                  <c:v>1.0076643126318809</c:v>
                </c:pt>
                <c:pt idx="114">
                  <c:v>0.68894519064213655</c:v>
                </c:pt>
                <c:pt idx="115">
                  <c:v>2.9241741285098986</c:v>
                </c:pt>
                <c:pt idx="116">
                  <c:v>3.03813055147261</c:v>
                </c:pt>
                <c:pt idx="117">
                  <c:v>2.4817286394768412</c:v>
                </c:pt>
                <c:pt idx="118">
                  <c:v>2.4529701261814418</c:v>
                </c:pt>
                <c:pt idx="119">
                  <c:v>2.0512149224787071</c:v>
                </c:pt>
                <c:pt idx="120">
                  <c:v>1.423476289405553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1.2432727436742841</c:v>
                </c:pt>
                <c:pt idx="124">
                  <c:v>0.92599170512111506</c:v>
                </c:pt>
                <c:pt idx="125">
                  <c:v>1.3266794857880584</c:v>
                </c:pt>
                <c:pt idx="126">
                  <c:v>1.1661913309282745</c:v>
                </c:pt>
                <c:pt idx="127">
                  <c:v>0.95096469611076517</c:v>
                </c:pt>
                <c:pt idx="128">
                  <c:v>1.0389751573855184</c:v>
                </c:pt>
                <c:pt idx="129">
                  <c:v>1.2812250251063091</c:v>
                </c:pt>
                <c:pt idx="130">
                  <c:v>1.2026888801169431</c:v>
                </c:pt>
                <c:pt idx="131">
                  <c:v>0.94916163834134726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1.4483409361769219</c:v>
                </c:pt>
                <c:pt idx="135">
                  <c:v>1.6434854567927888</c:v>
                </c:pt>
                <c:pt idx="136">
                  <c:v>1.4343246567989942</c:v>
                </c:pt>
                <c:pt idx="137">
                  <c:v>1.3456057571758271</c:v>
                </c:pt>
                <c:pt idx="138">
                  <c:v>1.4862723587218947</c:v>
                </c:pt>
                <c:pt idx="139">
                  <c:v>1.5619318080437605</c:v>
                </c:pt>
                <c:pt idx="140">
                  <c:v>1.5150422424141723</c:v>
                </c:pt>
                <c:pt idx="141">
                  <c:v>1.6144498016018622</c:v>
                </c:pt>
                <c:pt idx="142">
                  <c:v>1.2220746689875153</c:v>
                </c:pt>
                <c:pt idx="143">
                  <c:v>0.98463432722534205</c:v>
                </c:pt>
                <c:pt idx="144">
                  <c:v>0.95915020356375491</c:v>
                </c:pt>
                <c:pt idx="145">
                  <c:v>0.89570758180039356</c:v>
                </c:pt>
                <c:pt idx="146">
                  <c:v>1.4355007719774411</c:v>
                </c:pt>
                <c:pt idx="147">
                  <c:v>0.98043231937075337</c:v>
                </c:pt>
                <c:pt idx="148">
                  <c:v>0.88347015097660542</c:v>
                </c:pt>
                <c:pt idx="149">
                  <c:v>0.70628398926875335</c:v>
                </c:pt>
                <c:pt idx="150">
                  <c:v>0.81852363967280295</c:v>
                </c:pt>
                <c:pt idx="151">
                  <c:v>1.5215106823572171</c:v>
                </c:pt>
                <c:pt idx="152">
                  <c:v>0.90496341176612671</c:v>
                </c:pt>
                <c:pt idx="153">
                  <c:v>0.96298336893468295</c:v>
                </c:pt>
                <c:pt idx="154">
                  <c:v>1.6517612681798495</c:v>
                </c:pt>
                <c:pt idx="155">
                  <c:v>1.3230170025605299</c:v>
                </c:pt>
                <c:pt idx="156">
                  <c:v>0.49580801078639958</c:v>
                </c:pt>
                <c:pt idx="157">
                  <c:v>1.2321716166937127</c:v>
                </c:pt>
                <c:pt idx="158">
                  <c:v>1.856948263590616</c:v>
                </c:pt>
                <c:pt idx="159">
                  <c:v>1.8167998382338875</c:v>
                </c:pt>
                <c:pt idx="160">
                  <c:v>1.6261098784660606</c:v>
                </c:pt>
                <c:pt idx="161">
                  <c:v>1.6277706393184532</c:v>
                </c:pt>
                <c:pt idx="162">
                  <c:v>1.4019223462118493</c:v>
                </c:pt>
                <c:pt idx="163">
                  <c:v>1.2994307257427307</c:v>
                </c:pt>
                <c:pt idx="164">
                  <c:v>1.3723137655349478</c:v>
                </c:pt>
                <c:pt idx="165">
                  <c:v>1.2463682351463126</c:v>
                </c:pt>
                <c:pt idx="166">
                  <c:v>1.3070896761848783</c:v>
                </c:pt>
                <c:pt idx="167">
                  <c:v>1.3796154840005905</c:v>
                </c:pt>
                <c:pt idx="168">
                  <c:v>1.4765071675055863</c:v>
                </c:pt>
                <c:pt idx="169">
                  <c:v>2.8421152150522349</c:v>
                </c:pt>
                <c:pt idx="170">
                  <c:v>2.3992364354533042</c:v>
                </c:pt>
                <c:pt idx="171">
                  <c:v>1.5770900301983948</c:v>
                </c:pt>
                <c:pt idx="172">
                  <c:v>1.3205688657939203</c:v>
                </c:pt>
                <c:pt idx="173">
                  <c:v>1.3924187454098678</c:v>
                </c:pt>
                <c:pt idx="174">
                  <c:v>0.87315725094084951</c:v>
                </c:pt>
                <c:pt idx="175">
                  <c:v>1.2553400489840938</c:v>
                </c:pt>
                <c:pt idx="176">
                  <c:v>1.598975631055167</c:v>
                </c:pt>
                <c:pt idx="177">
                  <c:v>1.2689729995807306</c:v>
                </c:pt>
                <c:pt idx="178">
                  <c:v>1.3316091287457903</c:v>
                </c:pt>
                <c:pt idx="179">
                  <c:v>1.4028370089487776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0.55180085503456766</c:v>
                </c:pt>
                <c:pt idx="184">
                  <c:v>1.2574522694176729</c:v>
                </c:pt>
                <c:pt idx="185">
                  <c:v>1.8800578860101977</c:v>
                </c:pt>
                <c:pt idx="186">
                  <c:v>2.237076672611308</c:v>
                </c:pt>
                <c:pt idx="187">
                  <c:v>1.7459063549614247</c:v>
                </c:pt>
                <c:pt idx="188">
                  <c:v>1.2425086900575864</c:v>
                </c:pt>
                <c:pt idx="189">
                  <c:v>1.8420886383793835</c:v>
                </c:pt>
                <c:pt idx="190">
                  <c:v>0.99729969802554108</c:v>
                </c:pt>
                <c:pt idx="191">
                  <c:v>1.6401092748487787</c:v>
                </c:pt>
                <c:pt idx="192">
                  <c:v>1.1505776400234125</c:v>
                </c:pt>
                <c:pt idx="193">
                  <c:v>1.7116657172266045</c:v>
                </c:pt>
                <c:pt idx="194">
                  <c:v>2.7400580007606923</c:v>
                </c:pt>
                <c:pt idx="195">
                  <c:v>2.6428449262784151</c:v>
                </c:pt>
                <c:pt idx="196">
                  <c:v>2.2337089145444589</c:v>
                </c:pt>
                <c:pt idx="197">
                  <c:v>2.4293151988121395</c:v>
                </c:pt>
                <c:pt idx="198">
                  <c:v>2.4155535544961539</c:v>
                </c:pt>
                <c:pt idx="199">
                  <c:v>1.736723903001159</c:v>
                </c:pt>
                <c:pt idx="200">
                  <c:v>1.5536971142101523</c:v>
                </c:pt>
                <c:pt idx="201">
                  <c:v>2.7073689953475846</c:v>
                </c:pt>
                <c:pt idx="202">
                  <c:v>1.665865082534643</c:v>
                </c:pt>
                <c:pt idx="203">
                  <c:v>1.9564879122252006</c:v>
                </c:pt>
                <c:pt idx="204">
                  <c:v>1.051857704458647</c:v>
                </c:pt>
                <c:pt idx="205">
                  <c:v>1.2745874174077401</c:v>
                </c:pt>
                <c:pt idx="206">
                  <c:v>1.6189061896566324</c:v>
                </c:pt>
                <c:pt idx="207">
                  <c:v>0.88661374009272087</c:v>
                </c:pt>
                <c:pt idx="208">
                  <c:v>1.2740990738675932</c:v>
                </c:pt>
                <c:pt idx="209">
                  <c:v>1.6181949407976004</c:v>
                </c:pt>
                <c:pt idx="210">
                  <c:v>1.5409527623739776</c:v>
                </c:pt>
                <c:pt idx="211">
                  <c:v>2.0580786442108661</c:v>
                </c:pt>
                <c:pt idx="212">
                  <c:v>2.3078925099081546</c:v>
                </c:pt>
                <c:pt idx="213">
                  <c:v>1.8331304506326991</c:v>
                </c:pt>
                <c:pt idx="214">
                  <c:v>1.5513574917541402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0.76555778355554271</c:v>
                </c:pt>
                <c:pt idx="218">
                  <c:v>1.4035916399159161</c:v>
                </c:pt>
                <c:pt idx="219">
                  <c:v>2.0328617440082093</c:v>
                </c:pt>
                <c:pt idx="220">
                  <c:v>1.4881707338543553</c:v>
                </c:pt>
                <c:pt idx="221">
                  <c:v>2.4356331514028762</c:v>
                </c:pt>
                <c:pt idx="222">
                  <c:v>1.7175342080675544</c:v>
                </c:pt>
                <c:pt idx="223">
                  <c:v>1.0695683338964321</c:v>
                </c:pt>
                <c:pt idx="224">
                  <c:v>2.2449505659826121</c:v>
                </c:pt>
                <c:pt idx="225">
                  <c:v>2.3385588691809223</c:v>
                </c:pt>
                <c:pt idx="226">
                  <c:v>1.4347362620521122</c:v>
                </c:pt>
                <c:pt idx="227">
                  <c:v>2.4182101582548339</c:v>
                </c:pt>
                <c:pt idx="228">
                  <c:v>3.2835428359755414</c:v>
                </c:pt>
                <c:pt idx="229">
                  <c:v>3.8695601598956739</c:v>
                </c:pt>
                <c:pt idx="230">
                  <c:v>2.3352107470795591</c:v>
                </c:pt>
                <c:pt idx="231">
                  <c:v>2.8674346090649143</c:v>
                </c:pt>
                <c:pt idx="232">
                  <c:v>2.414716422008746</c:v>
                </c:pt>
                <c:pt idx="233">
                  <c:v>1.269496063237483</c:v>
                </c:pt>
                <c:pt idx="234">
                  <c:v>2.621258457646277</c:v>
                </c:pt>
                <c:pt idx="235">
                  <c:v>3.4235758980948976</c:v>
                </c:pt>
                <c:pt idx="236">
                  <c:v>3.1922833736241669</c:v>
                </c:pt>
                <c:pt idx="237">
                  <c:v>2.808695567754437</c:v>
                </c:pt>
                <c:pt idx="238">
                  <c:v>1.7555920606538289</c:v>
                </c:pt>
                <c:pt idx="239">
                  <c:v>2.0141746093404627</c:v>
                </c:pt>
                <c:pt idx="240">
                  <c:v>2.65588107403536</c:v>
                </c:pt>
                <c:pt idx="241">
                  <c:v>4.7792221550742271</c:v>
                </c:pt>
                <c:pt idx="242">
                  <c:v>3.4154397738316975</c:v>
                </c:pt>
                <c:pt idx="243">
                  <c:v>2.767988706634934</c:v>
                </c:pt>
                <c:pt idx="244">
                  <c:v>2.2972214481874937</c:v>
                </c:pt>
                <c:pt idx="245">
                  <c:v>3.5894161537897751</c:v>
                </c:pt>
                <c:pt idx="246">
                  <c:v>4.4944726477677559</c:v>
                </c:pt>
                <c:pt idx="247">
                  <c:v>4.6906381154660952</c:v>
                </c:pt>
                <c:pt idx="248">
                  <c:v>3.7610116949231682</c:v>
                </c:pt>
                <c:pt idx="249">
                  <c:v>4.2467884214209972</c:v>
                </c:pt>
                <c:pt idx="250">
                  <c:v>4.2342086481808092</c:v>
                </c:pt>
                <c:pt idx="251">
                  <c:v>4.1729470194529821</c:v>
                </c:pt>
                <c:pt idx="252">
                  <c:v>4.025125510720807</c:v>
                </c:pt>
                <c:pt idx="253">
                  <c:v>2.1228835226093934</c:v>
                </c:pt>
                <c:pt idx="254">
                  <c:v>2.3412661259510421</c:v>
                </c:pt>
                <c:pt idx="255">
                  <c:v>2.3233127192061578</c:v>
                </c:pt>
                <c:pt idx="256">
                  <c:v>1.837873752179199</c:v>
                </c:pt>
                <c:pt idx="257">
                  <c:v>2.6546950834648406</c:v>
                </c:pt>
                <c:pt idx="258">
                  <c:v>3.6297697538784055</c:v>
                </c:pt>
                <c:pt idx="259">
                  <c:v>2.7081785009075676</c:v>
                </c:pt>
                <c:pt idx="260">
                  <c:v>2.2202399546480134</c:v>
                </c:pt>
                <c:pt idx="261">
                  <c:v>3.2588523988300286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3.7762458816494018</c:v>
                </c:pt>
                <c:pt idx="265">
                  <c:v>4.4608400645949686</c:v>
                </c:pt>
                <c:pt idx="266">
                  <c:v>4.1648224307269262</c:v>
                </c:pt>
                <c:pt idx="267">
                  <c:v>4.4764327610733021</c:v>
                </c:pt>
                <c:pt idx="268">
                  <c:v>5.4683198513660969</c:v>
                </c:pt>
                <c:pt idx="269">
                  <c:v>3.2132763110129008</c:v>
                </c:pt>
                <c:pt idx="270">
                  <c:v>1.5746955417860069</c:v>
                </c:pt>
                <c:pt idx="271">
                  <c:v>1.8177364411615569</c:v>
                </c:pt>
                <c:pt idx="272">
                  <c:v>2.8337289384743292</c:v>
                </c:pt>
                <c:pt idx="273">
                  <c:v>4.0743055090400286</c:v>
                </c:pt>
                <c:pt idx="274">
                  <c:v>3.4918195320361161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1.8850287484227561</c:v>
                </c:pt>
                <c:pt idx="278">
                  <c:v>3.3037080516490658</c:v>
                </c:pt>
                <c:pt idx="279">
                  <c:v>5.0996554232128197</c:v>
                </c:pt>
                <c:pt idx="280">
                  <c:v>3.4025374045683696</c:v>
                </c:pt>
                <c:pt idx="281">
                  <c:v>2.551890730066646</c:v>
                </c:pt>
                <c:pt idx="282">
                  <c:v>2.8407437452778304</c:v>
                </c:pt>
                <c:pt idx="283">
                  <c:v>3.746721284711064</c:v>
                </c:pt>
                <c:pt idx="284">
                  <c:v>4.1677359400432454</c:v>
                </c:pt>
                <c:pt idx="285">
                  <c:v>2.5639519136698707</c:v>
                </c:pt>
                <c:pt idx="286">
                  <c:v>3.7137277791067711</c:v>
                </c:pt>
                <c:pt idx="287">
                  <c:v>4.6177552203014178</c:v>
                </c:pt>
                <c:pt idx="288">
                  <c:v>3.5533252363659193</c:v>
                </c:pt>
                <c:pt idx="289">
                  <c:v>4.668644137729336</c:v>
                </c:pt>
                <c:pt idx="290">
                  <c:v>4.5406549733239352</c:v>
                </c:pt>
                <c:pt idx="291">
                  <c:v>5.6228135392629239</c:v>
                </c:pt>
                <c:pt idx="292">
                  <c:v>2.5984641535170026</c:v>
                </c:pt>
                <c:pt idx="293">
                  <c:v>3.3334938211050789</c:v>
                </c:pt>
                <c:pt idx="294">
                  <c:v>4.0481781368015097</c:v>
                </c:pt>
                <c:pt idx="295">
                  <c:v>2.2532121707820214</c:v>
                </c:pt>
                <c:pt idx="296">
                  <c:v>3.1294305522360006</c:v>
                </c:pt>
                <c:pt idx="297">
                  <c:v>4.5982125976787049</c:v>
                </c:pt>
                <c:pt idx="298">
                  <c:v>4.0108444159538124</c:v>
                </c:pt>
                <c:pt idx="299">
                  <c:v>5.6398110464038371</c:v>
                </c:pt>
                <c:pt idx="300">
                  <c:v>4.5734784958473131</c:v>
                </c:pt>
                <c:pt idx="301">
                  <c:v>5.7449104891341154</c:v>
                </c:pt>
                <c:pt idx="302">
                  <c:v>4.8068404051823119</c:v>
                </c:pt>
                <c:pt idx="303">
                  <c:v>3.8632305680963372</c:v>
                </c:pt>
                <c:pt idx="304">
                  <c:v>5.3295165038979579</c:v>
                </c:pt>
                <c:pt idx="305">
                  <c:v>3.398097079887755</c:v>
                </c:pt>
                <c:pt idx="306">
                  <c:v>4.000666388573606</c:v>
                </c:pt>
                <c:pt idx="307">
                  <c:v>2.8584309321262622</c:v>
                </c:pt>
                <c:pt idx="308">
                  <c:v>4.7249129302269859</c:v>
                </c:pt>
                <c:pt idx="309">
                  <c:v>6.0837808769942301</c:v>
                </c:pt>
                <c:pt idx="310">
                  <c:v>4.5561760152623796</c:v>
                </c:pt>
                <c:pt idx="311">
                  <c:v>3.7979713771901507</c:v>
                </c:pt>
                <c:pt idx="312">
                  <c:v>5.1295707697434709</c:v>
                </c:pt>
                <c:pt idx="313">
                  <c:v>3.46414516979479</c:v>
                </c:pt>
                <c:pt idx="314">
                  <c:v>5.0964045551743427</c:v>
                </c:pt>
                <c:pt idx="315">
                  <c:v>4.6215657544301232</c:v>
                </c:pt>
                <c:pt idx="316">
                  <c:v>4.4085683031286003</c:v>
                </c:pt>
                <c:pt idx="317">
                  <c:v>5.4479547189255522</c:v>
                </c:pt>
                <c:pt idx="318">
                  <c:v>3.7296742613348006</c:v>
                </c:pt>
                <c:pt idx="319">
                  <c:v>4.4192746601158062</c:v>
                </c:pt>
                <c:pt idx="320">
                  <c:v>5.339670555916415</c:v>
                </c:pt>
                <c:pt idx="321">
                  <c:v>5.1588791704173458</c:v>
                </c:pt>
                <c:pt idx="322">
                  <c:v>5.6792425087398817</c:v>
                </c:pt>
                <c:pt idx="323">
                  <c:v>2.7206545705528726</c:v>
                </c:pt>
                <c:pt idx="324">
                  <c:v>3.0326578581472172</c:v>
                </c:pt>
                <c:pt idx="325">
                  <c:v>4.7316740006944347</c:v>
                </c:pt>
                <c:pt idx="326">
                  <c:v>5.2725266605615113</c:v>
                </c:pt>
                <c:pt idx="327">
                  <c:v>6.3545848988338376</c:v>
                </c:pt>
                <c:pt idx="328">
                  <c:v>5.1553198112381411</c:v>
                </c:pt>
                <c:pt idx="329">
                  <c:v>6.622560661053849</c:v>
                </c:pt>
                <c:pt idx="330">
                  <c:v>3.8669941389615001</c:v>
                </c:pt>
                <c:pt idx="331">
                  <c:v>6.2272417094721053</c:v>
                </c:pt>
                <c:pt idx="332">
                  <c:v>4.5268467062741271</c:v>
                </c:pt>
                <c:pt idx="333">
                  <c:v>4.4413980191299922</c:v>
                </c:pt>
                <c:pt idx="334">
                  <c:v>5.2942998221910553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5.7373116965075983</c:v>
                </c:pt>
                <c:pt idx="338">
                  <c:v>5.8531418715340191</c:v>
                </c:pt>
                <c:pt idx="339">
                  <c:v>5.7886945309119886</c:v>
                </c:pt>
                <c:pt idx="340">
                  <c:v>4.7625372204908283</c:v>
                </c:pt>
                <c:pt idx="341">
                  <c:v>6.5393320175434155</c:v>
                </c:pt>
                <c:pt idx="342">
                  <c:v>4.5569594916879046</c:v>
                </c:pt>
                <c:pt idx="343">
                  <c:v>3.9898688317071174</c:v>
                </c:pt>
                <c:pt idx="344">
                  <c:v>5.2367045452355701</c:v>
                </c:pt>
                <c:pt idx="345">
                  <c:v>3.3945101165599851</c:v>
                </c:pt>
                <c:pt idx="346">
                  <c:v>4.1790310224794398</c:v>
                </c:pt>
                <c:pt idx="347">
                  <c:v>3.2396090841473177</c:v>
                </c:pt>
                <c:pt idx="348">
                  <c:v>3.350363526948005</c:v>
                </c:pt>
                <c:pt idx="349">
                  <c:v>4.6147436225604208</c:v>
                </c:pt>
                <c:pt idx="350">
                  <c:v>4.1537704375026099</c:v>
                </c:pt>
                <c:pt idx="351">
                  <c:v>7.5166073619285685</c:v>
                </c:pt>
                <c:pt idx="352">
                  <c:v>6.1669729007240806</c:v>
                </c:pt>
                <c:pt idx="353">
                  <c:v>8.4997223582559069</c:v>
                </c:pt>
                <c:pt idx="354">
                  <c:v>11.822709730741353</c:v>
                </c:pt>
                <c:pt idx="355">
                  <c:v>7.5049207739169557</c:v>
                </c:pt>
                <c:pt idx="356">
                  <c:v>7.0576508813187013</c:v>
                </c:pt>
                <c:pt idx="357">
                  <c:v>6.558026621402977</c:v>
                </c:pt>
                <c:pt idx="358">
                  <c:v>5.1432553168256554</c:v>
                </c:pt>
                <c:pt idx="359">
                  <c:v>5.5952343334635231</c:v>
                </c:pt>
                <c:pt idx="360">
                  <c:v>5.3749224428112345</c:v>
                </c:pt>
                <c:pt idx="361">
                  <c:v>5.1633749353803751</c:v>
                </c:pt>
                <c:pt idx="362">
                  <c:v>5.4873385874999725</c:v>
                </c:pt>
                <c:pt idx="363">
                  <c:v>5.061924132433675</c:v>
                </c:pt>
                <c:pt idx="364">
                  <c:v>4.6220698868898289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2-4E67-AA66-0F9323EDC688}"/>
            </c:ext>
          </c:extLst>
        </c:ser>
        <c:ser>
          <c:idx val="4"/>
          <c:order val="4"/>
          <c:tx>
            <c:v>F4 RAW </c:v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[1]Data!$T$5:$T$369</c:f>
              <c:numCache>
                <c:formatCode>General</c:formatCode>
                <c:ptCount val="365"/>
                <c:pt idx="4">
                  <c:v>7.312766411836936</c:v>
                </c:pt>
                <c:pt idx="5">
                  <c:v>7.5479601839551256</c:v>
                </c:pt>
                <c:pt idx="6">
                  <c:v>7.2452646952775304</c:v>
                </c:pt>
                <c:pt idx="7">
                  <c:v>7.4466407819593545</c:v>
                </c:pt>
                <c:pt idx="8">
                  <c:v>7.3689022738537888</c:v>
                </c:pt>
                <c:pt idx="9">
                  <c:v>5.6668189395574347</c:v>
                </c:pt>
                <c:pt idx="10">
                  <c:v>5.9871910862717179</c:v>
                </c:pt>
                <c:pt idx="11">
                  <c:v>7.0046234725302412</c:v>
                </c:pt>
                <c:pt idx="12">
                  <c:v>7.3696310277051795</c:v>
                </c:pt>
                <c:pt idx="13">
                  <c:v>7.6133097984385598</c:v>
                </c:pt>
                <c:pt idx="14">
                  <c:v>8.2831712129699007</c:v>
                </c:pt>
                <c:pt idx="15">
                  <c:v>7.1034073163738283</c:v>
                </c:pt>
                <c:pt idx="16">
                  <c:v>8.4822654103555699</c:v>
                </c:pt>
                <c:pt idx="17">
                  <c:v>5.7728552823196519</c:v>
                </c:pt>
                <c:pt idx="18">
                  <c:v>4.8959554370481051</c:v>
                </c:pt>
                <c:pt idx="19">
                  <c:v>3.2043750008216341</c:v>
                </c:pt>
                <c:pt idx="20">
                  <c:v>2.752563703763748</c:v>
                </c:pt>
                <c:pt idx="21">
                  <c:v>2.3321925009842244</c:v>
                </c:pt>
                <c:pt idx="22">
                  <c:v>2.8660383979607804</c:v>
                </c:pt>
                <c:pt idx="23">
                  <c:v>3.4555794167430514</c:v>
                </c:pt>
                <c:pt idx="24">
                  <c:v>10.058065633843997</c:v>
                </c:pt>
                <c:pt idx="25">
                  <c:v>5.5884916551779114</c:v>
                </c:pt>
                <c:pt idx="26">
                  <c:v>6.6860905913024888</c:v>
                </c:pt>
                <c:pt idx="27">
                  <c:v>7.2363853879892783</c:v>
                </c:pt>
                <c:pt idx="28">
                  <c:v>3.2373858883532258</c:v>
                </c:pt>
                <c:pt idx="29">
                  <c:v>4.9176199920654247</c:v>
                </c:pt>
                <c:pt idx="30">
                  <c:v>5.0716981439683053</c:v>
                </c:pt>
                <c:pt idx="31">
                  <c:v>4.7980035235975471</c:v>
                </c:pt>
                <c:pt idx="32">
                  <c:v>4.5187648293535423</c:v>
                </c:pt>
                <c:pt idx="33">
                  <c:v>4.9195361511292779</c:v>
                </c:pt>
                <c:pt idx="34">
                  <c:v>5.0737588273413925</c:v>
                </c:pt>
                <c:pt idx="35">
                  <c:v>4.7995103906851861</c:v>
                </c:pt>
                <c:pt idx="36">
                  <c:v>2.718739043720956</c:v>
                </c:pt>
                <c:pt idx="37">
                  <c:v>1.8906424540241216</c:v>
                </c:pt>
                <c:pt idx="38">
                  <c:v>4.1581832664644711</c:v>
                </c:pt>
                <c:pt idx="39">
                  <c:v>2.8347407964325595</c:v>
                </c:pt>
                <c:pt idx="40">
                  <c:v>4.5299112859354063</c:v>
                </c:pt>
                <c:pt idx="41">
                  <c:v>3.5356288422526108</c:v>
                </c:pt>
                <c:pt idx="42">
                  <c:v>3.406307578954435</c:v>
                </c:pt>
                <c:pt idx="43">
                  <c:v>3.7776072507391736</c:v>
                </c:pt>
                <c:pt idx="44">
                  <c:v>4.4920745072023163</c:v>
                </c:pt>
                <c:pt idx="45">
                  <c:v>3.873958505764922</c:v>
                </c:pt>
                <c:pt idx="46">
                  <c:v>2.9437102540447522</c:v>
                </c:pt>
                <c:pt idx="47">
                  <c:v>1.7890497557016349</c:v>
                </c:pt>
                <c:pt idx="48">
                  <c:v>1.9238996309987109</c:v>
                </c:pt>
                <c:pt idx="49">
                  <c:v>5.3332001798165134</c:v>
                </c:pt>
                <c:pt idx="50">
                  <c:v>4.8387116917281974</c:v>
                </c:pt>
                <c:pt idx="51">
                  <c:v>5.0307450624123877</c:v>
                </c:pt>
                <c:pt idx="52">
                  <c:v>1.3376572218166694</c:v>
                </c:pt>
                <c:pt idx="53">
                  <c:v>1.1322547509450456</c:v>
                </c:pt>
                <c:pt idx="54">
                  <c:v>2.0401857829857084</c:v>
                </c:pt>
                <c:pt idx="55">
                  <c:v>3.0023743062152897</c:v>
                </c:pt>
                <c:pt idx="56">
                  <c:v>1.34106628333839</c:v>
                </c:pt>
                <c:pt idx="57">
                  <c:v>1.1356214055818254</c:v>
                </c:pt>
                <c:pt idx="58">
                  <c:v>2.0434826080392829</c:v>
                </c:pt>
                <c:pt idx="59">
                  <c:v>3.0060837128737479</c:v>
                </c:pt>
                <c:pt idx="60">
                  <c:v>2.6339900324044838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2.3537606248151692</c:v>
                </c:pt>
                <c:pt idx="64">
                  <c:v>2.5896462339063633</c:v>
                </c:pt>
                <c:pt idx="65">
                  <c:v>1.3150561360698996</c:v>
                </c:pt>
                <c:pt idx="66">
                  <c:v>2.4483262316048271</c:v>
                </c:pt>
                <c:pt idx="67">
                  <c:v>2.2325990063586092</c:v>
                </c:pt>
                <c:pt idx="68">
                  <c:v>2.2353522814971964</c:v>
                </c:pt>
                <c:pt idx="69">
                  <c:v>3.1516595891768433</c:v>
                </c:pt>
                <c:pt idx="70">
                  <c:v>3.0074663391295506</c:v>
                </c:pt>
                <c:pt idx="71">
                  <c:v>2.6506350802622274</c:v>
                </c:pt>
                <c:pt idx="72">
                  <c:v>0.9774616913833486</c:v>
                </c:pt>
                <c:pt idx="73">
                  <c:v>1.6572431403898469</c:v>
                </c:pt>
                <c:pt idx="74">
                  <c:v>2.3331068837649007</c:v>
                </c:pt>
                <c:pt idx="75">
                  <c:v>2.9061369259920151</c:v>
                </c:pt>
                <c:pt idx="76">
                  <c:v>1.5135976671484812</c:v>
                </c:pt>
                <c:pt idx="77">
                  <c:v>1.8314813953810312</c:v>
                </c:pt>
                <c:pt idx="78">
                  <c:v>2.4604403266366299</c:v>
                </c:pt>
                <c:pt idx="79">
                  <c:v>2.2639572963226695</c:v>
                </c:pt>
                <c:pt idx="80">
                  <c:v>1.5603667945498763</c:v>
                </c:pt>
                <c:pt idx="81">
                  <c:v>1.3430464130299369</c:v>
                </c:pt>
                <c:pt idx="82">
                  <c:v>1.5941563999623436</c:v>
                </c:pt>
                <c:pt idx="83">
                  <c:v>2.648125914947363</c:v>
                </c:pt>
                <c:pt idx="84">
                  <c:v>1.772335774219056</c:v>
                </c:pt>
                <c:pt idx="85">
                  <c:v>1.3496454999286791</c:v>
                </c:pt>
                <c:pt idx="86">
                  <c:v>1.6008187054027567</c:v>
                </c:pt>
                <c:pt idx="87">
                  <c:v>2.6545997083907671</c:v>
                </c:pt>
                <c:pt idx="88">
                  <c:v>2.5482059904747665</c:v>
                </c:pt>
                <c:pt idx="89">
                  <c:v>2.1906306268705897</c:v>
                </c:pt>
                <c:pt idx="90">
                  <c:v>1.7569515582343296</c:v>
                </c:pt>
                <c:pt idx="91">
                  <c:v>3.2116782804222845</c:v>
                </c:pt>
                <c:pt idx="92">
                  <c:v>0.73898336569954037</c:v>
                </c:pt>
                <c:pt idx="93">
                  <c:v>1.6576866809470021</c:v>
                </c:pt>
                <c:pt idx="94">
                  <c:v>1.2381856336475292</c:v>
                </c:pt>
                <c:pt idx="95">
                  <c:v>1.6560564672615434</c:v>
                </c:pt>
                <c:pt idx="96">
                  <c:v>1.4653767347235047</c:v>
                </c:pt>
                <c:pt idx="97">
                  <c:v>1.4520118643125315</c:v>
                </c:pt>
                <c:pt idx="98">
                  <c:v>2.6489815642379755</c:v>
                </c:pt>
                <c:pt idx="99">
                  <c:v>3.0846246077193755</c:v>
                </c:pt>
                <c:pt idx="100">
                  <c:v>3.3141826443439326</c:v>
                </c:pt>
                <c:pt idx="101">
                  <c:v>2.6704776623622966</c:v>
                </c:pt>
                <c:pt idx="102">
                  <c:v>2.5432909672772381</c:v>
                </c:pt>
                <c:pt idx="103">
                  <c:v>1.8977482394028216</c:v>
                </c:pt>
                <c:pt idx="104">
                  <c:v>1.5509248215727534</c:v>
                </c:pt>
                <c:pt idx="105">
                  <c:v>2.9027312059269623</c:v>
                </c:pt>
                <c:pt idx="106">
                  <c:v>3.0189231449842127</c:v>
                </c:pt>
                <c:pt idx="107">
                  <c:v>2.5212581902128015</c:v>
                </c:pt>
                <c:pt idx="108">
                  <c:v>1.699327072365852</c:v>
                </c:pt>
                <c:pt idx="109">
                  <c:v>0.87053611796933317</c:v>
                </c:pt>
                <c:pt idx="110">
                  <c:v>1.156252640436134</c:v>
                </c:pt>
                <c:pt idx="111">
                  <c:v>2.1004361405312042</c:v>
                </c:pt>
                <c:pt idx="112">
                  <c:v>3.0859728303870027</c:v>
                </c:pt>
                <c:pt idx="113">
                  <c:v>0.97678594120060724</c:v>
                </c:pt>
                <c:pt idx="114">
                  <c:v>0.66693737841652467</c:v>
                </c:pt>
                <c:pt idx="115">
                  <c:v>1.0908020124021587</c:v>
                </c:pt>
                <c:pt idx="116">
                  <c:v>1.9670715174729476</c:v>
                </c:pt>
                <c:pt idx="117">
                  <c:v>2.1983816898274502</c:v>
                </c:pt>
                <c:pt idx="118">
                  <c:v>1.9423567173127914</c:v>
                </c:pt>
                <c:pt idx="119">
                  <c:v>1.6896391351925142</c:v>
                </c:pt>
                <c:pt idx="120">
                  <c:v>1.7257650856009563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0.41841663774462562</c:v>
                </c:pt>
                <c:pt idx="124">
                  <c:v>0.83957342719657968</c:v>
                </c:pt>
                <c:pt idx="125">
                  <c:v>1.3511821369327297</c:v>
                </c:pt>
                <c:pt idx="126">
                  <c:v>0.89865324026413518</c:v>
                </c:pt>
                <c:pt idx="127">
                  <c:v>0.94766912696309569</c:v>
                </c:pt>
                <c:pt idx="128">
                  <c:v>0.3626275030563319</c:v>
                </c:pt>
                <c:pt idx="129">
                  <c:v>1.5361078145242781</c:v>
                </c:pt>
                <c:pt idx="130">
                  <c:v>1.4984611147327151</c:v>
                </c:pt>
                <c:pt idx="131">
                  <c:v>1.2044101014612596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1.4483409361769219</c:v>
                </c:pt>
                <c:pt idx="135">
                  <c:v>1.6089071252679841</c:v>
                </c:pt>
                <c:pt idx="136">
                  <c:v>1.517412048975477</c:v>
                </c:pt>
                <c:pt idx="137">
                  <c:v>1.2553632423706846</c:v>
                </c:pt>
                <c:pt idx="138">
                  <c:v>1.2638557511455006</c:v>
                </c:pt>
                <c:pt idx="139">
                  <c:v>1.1807998750684228</c:v>
                </c:pt>
                <c:pt idx="140">
                  <c:v>1.0693632724640942</c:v>
                </c:pt>
                <c:pt idx="141">
                  <c:v>2.9738961178959076</c:v>
                </c:pt>
                <c:pt idx="142">
                  <c:v>3.0823849052477277</c:v>
                </c:pt>
                <c:pt idx="143">
                  <c:v>2.6018974771775696</c:v>
                </c:pt>
                <c:pt idx="144">
                  <c:v>1.9333318236263934</c:v>
                </c:pt>
                <c:pt idx="145">
                  <c:v>0.89570758180039356</c:v>
                </c:pt>
                <c:pt idx="146">
                  <c:v>1.4355007719774411</c:v>
                </c:pt>
                <c:pt idx="147">
                  <c:v>0.95211141596132864</c:v>
                </c:pt>
                <c:pt idx="148">
                  <c:v>1.047334444033402</c:v>
                </c:pt>
                <c:pt idx="149">
                  <c:v>1.3885293173901176</c:v>
                </c:pt>
                <c:pt idx="150">
                  <c:v>1.0334883736523219</c:v>
                </c:pt>
                <c:pt idx="151">
                  <c:v>1.125813835063749</c:v>
                </c:pt>
                <c:pt idx="152">
                  <c:v>1.1537101796210973</c:v>
                </c:pt>
                <c:pt idx="153">
                  <c:v>1.2370918569252196</c:v>
                </c:pt>
                <c:pt idx="154">
                  <c:v>1.0119798833426539</c:v>
                </c:pt>
                <c:pt idx="155">
                  <c:v>0.56229245830511354</c:v>
                </c:pt>
                <c:pt idx="156">
                  <c:v>0.41704996884002998</c:v>
                </c:pt>
                <c:pt idx="157">
                  <c:v>1.2321716166937127</c:v>
                </c:pt>
                <c:pt idx="158">
                  <c:v>1.856948263590616</c:v>
                </c:pt>
                <c:pt idx="159">
                  <c:v>1.985688317233494</c:v>
                </c:pt>
                <c:pt idx="160">
                  <c:v>1.3773663597231789</c:v>
                </c:pt>
                <c:pt idx="161">
                  <c:v>1.7184810074646601</c:v>
                </c:pt>
                <c:pt idx="162">
                  <c:v>1.4462766114069399</c:v>
                </c:pt>
                <c:pt idx="163">
                  <c:v>1.1806594161829838</c:v>
                </c:pt>
                <c:pt idx="164">
                  <c:v>1.4903240050407434</c:v>
                </c:pt>
                <c:pt idx="165">
                  <c:v>1.6374416460191998</c:v>
                </c:pt>
                <c:pt idx="166">
                  <c:v>1.6389535836241584</c:v>
                </c:pt>
                <c:pt idx="167">
                  <c:v>2.1169918667206855</c:v>
                </c:pt>
                <c:pt idx="168">
                  <c:v>1.6958746050569959</c:v>
                </c:pt>
                <c:pt idx="169">
                  <c:v>2.8421152150522349</c:v>
                </c:pt>
                <c:pt idx="170">
                  <c:v>2.3992364354533042</c:v>
                </c:pt>
                <c:pt idx="171">
                  <c:v>2.249971456704452</c:v>
                </c:pt>
                <c:pt idx="172">
                  <c:v>1.4308915754865146</c:v>
                </c:pt>
                <c:pt idx="173">
                  <c:v>1.4060601216341579</c:v>
                </c:pt>
                <c:pt idx="174">
                  <c:v>1.2573193115979362</c:v>
                </c:pt>
                <c:pt idx="175">
                  <c:v>1.3922699398507594</c:v>
                </c:pt>
                <c:pt idx="176">
                  <c:v>1.0873061411971179</c:v>
                </c:pt>
                <c:pt idx="177">
                  <c:v>1.9719660824461911</c:v>
                </c:pt>
                <c:pt idx="178">
                  <c:v>2.0893790018676723</c:v>
                </c:pt>
                <c:pt idx="179">
                  <c:v>2.0817888851795794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2.9812882110812158</c:v>
                </c:pt>
                <c:pt idx="184">
                  <c:v>0.96534603048867595</c:v>
                </c:pt>
                <c:pt idx="185">
                  <c:v>1.2666802247066435</c:v>
                </c:pt>
                <c:pt idx="186">
                  <c:v>1.611130846881337</c:v>
                </c:pt>
                <c:pt idx="187">
                  <c:v>1.83816148672612</c:v>
                </c:pt>
                <c:pt idx="188">
                  <c:v>1.483519404584144</c:v>
                </c:pt>
                <c:pt idx="189">
                  <c:v>2.4253716434660446</c:v>
                </c:pt>
                <c:pt idx="190">
                  <c:v>2.5101014237202768</c:v>
                </c:pt>
                <c:pt idx="191">
                  <c:v>2.9841656359549291</c:v>
                </c:pt>
                <c:pt idx="192">
                  <c:v>2.107024352355352</c:v>
                </c:pt>
                <c:pt idx="193">
                  <c:v>1.7116657172266045</c:v>
                </c:pt>
                <c:pt idx="194">
                  <c:v>2.7400580007606923</c:v>
                </c:pt>
                <c:pt idx="195">
                  <c:v>2.8548982388720403</c:v>
                </c:pt>
                <c:pt idx="196">
                  <c:v>2.0090321711524752</c:v>
                </c:pt>
                <c:pt idx="197">
                  <c:v>2.4010109572087499</c:v>
                </c:pt>
                <c:pt idx="198">
                  <c:v>2.6916291310312364</c:v>
                </c:pt>
                <c:pt idx="199">
                  <c:v>2.6392383185410209</c:v>
                </c:pt>
                <c:pt idx="200">
                  <c:v>2.2402937540070531</c:v>
                </c:pt>
                <c:pt idx="201">
                  <c:v>1.7487455794988798</c:v>
                </c:pt>
                <c:pt idx="202">
                  <c:v>1.2464621327582548</c:v>
                </c:pt>
                <c:pt idx="203">
                  <c:v>2.0588833435952041</c:v>
                </c:pt>
                <c:pt idx="204">
                  <c:v>1.129364072064535</c:v>
                </c:pt>
                <c:pt idx="205">
                  <c:v>1.2745874174077401</c:v>
                </c:pt>
                <c:pt idx="206">
                  <c:v>1.6189061896566324</c:v>
                </c:pt>
                <c:pt idx="207">
                  <c:v>1.8435141233982255</c:v>
                </c:pt>
                <c:pt idx="208">
                  <c:v>1.479452502111215</c:v>
                </c:pt>
                <c:pt idx="209">
                  <c:v>2.1546904375561846</c:v>
                </c:pt>
                <c:pt idx="210">
                  <c:v>1.2725599518328981</c:v>
                </c:pt>
                <c:pt idx="211">
                  <c:v>1.5504977621553513</c:v>
                </c:pt>
                <c:pt idx="212">
                  <c:v>2.7080529346353441</c:v>
                </c:pt>
                <c:pt idx="213">
                  <c:v>2.861349654160017</c:v>
                </c:pt>
                <c:pt idx="214">
                  <c:v>1.6998026758876563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0.99688940023893691</c:v>
                </c:pt>
                <c:pt idx="218">
                  <c:v>1.8069952055633671</c:v>
                </c:pt>
                <c:pt idx="219">
                  <c:v>1.8578762860063811</c:v>
                </c:pt>
                <c:pt idx="220">
                  <c:v>1.6606016146219549</c:v>
                </c:pt>
                <c:pt idx="221">
                  <c:v>2.7432827914674491</c:v>
                </c:pt>
                <c:pt idx="222">
                  <c:v>2.3887566350766285</c:v>
                </c:pt>
                <c:pt idx="223">
                  <c:v>1.843678214048295</c:v>
                </c:pt>
                <c:pt idx="224">
                  <c:v>2.400688436619296</c:v>
                </c:pt>
                <c:pt idx="225">
                  <c:v>2.6235396766720425</c:v>
                </c:pt>
                <c:pt idx="226">
                  <c:v>1.7430336089424328</c:v>
                </c:pt>
                <c:pt idx="227">
                  <c:v>2.4182101582548339</c:v>
                </c:pt>
                <c:pt idx="228">
                  <c:v>3.2835428359755414</c:v>
                </c:pt>
                <c:pt idx="229">
                  <c:v>3.4949606444457393</c:v>
                </c:pt>
                <c:pt idx="230">
                  <c:v>3.3525261375808193</c:v>
                </c:pt>
                <c:pt idx="231">
                  <c:v>2.5263729328679378</c:v>
                </c:pt>
                <c:pt idx="232">
                  <c:v>2.5147755167033039</c:v>
                </c:pt>
                <c:pt idx="233">
                  <c:v>2.2557570399512192</c:v>
                </c:pt>
                <c:pt idx="234">
                  <c:v>3.145821670238</c:v>
                </c:pt>
                <c:pt idx="235">
                  <c:v>3.4713219540871632</c:v>
                </c:pt>
                <c:pt idx="236">
                  <c:v>3.7008687681476005</c:v>
                </c:pt>
                <c:pt idx="237">
                  <c:v>4.0862173870356377</c:v>
                </c:pt>
                <c:pt idx="238">
                  <c:v>1.7555920606538289</c:v>
                </c:pt>
                <c:pt idx="239">
                  <c:v>2.0141746093404627</c:v>
                </c:pt>
                <c:pt idx="240">
                  <c:v>2.65588107403536</c:v>
                </c:pt>
                <c:pt idx="241">
                  <c:v>4.9754636293887176</c:v>
                </c:pt>
                <c:pt idx="242">
                  <c:v>2.8073014984399056</c:v>
                </c:pt>
                <c:pt idx="243">
                  <c:v>2.0781081294693</c:v>
                </c:pt>
                <c:pt idx="244">
                  <c:v>2.6984033808194474</c:v>
                </c:pt>
                <c:pt idx="245">
                  <c:v>4.4200259162772735</c:v>
                </c:pt>
                <c:pt idx="246">
                  <c:v>3.234615836851169</c:v>
                </c:pt>
                <c:pt idx="247">
                  <c:v>2.947703034026389</c:v>
                </c:pt>
                <c:pt idx="248">
                  <c:v>4.0514856440882472</c:v>
                </c:pt>
                <c:pt idx="249">
                  <c:v>4.0491009034987187</c:v>
                </c:pt>
                <c:pt idx="250">
                  <c:v>3.6829509316436013</c:v>
                </c:pt>
                <c:pt idx="251">
                  <c:v>4.1729470194529821</c:v>
                </c:pt>
                <c:pt idx="252">
                  <c:v>4.025125510720807</c:v>
                </c:pt>
                <c:pt idx="253">
                  <c:v>1.8398050603503071</c:v>
                </c:pt>
                <c:pt idx="254">
                  <c:v>2.2944146608499918</c:v>
                </c:pt>
                <c:pt idx="255">
                  <c:v>2.789987762566041</c:v>
                </c:pt>
                <c:pt idx="256">
                  <c:v>4.1885143337872615</c:v>
                </c:pt>
                <c:pt idx="257">
                  <c:v>2.4775596798349917</c:v>
                </c:pt>
                <c:pt idx="258">
                  <c:v>2.6858868614688718</c:v>
                </c:pt>
                <c:pt idx="259">
                  <c:v>1.8826615051020841</c:v>
                </c:pt>
                <c:pt idx="260">
                  <c:v>1.8546193683981391</c:v>
                </c:pt>
                <c:pt idx="261">
                  <c:v>2.9999822927876569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3.7762458816494018</c:v>
                </c:pt>
                <c:pt idx="265">
                  <c:v>5.328749717126068</c:v>
                </c:pt>
                <c:pt idx="266">
                  <c:v>4.4777581239544713</c:v>
                </c:pt>
                <c:pt idx="267">
                  <c:v>4.1724500364033732</c:v>
                </c:pt>
                <c:pt idx="268">
                  <c:v>5.1529511529818661</c:v>
                </c:pt>
                <c:pt idx="269">
                  <c:v>3.8397664371574396</c:v>
                </c:pt>
                <c:pt idx="270">
                  <c:v>2.8913295586464258</c:v>
                </c:pt>
                <c:pt idx="271">
                  <c:v>2.5909976267476571</c:v>
                </c:pt>
                <c:pt idx="272">
                  <c:v>3.4997048952397649</c:v>
                </c:pt>
                <c:pt idx="273">
                  <c:v>3.8972039228255508</c:v>
                </c:pt>
                <c:pt idx="274">
                  <c:v>3.2407599759527455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2.5524952334061921</c:v>
                </c:pt>
                <c:pt idx="278">
                  <c:v>3.3280147731608576</c:v>
                </c:pt>
                <c:pt idx="279">
                  <c:v>5.6813858832367572</c:v>
                </c:pt>
                <c:pt idx="280">
                  <c:v>3.3514166497063549</c:v>
                </c:pt>
                <c:pt idx="281">
                  <c:v>3.0192828637467155</c:v>
                </c:pt>
                <c:pt idx="282">
                  <c:v>2.7538932957770164</c:v>
                </c:pt>
                <c:pt idx="283">
                  <c:v>3.6963517519807851</c:v>
                </c:pt>
                <c:pt idx="284">
                  <c:v>4.1207075497621393</c:v>
                </c:pt>
                <c:pt idx="285">
                  <c:v>3.4132778858750732</c:v>
                </c:pt>
                <c:pt idx="286">
                  <c:v>4.6601533258346937</c:v>
                </c:pt>
                <c:pt idx="287">
                  <c:v>4.6177552203014178</c:v>
                </c:pt>
                <c:pt idx="288">
                  <c:v>3.5533252363659193</c:v>
                </c:pt>
                <c:pt idx="289">
                  <c:v>5.086119486656429</c:v>
                </c:pt>
                <c:pt idx="290">
                  <c:v>5.7436346499877677</c:v>
                </c:pt>
                <c:pt idx="291">
                  <c:v>5.7847920085065496</c:v>
                </c:pt>
                <c:pt idx="292">
                  <c:v>2.8783823392330832</c:v>
                </c:pt>
                <c:pt idx="293">
                  <c:v>3.3029690304212491</c:v>
                </c:pt>
                <c:pt idx="294">
                  <c:v>4.2690541730696729</c:v>
                </c:pt>
                <c:pt idx="295">
                  <c:v>2.5503812496916747</c:v>
                </c:pt>
                <c:pt idx="296">
                  <c:v>4.4399730096427428</c:v>
                </c:pt>
                <c:pt idx="297">
                  <c:v>3.9306229571940299</c:v>
                </c:pt>
                <c:pt idx="298">
                  <c:v>4.0108444159538124</c:v>
                </c:pt>
                <c:pt idx="299">
                  <c:v>5.6398110464038371</c:v>
                </c:pt>
                <c:pt idx="300">
                  <c:v>4.5734784958473131</c:v>
                </c:pt>
                <c:pt idx="301">
                  <c:v>5.2132894489842965</c:v>
                </c:pt>
                <c:pt idx="302">
                  <c:v>3.8879885179079419</c:v>
                </c:pt>
                <c:pt idx="303">
                  <c:v>2.7576513096809805</c:v>
                </c:pt>
                <c:pt idx="304">
                  <c:v>4.080741217394892</c:v>
                </c:pt>
                <c:pt idx="305">
                  <c:v>2.9031139326569382</c:v>
                </c:pt>
                <c:pt idx="306">
                  <c:v>2.2667009941650198</c:v>
                </c:pt>
                <c:pt idx="307">
                  <c:v>4.5122242898412601</c:v>
                </c:pt>
                <c:pt idx="308">
                  <c:v>3.1762480256222436</c:v>
                </c:pt>
                <c:pt idx="309">
                  <c:v>4.7836472248989415</c:v>
                </c:pt>
                <c:pt idx="310">
                  <c:v>4.5561760152623796</c:v>
                </c:pt>
                <c:pt idx="311">
                  <c:v>3.7979713771901507</c:v>
                </c:pt>
                <c:pt idx="312">
                  <c:v>5.1295707697434709</c:v>
                </c:pt>
                <c:pt idx="313">
                  <c:v>3.1190309938369487</c:v>
                </c:pt>
                <c:pt idx="314">
                  <c:v>5.3080572319189478</c:v>
                </c:pt>
                <c:pt idx="315">
                  <c:v>5.9816286055364642</c:v>
                </c:pt>
                <c:pt idx="316">
                  <c:v>3.7275891129459722</c:v>
                </c:pt>
                <c:pt idx="317">
                  <c:v>5.277324004102824</c:v>
                </c:pt>
                <c:pt idx="318">
                  <c:v>6.2080327040632781</c:v>
                </c:pt>
                <c:pt idx="319">
                  <c:v>5.0805272273479094</c:v>
                </c:pt>
                <c:pt idx="320">
                  <c:v>5.5162834571662769</c:v>
                </c:pt>
                <c:pt idx="321">
                  <c:v>5.1861072416188243</c:v>
                </c:pt>
                <c:pt idx="322">
                  <c:v>5.2919399789693919</c:v>
                </c:pt>
                <c:pt idx="323">
                  <c:v>2.7206545705528726</c:v>
                </c:pt>
                <c:pt idx="324">
                  <c:v>3.0326578581472172</c:v>
                </c:pt>
                <c:pt idx="325">
                  <c:v>3.6982603785261325</c:v>
                </c:pt>
                <c:pt idx="326">
                  <c:v>4.1321713938922588</c:v>
                </c:pt>
                <c:pt idx="327">
                  <c:v>5.2624960751097705</c:v>
                </c:pt>
                <c:pt idx="328">
                  <c:v>4.6515661327936089</c:v>
                </c:pt>
                <c:pt idx="329">
                  <c:v>3.9373734530040041</c:v>
                </c:pt>
                <c:pt idx="330">
                  <c:v>3.9103875390949683</c:v>
                </c:pt>
                <c:pt idx="331">
                  <c:v>4.0920535337793931</c:v>
                </c:pt>
                <c:pt idx="332">
                  <c:v>4.9957040227491207</c:v>
                </c:pt>
                <c:pt idx="333">
                  <c:v>4.5003411801713504</c:v>
                </c:pt>
                <c:pt idx="334">
                  <c:v>2.8444441420599236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5.6467334011083379</c:v>
                </c:pt>
                <c:pt idx="338">
                  <c:v>5.9488223834109988</c:v>
                </c:pt>
                <c:pt idx="339">
                  <c:v>6.4954997010573798</c:v>
                </c:pt>
                <c:pt idx="340">
                  <c:v>3.80507110853247</c:v>
                </c:pt>
                <c:pt idx="341">
                  <c:v>4.9152811897882689</c:v>
                </c:pt>
                <c:pt idx="342">
                  <c:v>5.4263741355672837</c:v>
                </c:pt>
                <c:pt idx="343">
                  <c:v>4.0635165512268427</c:v>
                </c:pt>
                <c:pt idx="344">
                  <c:v>3.7135509505632109</c:v>
                </c:pt>
                <c:pt idx="345">
                  <c:v>4.8062409675700808</c:v>
                </c:pt>
                <c:pt idx="346">
                  <c:v>4.5764641126888668</c:v>
                </c:pt>
                <c:pt idx="347">
                  <c:v>3.2396090841473177</c:v>
                </c:pt>
                <c:pt idx="348">
                  <c:v>3.350363526948005</c:v>
                </c:pt>
                <c:pt idx="349">
                  <c:v>3.9017615745747487</c:v>
                </c:pt>
                <c:pt idx="350">
                  <c:v>4.1133086525967997</c:v>
                </c:pt>
                <c:pt idx="351">
                  <c:v>6.4171206246045198</c:v>
                </c:pt>
                <c:pt idx="352">
                  <c:v>6.9083781582290928</c:v>
                </c:pt>
                <c:pt idx="353">
                  <c:v>10.819198884084273</c:v>
                </c:pt>
                <c:pt idx="354">
                  <c:v>12.935669429539159</c:v>
                </c:pt>
                <c:pt idx="355">
                  <c:v>9.0009762058208178</c:v>
                </c:pt>
                <c:pt idx="356">
                  <c:v>8.6331798126799661</c:v>
                </c:pt>
                <c:pt idx="357">
                  <c:v>6.1561310374943341</c:v>
                </c:pt>
                <c:pt idx="358">
                  <c:v>5.1432553168256554</c:v>
                </c:pt>
                <c:pt idx="359">
                  <c:v>5.5952343334635231</c:v>
                </c:pt>
                <c:pt idx="360">
                  <c:v>5.3749224428112345</c:v>
                </c:pt>
                <c:pt idx="361">
                  <c:v>5.4579763787871389</c:v>
                </c:pt>
                <c:pt idx="362">
                  <c:v>7.5098015677568606</c:v>
                </c:pt>
                <c:pt idx="363">
                  <c:v>6.0250681250948723</c:v>
                </c:pt>
                <c:pt idx="364">
                  <c:v>4.3177195361631568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2-4E67-AA66-0F9323EDC688}"/>
            </c:ext>
          </c:extLst>
        </c:ser>
        <c:ser>
          <c:idx val="5"/>
          <c:order val="5"/>
          <c:tx>
            <c:v>F5 RAW 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241"/>
            <c:marker>
              <c:symbol val="none"/>
            </c:marker>
            <c:bubble3D val="0"/>
            <c:spPr>
              <a:ln w="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22-4E67-AA66-0F9323EDC688}"/>
              </c:ext>
            </c:extLst>
          </c:dPt>
          <c:val>
            <c:numRef>
              <c:f>[1]Data!$Y$5:$Y$369</c:f>
              <c:numCache>
                <c:formatCode>General</c:formatCode>
                <c:ptCount val="365"/>
                <c:pt idx="5">
                  <c:v>6.119736369972852</c:v>
                </c:pt>
                <c:pt idx="6">
                  <c:v>6.7952267002261761</c:v>
                </c:pt>
                <c:pt idx="7">
                  <c:v>5.5356045198048243</c:v>
                </c:pt>
                <c:pt idx="8">
                  <c:v>5.9299892115004269</c:v>
                </c:pt>
                <c:pt idx="9">
                  <c:v>7.6130179800940354</c:v>
                </c:pt>
                <c:pt idx="10">
                  <c:v>7.3431821277859903</c:v>
                </c:pt>
                <c:pt idx="11">
                  <c:v>6.944279409776545</c:v>
                </c:pt>
                <c:pt idx="12">
                  <c:v>7.6456462179884639</c:v>
                </c:pt>
                <c:pt idx="13">
                  <c:v>7.4186424658135017</c:v>
                </c:pt>
                <c:pt idx="14">
                  <c:v>6.994190956324748</c:v>
                </c:pt>
                <c:pt idx="15">
                  <c:v>7.0442839877233654</c:v>
                </c:pt>
                <c:pt idx="16">
                  <c:v>7.3966132201502726</c:v>
                </c:pt>
                <c:pt idx="17">
                  <c:v>6.9191004334098398</c:v>
                </c:pt>
                <c:pt idx="18">
                  <c:v>6.1028873407959843</c:v>
                </c:pt>
                <c:pt idx="19">
                  <c:v>4.5495360058780348</c:v>
                </c:pt>
                <c:pt idx="20">
                  <c:v>3.2530729459247021</c:v>
                </c:pt>
                <c:pt idx="21">
                  <c:v>2.3321925009842244</c:v>
                </c:pt>
                <c:pt idx="22">
                  <c:v>2.8660383979607804</c:v>
                </c:pt>
                <c:pt idx="23">
                  <c:v>3.4555794167430514</c:v>
                </c:pt>
                <c:pt idx="24">
                  <c:v>2.914918016294068</c:v>
                </c:pt>
                <c:pt idx="25">
                  <c:v>10.141009103431347</c:v>
                </c:pt>
                <c:pt idx="26">
                  <c:v>5.820942788523185</c:v>
                </c:pt>
                <c:pt idx="27">
                  <c:v>6.2098726366651311</c:v>
                </c:pt>
                <c:pt idx="28">
                  <c:v>6.5208136941320749</c:v>
                </c:pt>
                <c:pt idx="29">
                  <c:v>7.9397757394659401</c:v>
                </c:pt>
                <c:pt idx="30">
                  <c:v>9.3238193576575483</c:v>
                </c:pt>
                <c:pt idx="31">
                  <c:v>5.4380018920653761</c:v>
                </c:pt>
                <c:pt idx="32">
                  <c:v>7.3772325520885538</c:v>
                </c:pt>
                <c:pt idx="33">
                  <c:v>9.7990747561151803</c:v>
                </c:pt>
                <c:pt idx="34">
                  <c:v>8.8130884358967947</c:v>
                </c:pt>
                <c:pt idx="35">
                  <c:v>1.8109627930241254</c:v>
                </c:pt>
                <c:pt idx="36">
                  <c:v>5.3290137901712598</c:v>
                </c:pt>
                <c:pt idx="37">
                  <c:v>4.8393327424239132</c:v>
                </c:pt>
                <c:pt idx="38">
                  <c:v>5.0232944502112007</c:v>
                </c:pt>
                <c:pt idx="39">
                  <c:v>3.7243919207530514</c:v>
                </c:pt>
                <c:pt idx="40">
                  <c:v>3.9567694438197343</c:v>
                </c:pt>
                <c:pt idx="41">
                  <c:v>3.5356288422526108</c:v>
                </c:pt>
                <c:pt idx="42">
                  <c:v>3.406307578954435</c:v>
                </c:pt>
                <c:pt idx="43">
                  <c:v>3.7776072507391736</c:v>
                </c:pt>
                <c:pt idx="44">
                  <c:v>4.8427338208905493</c:v>
                </c:pt>
                <c:pt idx="45">
                  <c:v>3.156152842253853</c:v>
                </c:pt>
                <c:pt idx="46">
                  <c:v>1.6525657351624956</c:v>
                </c:pt>
                <c:pt idx="47">
                  <c:v>1.7371414028937753</c:v>
                </c:pt>
                <c:pt idx="48">
                  <c:v>1.9426266658267901</c:v>
                </c:pt>
                <c:pt idx="49">
                  <c:v>1.9774274235528069</c:v>
                </c:pt>
                <c:pt idx="50">
                  <c:v>1.9313100268661092</c:v>
                </c:pt>
                <c:pt idx="51">
                  <c:v>1.397118566551679</c:v>
                </c:pt>
                <c:pt idx="52">
                  <c:v>1.689821210188291</c:v>
                </c:pt>
                <c:pt idx="53">
                  <c:v>1.5425752053778437</c:v>
                </c:pt>
                <c:pt idx="54">
                  <c:v>1.633256942489534</c:v>
                </c:pt>
                <c:pt idx="55">
                  <c:v>2.4507889962707159</c:v>
                </c:pt>
                <c:pt idx="56">
                  <c:v>1.9034218525093121</c:v>
                </c:pt>
                <c:pt idx="57">
                  <c:v>4.186711772215185</c:v>
                </c:pt>
                <c:pt idx="58">
                  <c:v>2.849770425061827</c:v>
                </c:pt>
                <c:pt idx="59">
                  <c:v>3.1433681115891376</c:v>
                </c:pt>
                <c:pt idx="60">
                  <c:v>2.6339900324044838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2.3537606248151692</c:v>
                </c:pt>
                <c:pt idx="64">
                  <c:v>2.8953756376894915</c:v>
                </c:pt>
                <c:pt idx="65">
                  <c:v>3.965258137310161</c:v>
                </c:pt>
                <c:pt idx="66">
                  <c:v>2.3539471899921023</c:v>
                </c:pt>
                <c:pt idx="67">
                  <c:v>2.9023399137684716</c:v>
                </c:pt>
                <c:pt idx="68">
                  <c:v>3.4984588142530888</c:v>
                </c:pt>
                <c:pt idx="69">
                  <c:v>2.9662651072671196</c:v>
                </c:pt>
                <c:pt idx="70">
                  <c:v>3.5171852291272381</c:v>
                </c:pt>
                <c:pt idx="71">
                  <c:v>2.4640506690712001</c:v>
                </c:pt>
                <c:pt idx="72">
                  <c:v>2.3987061543638211</c:v>
                </c:pt>
                <c:pt idx="73">
                  <c:v>1.6230182069221206</c:v>
                </c:pt>
                <c:pt idx="74">
                  <c:v>1.4276751632322271</c:v>
                </c:pt>
                <c:pt idx="75">
                  <c:v>1.7151620886790486</c:v>
                </c:pt>
                <c:pt idx="76">
                  <c:v>2.1967327324626642</c:v>
                </c:pt>
                <c:pt idx="77">
                  <c:v>1.4691750187241972</c:v>
                </c:pt>
                <c:pt idx="78">
                  <c:v>1.6921133710855432</c:v>
                </c:pt>
                <c:pt idx="79">
                  <c:v>1.8090017948490908</c:v>
                </c:pt>
                <c:pt idx="80">
                  <c:v>1.4116894656898495</c:v>
                </c:pt>
                <c:pt idx="81">
                  <c:v>1.3430464130299369</c:v>
                </c:pt>
                <c:pt idx="82">
                  <c:v>1.5941563999623436</c:v>
                </c:pt>
                <c:pt idx="83">
                  <c:v>2.648125914947363</c:v>
                </c:pt>
                <c:pt idx="84">
                  <c:v>2.7774442125931622</c:v>
                </c:pt>
                <c:pt idx="85">
                  <c:v>2.2405381457551368</c:v>
                </c:pt>
                <c:pt idx="86">
                  <c:v>2.7811050454191562</c:v>
                </c:pt>
                <c:pt idx="87">
                  <c:v>1.8811467809380595</c:v>
                </c:pt>
                <c:pt idx="88">
                  <c:v>1.3475764443697491</c:v>
                </c:pt>
                <c:pt idx="89">
                  <c:v>2.4835748341245303</c:v>
                </c:pt>
                <c:pt idx="90">
                  <c:v>1.6712406920571863</c:v>
                </c:pt>
                <c:pt idx="91">
                  <c:v>1.885588943453977</c:v>
                </c:pt>
                <c:pt idx="92">
                  <c:v>1.2545902085266969</c:v>
                </c:pt>
                <c:pt idx="93">
                  <c:v>1.7436242062807372</c:v>
                </c:pt>
                <c:pt idx="94">
                  <c:v>1.3392971829700626</c:v>
                </c:pt>
                <c:pt idx="95">
                  <c:v>0.79605678958852499</c:v>
                </c:pt>
                <c:pt idx="96">
                  <c:v>1.0432719763236586</c:v>
                </c:pt>
                <c:pt idx="97">
                  <c:v>1.8650959570636643</c:v>
                </c:pt>
                <c:pt idx="98">
                  <c:v>2.1780991311092488</c:v>
                </c:pt>
                <c:pt idx="99">
                  <c:v>2.2684881205410377</c:v>
                </c:pt>
                <c:pt idx="100">
                  <c:v>3.3141826443439326</c:v>
                </c:pt>
                <c:pt idx="101">
                  <c:v>2.6704776623622966</c:v>
                </c:pt>
                <c:pt idx="102">
                  <c:v>2.5432909672772381</c:v>
                </c:pt>
                <c:pt idx="103">
                  <c:v>1.8977482394028216</c:v>
                </c:pt>
                <c:pt idx="104">
                  <c:v>1.8798894618810291</c:v>
                </c:pt>
                <c:pt idx="105">
                  <c:v>1.8097413281792698</c:v>
                </c:pt>
                <c:pt idx="106">
                  <c:v>1.9140642408856887</c:v>
                </c:pt>
                <c:pt idx="107">
                  <c:v>2.0743044839046534</c:v>
                </c:pt>
                <c:pt idx="108">
                  <c:v>1.8917538861382113</c:v>
                </c:pt>
                <c:pt idx="109">
                  <c:v>2.4185687247882628</c:v>
                </c:pt>
                <c:pt idx="110">
                  <c:v>1.6960276190084567</c:v>
                </c:pt>
                <c:pt idx="111">
                  <c:v>2.0010182840895996</c:v>
                </c:pt>
                <c:pt idx="112">
                  <c:v>2.4387602716663266</c:v>
                </c:pt>
                <c:pt idx="113">
                  <c:v>1.9052537260358209</c:v>
                </c:pt>
                <c:pt idx="114">
                  <c:v>1.4312438073907567</c:v>
                </c:pt>
                <c:pt idx="115">
                  <c:v>0.87893149464625997</c:v>
                </c:pt>
                <c:pt idx="116">
                  <c:v>2.0133282500213152</c:v>
                </c:pt>
                <c:pt idx="117">
                  <c:v>2.4531793359708347</c:v>
                </c:pt>
                <c:pt idx="118">
                  <c:v>1.9150753298296481</c:v>
                </c:pt>
                <c:pt idx="119">
                  <c:v>1.4419799663517092</c:v>
                </c:pt>
                <c:pt idx="120">
                  <c:v>1.423476289405553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0.41841663774462562</c:v>
                </c:pt>
                <c:pt idx="124">
                  <c:v>1.4223082146942601</c:v>
                </c:pt>
                <c:pt idx="125">
                  <c:v>1.0929434103481814</c:v>
                </c:pt>
                <c:pt idx="126">
                  <c:v>1.2308532950678701</c:v>
                </c:pt>
                <c:pt idx="127">
                  <c:v>0.8437202660840275</c:v>
                </c:pt>
                <c:pt idx="128">
                  <c:v>1.7275085195958764</c:v>
                </c:pt>
                <c:pt idx="129">
                  <c:v>1.7627182786643492</c:v>
                </c:pt>
                <c:pt idx="130">
                  <c:v>1.7725160044969761</c:v>
                </c:pt>
                <c:pt idx="131">
                  <c:v>1.3508583265759702</c:v>
                </c:pt>
                <c:pt idx="132">
                  <c:v>1.3205058943158434</c:v>
                </c:pt>
                <c:pt idx="133">
                  <c:v>0.79178911571133492</c:v>
                </c:pt>
                <c:pt idx="134">
                  <c:v>1.2006597967187411</c:v>
                </c:pt>
                <c:pt idx="135">
                  <c:v>1.3734812882119556</c:v>
                </c:pt>
                <c:pt idx="136">
                  <c:v>1.4331425394825488</c:v>
                </c:pt>
                <c:pt idx="137">
                  <c:v>1.3420255369905281</c:v>
                </c:pt>
                <c:pt idx="138">
                  <c:v>1.7244654969853439</c:v>
                </c:pt>
                <c:pt idx="139">
                  <c:v>1.5747917315271822</c:v>
                </c:pt>
                <c:pt idx="140">
                  <c:v>1.0693632724640942</c:v>
                </c:pt>
                <c:pt idx="141">
                  <c:v>2.9738961178959076</c:v>
                </c:pt>
                <c:pt idx="142">
                  <c:v>3.0823849052477277</c:v>
                </c:pt>
                <c:pt idx="143">
                  <c:v>2.6018974771775696</c:v>
                </c:pt>
                <c:pt idx="144">
                  <c:v>2.5956855953610165</c:v>
                </c:pt>
                <c:pt idx="145">
                  <c:v>1.6534793559112939</c:v>
                </c:pt>
                <c:pt idx="146">
                  <c:v>1.5169855607333109</c:v>
                </c:pt>
                <c:pt idx="147">
                  <c:v>0.89708894173840015</c:v>
                </c:pt>
                <c:pt idx="148">
                  <c:v>0.74592881189149218</c:v>
                </c:pt>
                <c:pt idx="149">
                  <c:v>1.4321107824932677</c:v>
                </c:pt>
                <c:pt idx="150">
                  <c:v>0.91463535264678164</c:v>
                </c:pt>
                <c:pt idx="151">
                  <c:v>1.5180393797200209</c:v>
                </c:pt>
                <c:pt idx="152">
                  <c:v>0.900971283525833</c:v>
                </c:pt>
                <c:pt idx="153">
                  <c:v>0.76681908901964646</c:v>
                </c:pt>
                <c:pt idx="154">
                  <c:v>1.4429107966146626</c:v>
                </c:pt>
                <c:pt idx="155">
                  <c:v>1.2172952450965526</c:v>
                </c:pt>
                <c:pt idx="156">
                  <c:v>0.98047023697542346</c:v>
                </c:pt>
                <c:pt idx="157">
                  <c:v>0.77492088368682421</c:v>
                </c:pt>
                <c:pt idx="158">
                  <c:v>1.1011965755509812</c:v>
                </c:pt>
                <c:pt idx="159">
                  <c:v>1.1004113013381092</c:v>
                </c:pt>
                <c:pt idx="160">
                  <c:v>0.97720528982541455</c:v>
                </c:pt>
                <c:pt idx="161">
                  <c:v>1.7184810074646601</c:v>
                </c:pt>
                <c:pt idx="162">
                  <c:v>1.4462766114069399</c:v>
                </c:pt>
                <c:pt idx="163">
                  <c:v>1.1806594161829838</c:v>
                </c:pt>
                <c:pt idx="164">
                  <c:v>1.085236898132325</c:v>
                </c:pt>
                <c:pt idx="165">
                  <c:v>1.1001534578591918</c:v>
                </c:pt>
                <c:pt idx="166">
                  <c:v>1.3406670852055194</c:v>
                </c:pt>
                <c:pt idx="167">
                  <c:v>1.419538586523611</c:v>
                </c:pt>
                <c:pt idx="168">
                  <c:v>1.3855186121062122</c:v>
                </c:pt>
                <c:pt idx="169">
                  <c:v>1.5795541042169088</c:v>
                </c:pt>
                <c:pt idx="170">
                  <c:v>0.99059095085608184</c:v>
                </c:pt>
                <c:pt idx="171">
                  <c:v>1.6850043100048646</c:v>
                </c:pt>
                <c:pt idx="172">
                  <c:v>1.3629632917933077</c:v>
                </c:pt>
                <c:pt idx="173">
                  <c:v>1.6110416752172942</c:v>
                </c:pt>
                <c:pt idx="174">
                  <c:v>1.3364195001967074</c:v>
                </c:pt>
                <c:pt idx="175">
                  <c:v>0.97242307539311645</c:v>
                </c:pt>
                <c:pt idx="176">
                  <c:v>1.3759825907702803</c:v>
                </c:pt>
                <c:pt idx="177">
                  <c:v>1.9038455458380676</c:v>
                </c:pt>
                <c:pt idx="178">
                  <c:v>2.3120142921225799</c:v>
                </c:pt>
                <c:pt idx="179">
                  <c:v>1.7485391588726988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2.9812882110812158</c:v>
                </c:pt>
                <c:pt idx="184">
                  <c:v>2.2177889707396408</c:v>
                </c:pt>
                <c:pt idx="185">
                  <c:v>2.0119930767732588</c:v>
                </c:pt>
                <c:pt idx="186">
                  <c:v>1.6676846645643215</c:v>
                </c:pt>
                <c:pt idx="187">
                  <c:v>1.6763446104882185</c:v>
                </c:pt>
                <c:pt idx="188">
                  <c:v>2.1243465278226963</c:v>
                </c:pt>
                <c:pt idx="189">
                  <c:v>2.1293678935327334</c:v>
                </c:pt>
                <c:pt idx="190">
                  <c:v>2.0786646036738681</c:v>
                </c:pt>
                <c:pt idx="191">
                  <c:v>1.7453429132635914</c:v>
                </c:pt>
                <c:pt idx="192">
                  <c:v>1.2423955482400482</c:v>
                </c:pt>
                <c:pt idx="193">
                  <c:v>2.0568288493381033</c:v>
                </c:pt>
                <c:pt idx="194">
                  <c:v>2.3055021827509852</c:v>
                </c:pt>
                <c:pt idx="195">
                  <c:v>2.1015550495258397</c:v>
                </c:pt>
                <c:pt idx="196">
                  <c:v>2.2337089145444589</c:v>
                </c:pt>
                <c:pt idx="197">
                  <c:v>2.4310201142416887</c:v>
                </c:pt>
                <c:pt idx="198">
                  <c:v>2.5156383970729208</c:v>
                </c:pt>
                <c:pt idx="199">
                  <c:v>2.4014471643144102</c:v>
                </c:pt>
                <c:pt idx="200">
                  <c:v>2.3963858452558346</c:v>
                </c:pt>
                <c:pt idx="201">
                  <c:v>1.7487455794988798</c:v>
                </c:pt>
                <c:pt idx="202">
                  <c:v>1.2464621327582548</c:v>
                </c:pt>
                <c:pt idx="203">
                  <c:v>2.0588833435952041</c:v>
                </c:pt>
                <c:pt idx="204">
                  <c:v>2.3137200654074483</c:v>
                </c:pt>
                <c:pt idx="205">
                  <c:v>1.8276663991850801</c:v>
                </c:pt>
                <c:pt idx="206">
                  <c:v>2.1492883912217349</c:v>
                </c:pt>
                <c:pt idx="207">
                  <c:v>1.2639657660417549</c:v>
                </c:pt>
                <c:pt idx="208">
                  <c:v>1.5479647658262701</c:v>
                </c:pt>
                <c:pt idx="209">
                  <c:v>1.9948739143279317</c:v>
                </c:pt>
                <c:pt idx="210">
                  <c:v>2.8189603736102296</c:v>
                </c:pt>
                <c:pt idx="211">
                  <c:v>2.0624597462586243</c:v>
                </c:pt>
                <c:pt idx="212">
                  <c:v>2.3060407572704733</c:v>
                </c:pt>
                <c:pt idx="213">
                  <c:v>3.1788007193228522</c:v>
                </c:pt>
                <c:pt idx="214">
                  <c:v>1.0688058603934236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0.99688940023893691</c:v>
                </c:pt>
                <c:pt idx="218">
                  <c:v>1.9472948458468058</c:v>
                </c:pt>
                <c:pt idx="219">
                  <c:v>1.7393133244326162</c:v>
                </c:pt>
                <c:pt idx="220">
                  <c:v>1.5536889204861182</c:v>
                </c:pt>
                <c:pt idx="221">
                  <c:v>2.7302332716761741</c:v>
                </c:pt>
                <c:pt idx="222">
                  <c:v>2.5552438596114313</c:v>
                </c:pt>
                <c:pt idx="223">
                  <c:v>1.1197184522164025</c:v>
                </c:pt>
                <c:pt idx="224">
                  <c:v>1.8542763454466715</c:v>
                </c:pt>
                <c:pt idx="225">
                  <c:v>2.4573916644133975</c:v>
                </c:pt>
                <c:pt idx="226">
                  <c:v>1.3041189268823647</c:v>
                </c:pt>
                <c:pt idx="227">
                  <c:v>1.4325610230623167</c:v>
                </c:pt>
                <c:pt idx="228">
                  <c:v>2.5043433313918597</c:v>
                </c:pt>
                <c:pt idx="229">
                  <c:v>3.473393580440499</c:v>
                </c:pt>
                <c:pt idx="230">
                  <c:v>3.3405299170740599</c:v>
                </c:pt>
                <c:pt idx="231">
                  <c:v>2.8674346090649143</c:v>
                </c:pt>
                <c:pt idx="232">
                  <c:v>2.8692421314774004</c:v>
                </c:pt>
                <c:pt idx="233">
                  <c:v>2.4312111577617213</c:v>
                </c:pt>
                <c:pt idx="234">
                  <c:v>2.9389215789834635</c:v>
                </c:pt>
                <c:pt idx="235">
                  <c:v>3.4713219540871632</c:v>
                </c:pt>
                <c:pt idx="236">
                  <c:v>3.7008687681476005</c:v>
                </c:pt>
                <c:pt idx="237">
                  <c:v>4.0862173870356377</c:v>
                </c:pt>
                <c:pt idx="238">
                  <c:v>2.7065959870377858</c:v>
                </c:pt>
                <c:pt idx="239">
                  <c:v>1.665120536689926</c:v>
                </c:pt>
                <c:pt idx="240">
                  <c:v>2.9509819628049474</c:v>
                </c:pt>
                <c:pt idx="241">
                  <c:v>5.3176269600583064</c:v>
                </c:pt>
                <c:pt idx="242">
                  <c:v>3.2092488433718724</c:v>
                </c:pt>
                <c:pt idx="243">
                  <c:v>2.8370397318235163</c:v>
                </c:pt>
                <c:pt idx="244">
                  <c:v>2.2863781617090542</c:v>
                </c:pt>
                <c:pt idx="245">
                  <c:v>3.5894161537897751</c:v>
                </c:pt>
                <c:pt idx="246">
                  <c:v>4.5091937776619337</c:v>
                </c:pt>
                <c:pt idx="247">
                  <c:v>4.6506074271535178</c:v>
                </c:pt>
                <c:pt idx="248">
                  <c:v>4.593127087756983</c:v>
                </c:pt>
                <c:pt idx="249">
                  <c:v>4.2477787339112547</c:v>
                </c:pt>
                <c:pt idx="250">
                  <c:v>3.5086814359548986</c:v>
                </c:pt>
                <c:pt idx="251">
                  <c:v>5.1457595014327584</c:v>
                </c:pt>
                <c:pt idx="252">
                  <c:v>2.7596878254011163</c:v>
                </c:pt>
                <c:pt idx="253">
                  <c:v>2.039932596797565</c:v>
                </c:pt>
                <c:pt idx="254">
                  <c:v>2.464352663691681</c:v>
                </c:pt>
                <c:pt idx="255">
                  <c:v>2.789987762566041</c:v>
                </c:pt>
                <c:pt idx="256">
                  <c:v>3.1627816874629491</c:v>
                </c:pt>
                <c:pt idx="257">
                  <c:v>3.1104491826949414</c:v>
                </c:pt>
                <c:pt idx="258">
                  <c:v>3.2442621455094049</c:v>
                </c:pt>
                <c:pt idx="259">
                  <c:v>2.2995097978118682</c:v>
                </c:pt>
                <c:pt idx="260">
                  <c:v>2.2202399546480134</c:v>
                </c:pt>
                <c:pt idx="261">
                  <c:v>3.2588523988300286</c:v>
                </c:pt>
                <c:pt idx="262">
                  <c:v>2.5585051507166656</c:v>
                </c:pt>
                <c:pt idx="263">
                  <c:v>3.3762608558415406</c:v>
                </c:pt>
                <c:pt idx="264">
                  <c:v>3.9184630828417513</c:v>
                </c:pt>
                <c:pt idx="265">
                  <c:v>5.067221166163173</c:v>
                </c:pt>
                <c:pt idx="266">
                  <c:v>4.9427541326379814</c:v>
                </c:pt>
                <c:pt idx="267">
                  <c:v>4.6938498558524637</c:v>
                </c:pt>
                <c:pt idx="268">
                  <c:v>4.9567922310778867</c:v>
                </c:pt>
                <c:pt idx="269">
                  <c:v>3.9735436926530099</c:v>
                </c:pt>
                <c:pt idx="270">
                  <c:v>2.0826411539735461</c:v>
                </c:pt>
                <c:pt idx="271">
                  <c:v>2.3883338749709497</c:v>
                </c:pt>
                <c:pt idx="272">
                  <c:v>2.6804676780307579</c:v>
                </c:pt>
                <c:pt idx="273">
                  <c:v>3.3403104100171777</c:v>
                </c:pt>
                <c:pt idx="274">
                  <c:v>2.9805168471602062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2.5524952334061921</c:v>
                </c:pt>
                <c:pt idx="278">
                  <c:v>3.529493511090759</c:v>
                </c:pt>
                <c:pt idx="279">
                  <c:v>3.0389752922146074</c:v>
                </c:pt>
                <c:pt idx="280">
                  <c:v>4.091883115984837</c:v>
                </c:pt>
                <c:pt idx="281">
                  <c:v>3.3198235457639536</c:v>
                </c:pt>
                <c:pt idx="282">
                  <c:v>5.4505911484087397</c:v>
                </c:pt>
                <c:pt idx="283">
                  <c:v>5.9181071963043212</c:v>
                </c:pt>
                <c:pt idx="284">
                  <c:v>4.5729036961262164</c:v>
                </c:pt>
                <c:pt idx="285">
                  <c:v>3.5959319660167397</c:v>
                </c:pt>
                <c:pt idx="286">
                  <c:v>4.0568714410062912</c:v>
                </c:pt>
                <c:pt idx="287">
                  <c:v>3.8525503271349262</c:v>
                </c:pt>
                <c:pt idx="288">
                  <c:v>4.6796055207287646</c:v>
                </c:pt>
                <c:pt idx="289">
                  <c:v>4.9426072391510072</c:v>
                </c:pt>
                <c:pt idx="290">
                  <c:v>4.530736120811528</c:v>
                </c:pt>
                <c:pt idx="291">
                  <c:v>5.6326093869800715</c:v>
                </c:pt>
                <c:pt idx="292">
                  <c:v>2.3880379182339464</c:v>
                </c:pt>
                <c:pt idx="293">
                  <c:v>3.5324692022482602</c:v>
                </c:pt>
                <c:pt idx="294">
                  <c:v>3.6019018481346818</c:v>
                </c:pt>
                <c:pt idx="295">
                  <c:v>2.5503812496916747</c:v>
                </c:pt>
                <c:pt idx="296">
                  <c:v>4.4399730096427428</c:v>
                </c:pt>
                <c:pt idx="297">
                  <c:v>4.522846256525157</c:v>
                </c:pt>
                <c:pt idx="298">
                  <c:v>4.3773761344773279</c:v>
                </c:pt>
                <c:pt idx="299">
                  <c:v>3.3229648594709298</c:v>
                </c:pt>
                <c:pt idx="300">
                  <c:v>5.8962540170486477</c:v>
                </c:pt>
                <c:pt idx="301">
                  <c:v>4.7640831262684946</c:v>
                </c:pt>
                <c:pt idx="302">
                  <c:v>3.5975891942633811</c:v>
                </c:pt>
                <c:pt idx="303">
                  <c:v>2.3447004714854565</c:v>
                </c:pt>
                <c:pt idx="304">
                  <c:v>4.5373027521029732</c:v>
                </c:pt>
                <c:pt idx="305">
                  <c:v>3.4638270544298462</c:v>
                </c:pt>
                <c:pt idx="306">
                  <c:v>3.9633082008516065</c:v>
                </c:pt>
                <c:pt idx="307">
                  <c:v>3.234002910663262</c:v>
                </c:pt>
                <c:pt idx="308">
                  <c:v>3.9194458794976481</c:v>
                </c:pt>
                <c:pt idx="309">
                  <c:v>4.3270623277903448</c:v>
                </c:pt>
                <c:pt idx="310">
                  <c:v>4.6471326952562242</c:v>
                </c:pt>
                <c:pt idx="311">
                  <c:v>5.0070535096090474</c:v>
                </c:pt>
                <c:pt idx="312">
                  <c:v>4.4286045494696484</c:v>
                </c:pt>
                <c:pt idx="313">
                  <c:v>3.9308162513178373</c:v>
                </c:pt>
                <c:pt idx="314">
                  <c:v>4.1904947415973126</c:v>
                </c:pt>
                <c:pt idx="315">
                  <c:v>5.9816286055364642</c:v>
                </c:pt>
                <c:pt idx="316">
                  <c:v>3.7275891129459722</c:v>
                </c:pt>
                <c:pt idx="317">
                  <c:v>5.277324004102824</c:v>
                </c:pt>
                <c:pt idx="318">
                  <c:v>6.4685082964481229</c:v>
                </c:pt>
                <c:pt idx="319">
                  <c:v>5.2975552707868445</c:v>
                </c:pt>
                <c:pt idx="320">
                  <c:v>5.3281247864970407</c:v>
                </c:pt>
                <c:pt idx="321">
                  <c:v>5.1650187986721452</c:v>
                </c:pt>
                <c:pt idx="322">
                  <c:v>5.3213639466366152</c:v>
                </c:pt>
                <c:pt idx="323">
                  <c:v>3.6211167255229468</c:v>
                </c:pt>
                <c:pt idx="324">
                  <c:v>4.9293899952577211</c:v>
                </c:pt>
                <c:pt idx="325">
                  <c:v>6.0497005663283607</c:v>
                </c:pt>
                <c:pt idx="326">
                  <c:v>5.8188155853044146</c:v>
                </c:pt>
                <c:pt idx="327">
                  <c:v>5.4408129824227993</c:v>
                </c:pt>
                <c:pt idx="328">
                  <c:v>6.4103479499406193</c:v>
                </c:pt>
                <c:pt idx="329">
                  <c:v>4.0069910036054042</c:v>
                </c:pt>
                <c:pt idx="330">
                  <c:v>3.3096536162123305</c:v>
                </c:pt>
                <c:pt idx="331">
                  <c:v>4.828012153809512</c:v>
                </c:pt>
                <c:pt idx="332">
                  <c:v>5.673518497313073</c:v>
                </c:pt>
                <c:pt idx="333">
                  <c:v>5.639498977192603</c:v>
                </c:pt>
                <c:pt idx="334">
                  <c:v>5.3681525470147546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5.6467334011083379</c:v>
                </c:pt>
                <c:pt idx="338">
                  <c:v>6.9340783715184466</c:v>
                </c:pt>
                <c:pt idx="339">
                  <c:v>3.8687538382025637</c:v>
                </c:pt>
                <c:pt idx="340">
                  <c:v>5.5412921419200005</c:v>
                </c:pt>
                <c:pt idx="341">
                  <c:v>6.1420833088852316</c:v>
                </c:pt>
                <c:pt idx="342">
                  <c:v>5.7561161059617474</c:v>
                </c:pt>
                <c:pt idx="343">
                  <c:v>6.5743282561438141</c:v>
                </c:pt>
                <c:pt idx="344">
                  <c:v>4.1227054644301351</c:v>
                </c:pt>
                <c:pt idx="345">
                  <c:v>3.2215976866136637</c:v>
                </c:pt>
                <c:pt idx="346">
                  <c:v>2.8059832132372584</c:v>
                </c:pt>
                <c:pt idx="347">
                  <c:v>3.8636863032752324</c:v>
                </c:pt>
                <c:pt idx="348">
                  <c:v>4.2892244007174201</c:v>
                </c:pt>
                <c:pt idx="349">
                  <c:v>6.2435219038496799</c:v>
                </c:pt>
                <c:pt idx="350">
                  <c:v>4.1527466558260411</c:v>
                </c:pt>
                <c:pt idx="351">
                  <c:v>7.51642504820743</c:v>
                </c:pt>
                <c:pt idx="352">
                  <c:v>6.455120603075124</c:v>
                </c:pt>
                <c:pt idx="353">
                  <c:v>10.202857518869626</c:v>
                </c:pt>
                <c:pt idx="354">
                  <c:v>11.825228956300235</c:v>
                </c:pt>
                <c:pt idx="355">
                  <c:v>9.0009762058208178</c:v>
                </c:pt>
                <c:pt idx="356">
                  <c:v>8.6331798126799661</c:v>
                </c:pt>
                <c:pt idx="357">
                  <c:v>6.1561310374943341</c:v>
                </c:pt>
                <c:pt idx="358">
                  <c:v>6.2819762843379081</c:v>
                </c:pt>
                <c:pt idx="359">
                  <c:v>7.0132890191245787</c:v>
                </c:pt>
                <c:pt idx="360">
                  <c:v>4.1190661341706472</c:v>
                </c:pt>
                <c:pt idx="361">
                  <c:v>6.0821245972720108</c:v>
                </c:pt>
                <c:pt idx="362">
                  <c:v>6.9885746544089962</c:v>
                </c:pt>
                <c:pt idx="363">
                  <c:v>6.8963660119950694</c:v>
                </c:pt>
                <c:pt idx="364">
                  <c:v>5.4533445060790386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2-4E67-AA66-0F9323ED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582688"/>
        <c:axId val="1292610560"/>
      </c:lineChart>
      <c:catAx>
        <c:axId val="12925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6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60" baseline="0"/>
                  <a:t>DOY 2019                                                                                                                                                                    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23526509812934718"/>
              <c:y val="0.9446607583319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6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10560"/>
        <c:crosses val="autoZero"/>
        <c:auto val="0"/>
        <c:lblAlgn val="ctr"/>
        <c:lblOffset val="100"/>
        <c:tickLblSkip val="12"/>
        <c:tickMarkSkip val="10"/>
        <c:noMultiLvlLbl val="1"/>
      </c:catAx>
      <c:valAx>
        <c:axId val="1292610560"/>
        <c:scaling>
          <c:orientation val="minMax"/>
        </c:scaling>
        <c:delete val="0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aseline="0"/>
                  <a:t>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82688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94404374362662136"/>
          <c:y val="0.67315186633781554"/>
          <c:w val="5.5285655389878952E-2"/>
          <c:h val="0.2242475118777814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Plot-  2 day lead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46199671099205"/>
                  <c:y val="7.3063446574478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Scatterplot!$F$5:$F$369</c:f>
              <c:numCache>
                <c:formatCode>General</c:formatCode>
                <c:ptCount val="365"/>
                <c:pt idx="1">
                  <c:v>4.4000000000000004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Scatterplot!$G$5:$G$369</c:f>
              <c:numCache>
                <c:formatCode>General</c:formatCode>
                <c:ptCount val="365"/>
                <c:pt idx="1">
                  <c:v>7.8079047739302156</c:v>
                </c:pt>
                <c:pt idx="2">
                  <c:v>5.8379170181726012</c:v>
                </c:pt>
                <c:pt idx="3">
                  <c:v>9.3492281276168452</c:v>
                </c:pt>
                <c:pt idx="4">
                  <c:v>7.5479601839551256</c:v>
                </c:pt>
                <c:pt idx="5">
                  <c:v>4.9654261159781186</c:v>
                </c:pt>
                <c:pt idx="6">
                  <c:v>5.5783811633855267</c:v>
                </c:pt>
                <c:pt idx="7">
                  <c:v>5.1572791445118931</c:v>
                </c:pt>
                <c:pt idx="8">
                  <c:v>5.6668189395574347</c:v>
                </c:pt>
                <c:pt idx="9">
                  <c:v>6.9148456486618484</c:v>
                </c:pt>
                <c:pt idx="10">
                  <c:v>6.9243895261733472</c:v>
                </c:pt>
                <c:pt idx="11">
                  <c:v>7.1428280431401516</c:v>
                </c:pt>
                <c:pt idx="12">
                  <c:v>7.6133097984385598</c:v>
                </c:pt>
                <c:pt idx="13">
                  <c:v>6.8770226147514748</c:v>
                </c:pt>
                <c:pt idx="14">
                  <c:v>5.5751863314423691</c:v>
                </c:pt>
                <c:pt idx="15">
                  <c:v>5.1972637963110042</c:v>
                </c:pt>
                <c:pt idx="16">
                  <c:v>5.7728552823196519</c:v>
                </c:pt>
                <c:pt idx="17">
                  <c:v>5.576520979864009</c:v>
                </c:pt>
                <c:pt idx="18">
                  <c:v>0.87202407404673854</c:v>
                </c:pt>
                <c:pt idx="19">
                  <c:v>0.39407730249532541</c:v>
                </c:pt>
                <c:pt idx="20">
                  <c:v>2.3321925009842244</c:v>
                </c:pt>
                <c:pt idx="21">
                  <c:v>7.6096992596621691</c:v>
                </c:pt>
                <c:pt idx="22">
                  <c:v>5.6637201794048693</c:v>
                </c:pt>
                <c:pt idx="23">
                  <c:v>8.8497742252841469</c:v>
                </c:pt>
                <c:pt idx="24">
                  <c:v>5.5884916551779114</c:v>
                </c:pt>
                <c:pt idx="25">
                  <c:v>7.150696319205494</c:v>
                </c:pt>
                <c:pt idx="26">
                  <c:v>5.3751310375032864</c:v>
                </c:pt>
                <c:pt idx="27">
                  <c:v>2.9054279234899192</c:v>
                </c:pt>
                <c:pt idx="28">
                  <c:v>4.9176199920654247</c:v>
                </c:pt>
                <c:pt idx="29">
                  <c:v>11.336787919216686</c:v>
                </c:pt>
                <c:pt idx="30">
                  <c:v>5.3774309936535811</c:v>
                </c:pt>
                <c:pt idx="31">
                  <c:v>2.9082496426212976</c:v>
                </c:pt>
                <c:pt idx="32">
                  <c:v>4.9195361511292779</c:v>
                </c:pt>
                <c:pt idx="33">
                  <c:v>3.8157749500718769</c:v>
                </c:pt>
                <c:pt idx="34">
                  <c:v>5.3241163347588065</c:v>
                </c:pt>
                <c:pt idx="35">
                  <c:v>2.718739043720956</c:v>
                </c:pt>
                <c:pt idx="36">
                  <c:v>1.8906424540241216</c:v>
                </c:pt>
                <c:pt idx="37">
                  <c:v>4.8379044948651808</c:v>
                </c:pt>
                <c:pt idx="38">
                  <c:v>3.533997703083624</c:v>
                </c:pt>
                <c:pt idx="39">
                  <c:v>3.8323164317904066</c:v>
                </c:pt>
                <c:pt idx="40">
                  <c:v>3.5356288422526108</c:v>
                </c:pt>
                <c:pt idx="41">
                  <c:v>3.4466899414810404</c:v>
                </c:pt>
                <c:pt idx="42">
                  <c:v>3.6560416079133486</c:v>
                </c:pt>
                <c:pt idx="43">
                  <c:v>4.4920745072023163</c:v>
                </c:pt>
                <c:pt idx="44">
                  <c:v>3.873958505764922</c:v>
                </c:pt>
                <c:pt idx="45">
                  <c:v>2.1293136156859016</c:v>
                </c:pt>
                <c:pt idx="46">
                  <c:v>1.4912527926899521</c:v>
                </c:pt>
                <c:pt idx="47">
                  <c:v>1.7833966071500111</c:v>
                </c:pt>
                <c:pt idx="48">
                  <c:v>5.3332001798165134</c:v>
                </c:pt>
                <c:pt idx="49">
                  <c:v>3.6040847903123652</c:v>
                </c:pt>
                <c:pt idx="50">
                  <c:v>1.398966651229959</c:v>
                </c:pt>
                <c:pt idx="51">
                  <c:v>0.61045672923096272</c:v>
                </c:pt>
                <c:pt idx="52">
                  <c:v>1.1322547509450456</c:v>
                </c:pt>
                <c:pt idx="53">
                  <c:v>3.0807648119635291</c:v>
                </c:pt>
                <c:pt idx="54">
                  <c:v>3.136283533904725</c:v>
                </c:pt>
                <c:pt idx="55">
                  <c:v>1.34106628333839</c:v>
                </c:pt>
                <c:pt idx="56">
                  <c:v>1.1356214055818254</c:v>
                </c:pt>
                <c:pt idx="57">
                  <c:v>1.5839593862035206</c:v>
                </c:pt>
                <c:pt idx="58">
                  <c:v>1.7206006422215705</c:v>
                </c:pt>
                <c:pt idx="59">
                  <c:v>2.7018977287951085</c:v>
                </c:pt>
                <c:pt idx="60">
                  <c:v>3.3644906391721863</c:v>
                </c:pt>
                <c:pt idx="61">
                  <c:v>1.1937049515266986</c:v>
                </c:pt>
                <c:pt idx="62">
                  <c:v>1.5681755808050086</c:v>
                </c:pt>
                <c:pt idx="63">
                  <c:v>3.1283430127185796</c:v>
                </c:pt>
                <c:pt idx="64">
                  <c:v>1.3150561360698996</c:v>
                </c:pt>
                <c:pt idx="65">
                  <c:v>1.0317545031448077</c:v>
                </c:pt>
                <c:pt idx="66">
                  <c:v>2.2520435724247929</c:v>
                </c:pt>
                <c:pt idx="67">
                  <c:v>3.3667933491886246</c:v>
                </c:pt>
                <c:pt idx="68">
                  <c:v>3.1516595891768433</c:v>
                </c:pt>
                <c:pt idx="69">
                  <c:v>2.8251960996772056</c:v>
                </c:pt>
                <c:pt idx="70">
                  <c:v>2.4561014192830877</c:v>
                </c:pt>
                <c:pt idx="71">
                  <c:v>0.9774616913833486</c:v>
                </c:pt>
                <c:pt idx="72">
                  <c:v>1.6572431403898469</c:v>
                </c:pt>
                <c:pt idx="73">
                  <c:v>2.5620061311414228</c:v>
                </c:pt>
                <c:pt idx="74">
                  <c:v>2.4650123736779697</c:v>
                </c:pt>
                <c:pt idx="75">
                  <c:v>1.5135976671484812</c:v>
                </c:pt>
                <c:pt idx="76">
                  <c:v>1.8314813953810312</c:v>
                </c:pt>
                <c:pt idx="77">
                  <c:v>2.3805002677432112</c:v>
                </c:pt>
                <c:pt idx="78">
                  <c:v>1.8649000810629834</c:v>
                </c:pt>
                <c:pt idx="79">
                  <c:v>1.5603667945498763</c:v>
                </c:pt>
                <c:pt idx="80">
                  <c:v>1.3430464130299369</c:v>
                </c:pt>
                <c:pt idx="81">
                  <c:v>2.0707219494761127</c:v>
                </c:pt>
                <c:pt idx="82">
                  <c:v>2.4839905583080348</c:v>
                </c:pt>
                <c:pt idx="83">
                  <c:v>1.772335774219056</c:v>
                </c:pt>
                <c:pt idx="84">
                  <c:v>1.3496454999286791</c:v>
                </c:pt>
                <c:pt idx="85">
                  <c:v>1.6937125096612249</c:v>
                </c:pt>
                <c:pt idx="86">
                  <c:v>2.7673616265673959</c:v>
                </c:pt>
                <c:pt idx="87">
                  <c:v>2.5482059904747665</c:v>
                </c:pt>
                <c:pt idx="88">
                  <c:v>2.1906306268705897</c:v>
                </c:pt>
                <c:pt idx="89">
                  <c:v>1.8075061905775882</c:v>
                </c:pt>
                <c:pt idx="90">
                  <c:v>1.886744067372325</c:v>
                </c:pt>
                <c:pt idx="91">
                  <c:v>1.3569979336041118</c:v>
                </c:pt>
                <c:pt idx="92">
                  <c:v>1.6576866809470021</c:v>
                </c:pt>
                <c:pt idx="93">
                  <c:v>0.97582315957238519</c:v>
                </c:pt>
                <c:pt idx="94">
                  <c:v>1.3154143625476955</c:v>
                </c:pt>
                <c:pt idx="95">
                  <c:v>1.6924324060155687</c:v>
                </c:pt>
                <c:pt idx="96">
                  <c:v>1.4520118643125315</c:v>
                </c:pt>
                <c:pt idx="97">
                  <c:v>2.2587075503384999</c:v>
                </c:pt>
                <c:pt idx="98">
                  <c:v>2.8897169951306774</c:v>
                </c:pt>
                <c:pt idx="99">
                  <c:v>3.4052717420086771</c:v>
                </c:pt>
                <c:pt idx="100">
                  <c:v>2.6704776623622966</c:v>
                </c:pt>
                <c:pt idx="101">
                  <c:v>3.6569977025968528</c:v>
                </c:pt>
                <c:pt idx="102">
                  <c:v>3.642694385254118</c:v>
                </c:pt>
                <c:pt idx="103">
                  <c:v>1.720551713195124</c:v>
                </c:pt>
                <c:pt idx="104">
                  <c:v>2.9027312059269623</c:v>
                </c:pt>
                <c:pt idx="105">
                  <c:v>4.0141961123422973</c:v>
                </c:pt>
                <c:pt idx="106">
                  <c:v>0.8979096503660573</c:v>
                </c:pt>
                <c:pt idx="107">
                  <c:v>0.57965458731963948</c:v>
                </c:pt>
                <c:pt idx="108">
                  <c:v>0.87053611796933317</c:v>
                </c:pt>
                <c:pt idx="109">
                  <c:v>1.552405129026643</c:v>
                </c:pt>
                <c:pt idx="110">
                  <c:v>1.9985031095211168</c:v>
                </c:pt>
                <c:pt idx="111">
                  <c:v>3.2082028422160205</c:v>
                </c:pt>
                <c:pt idx="112">
                  <c:v>0.97678594120060724</c:v>
                </c:pt>
                <c:pt idx="113">
                  <c:v>0.39911242725351298</c:v>
                </c:pt>
                <c:pt idx="114">
                  <c:v>2.9241741285098986</c:v>
                </c:pt>
                <c:pt idx="115">
                  <c:v>2.6367002507992381</c:v>
                </c:pt>
                <c:pt idx="116">
                  <c:v>2.1983816898274502</c:v>
                </c:pt>
                <c:pt idx="117">
                  <c:v>1.3339352819448824</c:v>
                </c:pt>
                <c:pt idx="118">
                  <c:v>2.0161562724024762</c:v>
                </c:pt>
                <c:pt idx="119">
                  <c:v>2.9614997994765391</c:v>
                </c:pt>
                <c:pt idx="120">
                  <c:v>1.1864787503228138</c:v>
                </c:pt>
                <c:pt idx="121">
                  <c:v>1.4706019066539102</c:v>
                </c:pt>
                <c:pt idx="122">
                  <c:v>1.6768115627787639</c:v>
                </c:pt>
                <c:pt idx="123">
                  <c:v>0.83957342719657968</c:v>
                </c:pt>
                <c:pt idx="124">
                  <c:v>1.3511821369327297</c:v>
                </c:pt>
                <c:pt idx="125">
                  <c:v>0.96276337032640091</c:v>
                </c:pt>
                <c:pt idx="126">
                  <c:v>0.95096469611076517</c:v>
                </c:pt>
                <c:pt idx="127">
                  <c:v>0.3626275030563319</c:v>
                </c:pt>
                <c:pt idx="128">
                  <c:v>1.5361078145242781</c:v>
                </c:pt>
                <c:pt idx="129">
                  <c:v>1.6095420871849622</c:v>
                </c:pt>
                <c:pt idx="130">
                  <c:v>1.3505160394054669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1.3444217977696853</c:v>
                </c:pt>
                <c:pt idx="134">
                  <c:v>1.5117472693282896</c:v>
                </c:pt>
                <c:pt idx="135">
                  <c:v>1.3947355361279385</c:v>
                </c:pt>
                <c:pt idx="136">
                  <c:v>1.2553632423706846</c:v>
                </c:pt>
                <c:pt idx="137">
                  <c:v>1.3223721660017247</c:v>
                </c:pt>
                <c:pt idx="138">
                  <c:v>1.5619318080437605</c:v>
                </c:pt>
                <c:pt idx="139">
                  <c:v>0.90940754898995424</c:v>
                </c:pt>
                <c:pt idx="140">
                  <c:v>2.9738961178959076</c:v>
                </c:pt>
                <c:pt idx="141">
                  <c:v>3.1321225854372763</c:v>
                </c:pt>
                <c:pt idx="142">
                  <c:v>1.5268793485723069</c:v>
                </c:pt>
                <c:pt idx="143">
                  <c:v>1.2908079252234486</c:v>
                </c:pt>
                <c:pt idx="144">
                  <c:v>0.89570758180039356</c:v>
                </c:pt>
                <c:pt idx="145">
                  <c:v>1.603588500600011</c:v>
                </c:pt>
                <c:pt idx="146">
                  <c:v>1.3066499594079715</c:v>
                </c:pt>
                <c:pt idx="147">
                  <c:v>0.91640309288788302</c:v>
                </c:pt>
                <c:pt idx="148">
                  <c:v>1.3885293173901176</c:v>
                </c:pt>
                <c:pt idx="149">
                  <c:v>0.81852363967280295</c:v>
                </c:pt>
                <c:pt idx="150">
                  <c:v>1.5215106823572171</c:v>
                </c:pt>
                <c:pt idx="151">
                  <c:v>1.3185556208014426</c:v>
                </c:pt>
                <c:pt idx="152">
                  <c:v>1.2370918569252196</c:v>
                </c:pt>
                <c:pt idx="153">
                  <c:v>0.74047939576544108</c:v>
                </c:pt>
                <c:pt idx="154">
                  <c:v>1.6548154374759187</c:v>
                </c:pt>
                <c:pt idx="155">
                  <c:v>0.53265866052228572</c:v>
                </c:pt>
                <c:pt idx="156">
                  <c:v>1.2321716166937127</c:v>
                </c:pt>
                <c:pt idx="157">
                  <c:v>0.56988428118098133</c:v>
                </c:pt>
                <c:pt idx="158">
                  <c:v>1.2347833335010707</c:v>
                </c:pt>
                <c:pt idx="159">
                  <c:v>1.9218622552467417</c:v>
                </c:pt>
                <c:pt idx="160">
                  <c:v>1.7184810074646601</c:v>
                </c:pt>
                <c:pt idx="161">
                  <c:v>1.0703338874629864</c:v>
                </c:pt>
                <c:pt idx="162">
                  <c:v>1.2994307257427307</c:v>
                </c:pt>
                <c:pt idx="163">
                  <c:v>1.6610524820349775</c:v>
                </c:pt>
                <c:pt idx="164">
                  <c:v>1.6374416460191998</c:v>
                </c:pt>
                <c:pt idx="165">
                  <c:v>1.4216241465079775</c:v>
                </c:pt>
                <c:pt idx="166">
                  <c:v>1.686494031737457</c:v>
                </c:pt>
                <c:pt idx="167">
                  <c:v>1.6958746050569959</c:v>
                </c:pt>
                <c:pt idx="168">
                  <c:v>2.8421152150522349</c:v>
                </c:pt>
                <c:pt idx="169">
                  <c:v>2.0007558898097497</c:v>
                </c:pt>
                <c:pt idx="170">
                  <c:v>1.6949954602131398</c:v>
                </c:pt>
                <c:pt idx="171">
                  <c:v>1.2850643911872934</c:v>
                </c:pt>
                <c:pt idx="172">
                  <c:v>1.4060601216341579</c:v>
                </c:pt>
                <c:pt idx="173">
                  <c:v>0.59622252696606071</c:v>
                </c:pt>
                <c:pt idx="174">
                  <c:v>1.2553400489840938</c:v>
                </c:pt>
                <c:pt idx="175">
                  <c:v>1.7193631982920605</c:v>
                </c:pt>
                <c:pt idx="176">
                  <c:v>1.9719660824461911</c:v>
                </c:pt>
                <c:pt idx="177">
                  <c:v>2.1039470546479837</c:v>
                </c:pt>
                <c:pt idx="178">
                  <c:v>2.3879914933519819</c:v>
                </c:pt>
                <c:pt idx="179">
                  <c:v>2.0463732732973274</c:v>
                </c:pt>
                <c:pt idx="180">
                  <c:v>2.4182794450645311</c:v>
                </c:pt>
                <c:pt idx="181">
                  <c:v>1.0449903913000613</c:v>
                </c:pt>
                <c:pt idx="182">
                  <c:v>1.2648125124448986</c:v>
                </c:pt>
                <c:pt idx="183">
                  <c:v>0.96534603048867595</c:v>
                </c:pt>
                <c:pt idx="184">
                  <c:v>1.2666802247066435</c:v>
                </c:pt>
                <c:pt idx="185">
                  <c:v>2.237076672611308</c:v>
                </c:pt>
                <c:pt idx="186">
                  <c:v>1.7459063549614247</c:v>
                </c:pt>
                <c:pt idx="187">
                  <c:v>1.2774201586515093</c:v>
                </c:pt>
                <c:pt idx="188">
                  <c:v>2.4253716434660446</c:v>
                </c:pt>
                <c:pt idx="189">
                  <c:v>2.3945778273984337</c:v>
                </c:pt>
                <c:pt idx="190">
                  <c:v>1.7471631254299453</c:v>
                </c:pt>
                <c:pt idx="191">
                  <c:v>1.4048492964071755</c:v>
                </c:pt>
                <c:pt idx="192">
                  <c:v>1.7116657172266045</c:v>
                </c:pt>
                <c:pt idx="193">
                  <c:v>3.0030999334806112</c:v>
                </c:pt>
                <c:pt idx="194">
                  <c:v>2.0085225410113368</c:v>
                </c:pt>
                <c:pt idx="195">
                  <c:v>2.1786589099674174</c:v>
                </c:pt>
                <c:pt idx="196">
                  <c:v>2.4010109572087499</c:v>
                </c:pt>
                <c:pt idx="197">
                  <c:v>2.4155535544961539</c:v>
                </c:pt>
                <c:pt idx="198">
                  <c:v>1.736723903001159</c:v>
                </c:pt>
                <c:pt idx="199">
                  <c:v>1.9096575155945488</c:v>
                </c:pt>
                <c:pt idx="200">
                  <c:v>1.7487455794988798</c:v>
                </c:pt>
                <c:pt idx="201">
                  <c:v>1.0532213319871955</c:v>
                </c:pt>
                <c:pt idx="202">
                  <c:v>2.8630825925050032</c:v>
                </c:pt>
                <c:pt idx="203">
                  <c:v>1.129364072064535</c:v>
                </c:pt>
                <c:pt idx="204">
                  <c:v>1.2745874174077401</c:v>
                </c:pt>
                <c:pt idx="205">
                  <c:v>1.736451103502731</c:v>
                </c:pt>
                <c:pt idx="206">
                  <c:v>2.8628184144200604</c:v>
                </c:pt>
                <c:pt idx="207">
                  <c:v>2.1616154286466571</c:v>
                </c:pt>
                <c:pt idx="208">
                  <c:v>2.1546904375561846</c:v>
                </c:pt>
                <c:pt idx="209">
                  <c:v>1.6797121019224341</c:v>
                </c:pt>
                <c:pt idx="210">
                  <c:v>2.0580786442108661</c:v>
                </c:pt>
                <c:pt idx="211">
                  <c:v>2.1461455333385104</c:v>
                </c:pt>
                <c:pt idx="212">
                  <c:v>2.861349654160017</c:v>
                </c:pt>
                <c:pt idx="213">
                  <c:v>1.6998026758876563</c:v>
                </c:pt>
                <c:pt idx="214">
                  <c:v>1.5222866356451688</c:v>
                </c:pt>
                <c:pt idx="215">
                  <c:v>1.3646909854610216</c:v>
                </c:pt>
                <c:pt idx="216">
                  <c:v>1.8136167763925108</c:v>
                </c:pt>
                <c:pt idx="217">
                  <c:v>1.9985076939600914</c:v>
                </c:pt>
                <c:pt idx="218">
                  <c:v>1.8578762860063811</c:v>
                </c:pt>
                <c:pt idx="219">
                  <c:v>1.8060191076591074</c:v>
                </c:pt>
                <c:pt idx="220">
                  <c:v>2.4356331514028762</c:v>
                </c:pt>
                <c:pt idx="221">
                  <c:v>2.2431141219770607</c:v>
                </c:pt>
                <c:pt idx="222">
                  <c:v>1.843678214048295</c:v>
                </c:pt>
                <c:pt idx="223">
                  <c:v>2.0910840570161118</c:v>
                </c:pt>
                <c:pt idx="224">
                  <c:v>2.4438886786982001</c:v>
                </c:pt>
                <c:pt idx="225">
                  <c:v>1.4347362620521122</c:v>
                </c:pt>
                <c:pt idx="226">
                  <c:v>2.4182101582548339</c:v>
                </c:pt>
                <c:pt idx="227">
                  <c:v>3.1368132029380948</c:v>
                </c:pt>
                <c:pt idx="228">
                  <c:v>3.8263476249209503</c:v>
                </c:pt>
                <c:pt idx="229">
                  <c:v>2.9799584543263391</c:v>
                </c:pt>
                <c:pt idx="230">
                  <c:v>2.5263729328679378</c:v>
                </c:pt>
                <c:pt idx="231">
                  <c:v>2.414716422008746</c:v>
                </c:pt>
                <c:pt idx="232">
                  <c:v>1.269496063237483</c:v>
                </c:pt>
                <c:pt idx="233">
                  <c:v>2.5022133954804371</c:v>
                </c:pt>
                <c:pt idx="234">
                  <c:v>3.4713219540871632</c:v>
                </c:pt>
                <c:pt idx="235">
                  <c:v>3.7993523175742938</c:v>
                </c:pt>
                <c:pt idx="236">
                  <c:v>1.9611912997667167</c:v>
                </c:pt>
                <c:pt idx="237">
                  <c:v>2.404619403768383</c:v>
                </c:pt>
                <c:pt idx="238">
                  <c:v>2.0141746093404627</c:v>
                </c:pt>
                <c:pt idx="239">
                  <c:v>2.5882845068808664</c:v>
                </c:pt>
                <c:pt idx="240">
                  <c:v>4.5710884124277582</c:v>
                </c:pt>
                <c:pt idx="241">
                  <c:v>3.3573324387787311</c:v>
                </c:pt>
                <c:pt idx="242">
                  <c:v>2.0781081294693</c:v>
                </c:pt>
                <c:pt idx="243">
                  <c:v>2.5906170556472889</c:v>
                </c:pt>
                <c:pt idx="244">
                  <c:v>3.5894161537897751</c:v>
                </c:pt>
                <c:pt idx="245">
                  <c:v>3.5354195858871611</c:v>
                </c:pt>
                <c:pt idx="246">
                  <c:v>2.947703034026389</c:v>
                </c:pt>
                <c:pt idx="247">
                  <c:v>4.434408847799979</c:v>
                </c:pt>
                <c:pt idx="248">
                  <c:v>3.8382836239168507</c:v>
                </c:pt>
                <c:pt idx="249">
                  <c:v>3.6829509316436013</c:v>
                </c:pt>
                <c:pt idx="250">
                  <c:v>4.1729470194529821</c:v>
                </c:pt>
                <c:pt idx="251">
                  <c:v>3.0231610945813485</c:v>
                </c:pt>
                <c:pt idx="252">
                  <c:v>1.8994285320214828</c:v>
                </c:pt>
                <c:pt idx="253">
                  <c:v>2.464352663691681</c:v>
                </c:pt>
                <c:pt idx="254">
                  <c:v>2.789987762566041</c:v>
                </c:pt>
                <c:pt idx="255">
                  <c:v>1.837873752179199</c:v>
                </c:pt>
                <c:pt idx="256">
                  <c:v>2.6546950834648406</c:v>
                </c:pt>
                <c:pt idx="257">
                  <c:v>2.6858868614688718</c:v>
                </c:pt>
                <c:pt idx="258">
                  <c:v>1.8826615051020841</c:v>
                </c:pt>
                <c:pt idx="259">
                  <c:v>1.8012137751344519</c:v>
                </c:pt>
                <c:pt idx="260">
                  <c:v>3.0269686408042933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3.4000018614208023</c:v>
                </c:pt>
                <c:pt idx="264">
                  <c:v>5.0774222986752831</c:v>
                </c:pt>
                <c:pt idx="265">
                  <c:v>4.4777581239544713</c:v>
                </c:pt>
                <c:pt idx="266">
                  <c:v>4.1724500364033732</c:v>
                </c:pt>
                <c:pt idx="267">
                  <c:v>5.4683198513660969</c:v>
                </c:pt>
                <c:pt idx="268">
                  <c:v>3.2132763110129008</c:v>
                </c:pt>
                <c:pt idx="269">
                  <c:v>1.7645165614363507</c:v>
                </c:pt>
                <c:pt idx="270">
                  <c:v>2.7198389862268297</c:v>
                </c:pt>
                <c:pt idx="271">
                  <c:v>2.8237319152421394</c:v>
                </c:pt>
                <c:pt idx="272">
                  <c:v>3.4619013992869063</c:v>
                </c:pt>
                <c:pt idx="273">
                  <c:v>3.2407599759527455</c:v>
                </c:pt>
                <c:pt idx="274">
                  <c:v>1.8505085077302117</c:v>
                </c:pt>
                <c:pt idx="275">
                  <c:v>2.5697811532023422</c:v>
                </c:pt>
                <c:pt idx="276">
                  <c:v>2.967910778745634</c:v>
                </c:pt>
                <c:pt idx="277">
                  <c:v>1.7818238661864074</c:v>
                </c:pt>
                <c:pt idx="278">
                  <c:v>5.6813858832367572</c:v>
                </c:pt>
                <c:pt idx="279">
                  <c:v>3.6530766145542266</c:v>
                </c:pt>
                <c:pt idx="280">
                  <c:v>2.551890730066646</c:v>
                </c:pt>
                <c:pt idx="281">
                  <c:v>2.5236288969047025</c:v>
                </c:pt>
                <c:pt idx="282">
                  <c:v>4.1406867816300323</c:v>
                </c:pt>
                <c:pt idx="283">
                  <c:v>3.5901490482003195</c:v>
                </c:pt>
                <c:pt idx="284">
                  <c:v>4.6641986459832347</c:v>
                </c:pt>
                <c:pt idx="285">
                  <c:v>4.6218496309116262</c:v>
                </c:pt>
                <c:pt idx="286">
                  <c:v>3.895542922125657</c:v>
                </c:pt>
                <c:pt idx="287">
                  <c:v>4.4583335799537993</c:v>
                </c:pt>
                <c:pt idx="288">
                  <c:v>2.3967904521049905</c:v>
                </c:pt>
                <c:pt idx="289">
                  <c:v>2.3497900415052539</c:v>
                </c:pt>
                <c:pt idx="290">
                  <c:v>5.7847920085065496</c:v>
                </c:pt>
                <c:pt idx="291">
                  <c:v>2.9945807412358345</c:v>
                </c:pt>
                <c:pt idx="292">
                  <c:v>3.3334938211050789</c:v>
                </c:pt>
                <c:pt idx="293">
                  <c:v>3.9409239950070329</c:v>
                </c:pt>
                <c:pt idx="294">
                  <c:v>2.5503812496916747</c:v>
                </c:pt>
                <c:pt idx="295">
                  <c:v>4.0279340006336479</c:v>
                </c:pt>
                <c:pt idx="296">
                  <c:v>4.1568725762961867</c:v>
                </c:pt>
                <c:pt idx="297">
                  <c:v>2.8649222308630566</c:v>
                </c:pt>
                <c:pt idx="298">
                  <c:v>5.6398110464038371</c:v>
                </c:pt>
                <c:pt idx="299">
                  <c:v>4.6136844462239752</c:v>
                </c:pt>
                <c:pt idx="300">
                  <c:v>5.6950681776465668</c:v>
                </c:pt>
                <c:pt idx="301">
                  <c:v>3.0484622584395722</c:v>
                </c:pt>
                <c:pt idx="302">
                  <c:v>2.7576513096809805</c:v>
                </c:pt>
                <c:pt idx="303">
                  <c:v>5.3295165038979579</c:v>
                </c:pt>
                <c:pt idx="304">
                  <c:v>3.398097079887755</c:v>
                </c:pt>
                <c:pt idx="305">
                  <c:v>4.2976861657449845</c:v>
                </c:pt>
                <c:pt idx="306">
                  <c:v>4.0390334971462449</c:v>
                </c:pt>
                <c:pt idx="307">
                  <c:v>4.329659292732428</c:v>
                </c:pt>
                <c:pt idx="308">
                  <c:v>3.5302625544083495</c:v>
                </c:pt>
                <c:pt idx="309">
                  <c:v>4.1944607976703248</c:v>
                </c:pt>
                <c:pt idx="310">
                  <c:v>3.7979713771901507</c:v>
                </c:pt>
                <c:pt idx="311">
                  <c:v>4.9769255460262194</c:v>
                </c:pt>
                <c:pt idx="312">
                  <c:v>3.2155281623286487</c:v>
                </c:pt>
                <c:pt idx="313">
                  <c:v>4.1904947415973126</c:v>
                </c:pt>
                <c:pt idx="314">
                  <c:v>5.9816286055364642</c:v>
                </c:pt>
                <c:pt idx="315">
                  <c:v>3.5523556005613184</c:v>
                </c:pt>
                <c:pt idx="316">
                  <c:v>5.4479547189255522</c:v>
                </c:pt>
                <c:pt idx="317">
                  <c:v>4.0286732042690012</c:v>
                </c:pt>
                <c:pt idx="318">
                  <c:v>5.0805272273479094</c:v>
                </c:pt>
                <c:pt idx="319">
                  <c:v>5.2738269401269582</c:v>
                </c:pt>
                <c:pt idx="320">
                  <c:v>4.4427243990138221</c:v>
                </c:pt>
                <c:pt idx="321">
                  <c:v>4.8929526197917061</c:v>
                </c:pt>
                <c:pt idx="322">
                  <c:v>2.7206545705528726</c:v>
                </c:pt>
                <c:pt idx="323">
                  <c:v>3.6163369702324579</c:v>
                </c:pt>
                <c:pt idx="324">
                  <c:v>6.0406788469163502</c:v>
                </c:pt>
                <c:pt idx="325">
                  <c:v>5.1917273464882108</c:v>
                </c:pt>
                <c:pt idx="326">
                  <c:v>5.2624960751097705</c:v>
                </c:pt>
                <c:pt idx="327">
                  <c:v>3.8619200350151317</c:v>
                </c:pt>
                <c:pt idx="328">
                  <c:v>6.622560661053849</c:v>
                </c:pt>
                <c:pt idx="329">
                  <c:v>2.9306637901104118</c:v>
                </c:pt>
                <c:pt idx="330">
                  <c:v>4.0920535337793931</c:v>
                </c:pt>
                <c:pt idx="331">
                  <c:v>5.2947524311215943</c:v>
                </c:pt>
                <c:pt idx="332">
                  <c:v>4.7778226549000467</c:v>
                </c:pt>
                <c:pt idx="333">
                  <c:v>2.7781496682859488</c:v>
                </c:pt>
                <c:pt idx="334">
                  <c:v>3.9297032866797208</c:v>
                </c:pt>
                <c:pt idx="335">
                  <c:v>4.9252537508664993</c:v>
                </c:pt>
                <c:pt idx="336">
                  <c:v>4.1625431522732725</c:v>
                </c:pt>
                <c:pt idx="337">
                  <c:v>5.9854881601625296</c:v>
                </c:pt>
                <c:pt idx="338">
                  <c:v>6.4954997010573798</c:v>
                </c:pt>
                <c:pt idx="339">
                  <c:v>3.9421532158005728</c:v>
                </c:pt>
                <c:pt idx="340">
                  <c:v>6.5393320175434155</c:v>
                </c:pt>
                <c:pt idx="341">
                  <c:v>4.6903731291274005</c:v>
                </c:pt>
                <c:pt idx="342">
                  <c:v>4.0635165512268427</c:v>
                </c:pt>
                <c:pt idx="343">
                  <c:v>4.1239447729934744</c:v>
                </c:pt>
                <c:pt idx="344">
                  <c:v>3.2332784688310303</c:v>
                </c:pt>
                <c:pt idx="345">
                  <c:v>2.9100830007768419</c:v>
                </c:pt>
                <c:pt idx="346">
                  <c:v>3.2396090841473177</c:v>
                </c:pt>
                <c:pt idx="347">
                  <c:v>3.2606613574399042</c:v>
                </c:pt>
                <c:pt idx="348">
                  <c:v>5.3251537258880415</c:v>
                </c:pt>
                <c:pt idx="349">
                  <c:v>4.1133086525967997</c:v>
                </c:pt>
                <c:pt idx="350">
                  <c:v>6.4171206246045198</c:v>
                </c:pt>
                <c:pt idx="351">
                  <c:v>6.566517671125907</c:v>
                </c:pt>
                <c:pt idx="352">
                  <c:v>8.4997223582559069</c:v>
                </c:pt>
                <c:pt idx="353">
                  <c:v>12.204190330796814</c:v>
                </c:pt>
                <c:pt idx="354">
                  <c:v>9.0009762058208178</c:v>
                </c:pt>
                <c:pt idx="355">
                  <c:v>7.7698267170286606</c:v>
                </c:pt>
                <c:pt idx="356">
                  <c:v>5.7087186788703379</c:v>
                </c:pt>
                <c:pt idx="357">
                  <c:v>5.5851216183768795</c:v>
                </c:pt>
                <c:pt idx="358">
                  <c:v>5.5952343334635231</c:v>
                </c:pt>
                <c:pt idx="359">
                  <c:v>4.570845203317182</c:v>
                </c:pt>
                <c:pt idx="360">
                  <c:v>5.8925913822232161</c:v>
                </c:pt>
                <c:pt idx="361">
                  <c:v>4.6126061470325155</c:v>
                </c:pt>
                <c:pt idx="362">
                  <c:v>6.0250681250948723</c:v>
                </c:pt>
                <c:pt idx="363">
                  <c:v>4.1927521656545981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7-47D7-95D4-395D903C4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9-4394-9454-9FA24FE0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2584"/>
        <c:axId val="287032976"/>
      </c:scatterChart>
      <c:valAx>
        <c:axId val="28703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Estimated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976"/>
        <c:crosses val="autoZero"/>
        <c:crossBetween val="midCat"/>
      </c:valAx>
      <c:valAx>
        <c:axId val="2870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</a:t>
            </a:r>
            <a:r>
              <a:rPr lang="en-IN"/>
              <a:t>lot-</a:t>
            </a:r>
            <a:r>
              <a:rPr lang="en-IN" baseline="0"/>
              <a:t> 1 day lead</a:t>
            </a:r>
            <a:endParaRPr lang="en-IN"/>
          </a:p>
        </c:rich>
      </c:tx>
      <c:layout>
        <c:manualLayout>
          <c:xMode val="edge"/>
          <c:yMode val="edge"/>
          <c:x val="0.31711348445996573"/>
          <c:y val="2.938262931345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4700567009276"/>
          <c:y val="0.17309352517985613"/>
          <c:w val="0.85126164572939833"/>
          <c:h val="0.609144810136143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95680448850776"/>
                  <c:y val="6.9555846155272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Scatterplot!$C$5:$C$369</c:f>
              <c:numCache>
                <c:formatCode>General</c:formatCode>
                <c:ptCount val="365"/>
                <c:pt idx="0">
                  <c:v>4.5</c:v>
                </c:pt>
                <c:pt idx="1">
                  <c:v>4.4000000000000004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Scatterplot!$D$5:$D$369</c:f>
              <c:numCache>
                <c:formatCode>General</c:formatCode>
                <c:ptCount val="365"/>
                <c:pt idx="0">
                  <c:v>5.1704610622231479</c:v>
                </c:pt>
                <c:pt idx="1">
                  <c:v>4.424074059312276</c:v>
                </c:pt>
                <c:pt idx="2">
                  <c:v>7.5292800490943188</c:v>
                </c:pt>
                <c:pt idx="3">
                  <c:v>4.9385171287855014</c:v>
                </c:pt>
                <c:pt idx="4">
                  <c:v>5.8547061915720038</c:v>
                </c:pt>
                <c:pt idx="5">
                  <c:v>5.4336154621230053</c:v>
                </c:pt>
                <c:pt idx="6">
                  <c:v>6.0848422657393906</c:v>
                </c:pt>
                <c:pt idx="7">
                  <c:v>6.3245160644626175</c:v>
                </c:pt>
                <c:pt idx="8">
                  <c:v>5.7289875527549725</c:v>
                </c:pt>
                <c:pt idx="9">
                  <c:v>6.9148456486618484</c:v>
                </c:pt>
                <c:pt idx="10">
                  <c:v>7.2150256260848096</c:v>
                </c:pt>
                <c:pt idx="11">
                  <c:v>7.3696310277051795</c:v>
                </c:pt>
                <c:pt idx="12">
                  <c:v>7.870493816788434</c:v>
                </c:pt>
                <c:pt idx="13">
                  <c:v>7.0624392968077956</c:v>
                </c:pt>
                <c:pt idx="14">
                  <c:v>5.1451480434217522</c:v>
                </c:pt>
                <c:pt idx="15">
                  <c:v>7.5875282937369137</c:v>
                </c:pt>
                <c:pt idx="16">
                  <c:v>6.1730883614475633</c:v>
                </c:pt>
                <c:pt idx="17">
                  <c:v>6.1386138852394323</c:v>
                </c:pt>
                <c:pt idx="18">
                  <c:v>0.56769397488983131</c:v>
                </c:pt>
                <c:pt idx="19">
                  <c:v>0.17603947278228668</c:v>
                </c:pt>
                <c:pt idx="20">
                  <c:v>8.7505285465390177</c:v>
                </c:pt>
                <c:pt idx="21">
                  <c:v>7.6096992596621691</c:v>
                </c:pt>
                <c:pt idx="22">
                  <c:v>3.2353689840871911</c:v>
                </c:pt>
                <c:pt idx="23">
                  <c:v>1.1738410812110385</c:v>
                </c:pt>
                <c:pt idx="24">
                  <c:v>5.1103049367293831</c:v>
                </c:pt>
                <c:pt idx="25">
                  <c:v>7.519963641275079</c:v>
                </c:pt>
                <c:pt idx="26">
                  <c:v>3.3650359996633981</c:v>
                </c:pt>
                <c:pt idx="27">
                  <c:v>4.3893032894780291</c:v>
                </c:pt>
                <c:pt idx="28">
                  <c:v>11.056105000930108</c:v>
                </c:pt>
                <c:pt idx="29">
                  <c:v>4.7294558902758723</c:v>
                </c:pt>
                <c:pt idx="30">
                  <c:v>2.3544236970680297</c:v>
                </c:pt>
                <c:pt idx="31">
                  <c:v>3.398791880623691</c:v>
                </c:pt>
                <c:pt idx="32">
                  <c:v>4.7352800404691138</c:v>
                </c:pt>
                <c:pt idx="33">
                  <c:v>2.7759231185835671</c:v>
                </c:pt>
                <c:pt idx="34">
                  <c:v>3.5635218946882001</c:v>
                </c:pt>
                <c:pt idx="35">
                  <c:v>2.718739043720956</c:v>
                </c:pt>
                <c:pt idx="36">
                  <c:v>3.4757862660938303</c:v>
                </c:pt>
                <c:pt idx="37">
                  <c:v>4.5287989329121192</c:v>
                </c:pt>
                <c:pt idx="38">
                  <c:v>2.307005107327734</c:v>
                </c:pt>
                <c:pt idx="39">
                  <c:v>4.0777656484164355</c:v>
                </c:pt>
                <c:pt idx="40">
                  <c:v>2.531661341042843</c:v>
                </c:pt>
                <c:pt idx="41">
                  <c:v>2.2115815488767399</c:v>
                </c:pt>
                <c:pt idx="42">
                  <c:v>2.7825303530501762</c:v>
                </c:pt>
                <c:pt idx="43">
                  <c:v>5.0138555987894424</c:v>
                </c:pt>
                <c:pt idx="44">
                  <c:v>3.1572058375937488</c:v>
                </c:pt>
                <c:pt idx="45">
                  <c:v>1.7888353966355477</c:v>
                </c:pt>
                <c:pt idx="46">
                  <c:v>1.6162804719960147</c:v>
                </c:pt>
                <c:pt idx="47">
                  <c:v>1.1689622512584477</c:v>
                </c:pt>
                <c:pt idx="48">
                  <c:v>4.0729050752849592</c:v>
                </c:pt>
                <c:pt idx="49">
                  <c:v>2.0684740437280613</c:v>
                </c:pt>
                <c:pt idx="50">
                  <c:v>1.4370998872546104</c:v>
                </c:pt>
                <c:pt idx="51">
                  <c:v>0.96027518320829852</c:v>
                </c:pt>
                <c:pt idx="52">
                  <c:v>2.8202546135384758</c:v>
                </c:pt>
                <c:pt idx="53">
                  <c:v>2.5104374431037448</c:v>
                </c:pt>
                <c:pt idx="54">
                  <c:v>2.7348148925772819</c:v>
                </c:pt>
                <c:pt idx="55">
                  <c:v>1.3083411345844234</c:v>
                </c:pt>
                <c:pt idx="56">
                  <c:v>0.8983935891838708</c:v>
                </c:pt>
                <c:pt idx="57">
                  <c:v>1.2813815823732875</c:v>
                </c:pt>
                <c:pt idx="58">
                  <c:v>2.5570842637851796</c:v>
                </c:pt>
                <c:pt idx="59">
                  <c:v>2.4185045501060549</c:v>
                </c:pt>
                <c:pt idx="60">
                  <c:v>4.8562292902978443</c:v>
                </c:pt>
                <c:pt idx="61">
                  <c:v>0.93554713634966113</c:v>
                </c:pt>
                <c:pt idx="62">
                  <c:v>3.7001355034558872</c:v>
                </c:pt>
                <c:pt idx="63">
                  <c:v>2.0347268020736715</c:v>
                </c:pt>
                <c:pt idx="64">
                  <c:v>2.393943897249097</c:v>
                </c:pt>
                <c:pt idx="65">
                  <c:v>1.6172216181143153</c:v>
                </c:pt>
                <c:pt idx="66">
                  <c:v>2.9235638013793985</c:v>
                </c:pt>
                <c:pt idx="67">
                  <c:v>3.5224315143280238</c:v>
                </c:pt>
                <c:pt idx="68">
                  <c:v>3.3171484229698676</c:v>
                </c:pt>
                <c:pt idx="69">
                  <c:v>2.9929317201767374</c:v>
                </c:pt>
                <c:pt idx="70">
                  <c:v>1.3894284908546701</c:v>
                </c:pt>
                <c:pt idx="71">
                  <c:v>0.77187558056673811</c:v>
                </c:pt>
                <c:pt idx="72">
                  <c:v>1.4517349975423477</c:v>
                </c:pt>
                <c:pt idx="73">
                  <c:v>1.9429672150720436</c:v>
                </c:pt>
                <c:pt idx="74">
                  <c:v>2.3831908362241609</c:v>
                </c:pt>
                <c:pt idx="75">
                  <c:v>1.3353766155758304</c:v>
                </c:pt>
                <c:pt idx="76">
                  <c:v>1.5349556063357479</c:v>
                </c:pt>
                <c:pt idx="77">
                  <c:v>3.2024057981977547</c:v>
                </c:pt>
                <c:pt idx="78">
                  <c:v>1.6752820882294641</c:v>
                </c:pt>
                <c:pt idx="79">
                  <c:v>1.4872542626613172</c:v>
                </c:pt>
                <c:pt idx="80">
                  <c:v>1.8650898674331471</c:v>
                </c:pt>
                <c:pt idx="81">
                  <c:v>2.0707219494761127</c:v>
                </c:pt>
                <c:pt idx="82">
                  <c:v>2.3152637864522942</c:v>
                </c:pt>
                <c:pt idx="83">
                  <c:v>1.772335774219056</c:v>
                </c:pt>
                <c:pt idx="84">
                  <c:v>2.2387832231156146</c:v>
                </c:pt>
                <c:pt idx="85">
                  <c:v>2.2080712374295803</c:v>
                </c:pt>
                <c:pt idx="86">
                  <c:v>2.6592686485015684</c:v>
                </c:pt>
                <c:pt idx="87">
                  <c:v>2.4424190773902144</c:v>
                </c:pt>
                <c:pt idx="88">
                  <c:v>2.7412642150960171</c:v>
                </c:pt>
                <c:pt idx="89">
                  <c:v>0.83381422095495572</c:v>
                </c:pt>
                <c:pt idx="90">
                  <c:v>3.3723378490654996</c:v>
                </c:pt>
                <c:pt idx="91">
                  <c:v>1.8577295991919787</c:v>
                </c:pt>
                <c:pt idx="92">
                  <c:v>0.74446809660487545</c:v>
                </c:pt>
                <c:pt idx="93">
                  <c:v>1.0034635934750769</c:v>
                </c:pt>
                <c:pt idx="94">
                  <c:v>0.86870510419017077</c:v>
                </c:pt>
                <c:pt idx="95">
                  <c:v>1.5060433819654784</c:v>
                </c:pt>
                <c:pt idx="96">
                  <c:v>1.1073295341288063</c:v>
                </c:pt>
                <c:pt idx="97">
                  <c:v>1.9147900938309788</c:v>
                </c:pt>
                <c:pt idx="98">
                  <c:v>2.8080895882054926</c:v>
                </c:pt>
                <c:pt idx="99">
                  <c:v>3.4052717420086771</c:v>
                </c:pt>
                <c:pt idx="100">
                  <c:v>2.7838416867390481</c:v>
                </c:pt>
                <c:pt idx="101">
                  <c:v>3.6569977025968528</c:v>
                </c:pt>
                <c:pt idx="102">
                  <c:v>0.73326796210591227</c:v>
                </c:pt>
                <c:pt idx="103">
                  <c:v>1.8751923615156325</c:v>
                </c:pt>
                <c:pt idx="104">
                  <c:v>3.3125256877768465</c:v>
                </c:pt>
                <c:pt idx="105">
                  <c:v>2.5051432383858505</c:v>
                </c:pt>
                <c:pt idx="106">
                  <c:v>0.48490287989604813</c:v>
                </c:pt>
                <c:pt idx="107">
                  <c:v>2.5083522735873061</c:v>
                </c:pt>
                <c:pt idx="108">
                  <c:v>1.5080216365009116</c:v>
                </c:pt>
                <c:pt idx="109">
                  <c:v>0.55722767092875802</c:v>
                </c:pt>
                <c:pt idx="110">
                  <c:v>2.808384696100493</c:v>
                </c:pt>
                <c:pt idx="111">
                  <c:v>0.88526172579693141</c:v>
                </c:pt>
                <c:pt idx="112">
                  <c:v>1.0363637996812054</c:v>
                </c:pt>
                <c:pt idx="113">
                  <c:v>0.49975610939878889</c:v>
                </c:pt>
                <c:pt idx="114">
                  <c:v>2.3947002189722064</c:v>
                </c:pt>
                <c:pt idx="115">
                  <c:v>1.8801825357823343</c:v>
                </c:pt>
                <c:pt idx="116">
                  <c:v>2.0118060664485902</c:v>
                </c:pt>
                <c:pt idx="117">
                  <c:v>1.8415575603641938</c:v>
                </c:pt>
                <c:pt idx="118">
                  <c:v>2.373105243131846</c:v>
                </c:pt>
                <c:pt idx="119">
                  <c:v>1.868924290934749</c:v>
                </c:pt>
                <c:pt idx="120">
                  <c:v>1.61484081411739</c:v>
                </c:pt>
                <c:pt idx="121">
                  <c:v>2.0015883608264295</c:v>
                </c:pt>
                <c:pt idx="122">
                  <c:v>1.7474607589459781</c:v>
                </c:pt>
                <c:pt idx="123">
                  <c:v>0.54647704933541386</c:v>
                </c:pt>
                <c:pt idx="124">
                  <c:v>1.09641878022029</c:v>
                </c:pt>
                <c:pt idx="125">
                  <c:v>1.3619770028213634</c:v>
                </c:pt>
                <c:pt idx="126">
                  <c:v>0.90377531202258654</c:v>
                </c:pt>
                <c:pt idx="127">
                  <c:v>1.2846428366812703</c:v>
                </c:pt>
                <c:pt idx="128">
                  <c:v>1.5942247703167705</c:v>
                </c:pt>
                <c:pt idx="129">
                  <c:v>1.6095420871849622</c:v>
                </c:pt>
                <c:pt idx="130">
                  <c:v>1.2439247008039922</c:v>
                </c:pt>
                <c:pt idx="131">
                  <c:v>1.20419307882661</c:v>
                </c:pt>
                <c:pt idx="132">
                  <c:v>1.1403033860228362</c:v>
                </c:pt>
                <c:pt idx="133">
                  <c:v>1.3444217977696853</c:v>
                </c:pt>
                <c:pt idx="134">
                  <c:v>1.6434854567927888</c:v>
                </c:pt>
                <c:pt idx="135">
                  <c:v>1.517412048975477</c:v>
                </c:pt>
                <c:pt idx="136">
                  <c:v>1.0424961153734895</c:v>
                </c:pt>
                <c:pt idx="137">
                  <c:v>1.1523795118276849</c:v>
                </c:pt>
                <c:pt idx="138">
                  <c:v>0.90347823558185236</c:v>
                </c:pt>
                <c:pt idx="139">
                  <c:v>1.0693632724640942</c:v>
                </c:pt>
                <c:pt idx="140">
                  <c:v>3.8979133480954862</c:v>
                </c:pt>
                <c:pt idx="141">
                  <c:v>1.3604281825194233</c:v>
                </c:pt>
                <c:pt idx="142">
                  <c:v>1.29652821291769</c:v>
                </c:pt>
                <c:pt idx="143">
                  <c:v>1.184597632560149</c:v>
                </c:pt>
                <c:pt idx="144">
                  <c:v>1.1213109245477482</c:v>
                </c:pt>
                <c:pt idx="145">
                  <c:v>1.2124791688799537</c:v>
                </c:pt>
                <c:pt idx="146">
                  <c:v>1.1931064255639219</c:v>
                </c:pt>
                <c:pt idx="147">
                  <c:v>0.91640309288788302</c:v>
                </c:pt>
                <c:pt idx="148">
                  <c:v>1.1764429540679433</c:v>
                </c:pt>
                <c:pt idx="149">
                  <c:v>0.92679448911940143</c:v>
                </c:pt>
                <c:pt idx="150">
                  <c:v>1.4538214070281965</c:v>
                </c:pt>
                <c:pt idx="151">
                  <c:v>2.5620372233219495</c:v>
                </c:pt>
                <c:pt idx="152">
                  <c:v>1.179194728413655</c:v>
                </c:pt>
                <c:pt idx="153">
                  <c:v>1.389505752988089</c:v>
                </c:pt>
                <c:pt idx="154">
                  <c:v>1.4260826055356401</c:v>
                </c:pt>
                <c:pt idx="155">
                  <c:v>0.41704996884002998</c:v>
                </c:pt>
                <c:pt idx="156">
                  <c:v>1.7185863113967415</c:v>
                </c:pt>
                <c:pt idx="157">
                  <c:v>0.41914482358110677</c:v>
                </c:pt>
                <c:pt idx="158">
                  <c:v>1.4817593195166907</c:v>
                </c:pt>
                <c:pt idx="159">
                  <c:v>1.7472336960063397</c:v>
                </c:pt>
                <c:pt idx="160">
                  <c:v>1.202611760668755</c:v>
                </c:pt>
                <c:pt idx="161">
                  <c:v>1.2393516847519157</c:v>
                </c:pt>
                <c:pt idx="162">
                  <c:v>1.2684217003839542</c:v>
                </c:pt>
                <c:pt idx="163">
                  <c:v>1.6610524820349775</c:v>
                </c:pt>
                <c:pt idx="164">
                  <c:v>1.408805074446186</c:v>
                </c:pt>
                <c:pt idx="165">
                  <c:v>1.2151455203123527</c:v>
                </c:pt>
                <c:pt idx="166">
                  <c:v>1.6627684802561205</c:v>
                </c:pt>
                <c:pt idx="167">
                  <c:v>1.009821763850707</c:v>
                </c:pt>
                <c:pt idx="168">
                  <c:v>2.4658916537639599</c:v>
                </c:pt>
                <c:pt idx="169">
                  <c:v>1.2239999864346469</c:v>
                </c:pt>
                <c:pt idx="170">
                  <c:v>1.2587603427363663</c:v>
                </c:pt>
                <c:pt idx="171">
                  <c:v>0.9751301570711608</c:v>
                </c:pt>
                <c:pt idx="172">
                  <c:v>1.1753096350101566</c:v>
                </c:pt>
                <c:pt idx="173">
                  <c:v>0.6926847498841614</c:v>
                </c:pt>
                <c:pt idx="174">
                  <c:v>1.6233101601262274</c:v>
                </c:pt>
                <c:pt idx="175">
                  <c:v>1.5172478827384368</c:v>
                </c:pt>
                <c:pt idx="176">
                  <c:v>1.5869204189054114</c:v>
                </c:pt>
                <c:pt idx="177">
                  <c:v>1.4435918754923995</c:v>
                </c:pt>
                <c:pt idx="178">
                  <c:v>1.8504287719518659</c:v>
                </c:pt>
                <c:pt idx="179">
                  <c:v>2.0463732732973274</c:v>
                </c:pt>
                <c:pt idx="180">
                  <c:v>1.9309286279674589</c:v>
                </c:pt>
                <c:pt idx="181">
                  <c:v>1.2688764045355876</c:v>
                </c:pt>
                <c:pt idx="182">
                  <c:v>0.55180085503456766</c:v>
                </c:pt>
                <c:pt idx="183">
                  <c:v>0.79289563995111512</c:v>
                </c:pt>
                <c:pt idx="184">
                  <c:v>1.8485333018753862</c:v>
                </c:pt>
                <c:pt idx="185">
                  <c:v>2.237076672611308</c:v>
                </c:pt>
                <c:pt idx="186">
                  <c:v>1.4558760050323407</c:v>
                </c:pt>
                <c:pt idx="187">
                  <c:v>1.6812992035223531</c:v>
                </c:pt>
                <c:pt idx="188">
                  <c:v>1.7023636296971283</c:v>
                </c:pt>
                <c:pt idx="189">
                  <c:v>1.9077426324682765</c:v>
                </c:pt>
                <c:pt idx="190">
                  <c:v>1.8266430978891766</c:v>
                </c:pt>
                <c:pt idx="191">
                  <c:v>1.4048492964071755</c:v>
                </c:pt>
                <c:pt idx="192">
                  <c:v>1.514753255854004</c:v>
                </c:pt>
                <c:pt idx="193">
                  <c:v>3.0030999334806112</c:v>
                </c:pt>
                <c:pt idx="194">
                  <c:v>2.0985233152604224</c:v>
                </c:pt>
                <c:pt idx="195">
                  <c:v>2.3418293815740325</c:v>
                </c:pt>
                <c:pt idx="196">
                  <c:v>1.0512906049276352</c:v>
                </c:pt>
                <c:pt idx="197">
                  <c:v>2.2050742280292286</c:v>
                </c:pt>
                <c:pt idx="198">
                  <c:v>1.6866446429100543</c:v>
                </c:pt>
                <c:pt idx="199">
                  <c:v>2.3963858452558346</c:v>
                </c:pt>
                <c:pt idx="200">
                  <c:v>2.9482052142740471</c:v>
                </c:pt>
                <c:pt idx="201">
                  <c:v>1.2905137348340816</c:v>
                </c:pt>
                <c:pt idx="202">
                  <c:v>2.5496478234685127</c:v>
                </c:pt>
                <c:pt idx="203">
                  <c:v>1.129364072064535</c:v>
                </c:pt>
                <c:pt idx="204">
                  <c:v>1.8351172604490904</c:v>
                </c:pt>
                <c:pt idx="205">
                  <c:v>1.9464369283061298</c:v>
                </c:pt>
                <c:pt idx="206">
                  <c:v>1.2751392764828569</c:v>
                </c:pt>
                <c:pt idx="207">
                  <c:v>1.8346913021844364</c:v>
                </c:pt>
                <c:pt idx="208">
                  <c:v>2.0585595848926141</c:v>
                </c:pt>
                <c:pt idx="209">
                  <c:v>1.813015440837932</c:v>
                </c:pt>
                <c:pt idx="210">
                  <c:v>2.1019420777577063</c:v>
                </c:pt>
                <c:pt idx="211">
                  <c:v>2.5276759880925956</c:v>
                </c:pt>
                <c:pt idx="212">
                  <c:v>2.4620392036155878</c:v>
                </c:pt>
                <c:pt idx="213">
                  <c:v>1.5513574917541402</c:v>
                </c:pt>
                <c:pt idx="214">
                  <c:v>2.9469537659574851</c:v>
                </c:pt>
                <c:pt idx="215">
                  <c:v>1.753511193619516</c:v>
                </c:pt>
                <c:pt idx="216">
                  <c:v>1.2342668201918587</c:v>
                </c:pt>
                <c:pt idx="217">
                  <c:v>1.5587266643064679</c:v>
                </c:pt>
                <c:pt idx="218">
                  <c:v>2.0153721637865911</c:v>
                </c:pt>
                <c:pt idx="219">
                  <c:v>1.8637920718352106</c:v>
                </c:pt>
                <c:pt idx="220">
                  <c:v>2.1023156985266609</c:v>
                </c:pt>
                <c:pt idx="221">
                  <c:v>2.275200402201051</c:v>
                </c:pt>
                <c:pt idx="222">
                  <c:v>1.6024492270351225</c:v>
                </c:pt>
                <c:pt idx="223">
                  <c:v>1.9021096928423935</c:v>
                </c:pt>
                <c:pt idx="224">
                  <c:v>1.6282300438946482</c:v>
                </c:pt>
                <c:pt idx="225">
                  <c:v>1.41655840496713</c:v>
                </c:pt>
                <c:pt idx="226">
                  <c:v>2.3215703022781478</c:v>
                </c:pt>
                <c:pt idx="227">
                  <c:v>3.3383320852040339</c:v>
                </c:pt>
                <c:pt idx="228">
                  <c:v>4.003632649761637</c:v>
                </c:pt>
                <c:pt idx="229">
                  <c:v>3.0270984993895569</c:v>
                </c:pt>
                <c:pt idx="230">
                  <c:v>1.5598636824042693</c:v>
                </c:pt>
                <c:pt idx="231">
                  <c:v>2.8206059726165673</c:v>
                </c:pt>
                <c:pt idx="232">
                  <c:v>1.2118611775026231</c:v>
                </c:pt>
                <c:pt idx="233">
                  <c:v>2.4162897712969391</c:v>
                </c:pt>
                <c:pt idx="234">
                  <c:v>3.1438234492538033</c:v>
                </c:pt>
                <c:pt idx="235">
                  <c:v>2.7051284497956924</c:v>
                </c:pt>
                <c:pt idx="236">
                  <c:v>2.0618358318315146</c:v>
                </c:pt>
                <c:pt idx="237">
                  <c:v>2.2501407934172346</c:v>
                </c:pt>
                <c:pt idx="238">
                  <c:v>2.084078263434709</c:v>
                </c:pt>
                <c:pt idx="239">
                  <c:v>2.6763364176460418</c:v>
                </c:pt>
                <c:pt idx="240">
                  <c:v>4.1034758634800674</c:v>
                </c:pt>
                <c:pt idx="241">
                  <c:v>3.9357417487534154</c:v>
                </c:pt>
                <c:pt idx="242">
                  <c:v>1.8984535317153581</c:v>
                </c:pt>
                <c:pt idx="243">
                  <c:v>2.622170162252131</c:v>
                </c:pt>
                <c:pt idx="244">
                  <c:v>3.4044778481856808</c:v>
                </c:pt>
                <c:pt idx="245">
                  <c:v>3.2689049878204508</c:v>
                </c:pt>
                <c:pt idx="246">
                  <c:v>2.3804069081061385</c:v>
                </c:pt>
                <c:pt idx="247">
                  <c:v>4.0408653295424086</c:v>
                </c:pt>
                <c:pt idx="248">
                  <c:v>3.9361715637682675</c:v>
                </c:pt>
                <c:pt idx="249">
                  <c:v>3.2417582623342414</c:v>
                </c:pt>
                <c:pt idx="250">
                  <c:v>5.229137889115826</c:v>
                </c:pt>
                <c:pt idx="251">
                  <c:v>4.8742312329009438</c:v>
                </c:pt>
                <c:pt idx="252">
                  <c:v>2.3343835029315385</c:v>
                </c:pt>
                <c:pt idx="253">
                  <c:v>2.5941352575911436</c:v>
                </c:pt>
                <c:pt idx="254">
                  <c:v>2.461634230772042</c:v>
                </c:pt>
                <c:pt idx="255">
                  <c:v>2.1111644657939355</c:v>
                </c:pt>
                <c:pt idx="256">
                  <c:v>1.128532007209365</c:v>
                </c:pt>
                <c:pt idx="257">
                  <c:v>3.0024185194513273</c:v>
                </c:pt>
                <c:pt idx="258">
                  <c:v>1.8719925106228774</c:v>
                </c:pt>
                <c:pt idx="259">
                  <c:v>2.3080653426650213</c:v>
                </c:pt>
                <c:pt idx="260">
                  <c:v>2.9059943020237875</c:v>
                </c:pt>
                <c:pt idx="261">
                  <c:v>3.2096245563670696</c:v>
                </c:pt>
                <c:pt idx="262">
                  <c:v>4.3512187273273577</c:v>
                </c:pt>
                <c:pt idx="263">
                  <c:v>3.9987742494322664</c:v>
                </c:pt>
                <c:pt idx="264">
                  <c:v>4.4164326452323985</c:v>
                </c:pt>
                <c:pt idx="265">
                  <c:v>3.9581111288107556</c:v>
                </c:pt>
                <c:pt idx="266">
                  <c:v>4.2054720028133419</c:v>
                </c:pt>
                <c:pt idx="267">
                  <c:v>4.3937458223233641</c:v>
                </c:pt>
                <c:pt idx="268">
                  <c:v>4.282357829586763</c:v>
                </c:pt>
                <c:pt idx="269">
                  <c:v>2.3839831307096717</c:v>
                </c:pt>
                <c:pt idx="270">
                  <c:v>2.886602865990179</c:v>
                </c:pt>
                <c:pt idx="271">
                  <c:v>2.7432520136118845</c:v>
                </c:pt>
                <c:pt idx="272">
                  <c:v>3.3622512274629348</c:v>
                </c:pt>
                <c:pt idx="273">
                  <c:v>2.5461462523035645</c:v>
                </c:pt>
                <c:pt idx="274">
                  <c:v>2.7075758882630985</c:v>
                </c:pt>
                <c:pt idx="275">
                  <c:v>2.3416680171584363</c:v>
                </c:pt>
                <c:pt idx="276">
                  <c:v>4.034348356450943</c:v>
                </c:pt>
                <c:pt idx="277">
                  <c:v>2.718034145470281</c:v>
                </c:pt>
                <c:pt idx="278">
                  <c:v>5.5671415900200678</c:v>
                </c:pt>
                <c:pt idx="279">
                  <c:v>4.2142960572206674</c:v>
                </c:pt>
                <c:pt idx="280">
                  <c:v>2.3010412312873183</c:v>
                </c:pt>
                <c:pt idx="281">
                  <c:v>2.3281306522021827</c:v>
                </c:pt>
                <c:pt idx="282">
                  <c:v>3.1867116233069259</c:v>
                </c:pt>
                <c:pt idx="283">
                  <c:v>3.7427720568296476</c:v>
                </c:pt>
                <c:pt idx="284">
                  <c:v>3.1814233946340322</c:v>
                </c:pt>
                <c:pt idx="285">
                  <c:v>3.7022330844190794</c:v>
                </c:pt>
                <c:pt idx="286">
                  <c:v>4.3508422223188292</c:v>
                </c:pt>
                <c:pt idx="287">
                  <c:v>4.2132737156621278</c:v>
                </c:pt>
                <c:pt idx="288">
                  <c:v>4.667340087975882</c:v>
                </c:pt>
                <c:pt idx="289">
                  <c:v>4.0641351159089361</c:v>
                </c:pt>
                <c:pt idx="290">
                  <c:v>5.446304492056651</c:v>
                </c:pt>
                <c:pt idx="291">
                  <c:v>3.7347387398257381</c:v>
                </c:pt>
                <c:pt idx="292">
                  <c:v>3.7432505845338224</c:v>
                </c:pt>
                <c:pt idx="293">
                  <c:v>3.6120190701154371</c:v>
                </c:pt>
                <c:pt idx="294">
                  <c:v>2.1190489092932605</c:v>
                </c:pt>
                <c:pt idx="295">
                  <c:v>3.4412366944129409</c:v>
                </c:pt>
                <c:pt idx="296">
                  <c:v>3.7104038944052169</c:v>
                </c:pt>
                <c:pt idx="297">
                  <c:v>3.2926884536500558</c:v>
                </c:pt>
                <c:pt idx="298">
                  <c:v>5.0460140172487984</c:v>
                </c:pt>
                <c:pt idx="299">
                  <c:v>5.6137855257531371</c:v>
                </c:pt>
                <c:pt idx="300">
                  <c:v>4.9996705797111192</c:v>
                </c:pt>
                <c:pt idx="301">
                  <c:v>4.2556636952115721</c:v>
                </c:pt>
                <c:pt idx="302">
                  <c:v>3.0435697997525577</c:v>
                </c:pt>
                <c:pt idx="303">
                  <c:v>5.007258503287547</c:v>
                </c:pt>
                <c:pt idx="304">
                  <c:v>4.0803618516801361</c:v>
                </c:pt>
                <c:pt idx="305">
                  <c:v>3.0456288827379758</c:v>
                </c:pt>
                <c:pt idx="306">
                  <c:v>4.6868706661528865</c:v>
                </c:pt>
                <c:pt idx="307">
                  <c:v>4.0261902151076034</c:v>
                </c:pt>
                <c:pt idx="308">
                  <c:v>3.8941279008353531</c:v>
                </c:pt>
                <c:pt idx="309">
                  <c:v>5.1245605833261259</c:v>
                </c:pt>
                <c:pt idx="310">
                  <c:v>4.5531046463505023</c:v>
                </c:pt>
                <c:pt idx="311">
                  <c:v>3.8327594521649564</c:v>
                </c:pt>
                <c:pt idx="312">
                  <c:v>3.2536127263741794</c:v>
                </c:pt>
                <c:pt idx="313">
                  <c:v>5.0265201476087178</c:v>
                </c:pt>
                <c:pt idx="314">
                  <c:v>5.3037243636509537</c:v>
                </c:pt>
                <c:pt idx="315">
                  <c:v>4.8082236680158452</c:v>
                </c:pt>
                <c:pt idx="316">
                  <c:v>4.8116362348411119</c:v>
                </c:pt>
                <c:pt idx="317">
                  <c:v>4.8643550029769127</c:v>
                </c:pt>
                <c:pt idx="318">
                  <c:v>5.3703191019888186</c:v>
                </c:pt>
                <c:pt idx="319">
                  <c:v>5.6971705451558785</c:v>
                </c:pt>
                <c:pt idx="320">
                  <c:v>4.4506020822389667</c:v>
                </c:pt>
                <c:pt idx="321">
                  <c:v>2.8479376534445771</c:v>
                </c:pt>
                <c:pt idx="322">
                  <c:v>3.1652294573098572</c:v>
                </c:pt>
                <c:pt idx="323">
                  <c:v>4.3700775653299084</c:v>
                </c:pt>
                <c:pt idx="324">
                  <c:v>5.7304739608732502</c:v>
                </c:pt>
                <c:pt idx="325">
                  <c:v>5.1213336714666884</c:v>
                </c:pt>
                <c:pt idx="326">
                  <c:v>5.1881193902877794</c:v>
                </c:pt>
                <c:pt idx="327">
                  <c:v>6.2669675378046454</c:v>
                </c:pt>
                <c:pt idx="328">
                  <c:v>5.1510261588076744</c:v>
                </c:pt>
                <c:pt idx="329">
                  <c:v>3.9945309358184264</c:v>
                </c:pt>
                <c:pt idx="330">
                  <c:v>3.9060812135188692</c:v>
                </c:pt>
                <c:pt idx="331">
                  <c:v>5.4331504393246073</c:v>
                </c:pt>
                <c:pt idx="332">
                  <c:v>4.6468932139884647</c:v>
                </c:pt>
                <c:pt idx="333">
                  <c:v>4.4543277142269559</c:v>
                </c:pt>
                <c:pt idx="334">
                  <c:v>3.6654721483662174</c:v>
                </c:pt>
                <c:pt idx="335">
                  <c:v>2.8841738520611897</c:v>
                </c:pt>
                <c:pt idx="336">
                  <c:v>3.6145017350899828</c:v>
                </c:pt>
                <c:pt idx="337">
                  <c:v>6.168868006197874</c:v>
                </c:pt>
                <c:pt idx="338">
                  <c:v>5.6023668456871425</c:v>
                </c:pt>
                <c:pt idx="339">
                  <c:v>5.8578791778935626</c:v>
                </c:pt>
                <c:pt idx="340">
                  <c:v>6.6174627076857089</c:v>
                </c:pt>
                <c:pt idx="341">
                  <c:v>5.268000373545255</c:v>
                </c:pt>
                <c:pt idx="342">
                  <c:v>4.3031546474611524</c:v>
                </c:pt>
                <c:pt idx="343">
                  <c:v>5.3445294542770618</c:v>
                </c:pt>
                <c:pt idx="344">
                  <c:v>3.6930822111688015</c:v>
                </c:pt>
                <c:pt idx="345">
                  <c:v>4.0683233213611505</c:v>
                </c:pt>
                <c:pt idx="346">
                  <c:v>2.9067922546072684</c:v>
                </c:pt>
                <c:pt idx="347">
                  <c:v>4.1115665328824056</c:v>
                </c:pt>
                <c:pt idx="348">
                  <c:v>5.7116248338871758</c:v>
                </c:pt>
                <c:pt idx="349">
                  <c:v>3.8914452498689909</c:v>
                </c:pt>
                <c:pt idx="350">
                  <c:v>5.5788360550316032</c:v>
                </c:pt>
                <c:pt idx="351">
                  <c:v>4.2443451471947382</c:v>
                </c:pt>
                <c:pt idx="352">
                  <c:v>8.056298707774932</c:v>
                </c:pt>
                <c:pt idx="353">
                  <c:v>9.4584134367986898</c:v>
                </c:pt>
                <c:pt idx="354">
                  <c:v>9.7835367897900785</c:v>
                </c:pt>
                <c:pt idx="355">
                  <c:v>7.502448058687273</c:v>
                </c:pt>
                <c:pt idx="356">
                  <c:v>6.3793205327884541</c:v>
                </c:pt>
                <c:pt idx="357">
                  <c:v>5.4931993390844545</c:v>
                </c:pt>
                <c:pt idx="358">
                  <c:v>5.1403985413189801</c:v>
                </c:pt>
                <c:pt idx="359">
                  <c:v>4.4430360506777493</c:v>
                </c:pt>
                <c:pt idx="360">
                  <c:v>4.5689342494298337</c:v>
                </c:pt>
                <c:pt idx="361">
                  <c:v>5.16148054195612</c:v>
                </c:pt>
                <c:pt idx="362">
                  <c:v>5.1233871196538461</c:v>
                </c:pt>
                <c:pt idx="363">
                  <c:v>4.8499880065103804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7-44D1-B17E-A6808EE2B5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A-404F-B210-FF1BF9F0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07112"/>
        <c:axId val="344712992"/>
      </c:scatterChart>
      <c:valAx>
        <c:axId val="3447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Estimated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2992"/>
        <c:crosses val="autoZero"/>
        <c:crossBetween val="midCat"/>
      </c:valAx>
      <c:valAx>
        <c:axId val="344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F1 RAW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434344663509421"/>
          <c:y val="5.79730209521938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4715232578431"/>
          <c:y val="0.14587006528949242"/>
          <c:w val="0.83535164213179158"/>
          <c:h val="0.65468936448233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[1]Data!$D$4</c:f>
              <c:strCache>
                <c:ptCount val="1"/>
                <c:pt idx="0">
                  <c:v>ET in mm  (forecasted)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[1]Data!$C$5:$C$369</c:f>
              <c:numCache>
                <c:formatCode>General</c:formatCode>
                <c:ptCount val="365"/>
                <c:pt idx="1">
                  <c:v>4.5</c:v>
                </c:pt>
                <c:pt idx="2">
                  <c:v>4.4000000000000004</c:v>
                </c:pt>
                <c:pt idx="3">
                  <c:v>5.7</c:v>
                </c:pt>
                <c:pt idx="4">
                  <c:v>5.4</c:v>
                </c:pt>
                <c:pt idx="5">
                  <c:v>5.9</c:v>
                </c:pt>
                <c:pt idx="6">
                  <c:v>5.6</c:v>
                </c:pt>
                <c:pt idx="7">
                  <c:v>5.9</c:v>
                </c:pt>
                <c:pt idx="8">
                  <c:v>3.4</c:v>
                </c:pt>
                <c:pt idx="9">
                  <c:v>3.8</c:v>
                </c:pt>
                <c:pt idx="10">
                  <c:v>2</c:v>
                </c:pt>
                <c:pt idx="11">
                  <c:v>2.8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3.8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3.5</c:v>
                </c:pt>
                <c:pt idx="20">
                  <c:v>5.9</c:v>
                </c:pt>
                <c:pt idx="21">
                  <c:v>5.6</c:v>
                </c:pt>
                <c:pt idx="22">
                  <c:v>5.9</c:v>
                </c:pt>
                <c:pt idx="23">
                  <c:v>3.4</c:v>
                </c:pt>
                <c:pt idx="24">
                  <c:v>3.8</c:v>
                </c:pt>
                <c:pt idx="25">
                  <c:v>5</c:v>
                </c:pt>
                <c:pt idx="26">
                  <c:v>3.3</c:v>
                </c:pt>
                <c:pt idx="27">
                  <c:v>5</c:v>
                </c:pt>
                <c:pt idx="28">
                  <c:v>4.8</c:v>
                </c:pt>
                <c:pt idx="29">
                  <c:v>4.5999999999999996</c:v>
                </c:pt>
                <c:pt idx="30">
                  <c:v>3.5</c:v>
                </c:pt>
                <c:pt idx="31">
                  <c:v>3</c:v>
                </c:pt>
                <c:pt idx="32">
                  <c:v>3.7</c:v>
                </c:pt>
                <c:pt idx="33">
                  <c:v>4.2</c:v>
                </c:pt>
                <c:pt idx="34">
                  <c:v>3.4</c:v>
                </c:pt>
                <c:pt idx="35">
                  <c:v>3.5</c:v>
                </c:pt>
                <c:pt idx="36">
                  <c:v>4.5999999999999996</c:v>
                </c:pt>
                <c:pt idx="37">
                  <c:v>4.5</c:v>
                </c:pt>
                <c:pt idx="38">
                  <c:v>3.2</c:v>
                </c:pt>
                <c:pt idx="39">
                  <c:v>4.9000000000000004</c:v>
                </c:pt>
                <c:pt idx="40">
                  <c:v>5</c:v>
                </c:pt>
                <c:pt idx="41">
                  <c:v>3.3</c:v>
                </c:pt>
                <c:pt idx="42">
                  <c:v>5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3.4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</c:v>
                </c:pt>
                <c:pt idx="55">
                  <c:v>3.3</c:v>
                </c:pt>
                <c:pt idx="56">
                  <c:v>2.9</c:v>
                </c:pt>
                <c:pt idx="57">
                  <c:v>1.7</c:v>
                </c:pt>
                <c:pt idx="58">
                  <c:v>1.6</c:v>
                </c:pt>
                <c:pt idx="59">
                  <c:v>2.2999999999999998</c:v>
                </c:pt>
                <c:pt idx="60">
                  <c:v>3.6</c:v>
                </c:pt>
                <c:pt idx="61">
                  <c:v>2.7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2.9</c:v>
                </c:pt>
                <c:pt idx="65">
                  <c:v>3.1</c:v>
                </c:pt>
                <c:pt idx="66">
                  <c:v>2.8</c:v>
                </c:pt>
                <c:pt idx="67">
                  <c:v>2.2000000000000002</c:v>
                </c:pt>
                <c:pt idx="68">
                  <c:v>2.9</c:v>
                </c:pt>
                <c:pt idx="69">
                  <c:v>3.2</c:v>
                </c:pt>
                <c:pt idx="70">
                  <c:v>4.0999999999999996</c:v>
                </c:pt>
                <c:pt idx="71">
                  <c:v>4.5</c:v>
                </c:pt>
                <c:pt idx="72">
                  <c:v>2.7</c:v>
                </c:pt>
                <c:pt idx="73">
                  <c:v>2.5</c:v>
                </c:pt>
                <c:pt idx="74">
                  <c:v>3.5</c:v>
                </c:pt>
                <c:pt idx="75">
                  <c:v>4.2</c:v>
                </c:pt>
                <c:pt idx="76">
                  <c:v>4.8</c:v>
                </c:pt>
                <c:pt idx="77">
                  <c:v>3.5</c:v>
                </c:pt>
                <c:pt idx="78">
                  <c:v>2.2999999999999998</c:v>
                </c:pt>
                <c:pt idx="79">
                  <c:v>3.7</c:v>
                </c:pt>
                <c:pt idx="80">
                  <c:v>3.7</c:v>
                </c:pt>
                <c:pt idx="81">
                  <c:v>3.1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4.3</c:v>
                </c:pt>
                <c:pt idx="86">
                  <c:v>3.9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3.7</c:v>
                </c:pt>
                <c:pt idx="91">
                  <c:v>2.9</c:v>
                </c:pt>
                <c:pt idx="92">
                  <c:v>2.2999999999999998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2.6</c:v>
                </c:pt>
                <c:pt idx="96">
                  <c:v>3.5</c:v>
                </c:pt>
                <c:pt idx="97">
                  <c:v>2.4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3.2</c:v>
                </c:pt>
                <c:pt idx="102">
                  <c:v>3.7</c:v>
                </c:pt>
                <c:pt idx="103">
                  <c:v>1.8</c:v>
                </c:pt>
                <c:pt idx="104">
                  <c:v>3.5</c:v>
                </c:pt>
                <c:pt idx="105">
                  <c:v>3.6</c:v>
                </c:pt>
                <c:pt idx="106">
                  <c:v>3.4</c:v>
                </c:pt>
                <c:pt idx="107">
                  <c:v>2.2000000000000002</c:v>
                </c:pt>
                <c:pt idx="108">
                  <c:v>3.4</c:v>
                </c:pt>
                <c:pt idx="109">
                  <c:v>3.3</c:v>
                </c:pt>
                <c:pt idx="110">
                  <c:v>3.1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3.2</c:v>
                </c:pt>
                <c:pt idx="114">
                  <c:v>2.8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3.2</c:v>
                </c:pt>
                <c:pt idx="119">
                  <c:v>2.7</c:v>
                </c:pt>
                <c:pt idx="120">
                  <c:v>3.5</c:v>
                </c:pt>
                <c:pt idx="121">
                  <c:v>2.4</c:v>
                </c:pt>
                <c:pt idx="122">
                  <c:v>3.3</c:v>
                </c:pt>
                <c:pt idx="123">
                  <c:v>3.3</c:v>
                </c:pt>
                <c:pt idx="124">
                  <c:v>3.4</c:v>
                </c:pt>
                <c:pt idx="125">
                  <c:v>3</c:v>
                </c:pt>
                <c:pt idx="126">
                  <c:v>3.3</c:v>
                </c:pt>
                <c:pt idx="127">
                  <c:v>2</c:v>
                </c:pt>
                <c:pt idx="128">
                  <c:v>3.4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3.2</c:v>
                </c:pt>
                <c:pt idx="135">
                  <c:v>2.7</c:v>
                </c:pt>
                <c:pt idx="136">
                  <c:v>2.4</c:v>
                </c:pt>
                <c:pt idx="137">
                  <c:v>2.1</c:v>
                </c:pt>
                <c:pt idx="138">
                  <c:v>2.8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2.2000000000000002</c:v>
                </c:pt>
                <c:pt idx="144">
                  <c:v>2.8</c:v>
                </c:pt>
                <c:pt idx="145">
                  <c:v>2</c:v>
                </c:pt>
                <c:pt idx="146">
                  <c:v>2.4</c:v>
                </c:pt>
                <c:pt idx="147">
                  <c:v>3.2</c:v>
                </c:pt>
                <c:pt idx="148">
                  <c:v>3</c:v>
                </c:pt>
                <c:pt idx="149">
                  <c:v>4.0999999999999996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2.6</c:v>
                </c:pt>
                <c:pt idx="156">
                  <c:v>3.2</c:v>
                </c:pt>
                <c:pt idx="157">
                  <c:v>2.6</c:v>
                </c:pt>
                <c:pt idx="158">
                  <c:v>2.5</c:v>
                </c:pt>
                <c:pt idx="159">
                  <c:v>2.9</c:v>
                </c:pt>
                <c:pt idx="160">
                  <c:v>1.6</c:v>
                </c:pt>
                <c:pt idx="161">
                  <c:v>2.7</c:v>
                </c:pt>
                <c:pt idx="162">
                  <c:v>2.9</c:v>
                </c:pt>
                <c:pt idx="163">
                  <c:v>2.6</c:v>
                </c:pt>
                <c:pt idx="164">
                  <c:v>2.5</c:v>
                </c:pt>
                <c:pt idx="165">
                  <c:v>2.6</c:v>
                </c:pt>
                <c:pt idx="166">
                  <c:v>1.7</c:v>
                </c:pt>
                <c:pt idx="167">
                  <c:v>1.4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1.7</c:v>
                </c:pt>
                <c:pt idx="173">
                  <c:v>2.1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2.2000000000000002</c:v>
                </c:pt>
                <c:pt idx="177">
                  <c:v>2.2999999999999998</c:v>
                </c:pt>
                <c:pt idx="178">
                  <c:v>1.1000000000000001</c:v>
                </c:pt>
                <c:pt idx="179">
                  <c:v>2.2999999999999998</c:v>
                </c:pt>
                <c:pt idx="180">
                  <c:v>2.1</c:v>
                </c:pt>
                <c:pt idx="181">
                  <c:v>2</c:v>
                </c:pt>
                <c:pt idx="182">
                  <c:v>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2</c:v>
                </c:pt>
                <c:pt idx="187">
                  <c:v>1.7</c:v>
                </c:pt>
                <c:pt idx="188">
                  <c:v>1.8</c:v>
                </c:pt>
                <c:pt idx="189">
                  <c:v>1.8</c:v>
                </c:pt>
                <c:pt idx="190">
                  <c:v>1.7</c:v>
                </c:pt>
                <c:pt idx="191">
                  <c:v>1.9</c:v>
                </c:pt>
                <c:pt idx="192">
                  <c:v>2</c:v>
                </c:pt>
                <c:pt idx="193">
                  <c:v>1.6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2.2999999999999998</c:v>
                </c:pt>
                <c:pt idx="199">
                  <c:v>1.9</c:v>
                </c:pt>
                <c:pt idx="200">
                  <c:v>1.3</c:v>
                </c:pt>
                <c:pt idx="201">
                  <c:v>1.6</c:v>
                </c:pt>
                <c:pt idx="202">
                  <c:v>1.6</c:v>
                </c:pt>
                <c:pt idx="203">
                  <c:v>2</c:v>
                </c:pt>
                <c:pt idx="204">
                  <c:v>1.5</c:v>
                </c:pt>
                <c:pt idx="205">
                  <c:v>2.1</c:v>
                </c:pt>
                <c:pt idx="206">
                  <c:v>2</c:v>
                </c:pt>
                <c:pt idx="207">
                  <c:v>2</c:v>
                </c:pt>
                <c:pt idx="208">
                  <c:v>1.1000000000000001</c:v>
                </c:pt>
                <c:pt idx="209">
                  <c:v>1</c:v>
                </c:pt>
                <c:pt idx="210">
                  <c:v>1.4</c:v>
                </c:pt>
                <c:pt idx="211">
                  <c:v>1.5</c:v>
                </c:pt>
                <c:pt idx="212">
                  <c:v>1.2</c:v>
                </c:pt>
                <c:pt idx="213">
                  <c:v>1.3</c:v>
                </c:pt>
                <c:pt idx="214">
                  <c:v>2</c:v>
                </c:pt>
                <c:pt idx="215">
                  <c:v>1.2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1.3</c:v>
                </c:pt>
                <c:pt idx="221">
                  <c:v>2.5</c:v>
                </c:pt>
                <c:pt idx="222">
                  <c:v>1.1000000000000001</c:v>
                </c:pt>
                <c:pt idx="223">
                  <c:v>1.9</c:v>
                </c:pt>
                <c:pt idx="224">
                  <c:v>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3.2</c:v>
                </c:pt>
                <c:pt idx="229">
                  <c:v>3.6</c:v>
                </c:pt>
                <c:pt idx="230">
                  <c:v>2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2.9</c:v>
                </c:pt>
                <c:pt idx="235">
                  <c:v>3</c:v>
                </c:pt>
                <c:pt idx="236">
                  <c:v>2.5</c:v>
                </c:pt>
                <c:pt idx="237">
                  <c:v>2.4</c:v>
                </c:pt>
                <c:pt idx="238">
                  <c:v>3</c:v>
                </c:pt>
                <c:pt idx="239">
                  <c:v>2.5</c:v>
                </c:pt>
                <c:pt idx="240">
                  <c:v>2.7</c:v>
                </c:pt>
                <c:pt idx="241">
                  <c:v>2.5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3</c:v>
                </c:pt>
                <c:pt idx="246">
                  <c:v>1.7</c:v>
                </c:pt>
                <c:pt idx="247">
                  <c:v>2.2999999999999998</c:v>
                </c:pt>
                <c:pt idx="248">
                  <c:v>3.3</c:v>
                </c:pt>
                <c:pt idx="249">
                  <c:v>2.2000000000000002</c:v>
                </c:pt>
                <c:pt idx="250">
                  <c:v>3</c:v>
                </c:pt>
                <c:pt idx="251">
                  <c:v>2.8</c:v>
                </c:pt>
                <c:pt idx="252">
                  <c:v>1.9</c:v>
                </c:pt>
                <c:pt idx="253">
                  <c:v>1.3</c:v>
                </c:pt>
                <c:pt idx="254">
                  <c:v>2.1</c:v>
                </c:pt>
                <c:pt idx="255">
                  <c:v>2.5</c:v>
                </c:pt>
                <c:pt idx="256">
                  <c:v>1.7</c:v>
                </c:pt>
                <c:pt idx="257">
                  <c:v>2.9</c:v>
                </c:pt>
                <c:pt idx="258">
                  <c:v>2.8</c:v>
                </c:pt>
                <c:pt idx="259">
                  <c:v>3</c:v>
                </c:pt>
                <c:pt idx="260">
                  <c:v>2.9</c:v>
                </c:pt>
                <c:pt idx="261">
                  <c:v>3</c:v>
                </c:pt>
                <c:pt idx="262">
                  <c:v>4.8</c:v>
                </c:pt>
                <c:pt idx="263">
                  <c:v>3.2</c:v>
                </c:pt>
                <c:pt idx="264">
                  <c:v>3.6</c:v>
                </c:pt>
                <c:pt idx="265">
                  <c:v>3.8</c:v>
                </c:pt>
                <c:pt idx="266">
                  <c:v>3.6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3.4</c:v>
                </c:pt>
                <c:pt idx="274">
                  <c:v>3.4</c:v>
                </c:pt>
                <c:pt idx="275">
                  <c:v>3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2.8</c:v>
                </c:pt>
                <c:pt idx="279">
                  <c:v>3.5</c:v>
                </c:pt>
                <c:pt idx="280">
                  <c:v>3.3</c:v>
                </c:pt>
                <c:pt idx="281">
                  <c:v>3.1</c:v>
                </c:pt>
                <c:pt idx="282">
                  <c:v>2.6</c:v>
                </c:pt>
                <c:pt idx="283">
                  <c:v>3.9</c:v>
                </c:pt>
                <c:pt idx="284">
                  <c:v>3.5</c:v>
                </c:pt>
                <c:pt idx="285">
                  <c:v>2.9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3.9</c:v>
                </c:pt>
                <c:pt idx="289">
                  <c:v>4.2</c:v>
                </c:pt>
                <c:pt idx="290">
                  <c:v>5</c:v>
                </c:pt>
                <c:pt idx="291">
                  <c:v>4.3</c:v>
                </c:pt>
                <c:pt idx="292">
                  <c:v>3.7</c:v>
                </c:pt>
                <c:pt idx="293">
                  <c:v>4.3</c:v>
                </c:pt>
                <c:pt idx="294">
                  <c:v>4</c:v>
                </c:pt>
                <c:pt idx="295">
                  <c:v>4.2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4.8</c:v>
                </c:pt>
                <c:pt idx="300">
                  <c:v>5.4</c:v>
                </c:pt>
                <c:pt idx="301">
                  <c:v>4.0999999999999996</c:v>
                </c:pt>
                <c:pt idx="302">
                  <c:v>4.3</c:v>
                </c:pt>
                <c:pt idx="303">
                  <c:v>4.8</c:v>
                </c:pt>
                <c:pt idx="304">
                  <c:v>4.3</c:v>
                </c:pt>
                <c:pt idx="305">
                  <c:v>3.6</c:v>
                </c:pt>
                <c:pt idx="306">
                  <c:v>3.4</c:v>
                </c:pt>
                <c:pt idx="307">
                  <c:v>4</c:v>
                </c:pt>
                <c:pt idx="308">
                  <c:v>2.9</c:v>
                </c:pt>
                <c:pt idx="309">
                  <c:v>4.5</c:v>
                </c:pt>
                <c:pt idx="310">
                  <c:v>4.2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5.2</c:v>
                </c:pt>
                <c:pt idx="314">
                  <c:v>4.8</c:v>
                </c:pt>
                <c:pt idx="315">
                  <c:v>4.3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4.2</c:v>
                </c:pt>
                <c:pt idx="319">
                  <c:v>4.3</c:v>
                </c:pt>
                <c:pt idx="320">
                  <c:v>4.8</c:v>
                </c:pt>
                <c:pt idx="321">
                  <c:v>4.8</c:v>
                </c:pt>
                <c:pt idx="322">
                  <c:v>4.2</c:v>
                </c:pt>
                <c:pt idx="323">
                  <c:v>4.5999999999999996</c:v>
                </c:pt>
                <c:pt idx="324">
                  <c:v>4.8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5.6</c:v>
                </c:pt>
                <c:pt idx="328">
                  <c:v>5.3</c:v>
                </c:pt>
                <c:pt idx="329">
                  <c:v>3.6</c:v>
                </c:pt>
                <c:pt idx="330">
                  <c:v>5</c:v>
                </c:pt>
                <c:pt idx="331">
                  <c:v>5.4</c:v>
                </c:pt>
                <c:pt idx="332">
                  <c:v>5.6</c:v>
                </c:pt>
                <c:pt idx="333">
                  <c:v>5</c:v>
                </c:pt>
                <c:pt idx="334">
                  <c:v>4.9000000000000004</c:v>
                </c:pt>
                <c:pt idx="335">
                  <c:v>5.5</c:v>
                </c:pt>
                <c:pt idx="336">
                  <c:v>4.8</c:v>
                </c:pt>
                <c:pt idx="337">
                  <c:v>5.5</c:v>
                </c:pt>
                <c:pt idx="338">
                  <c:v>5.6</c:v>
                </c:pt>
                <c:pt idx="339">
                  <c:v>6.3</c:v>
                </c:pt>
                <c:pt idx="340">
                  <c:v>4.9000000000000004</c:v>
                </c:pt>
                <c:pt idx="341">
                  <c:v>3.9</c:v>
                </c:pt>
                <c:pt idx="342">
                  <c:v>4.3</c:v>
                </c:pt>
                <c:pt idx="343">
                  <c:v>5.2</c:v>
                </c:pt>
                <c:pt idx="344">
                  <c:v>2.7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5.2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3.8</c:v>
                </c:pt>
                <c:pt idx="352">
                  <c:v>5.9</c:v>
                </c:pt>
                <c:pt idx="353">
                  <c:v>5</c:v>
                </c:pt>
                <c:pt idx="354">
                  <c:v>6.6</c:v>
                </c:pt>
                <c:pt idx="355">
                  <c:v>6.9</c:v>
                </c:pt>
                <c:pt idx="356">
                  <c:v>6.2</c:v>
                </c:pt>
                <c:pt idx="357">
                  <c:v>6</c:v>
                </c:pt>
                <c:pt idx="358">
                  <c:v>5.3</c:v>
                </c:pt>
                <c:pt idx="359">
                  <c:v>6.3</c:v>
                </c:pt>
                <c:pt idx="360">
                  <c:v>6.5</c:v>
                </c:pt>
                <c:pt idx="361">
                  <c:v>5.8</c:v>
                </c:pt>
                <c:pt idx="362">
                  <c:v>6.2</c:v>
                </c:pt>
                <c:pt idx="363">
                  <c:v>6.3</c:v>
                </c:pt>
                <c:pt idx="364">
                  <c:v>3.1</c:v>
                </c:pt>
              </c:numCache>
            </c:numRef>
          </c:xVal>
          <c:yVal>
            <c:numRef>
              <c:f>[1]Data!$D$5:$D$369</c:f>
              <c:numCache>
                <c:formatCode>General</c:formatCode>
                <c:ptCount val="365"/>
                <c:pt idx="1">
                  <c:v>5.1704610622231479</c:v>
                </c:pt>
                <c:pt idx="2">
                  <c:v>4.424074059312276</c:v>
                </c:pt>
                <c:pt idx="3">
                  <c:v>7.5292800490943188</c:v>
                </c:pt>
                <c:pt idx="4">
                  <c:v>4.9385171287855014</c:v>
                </c:pt>
                <c:pt idx="5">
                  <c:v>5.8547061915720038</c:v>
                </c:pt>
                <c:pt idx="6">
                  <c:v>5.4336154621230053</c:v>
                </c:pt>
                <c:pt idx="7">
                  <c:v>6.0848422657393906</c:v>
                </c:pt>
                <c:pt idx="8">
                  <c:v>6.3245160644626175</c:v>
                </c:pt>
                <c:pt idx="9">
                  <c:v>5.7289875527549725</c:v>
                </c:pt>
                <c:pt idx="10">
                  <c:v>6.9148456486618484</c:v>
                </c:pt>
                <c:pt idx="11">
                  <c:v>7.2150256260848096</c:v>
                </c:pt>
                <c:pt idx="12">
                  <c:v>7.3696310277051795</c:v>
                </c:pt>
                <c:pt idx="13">
                  <c:v>7.870493816788434</c:v>
                </c:pt>
                <c:pt idx="14">
                  <c:v>7.0624392968077956</c:v>
                </c:pt>
                <c:pt idx="15">
                  <c:v>5.1451480434217522</c:v>
                </c:pt>
                <c:pt idx="16">
                  <c:v>7.5875282937369137</c:v>
                </c:pt>
                <c:pt idx="17">
                  <c:v>6.1730883614475633</c:v>
                </c:pt>
                <c:pt idx="18">
                  <c:v>6.1386138852394323</c:v>
                </c:pt>
                <c:pt idx="19">
                  <c:v>0.56769397488983131</c:v>
                </c:pt>
                <c:pt idx="20">
                  <c:v>0.17603947278228668</c:v>
                </c:pt>
                <c:pt idx="21">
                  <c:v>8.7505285465390177</c:v>
                </c:pt>
                <c:pt idx="22">
                  <c:v>7.6096992596621691</c:v>
                </c:pt>
                <c:pt idx="23">
                  <c:v>3.2353689840871911</c:v>
                </c:pt>
                <c:pt idx="24">
                  <c:v>1.1738410812110385</c:v>
                </c:pt>
                <c:pt idx="25">
                  <c:v>5.1103049367293831</c:v>
                </c:pt>
                <c:pt idx="26">
                  <c:v>7.519963641275079</c:v>
                </c:pt>
                <c:pt idx="27">
                  <c:v>3.3650359996633981</c:v>
                </c:pt>
                <c:pt idx="28">
                  <c:v>4.3893032894780291</c:v>
                </c:pt>
                <c:pt idx="29">
                  <c:v>11.056105000930108</c:v>
                </c:pt>
                <c:pt idx="30">
                  <c:v>4.7294558902758723</c:v>
                </c:pt>
                <c:pt idx="31">
                  <c:v>2.3544236970680297</c:v>
                </c:pt>
                <c:pt idx="32">
                  <c:v>3.398791880623691</c:v>
                </c:pt>
                <c:pt idx="33">
                  <c:v>4.7352800404691138</c:v>
                </c:pt>
                <c:pt idx="34">
                  <c:v>2.7759231185835671</c:v>
                </c:pt>
                <c:pt idx="35">
                  <c:v>3.5635218946882001</c:v>
                </c:pt>
                <c:pt idx="36">
                  <c:v>2.718739043720956</c:v>
                </c:pt>
                <c:pt idx="37">
                  <c:v>3.4757862660938303</c:v>
                </c:pt>
                <c:pt idx="38">
                  <c:v>4.5287989329121192</c:v>
                </c:pt>
                <c:pt idx="39">
                  <c:v>2.307005107327734</c:v>
                </c:pt>
                <c:pt idx="40">
                  <c:v>4.0777656484164355</c:v>
                </c:pt>
                <c:pt idx="41">
                  <c:v>2.531661341042843</c:v>
                </c:pt>
                <c:pt idx="42">
                  <c:v>2.2115815488767399</c:v>
                </c:pt>
                <c:pt idx="43">
                  <c:v>2.7825303530501762</c:v>
                </c:pt>
                <c:pt idx="44">
                  <c:v>5.0138555987894424</c:v>
                </c:pt>
                <c:pt idx="45">
                  <c:v>3.1572058375937488</c:v>
                </c:pt>
                <c:pt idx="46">
                  <c:v>1.7888353966355477</c:v>
                </c:pt>
                <c:pt idx="47">
                  <c:v>1.6162804719960147</c:v>
                </c:pt>
                <c:pt idx="48">
                  <c:v>1.1689622512584477</c:v>
                </c:pt>
                <c:pt idx="49">
                  <c:v>4.0729050752849592</c:v>
                </c:pt>
                <c:pt idx="50">
                  <c:v>2.0684740437280613</c:v>
                </c:pt>
                <c:pt idx="51">
                  <c:v>1.4370998872546104</c:v>
                </c:pt>
                <c:pt idx="52">
                  <c:v>0.96027518320829852</c:v>
                </c:pt>
                <c:pt idx="53">
                  <c:v>2.8202546135384758</c:v>
                </c:pt>
                <c:pt idx="54">
                  <c:v>2.5104374431037448</c:v>
                </c:pt>
                <c:pt idx="55">
                  <c:v>2.7348148925772819</c:v>
                </c:pt>
                <c:pt idx="56">
                  <c:v>1.3083411345844234</c:v>
                </c:pt>
                <c:pt idx="57">
                  <c:v>0.8983935891838708</c:v>
                </c:pt>
                <c:pt idx="58">
                  <c:v>1.2813815823732875</c:v>
                </c:pt>
                <c:pt idx="59">
                  <c:v>2.5570842637851796</c:v>
                </c:pt>
                <c:pt idx="60">
                  <c:v>2.4185045501060549</c:v>
                </c:pt>
                <c:pt idx="61">
                  <c:v>4.8562292902978443</c:v>
                </c:pt>
                <c:pt idx="62">
                  <c:v>0.93554713634966113</c:v>
                </c:pt>
                <c:pt idx="63">
                  <c:v>3.7001355034558872</c:v>
                </c:pt>
                <c:pt idx="64">
                  <c:v>2.0347268020736715</c:v>
                </c:pt>
                <c:pt idx="65">
                  <c:v>2.393943897249097</c:v>
                </c:pt>
                <c:pt idx="66">
                  <c:v>1.6172216181143153</c:v>
                </c:pt>
                <c:pt idx="67">
                  <c:v>2.9235638013793985</c:v>
                </c:pt>
                <c:pt idx="68">
                  <c:v>3.5224315143280238</c:v>
                </c:pt>
                <c:pt idx="69">
                  <c:v>3.3171484229698676</c:v>
                </c:pt>
                <c:pt idx="70">
                  <c:v>2.9929317201767374</c:v>
                </c:pt>
                <c:pt idx="71">
                  <c:v>1.3894284908546701</c:v>
                </c:pt>
                <c:pt idx="72">
                  <c:v>0.77187558056673811</c:v>
                </c:pt>
                <c:pt idx="73">
                  <c:v>1.4517349975423477</c:v>
                </c:pt>
                <c:pt idx="74">
                  <c:v>1.9429672150720436</c:v>
                </c:pt>
                <c:pt idx="75">
                  <c:v>2.3831908362241609</c:v>
                </c:pt>
                <c:pt idx="76">
                  <c:v>1.3353766155758304</c:v>
                </c:pt>
                <c:pt idx="77">
                  <c:v>1.5349556063357479</c:v>
                </c:pt>
                <c:pt idx="78">
                  <c:v>3.2024057981977547</c:v>
                </c:pt>
                <c:pt idx="79">
                  <c:v>1.6752820882294641</c:v>
                </c:pt>
                <c:pt idx="80">
                  <c:v>1.4872542626613172</c:v>
                </c:pt>
                <c:pt idx="81">
                  <c:v>1.8650898674331471</c:v>
                </c:pt>
                <c:pt idx="82">
                  <c:v>2.0707219494761127</c:v>
                </c:pt>
                <c:pt idx="83">
                  <c:v>2.3152637864522942</c:v>
                </c:pt>
                <c:pt idx="84">
                  <c:v>1.772335774219056</c:v>
                </c:pt>
                <c:pt idx="85">
                  <c:v>2.2387832231156146</c:v>
                </c:pt>
                <c:pt idx="86">
                  <c:v>2.2080712374295803</c:v>
                </c:pt>
                <c:pt idx="87">
                  <c:v>2.6592686485015684</c:v>
                </c:pt>
                <c:pt idx="88">
                  <c:v>2.4424190773902144</c:v>
                </c:pt>
                <c:pt idx="89">
                  <c:v>2.7412642150960171</c:v>
                </c:pt>
                <c:pt idx="90">
                  <c:v>0.83381422095495572</c:v>
                </c:pt>
                <c:pt idx="91">
                  <c:v>3.3723378490654996</c:v>
                </c:pt>
                <c:pt idx="92">
                  <c:v>1.8577295991919787</c:v>
                </c:pt>
                <c:pt idx="93">
                  <c:v>0.74446809660487545</c:v>
                </c:pt>
                <c:pt idx="94">
                  <c:v>1.0034635934750769</c:v>
                </c:pt>
                <c:pt idx="95">
                  <c:v>0.86870510419017077</c:v>
                </c:pt>
                <c:pt idx="96">
                  <c:v>1.5060433819654784</c:v>
                </c:pt>
                <c:pt idx="97">
                  <c:v>1.1073295341288063</c:v>
                </c:pt>
                <c:pt idx="98">
                  <c:v>1.9147900938309788</c:v>
                </c:pt>
                <c:pt idx="99">
                  <c:v>2.8080895882054926</c:v>
                </c:pt>
                <c:pt idx="100">
                  <c:v>3.4052717420086771</c:v>
                </c:pt>
                <c:pt idx="101">
                  <c:v>2.7838416867390481</c:v>
                </c:pt>
                <c:pt idx="102">
                  <c:v>3.6569977025968528</c:v>
                </c:pt>
                <c:pt idx="103">
                  <c:v>0.73326796210591227</c:v>
                </c:pt>
                <c:pt idx="104">
                  <c:v>1.8751923615156325</c:v>
                </c:pt>
                <c:pt idx="105">
                  <c:v>3.3125256877768465</c:v>
                </c:pt>
                <c:pt idx="106">
                  <c:v>2.5051432383858505</c:v>
                </c:pt>
                <c:pt idx="107">
                  <c:v>0.48490287989604813</c:v>
                </c:pt>
                <c:pt idx="108">
                  <c:v>2.5083522735873061</c:v>
                </c:pt>
                <c:pt idx="109">
                  <c:v>1.5080216365009116</c:v>
                </c:pt>
                <c:pt idx="110">
                  <c:v>0.55722767092875802</c:v>
                </c:pt>
                <c:pt idx="111">
                  <c:v>2.808384696100493</c:v>
                </c:pt>
                <c:pt idx="112">
                  <c:v>0.88526172579693141</c:v>
                </c:pt>
                <c:pt idx="113">
                  <c:v>1.0363637996812054</c:v>
                </c:pt>
                <c:pt idx="114">
                  <c:v>0.49975610939878889</c:v>
                </c:pt>
                <c:pt idx="115">
                  <c:v>2.3947002189722064</c:v>
                </c:pt>
                <c:pt idx="116">
                  <c:v>1.8801825357823343</c:v>
                </c:pt>
                <c:pt idx="117">
                  <c:v>2.0118060664485902</c:v>
                </c:pt>
                <c:pt idx="118">
                  <c:v>1.8415575603641938</c:v>
                </c:pt>
                <c:pt idx="119">
                  <c:v>2.373105243131846</c:v>
                </c:pt>
                <c:pt idx="120">
                  <c:v>1.868924290934749</c:v>
                </c:pt>
                <c:pt idx="121">
                  <c:v>1.61484081411739</c:v>
                </c:pt>
                <c:pt idx="122">
                  <c:v>2.0015883608264295</c:v>
                </c:pt>
                <c:pt idx="123">
                  <c:v>1.7474607589459781</c:v>
                </c:pt>
                <c:pt idx="124">
                  <c:v>0.54647704933541386</c:v>
                </c:pt>
                <c:pt idx="125">
                  <c:v>1.09641878022029</c:v>
                </c:pt>
                <c:pt idx="126">
                  <c:v>1.3619770028213634</c:v>
                </c:pt>
                <c:pt idx="127">
                  <c:v>0.90377531202258654</c:v>
                </c:pt>
                <c:pt idx="128">
                  <c:v>1.2846428366812703</c:v>
                </c:pt>
                <c:pt idx="129">
                  <c:v>1.5942247703167705</c:v>
                </c:pt>
                <c:pt idx="130">
                  <c:v>1.6095420871849622</c:v>
                </c:pt>
                <c:pt idx="131">
                  <c:v>1.2439247008039922</c:v>
                </c:pt>
                <c:pt idx="132">
                  <c:v>1.20419307882661</c:v>
                </c:pt>
                <c:pt idx="133">
                  <c:v>1.1403033860228362</c:v>
                </c:pt>
                <c:pt idx="134">
                  <c:v>1.3444217977696853</c:v>
                </c:pt>
                <c:pt idx="135">
                  <c:v>1.6434854567927888</c:v>
                </c:pt>
                <c:pt idx="136">
                  <c:v>1.517412048975477</c:v>
                </c:pt>
                <c:pt idx="137">
                  <c:v>1.0424961153734895</c:v>
                </c:pt>
                <c:pt idx="138">
                  <c:v>1.1523795118276849</c:v>
                </c:pt>
                <c:pt idx="139">
                  <c:v>0.90347823558185236</c:v>
                </c:pt>
                <c:pt idx="140">
                  <c:v>1.0693632724640942</c:v>
                </c:pt>
                <c:pt idx="141">
                  <c:v>3.8979133480954862</c:v>
                </c:pt>
                <c:pt idx="142">
                  <c:v>1.3604281825194233</c:v>
                </c:pt>
                <c:pt idx="143">
                  <c:v>1.29652821291769</c:v>
                </c:pt>
                <c:pt idx="144">
                  <c:v>1.184597632560149</c:v>
                </c:pt>
                <c:pt idx="145">
                  <c:v>1.1213109245477482</c:v>
                </c:pt>
                <c:pt idx="146">
                  <c:v>1.2124791688799537</c:v>
                </c:pt>
                <c:pt idx="147">
                  <c:v>1.1931064255639219</c:v>
                </c:pt>
                <c:pt idx="148">
                  <c:v>0.91640309288788302</c:v>
                </c:pt>
                <c:pt idx="149">
                  <c:v>1.1764429540679433</c:v>
                </c:pt>
                <c:pt idx="150">
                  <c:v>0.92679448911940143</c:v>
                </c:pt>
                <c:pt idx="151">
                  <c:v>1.4538214070281965</c:v>
                </c:pt>
                <c:pt idx="152">
                  <c:v>2.5620372233219495</c:v>
                </c:pt>
                <c:pt idx="153">
                  <c:v>1.179194728413655</c:v>
                </c:pt>
                <c:pt idx="154">
                  <c:v>1.389505752988089</c:v>
                </c:pt>
                <c:pt idx="155">
                  <c:v>1.4260826055356401</c:v>
                </c:pt>
                <c:pt idx="156">
                  <c:v>0.41704996884002998</c:v>
                </c:pt>
                <c:pt idx="157">
                  <c:v>1.7185863113967415</c:v>
                </c:pt>
                <c:pt idx="158">
                  <c:v>0.41914482358110677</c:v>
                </c:pt>
                <c:pt idx="159">
                  <c:v>1.4817593195166907</c:v>
                </c:pt>
                <c:pt idx="160">
                  <c:v>1.7472336960063397</c:v>
                </c:pt>
                <c:pt idx="161">
                  <c:v>1.202611760668755</c:v>
                </c:pt>
                <c:pt idx="162">
                  <c:v>1.2393516847519157</c:v>
                </c:pt>
                <c:pt idx="163">
                  <c:v>1.2684217003839542</c:v>
                </c:pt>
                <c:pt idx="164">
                  <c:v>1.6610524820349775</c:v>
                </c:pt>
                <c:pt idx="165">
                  <c:v>1.408805074446186</c:v>
                </c:pt>
                <c:pt idx="166">
                  <c:v>1.2151455203123527</c:v>
                </c:pt>
                <c:pt idx="167">
                  <c:v>1.6627684802561205</c:v>
                </c:pt>
                <c:pt idx="168">
                  <c:v>1.009821763850707</c:v>
                </c:pt>
                <c:pt idx="169">
                  <c:v>2.4658916537639599</c:v>
                </c:pt>
                <c:pt idx="170">
                  <c:v>1.2239999864346469</c:v>
                </c:pt>
                <c:pt idx="171">
                  <c:v>1.2587603427363663</c:v>
                </c:pt>
                <c:pt idx="172">
                  <c:v>0.9751301570711608</c:v>
                </c:pt>
                <c:pt idx="173">
                  <c:v>1.1753096350101566</c:v>
                </c:pt>
                <c:pt idx="174">
                  <c:v>0.6926847498841614</c:v>
                </c:pt>
                <c:pt idx="175">
                  <c:v>1.6233101601262274</c:v>
                </c:pt>
                <c:pt idx="176">
                  <c:v>1.5172478827384368</c:v>
                </c:pt>
                <c:pt idx="177">
                  <c:v>1.5869204189054114</c:v>
                </c:pt>
                <c:pt idx="178">
                  <c:v>1.4435918754923995</c:v>
                </c:pt>
                <c:pt idx="179">
                  <c:v>1.8504287719518659</c:v>
                </c:pt>
                <c:pt idx="180">
                  <c:v>2.0463732732973274</c:v>
                </c:pt>
                <c:pt idx="181">
                  <c:v>1.9309286279674589</c:v>
                </c:pt>
                <c:pt idx="182">
                  <c:v>1.2688764045355876</c:v>
                </c:pt>
                <c:pt idx="183">
                  <c:v>0.55180085503456766</c:v>
                </c:pt>
                <c:pt idx="184">
                  <c:v>0.79289563995111512</c:v>
                </c:pt>
                <c:pt idx="185">
                  <c:v>1.8485333018753862</c:v>
                </c:pt>
                <c:pt idx="186">
                  <c:v>2.237076672611308</c:v>
                </c:pt>
                <c:pt idx="187">
                  <c:v>1.4558760050323407</c:v>
                </c:pt>
                <c:pt idx="188">
                  <c:v>1.6812992035223531</c:v>
                </c:pt>
                <c:pt idx="189">
                  <c:v>1.7023636296971283</c:v>
                </c:pt>
                <c:pt idx="190">
                  <c:v>1.9077426324682765</c:v>
                </c:pt>
                <c:pt idx="191">
                  <c:v>1.8266430978891766</c:v>
                </c:pt>
                <c:pt idx="192">
                  <c:v>1.4048492964071755</c:v>
                </c:pt>
                <c:pt idx="193">
                  <c:v>1.514753255854004</c:v>
                </c:pt>
                <c:pt idx="194">
                  <c:v>3.0030999334806112</c:v>
                </c:pt>
                <c:pt idx="195">
                  <c:v>2.0985233152604224</c:v>
                </c:pt>
                <c:pt idx="196">
                  <c:v>2.3418293815740325</c:v>
                </c:pt>
                <c:pt idx="197">
                  <c:v>1.0512906049276352</c:v>
                </c:pt>
                <c:pt idx="198">
                  <c:v>2.2050742280292286</c:v>
                </c:pt>
                <c:pt idx="199">
                  <c:v>1.6866446429100543</c:v>
                </c:pt>
                <c:pt idx="200">
                  <c:v>2.3963858452558346</c:v>
                </c:pt>
                <c:pt idx="201">
                  <c:v>2.9482052142740471</c:v>
                </c:pt>
                <c:pt idx="202">
                  <c:v>1.2905137348340816</c:v>
                </c:pt>
                <c:pt idx="203">
                  <c:v>2.5496478234685127</c:v>
                </c:pt>
                <c:pt idx="204">
                  <c:v>1.129364072064535</c:v>
                </c:pt>
                <c:pt idx="205">
                  <c:v>1.8351172604490904</c:v>
                </c:pt>
                <c:pt idx="206">
                  <c:v>1.9464369283061298</c:v>
                </c:pt>
                <c:pt idx="207">
                  <c:v>1.2751392764828569</c:v>
                </c:pt>
                <c:pt idx="208">
                  <c:v>1.8346913021844364</c:v>
                </c:pt>
                <c:pt idx="209">
                  <c:v>2.0585595848926141</c:v>
                </c:pt>
                <c:pt idx="210">
                  <c:v>1.813015440837932</c:v>
                </c:pt>
                <c:pt idx="211">
                  <c:v>2.1019420777577063</c:v>
                </c:pt>
                <c:pt idx="212">
                  <c:v>2.5276759880925956</c:v>
                </c:pt>
                <c:pt idx="213">
                  <c:v>2.4620392036155878</c:v>
                </c:pt>
                <c:pt idx="214">
                  <c:v>1.5513574917541402</c:v>
                </c:pt>
                <c:pt idx="215">
                  <c:v>2.9469537659574851</c:v>
                </c:pt>
                <c:pt idx="216">
                  <c:v>1.753511193619516</c:v>
                </c:pt>
                <c:pt idx="217">
                  <c:v>1.2342668201918587</c:v>
                </c:pt>
                <c:pt idx="218">
                  <c:v>1.5587266643064679</c:v>
                </c:pt>
                <c:pt idx="219">
                  <c:v>2.0153721637865911</c:v>
                </c:pt>
                <c:pt idx="220">
                  <c:v>1.8637920718352106</c:v>
                </c:pt>
                <c:pt idx="221">
                  <c:v>2.1023156985266609</c:v>
                </c:pt>
                <c:pt idx="222">
                  <c:v>2.275200402201051</c:v>
                </c:pt>
                <c:pt idx="223">
                  <c:v>1.6024492270351225</c:v>
                </c:pt>
                <c:pt idx="224">
                  <c:v>1.9021096928423935</c:v>
                </c:pt>
                <c:pt idx="225">
                  <c:v>1.6282300438946482</c:v>
                </c:pt>
                <c:pt idx="226">
                  <c:v>1.41655840496713</c:v>
                </c:pt>
                <c:pt idx="227">
                  <c:v>2.3215703022781478</c:v>
                </c:pt>
                <c:pt idx="228">
                  <c:v>3.3383320852040339</c:v>
                </c:pt>
                <c:pt idx="229">
                  <c:v>4.003632649761637</c:v>
                </c:pt>
                <c:pt idx="230">
                  <c:v>3.0270984993895569</c:v>
                </c:pt>
                <c:pt idx="231">
                  <c:v>1.5598636824042693</c:v>
                </c:pt>
                <c:pt idx="232">
                  <c:v>2.8206059726165673</c:v>
                </c:pt>
                <c:pt idx="233">
                  <c:v>1.2118611775026231</c:v>
                </c:pt>
                <c:pt idx="234">
                  <c:v>2.4162897712969391</c:v>
                </c:pt>
                <c:pt idx="235">
                  <c:v>3.1438234492538033</c:v>
                </c:pt>
                <c:pt idx="236">
                  <c:v>2.7051284497956924</c:v>
                </c:pt>
                <c:pt idx="237">
                  <c:v>2.0618358318315146</c:v>
                </c:pt>
                <c:pt idx="238">
                  <c:v>2.2501407934172346</c:v>
                </c:pt>
                <c:pt idx="239">
                  <c:v>2.084078263434709</c:v>
                </c:pt>
                <c:pt idx="240">
                  <c:v>2.6763364176460418</c:v>
                </c:pt>
                <c:pt idx="241">
                  <c:v>4.1034758634800674</c:v>
                </c:pt>
                <c:pt idx="242">
                  <c:v>3.9357417487534154</c:v>
                </c:pt>
                <c:pt idx="243">
                  <c:v>1.8984535317153581</c:v>
                </c:pt>
                <c:pt idx="244">
                  <c:v>2.622170162252131</c:v>
                </c:pt>
                <c:pt idx="245">
                  <c:v>3.4044778481856808</c:v>
                </c:pt>
                <c:pt idx="246">
                  <c:v>3.2689049878204508</c:v>
                </c:pt>
                <c:pt idx="247">
                  <c:v>2.3804069081061385</c:v>
                </c:pt>
                <c:pt idx="248">
                  <c:v>4.0408653295424086</c:v>
                </c:pt>
                <c:pt idx="249">
                  <c:v>3.9361715637682675</c:v>
                </c:pt>
                <c:pt idx="250">
                  <c:v>3.2417582623342414</c:v>
                </c:pt>
                <c:pt idx="251">
                  <c:v>5.229137889115826</c:v>
                </c:pt>
                <c:pt idx="252">
                  <c:v>4.8742312329009438</c:v>
                </c:pt>
                <c:pt idx="253">
                  <c:v>2.3343835029315385</c:v>
                </c:pt>
                <c:pt idx="254">
                  <c:v>2.5941352575911436</c:v>
                </c:pt>
                <c:pt idx="255">
                  <c:v>2.461634230772042</c:v>
                </c:pt>
                <c:pt idx="256">
                  <c:v>2.1111644657939355</c:v>
                </c:pt>
                <c:pt idx="257">
                  <c:v>1.128532007209365</c:v>
                </c:pt>
                <c:pt idx="258">
                  <c:v>3.0024185194513273</c:v>
                </c:pt>
                <c:pt idx="259">
                  <c:v>1.8719925106228774</c:v>
                </c:pt>
                <c:pt idx="260">
                  <c:v>2.3080653426650213</c:v>
                </c:pt>
                <c:pt idx="261">
                  <c:v>2.9059943020237875</c:v>
                </c:pt>
                <c:pt idx="262">
                  <c:v>3.2096245563670696</c:v>
                </c:pt>
                <c:pt idx="263">
                  <c:v>4.3512187273273577</c:v>
                </c:pt>
                <c:pt idx="264">
                  <c:v>3.9987742494322664</c:v>
                </c:pt>
                <c:pt idx="265">
                  <c:v>4.4164326452323985</c:v>
                </c:pt>
                <c:pt idx="266">
                  <c:v>3.9581111288107556</c:v>
                </c:pt>
                <c:pt idx="267">
                  <c:v>4.2054720028133419</c:v>
                </c:pt>
                <c:pt idx="268">
                  <c:v>4.3937458223233641</c:v>
                </c:pt>
                <c:pt idx="269">
                  <c:v>4.282357829586763</c:v>
                </c:pt>
                <c:pt idx="270">
                  <c:v>2.3839831307096717</c:v>
                </c:pt>
                <c:pt idx="271">
                  <c:v>2.886602865990179</c:v>
                </c:pt>
                <c:pt idx="272">
                  <c:v>2.7432520136118845</c:v>
                </c:pt>
                <c:pt idx="273">
                  <c:v>3.3622512274629348</c:v>
                </c:pt>
                <c:pt idx="274">
                  <c:v>2.5461462523035645</c:v>
                </c:pt>
                <c:pt idx="275">
                  <c:v>2.7075758882630985</c:v>
                </c:pt>
                <c:pt idx="276">
                  <c:v>2.3416680171584363</c:v>
                </c:pt>
                <c:pt idx="277">
                  <c:v>4.034348356450943</c:v>
                </c:pt>
                <c:pt idx="278">
                  <c:v>2.718034145470281</c:v>
                </c:pt>
                <c:pt idx="279">
                  <c:v>5.5671415900200678</c:v>
                </c:pt>
                <c:pt idx="280">
                  <c:v>4.2142960572206674</c:v>
                </c:pt>
                <c:pt idx="281">
                  <c:v>2.3010412312873183</c:v>
                </c:pt>
                <c:pt idx="282">
                  <c:v>2.3281306522021827</c:v>
                </c:pt>
                <c:pt idx="283">
                  <c:v>3.1867116233069259</c:v>
                </c:pt>
                <c:pt idx="284">
                  <c:v>3.7427720568296476</c:v>
                </c:pt>
                <c:pt idx="285">
                  <c:v>3.1814233946340322</c:v>
                </c:pt>
                <c:pt idx="286">
                  <c:v>3.7022330844190794</c:v>
                </c:pt>
                <c:pt idx="287">
                  <c:v>4.3508422223188292</c:v>
                </c:pt>
                <c:pt idx="288">
                  <c:v>4.2132737156621278</c:v>
                </c:pt>
                <c:pt idx="289">
                  <c:v>4.667340087975882</c:v>
                </c:pt>
                <c:pt idx="290">
                  <c:v>4.0641351159089361</c:v>
                </c:pt>
                <c:pt idx="291">
                  <c:v>5.446304492056651</c:v>
                </c:pt>
                <c:pt idx="292">
                  <c:v>3.7347387398257381</c:v>
                </c:pt>
                <c:pt idx="293">
                  <c:v>3.7432505845338224</c:v>
                </c:pt>
                <c:pt idx="294">
                  <c:v>3.6120190701154371</c:v>
                </c:pt>
                <c:pt idx="295">
                  <c:v>2.1190489092932605</c:v>
                </c:pt>
                <c:pt idx="296">
                  <c:v>3.4412366944129409</c:v>
                </c:pt>
                <c:pt idx="297">
                  <c:v>3.7104038944052169</c:v>
                </c:pt>
                <c:pt idx="298">
                  <c:v>3.2926884536500558</c:v>
                </c:pt>
                <c:pt idx="299">
                  <c:v>5.0460140172487984</c:v>
                </c:pt>
                <c:pt idx="300">
                  <c:v>5.6137855257531371</c:v>
                </c:pt>
                <c:pt idx="301">
                  <c:v>4.9996705797111192</c:v>
                </c:pt>
                <c:pt idx="302">
                  <c:v>4.2556636952115721</c:v>
                </c:pt>
                <c:pt idx="303">
                  <c:v>3.0435697997525577</c:v>
                </c:pt>
                <c:pt idx="304">
                  <c:v>5.007258503287547</c:v>
                </c:pt>
                <c:pt idx="305">
                  <c:v>4.0803618516801361</c:v>
                </c:pt>
                <c:pt idx="306">
                  <c:v>3.0456288827379758</c:v>
                </c:pt>
                <c:pt idx="307">
                  <c:v>4.6868706661528865</c:v>
                </c:pt>
                <c:pt idx="308">
                  <c:v>4.0261902151076034</c:v>
                </c:pt>
                <c:pt idx="309">
                  <c:v>3.8941279008353531</c:v>
                </c:pt>
                <c:pt idx="310">
                  <c:v>5.1245605833261259</c:v>
                </c:pt>
                <c:pt idx="311">
                  <c:v>4.5531046463505023</c:v>
                </c:pt>
                <c:pt idx="312">
                  <c:v>3.8327594521649564</c:v>
                </c:pt>
                <c:pt idx="313">
                  <c:v>3.2536127263741794</c:v>
                </c:pt>
                <c:pt idx="314">
                  <c:v>5.0265201476087178</c:v>
                </c:pt>
                <c:pt idx="315">
                  <c:v>5.3037243636509537</c:v>
                </c:pt>
                <c:pt idx="316">
                  <c:v>4.8082236680158452</c:v>
                </c:pt>
                <c:pt idx="317">
                  <c:v>4.8116362348411119</c:v>
                </c:pt>
                <c:pt idx="318">
                  <c:v>4.8643550029769127</c:v>
                </c:pt>
                <c:pt idx="319">
                  <c:v>5.3703191019888186</c:v>
                </c:pt>
                <c:pt idx="320">
                  <c:v>5.6971705451558785</c:v>
                </c:pt>
                <c:pt idx="321">
                  <c:v>4.4506020822389667</c:v>
                </c:pt>
                <c:pt idx="322">
                  <c:v>2.8479376534445771</c:v>
                </c:pt>
                <c:pt idx="323">
                  <c:v>3.1652294573098572</c:v>
                </c:pt>
                <c:pt idx="324">
                  <c:v>4.3700775653299084</c:v>
                </c:pt>
                <c:pt idx="325">
                  <c:v>5.7304739608732502</c:v>
                </c:pt>
                <c:pt idx="326">
                  <c:v>5.1213336714666884</c:v>
                </c:pt>
                <c:pt idx="327">
                  <c:v>5.1881193902877794</c:v>
                </c:pt>
                <c:pt idx="328">
                  <c:v>6.2669675378046454</c:v>
                </c:pt>
                <c:pt idx="329">
                  <c:v>5.1510261588076744</c:v>
                </c:pt>
                <c:pt idx="330">
                  <c:v>3.9945309358184264</c:v>
                </c:pt>
                <c:pt idx="331">
                  <c:v>3.9060812135188692</c:v>
                </c:pt>
                <c:pt idx="332">
                  <c:v>5.4331504393246073</c:v>
                </c:pt>
                <c:pt idx="333">
                  <c:v>4.6468932139884647</c:v>
                </c:pt>
                <c:pt idx="334">
                  <c:v>4.4543277142269559</c:v>
                </c:pt>
                <c:pt idx="335">
                  <c:v>3.6654721483662174</c:v>
                </c:pt>
                <c:pt idx="336">
                  <c:v>2.8841738520611897</c:v>
                </c:pt>
                <c:pt idx="337">
                  <c:v>3.6145017350899828</c:v>
                </c:pt>
                <c:pt idx="338">
                  <c:v>6.168868006197874</c:v>
                </c:pt>
                <c:pt idx="339">
                  <c:v>5.6023668456871425</c:v>
                </c:pt>
                <c:pt idx="340">
                  <c:v>5.8578791778935626</c:v>
                </c:pt>
                <c:pt idx="341">
                  <c:v>6.6174627076857089</c:v>
                </c:pt>
                <c:pt idx="342">
                  <c:v>5.268000373545255</c:v>
                </c:pt>
                <c:pt idx="343">
                  <c:v>4.3031546474611524</c:v>
                </c:pt>
                <c:pt idx="344">
                  <c:v>5.3445294542770618</c:v>
                </c:pt>
                <c:pt idx="345">
                  <c:v>3.6930822111688015</c:v>
                </c:pt>
                <c:pt idx="346">
                  <c:v>4.0683233213611505</c:v>
                </c:pt>
                <c:pt idx="347">
                  <c:v>2.9067922546072684</c:v>
                </c:pt>
                <c:pt idx="348">
                  <c:v>4.1115665328824056</c:v>
                </c:pt>
                <c:pt idx="349">
                  <c:v>5.7116248338871758</c:v>
                </c:pt>
                <c:pt idx="350">
                  <c:v>3.8914452498689909</c:v>
                </c:pt>
                <c:pt idx="351">
                  <c:v>5.5788360550316032</c:v>
                </c:pt>
                <c:pt idx="352">
                  <c:v>4.2443451471947382</c:v>
                </c:pt>
                <c:pt idx="353">
                  <c:v>8.056298707774932</c:v>
                </c:pt>
                <c:pt idx="354">
                  <c:v>9.4584134367986898</c:v>
                </c:pt>
                <c:pt idx="355">
                  <c:v>9.7835367897900785</c:v>
                </c:pt>
                <c:pt idx="356">
                  <c:v>7.502448058687273</c:v>
                </c:pt>
                <c:pt idx="357">
                  <c:v>6.3793205327884541</c:v>
                </c:pt>
                <c:pt idx="358">
                  <c:v>5.4931993390844545</c:v>
                </c:pt>
                <c:pt idx="359">
                  <c:v>5.1403985413189801</c:v>
                </c:pt>
                <c:pt idx="360">
                  <c:v>4.4430360506777493</c:v>
                </c:pt>
                <c:pt idx="361">
                  <c:v>4.5689342494298337</c:v>
                </c:pt>
                <c:pt idx="362">
                  <c:v>5.16148054195612</c:v>
                </c:pt>
                <c:pt idx="363">
                  <c:v>5.1233871196538461</c:v>
                </c:pt>
                <c:pt idx="364">
                  <c:v>4.8499880065103804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9-463B-B63F-246DE503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9519"/>
        <c:axId val="1692296607"/>
      </c:scatterChart>
      <c:valAx>
        <c:axId val="169229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725449416278778"/>
              <c:y val="0.9060570863373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6607"/>
        <c:crosses val="autoZero"/>
        <c:crossBetween val="midCat"/>
      </c:valAx>
      <c:valAx>
        <c:axId val="169229660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</a:t>
                </a:r>
                <a:r>
                  <a:rPr lang="en-IN" baseline="0"/>
                  <a:t>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5771302305627554E-4"/>
              <c:y val="0.32752265522083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RAW  </a:t>
            </a:r>
          </a:p>
        </c:rich>
      </c:tx>
      <c:layout>
        <c:manualLayout>
          <c:xMode val="edge"/>
          <c:yMode val="edge"/>
          <c:x val="0.43893495916516012"/>
          <c:y val="5.1698196624286025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8714882151075"/>
          <c:y val="0.15092726459449882"/>
          <c:w val="0.84463009232795305"/>
          <c:h val="0.67319354900422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[1]Data!$D$4</c:f>
              <c:strCache>
                <c:ptCount val="1"/>
                <c:pt idx="0">
                  <c:v>ET in mm  (forecasted)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[1]Data!$C$5:$C$369</c:f>
              <c:numCache>
                <c:formatCode>General</c:formatCode>
                <c:ptCount val="365"/>
                <c:pt idx="1">
                  <c:v>4.5</c:v>
                </c:pt>
                <c:pt idx="2">
                  <c:v>4.4000000000000004</c:v>
                </c:pt>
                <c:pt idx="3">
                  <c:v>5.7</c:v>
                </c:pt>
                <c:pt idx="4">
                  <c:v>5.4</c:v>
                </c:pt>
                <c:pt idx="5">
                  <c:v>5.9</c:v>
                </c:pt>
                <c:pt idx="6">
                  <c:v>5.6</c:v>
                </c:pt>
                <c:pt idx="7">
                  <c:v>5.9</c:v>
                </c:pt>
                <c:pt idx="8">
                  <c:v>3.4</c:v>
                </c:pt>
                <c:pt idx="9">
                  <c:v>3.8</c:v>
                </c:pt>
                <c:pt idx="10">
                  <c:v>2</c:v>
                </c:pt>
                <c:pt idx="11">
                  <c:v>2.8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3.8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3.5</c:v>
                </c:pt>
                <c:pt idx="20">
                  <c:v>5.9</c:v>
                </c:pt>
                <c:pt idx="21">
                  <c:v>5.6</c:v>
                </c:pt>
                <c:pt idx="22">
                  <c:v>5.9</c:v>
                </c:pt>
                <c:pt idx="23">
                  <c:v>3.4</c:v>
                </c:pt>
                <c:pt idx="24">
                  <c:v>3.8</c:v>
                </c:pt>
                <c:pt idx="25">
                  <c:v>5</c:v>
                </c:pt>
                <c:pt idx="26">
                  <c:v>3.3</c:v>
                </c:pt>
                <c:pt idx="27">
                  <c:v>5</c:v>
                </c:pt>
                <c:pt idx="28">
                  <c:v>4.8</c:v>
                </c:pt>
                <c:pt idx="29">
                  <c:v>4.5999999999999996</c:v>
                </c:pt>
                <c:pt idx="30">
                  <c:v>3.5</c:v>
                </c:pt>
                <c:pt idx="31">
                  <c:v>3</c:v>
                </c:pt>
                <c:pt idx="32">
                  <c:v>3.7</c:v>
                </c:pt>
                <c:pt idx="33">
                  <c:v>4.2</c:v>
                </c:pt>
                <c:pt idx="34">
                  <c:v>3.4</c:v>
                </c:pt>
                <c:pt idx="35">
                  <c:v>3.5</c:v>
                </c:pt>
                <c:pt idx="36">
                  <c:v>4.5999999999999996</c:v>
                </c:pt>
                <c:pt idx="37">
                  <c:v>4.5</c:v>
                </c:pt>
                <c:pt idx="38">
                  <c:v>3.2</c:v>
                </c:pt>
                <c:pt idx="39">
                  <c:v>4.9000000000000004</c:v>
                </c:pt>
                <c:pt idx="40">
                  <c:v>5</c:v>
                </c:pt>
                <c:pt idx="41">
                  <c:v>3.3</c:v>
                </c:pt>
                <c:pt idx="42">
                  <c:v>5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3.4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</c:v>
                </c:pt>
                <c:pt idx="55">
                  <c:v>3.3</c:v>
                </c:pt>
                <c:pt idx="56">
                  <c:v>2.9</c:v>
                </c:pt>
                <c:pt idx="57">
                  <c:v>1.7</c:v>
                </c:pt>
                <c:pt idx="58">
                  <c:v>1.6</c:v>
                </c:pt>
                <c:pt idx="59">
                  <c:v>2.2999999999999998</c:v>
                </c:pt>
                <c:pt idx="60">
                  <c:v>3.6</c:v>
                </c:pt>
                <c:pt idx="61">
                  <c:v>2.7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2.9</c:v>
                </c:pt>
                <c:pt idx="65">
                  <c:v>3.1</c:v>
                </c:pt>
                <c:pt idx="66">
                  <c:v>2.8</c:v>
                </c:pt>
                <c:pt idx="67">
                  <c:v>2.2000000000000002</c:v>
                </c:pt>
                <c:pt idx="68">
                  <c:v>2.9</c:v>
                </c:pt>
                <c:pt idx="69">
                  <c:v>3.2</c:v>
                </c:pt>
                <c:pt idx="70">
                  <c:v>4.0999999999999996</c:v>
                </c:pt>
                <c:pt idx="71">
                  <c:v>4.5</c:v>
                </c:pt>
                <c:pt idx="72">
                  <c:v>2.7</c:v>
                </c:pt>
                <c:pt idx="73">
                  <c:v>2.5</c:v>
                </c:pt>
                <c:pt idx="74">
                  <c:v>3.5</c:v>
                </c:pt>
                <c:pt idx="75">
                  <c:v>4.2</c:v>
                </c:pt>
                <c:pt idx="76">
                  <c:v>4.8</c:v>
                </c:pt>
                <c:pt idx="77">
                  <c:v>3.5</c:v>
                </c:pt>
                <c:pt idx="78">
                  <c:v>2.2999999999999998</c:v>
                </c:pt>
                <c:pt idx="79">
                  <c:v>3.7</c:v>
                </c:pt>
                <c:pt idx="80">
                  <c:v>3.7</c:v>
                </c:pt>
                <c:pt idx="81">
                  <c:v>3.1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4.3</c:v>
                </c:pt>
                <c:pt idx="86">
                  <c:v>3.9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3.7</c:v>
                </c:pt>
                <c:pt idx="91">
                  <c:v>2.9</c:v>
                </c:pt>
                <c:pt idx="92">
                  <c:v>2.2999999999999998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2.6</c:v>
                </c:pt>
                <c:pt idx="96">
                  <c:v>3.5</c:v>
                </c:pt>
                <c:pt idx="97">
                  <c:v>2.4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3.2</c:v>
                </c:pt>
                <c:pt idx="102">
                  <c:v>3.7</c:v>
                </c:pt>
                <c:pt idx="103">
                  <c:v>1.8</c:v>
                </c:pt>
                <c:pt idx="104">
                  <c:v>3.5</c:v>
                </c:pt>
                <c:pt idx="105">
                  <c:v>3.6</c:v>
                </c:pt>
                <c:pt idx="106">
                  <c:v>3.4</c:v>
                </c:pt>
                <c:pt idx="107">
                  <c:v>2.2000000000000002</c:v>
                </c:pt>
                <c:pt idx="108">
                  <c:v>3.4</c:v>
                </c:pt>
                <c:pt idx="109">
                  <c:v>3.3</c:v>
                </c:pt>
                <c:pt idx="110">
                  <c:v>3.1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3.2</c:v>
                </c:pt>
                <c:pt idx="114">
                  <c:v>2.8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3.2</c:v>
                </c:pt>
                <c:pt idx="119">
                  <c:v>2.7</c:v>
                </c:pt>
                <c:pt idx="120">
                  <c:v>3.5</c:v>
                </c:pt>
                <c:pt idx="121">
                  <c:v>2.4</c:v>
                </c:pt>
                <c:pt idx="122">
                  <c:v>3.3</c:v>
                </c:pt>
                <c:pt idx="123">
                  <c:v>3.3</c:v>
                </c:pt>
                <c:pt idx="124">
                  <c:v>3.4</c:v>
                </c:pt>
                <c:pt idx="125">
                  <c:v>3</c:v>
                </c:pt>
                <c:pt idx="126">
                  <c:v>3.3</c:v>
                </c:pt>
                <c:pt idx="127">
                  <c:v>2</c:v>
                </c:pt>
                <c:pt idx="128">
                  <c:v>3.4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3.2</c:v>
                </c:pt>
                <c:pt idx="135">
                  <c:v>2.7</c:v>
                </c:pt>
                <c:pt idx="136">
                  <c:v>2.4</c:v>
                </c:pt>
                <c:pt idx="137">
                  <c:v>2.1</c:v>
                </c:pt>
                <c:pt idx="138">
                  <c:v>2.8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2.2000000000000002</c:v>
                </c:pt>
                <c:pt idx="144">
                  <c:v>2.8</c:v>
                </c:pt>
                <c:pt idx="145">
                  <c:v>2</c:v>
                </c:pt>
                <c:pt idx="146">
                  <c:v>2.4</c:v>
                </c:pt>
                <c:pt idx="147">
                  <c:v>3.2</c:v>
                </c:pt>
                <c:pt idx="148">
                  <c:v>3</c:v>
                </c:pt>
                <c:pt idx="149">
                  <c:v>4.0999999999999996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2.6</c:v>
                </c:pt>
                <c:pt idx="156">
                  <c:v>3.2</c:v>
                </c:pt>
                <c:pt idx="157">
                  <c:v>2.6</c:v>
                </c:pt>
                <c:pt idx="158">
                  <c:v>2.5</c:v>
                </c:pt>
                <c:pt idx="159">
                  <c:v>2.9</c:v>
                </c:pt>
                <c:pt idx="160">
                  <c:v>1.6</c:v>
                </c:pt>
                <c:pt idx="161">
                  <c:v>2.7</c:v>
                </c:pt>
                <c:pt idx="162">
                  <c:v>2.9</c:v>
                </c:pt>
                <c:pt idx="163">
                  <c:v>2.6</c:v>
                </c:pt>
                <c:pt idx="164">
                  <c:v>2.5</c:v>
                </c:pt>
                <c:pt idx="165">
                  <c:v>2.6</c:v>
                </c:pt>
                <c:pt idx="166">
                  <c:v>1.7</c:v>
                </c:pt>
                <c:pt idx="167">
                  <c:v>1.4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1.7</c:v>
                </c:pt>
                <c:pt idx="173">
                  <c:v>2.1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2.2000000000000002</c:v>
                </c:pt>
                <c:pt idx="177">
                  <c:v>2.2999999999999998</c:v>
                </c:pt>
                <c:pt idx="178">
                  <c:v>1.1000000000000001</c:v>
                </c:pt>
                <c:pt idx="179">
                  <c:v>2.2999999999999998</c:v>
                </c:pt>
                <c:pt idx="180">
                  <c:v>2.1</c:v>
                </c:pt>
                <c:pt idx="181">
                  <c:v>2</c:v>
                </c:pt>
                <c:pt idx="182">
                  <c:v>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2</c:v>
                </c:pt>
                <c:pt idx="187">
                  <c:v>1.7</c:v>
                </c:pt>
                <c:pt idx="188">
                  <c:v>1.8</c:v>
                </c:pt>
                <c:pt idx="189">
                  <c:v>1.8</c:v>
                </c:pt>
                <c:pt idx="190">
                  <c:v>1.7</c:v>
                </c:pt>
                <c:pt idx="191">
                  <c:v>1.9</c:v>
                </c:pt>
                <c:pt idx="192">
                  <c:v>2</c:v>
                </c:pt>
                <c:pt idx="193">
                  <c:v>1.6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2.2999999999999998</c:v>
                </c:pt>
                <c:pt idx="199">
                  <c:v>1.9</c:v>
                </c:pt>
                <c:pt idx="200">
                  <c:v>1.3</c:v>
                </c:pt>
                <c:pt idx="201">
                  <c:v>1.6</c:v>
                </c:pt>
                <c:pt idx="202">
                  <c:v>1.6</c:v>
                </c:pt>
                <c:pt idx="203">
                  <c:v>2</c:v>
                </c:pt>
                <c:pt idx="204">
                  <c:v>1.5</c:v>
                </c:pt>
                <c:pt idx="205">
                  <c:v>2.1</c:v>
                </c:pt>
                <c:pt idx="206">
                  <c:v>2</c:v>
                </c:pt>
                <c:pt idx="207">
                  <c:v>2</c:v>
                </c:pt>
                <c:pt idx="208">
                  <c:v>1.1000000000000001</c:v>
                </c:pt>
                <c:pt idx="209">
                  <c:v>1</c:v>
                </c:pt>
                <c:pt idx="210">
                  <c:v>1.4</c:v>
                </c:pt>
                <c:pt idx="211">
                  <c:v>1.5</c:v>
                </c:pt>
                <c:pt idx="212">
                  <c:v>1.2</c:v>
                </c:pt>
                <c:pt idx="213">
                  <c:v>1.3</c:v>
                </c:pt>
                <c:pt idx="214">
                  <c:v>2</c:v>
                </c:pt>
                <c:pt idx="215">
                  <c:v>1.2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1.3</c:v>
                </c:pt>
                <c:pt idx="221">
                  <c:v>2.5</c:v>
                </c:pt>
                <c:pt idx="222">
                  <c:v>1.1000000000000001</c:v>
                </c:pt>
                <c:pt idx="223">
                  <c:v>1.9</c:v>
                </c:pt>
                <c:pt idx="224">
                  <c:v>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3.2</c:v>
                </c:pt>
                <c:pt idx="229">
                  <c:v>3.6</c:v>
                </c:pt>
                <c:pt idx="230">
                  <c:v>2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2.9</c:v>
                </c:pt>
                <c:pt idx="235">
                  <c:v>3</c:v>
                </c:pt>
                <c:pt idx="236">
                  <c:v>2.5</c:v>
                </c:pt>
                <c:pt idx="237">
                  <c:v>2.4</c:v>
                </c:pt>
                <c:pt idx="238">
                  <c:v>3</c:v>
                </c:pt>
                <c:pt idx="239">
                  <c:v>2.5</c:v>
                </c:pt>
                <c:pt idx="240">
                  <c:v>2.7</c:v>
                </c:pt>
                <c:pt idx="241">
                  <c:v>2.5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3</c:v>
                </c:pt>
                <c:pt idx="246">
                  <c:v>1.7</c:v>
                </c:pt>
                <c:pt idx="247">
                  <c:v>2.2999999999999998</c:v>
                </c:pt>
                <c:pt idx="248">
                  <c:v>3.3</c:v>
                </c:pt>
                <c:pt idx="249">
                  <c:v>2.2000000000000002</c:v>
                </c:pt>
                <c:pt idx="250">
                  <c:v>3</c:v>
                </c:pt>
                <c:pt idx="251">
                  <c:v>2.8</c:v>
                </c:pt>
                <c:pt idx="252">
                  <c:v>1.9</c:v>
                </c:pt>
                <c:pt idx="253">
                  <c:v>1.3</c:v>
                </c:pt>
                <c:pt idx="254">
                  <c:v>2.1</c:v>
                </c:pt>
                <c:pt idx="255">
                  <c:v>2.5</c:v>
                </c:pt>
                <c:pt idx="256">
                  <c:v>1.7</c:v>
                </c:pt>
                <c:pt idx="257">
                  <c:v>2.9</c:v>
                </c:pt>
                <c:pt idx="258">
                  <c:v>2.8</c:v>
                </c:pt>
                <c:pt idx="259">
                  <c:v>3</c:v>
                </c:pt>
                <c:pt idx="260">
                  <c:v>2.9</c:v>
                </c:pt>
                <c:pt idx="261">
                  <c:v>3</c:v>
                </c:pt>
                <c:pt idx="262">
                  <c:v>4.8</c:v>
                </c:pt>
                <c:pt idx="263">
                  <c:v>3.2</c:v>
                </c:pt>
                <c:pt idx="264">
                  <c:v>3.6</c:v>
                </c:pt>
                <c:pt idx="265">
                  <c:v>3.8</c:v>
                </c:pt>
                <c:pt idx="266">
                  <c:v>3.6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3.4</c:v>
                </c:pt>
                <c:pt idx="274">
                  <c:v>3.4</c:v>
                </c:pt>
                <c:pt idx="275">
                  <c:v>3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2.8</c:v>
                </c:pt>
                <c:pt idx="279">
                  <c:v>3.5</c:v>
                </c:pt>
                <c:pt idx="280">
                  <c:v>3.3</c:v>
                </c:pt>
                <c:pt idx="281">
                  <c:v>3.1</c:v>
                </c:pt>
                <c:pt idx="282">
                  <c:v>2.6</c:v>
                </c:pt>
                <c:pt idx="283">
                  <c:v>3.9</c:v>
                </c:pt>
                <c:pt idx="284">
                  <c:v>3.5</c:v>
                </c:pt>
                <c:pt idx="285">
                  <c:v>2.9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3.9</c:v>
                </c:pt>
                <c:pt idx="289">
                  <c:v>4.2</c:v>
                </c:pt>
                <c:pt idx="290">
                  <c:v>5</c:v>
                </c:pt>
                <c:pt idx="291">
                  <c:v>4.3</c:v>
                </c:pt>
                <c:pt idx="292">
                  <c:v>3.7</c:v>
                </c:pt>
                <c:pt idx="293">
                  <c:v>4.3</c:v>
                </c:pt>
                <c:pt idx="294">
                  <c:v>4</c:v>
                </c:pt>
                <c:pt idx="295">
                  <c:v>4.2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4.8</c:v>
                </c:pt>
                <c:pt idx="300">
                  <c:v>5.4</c:v>
                </c:pt>
                <c:pt idx="301">
                  <c:v>4.0999999999999996</c:v>
                </c:pt>
                <c:pt idx="302">
                  <c:v>4.3</c:v>
                </c:pt>
                <c:pt idx="303">
                  <c:v>4.8</c:v>
                </c:pt>
                <c:pt idx="304">
                  <c:v>4.3</c:v>
                </c:pt>
                <c:pt idx="305">
                  <c:v>3.6</c:v>
                </c:pt>
                <c:pt idx="306">
                  <c:v>3.4</c:v>
                </c:pt>
                <c:pt idx="307">
                  <c:v>4</c:v>
                </c:pt>
                <c:pt idx="308">
                  <c:v>2.9</c:v>
                </c:pt>
                <c:pt idx="309">
                  <c:v>4.5</c:v>
                </c:pt>
                <c:pt idx="310">
                  <c:v>4.2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5.2</c:v>
                </c:pt>
                <c:pt idx="314">
                  <c:v>4.8</c:v>
                </c:pt>
                <c:pt idx="315">
                  <c:v>4.3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4.2</c:v>
                </c:pt>
                <c:pt idx="319">
                  <c:v>4.3</c:v>
                </c:pt>
                <c:pt idx="320">
                  <c:v>4.8</c:v>
                </c:pt>
                <c:pt idx="321">
                  <c:v>4.8</c:v>
                </c:pt>
                <c:pt idx="322">
                  <c:v>4.2</c:v>
                </c:pt>
                <c:pt idx="323">
                  <c:v>4.5999999999999996</c:v>
                </c:pt>
                <c:pt idx="324">
                  <c:v>4.8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5.6</c:v>
                </c:pt>
                <c:pt idx="328">
                  <c:v>5.3</c:v>
                </c:pt>
                <c:pt idx="329">
                  <c:v>3.6</c:v>
                </c:pt>
                <c:pt idx="330">
                  <c:v>5</c:v>
                </c:pt>
                <c:pt idx="331">
                  <c:v>5.4</c:v>
                </c:pt>
                <c:pt idx="332">
                  <c:v>5.6</c:v>
                </c:pt>
                <c:pt idx="333">
                  <c:v>5</c:v>
                </c:pt>
                <c:pt idx="334">
                  <c:v>4.9000000000000004</c:v>
                </c:pt>
                <c:pt idx="335">
                  <c:v>5.5</c:v>
                </c:pt>
                <c:pt idx="336">
                  <c:v>4.8</c:v>
                </c:pt>
                <c:pt idx="337">
                  <c:v>5.5</c:v>
                </c:pt>
                <c:pt idx="338">
                  <c:v>5.6</c:v>
                </c:pt>
                <c:pt idx="339">
                  <c:v>6.3</c:v>
                </c:pt>
                <c:pt idx="340">
                  <c:v>4.9000000000000004</c:v>
                </c:pt>
                <c:pt idx="341">
                  <c:v>3.9</c:v>
                </c:pt>
                <c:pt idx="342">
                  <c:v>4.3</c:v>
                </c:pt>
                <c:pt idx="343">
                  <c:v>5.2</c:v>
                </c:pt>
                <c:pt idx="344">
                  <c:v>2.7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5.2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3.8</c:v>
                </c:pt>
                <c:pt idx="352">
                  <c:v>5.9</c:v>
                </c:pt>
                <c:pt idx="353">
                  <c:v>5</c:v>
                </c:pt>
                <c:pt idx="354">
                  <c:v>6.6</c:v>
                </c:pt>
                <c:pt idx="355">
                  <c:v>6.9</c:v>
                </c:pt>
                <c:pt idx="356">
                  <c:v>6.2</c:v>
                </c:pt>
                <c:pt idx="357">
                  <c:v>6</c:v>
                </c:pt>
                <c:pt idx="358">
                  <c:v>5.3</c:v>
                </c:pt>
                <c:pt idx="359">
                  <c:v>6.3</c:v>
                </c:pt>
                <c:pt idx="360">
                  <c:v>6.5</c:v>
                </c:pt>
                <c:pt idx="361">
                  <c:v>5.8</c:v>
                </c:pt>
                <c:pt idx="362">
                  <c:v>6.2</c:v>
                </c:pt>
                <c:pt idx="363">
                  <c:v>6.3</c:v>
                </c:pt>
                <c:pt idx="364">
                  <c:v>3.1</c:v>
                </c:pt>
              </c:numCache>
            </c:numRef>
          </c:xVal>
          <c:yVal>
            <c:numRef>
              <c:f>[1]Data!$J$5:$J$369</c:f>
              <c:numCache>
                <c:formatCode>General</c:formatCode>
                <c:ptCount val="365"/>
                <c:pt idx="2">
                  <c:v>7.8079047739302156</c:v>
                </c:pt>
                <c:pt idx="3">
                  <c:v>5.8379170181726012</c:v>
                </c:pt>
                <c:pt idx="4">
                  <c:v>9.3492281276168452</c:v>
                </c:pt>
                <c:pt idx="5">
                  <c:v>7.5479601839551256</c:v>
                </c:pt>
                <c:pt idx="6">
                  <c:v>4.9654261159781186</c:v>
                </c:pt>
                <c:pt idx="7">
                  <c:v>5.5783811633855267</c:v>
                </c:pt>
                <c:pt idx="8">
                  <c:v>5.1572791445118931</c:v>
                </c:pt>
                <c:pt idx="9">
                  <c:v>5.6668189395574347</c:v>
                </c:pt>
                <c:pt idx="10">
                  <c:v>6.9148456486618484</c:v>
                </c:pt>
                <c:pt idx="11">
                  <c:v>6.9243895261733472</c:v>
                </c:pt>
                <c:pt idx="12">
                  <c:v>7.1428280431401516</c:v>
                </c:pt>
                <c:pt idx="13">
                  <c:v>7.6133097984385598</c:v>
                </c:pt>
                <c:pt idx="14">
                  <c:v>6.8770226147514748</c:v>
                </c:pt>
                <c:pt idx="15">
                  <c:v>5.5751863314423691</c:v>
                </c:pt>
                <c:pt idx="16">
                  <c:v>5.1972637963110042</c:v>
                </c:pt>
                <c:pt idx="17">
                  <c:v>5.7728552823196519</c:v>
                </c:pt>
                <c:pt idx="18">
                  <c:v>5.576520979864009</c:v>
                </c:pt>
                <c:pt idx="19">
                  <c:v>0.87202407404673854</c:v>
                </c:pt>
                <c:pt idx="20">
                  <c:v>0.39407730249532541</c:v>
                </c:pt>
                <c:pt idx="21">
                  <c:v>2.3321925009842244</c:v>
                </c:pt>
                <c:pt idx="22">
                  <c:v>7.6096992596621691</c:v>
                </c:pt>
                <c:pt idx="23">
                  <c:v>5.6637201794048693</c:v>
                </c:pt>
                <c:pt idx="24">
                  <c:v>8.8497742252841469</c:v>
                </c:pt>
                <c:pt idx="25">
                  <c:v>5.5884916551779114</c:v>
                </c:pt>
                <c:pt idx="26">
                  <c:v>7.150696319205494</c:v>
                </c:pt>
                <c:pt idx="27">
                  <c:v>5.3751310375032864</c:v>
                </c:pt>
                <c:pt idx="28">
                  <c:v>2.9054279234899192</c:v>
                </c:pt>
                <c:pt idx="29">
                  <c:v>4.9176199920654247</c:v>
                </c:pt>
                <c:pt idx="30">
                  <c:v>11.336787919216686</c:v>
                </c:pt>
                <c:pt idx="31">
                  <c:v>5.3774309936535811</c:v>
                </c:pt>
                <c:pt idx="32">
                  <c:v>2.9082496426212976</c:v>
                </c:pt>
                <c:pt idx="33">
                  <c:v>4.9195361511292779</c:v>
                </c:pt>
                <c:pt idx="34">
                  <c:v>3.8157749500718769</c:v>
                </c:pt>
                <c:pt idx="35">
                  <c:v>5.3241163347588065</c:v>
                </c:pt>
                <c:pt idx="36">
                  <c:v>2.718739043720956</c:v>
                </c:pt>
                <c:pt idx="37">
                  <c:v>1.8906424540241216</c:v>
                </c:pt>
                <c:pt idx="38">
                  <c:v>4.8379044948651808</c:v>
                </c:pt>
                <c:pt idx="39">
                  <c:v>3.533997703083624</c:v>
                </c:pt>
                <c:pt idx="40">
                  <c:v>3.8323164317904066</c:v>
                </c:pt>
                <c:pt idx="41">
                  <c:v>3.5356288422526108</c:v>
                </c:pt>
                <c:pt idx="42">
                  <c:v>3.4466899414810404</c:v>
                </c:pt>
                <c:pt idx="43">
                  <c:v>3.6560416079133486</c:v>
                </c:pt>
                <c:pt idx="44">
                  <c:v>4.4920745072023163</c:v>
                </c:pt>
                <c:pt idx="45">
                  <c:v>3.873958505764922</c:v>
                </c:pt>
                <c:pt idx="46">
                  <c:v>2.1293136156859016</c:v>
                </c:pt>
                <c:pt idx="47">
                  <c:v>1.4912527926899521</c:v>
                </c:pt>
                <c:pt idx="48">
                  <c:v>1.7833966071500111</c:v>
                </c:pt>
                <c:pt idx="49">
                  <c:v>5.3332001798165134</c:v>
                </c:pt>
                <c:pt idx="50">
                  <c:v>3.6040847903123652</c:v>
                </c:pt>
                <c:pt idx="51">
                  <c:v>1.398966651229959</c:v>
                </c:pt>
                <c:pt idx="52">
                  <c:v>0.61045672923096272</c:v>
                </c:pt>
                <c:pt idx="53">
                  <c:v>1.1322547509450456</c:v>
                </c:pt>
                <c:pt idx="54">
                  <c:v>3.0807648119635291</c:v>
                </c:pt>
                <c:pt idx="55">
                  <c:v>3.136283533904725</c:v>
                </c:pt>
                <c:pt idx="56">
                  <c:v>1.34106628333839</c:v>
                </c:pt>
                <c:pt idx="57">
                  <c:v>1.1356214055818254</c:v>
                </c:pt>
                <c:pt idx="58">
                  <c:v>1.5839593862035206</c:v>
                </c:pt>
                <c:pt idx="59">
                  <c:v>1.7206006422215705</c:v>
                </c:pt>
                <c:pt idx="60">
                  <c:v>2.7018977287951085</c:v>
                </c:pt>
                <c:pt idx="61">
                  <c:v>3.3644906391721863</c:v>
                </c:pt>
                <c:pt idx="62">
                  <c:v>1.1937049515266986</c:v>
                </c:pt>
                <c:pt idx="63">
                  <c:v>1.5681755808050086</c:v>
                </c:pt>
                <c:pt idx="64">
                  <c:v>3.1283430127185796</c:v>
                </c:pt>
                <c:pt idx="65">
                  <c:v>1.3150561360698996</c:v>
                </c:pt>
                <c:pt idx="66">
                  <c:v>1.0317545031448077</c:v>
                </c:pt>
                <c:pt idx="67">
                  <c:v>2.2520435724247929</c:v>
                </c:pt>
                <c:pt idx="68">
                  <c:v>3.3667933491886246</c:v>
                </c:pt>
                <c:pt idx="69">
                  <c:v>3.1516595891768433</c:v>
                </c:pt>
                <c:pt idx="70">
                  <c:v>2.8251960996772056</c:v>
                </c:pt>
                <c:pt idx="71">
                  <c:v>2.4561014192830877</c:v>
                </c:pt>
                <c:pt idx="72">
                  <c:v>0.9774616913833486</c:v>
                </c:pt>
                <c:pt idx="73">
                  <c:v>1.6572431403898469</c:v>
                </c:pt>
                <c:pt idx="74">
                  <c:v>2.5620061311414228</c:v>
                </c:pt>
                <c:pt idx="75">
                  <c:v>2.4650123736779697</c:v>
                </c:pt>
                <c:pt idx="76">
                  <c:v>1.5135976671484812</c:v>
                </c:pt>
                <c:pt idx="77">
                  <c:v>1.8314813953810312</c:v>
                </c:pt>
                <c:pt idx="78">
                  <c:v>2.3805002677432112</c:v>
                </c:pt>
                <c:pt idx="79">
                  <c:v>1.8649000810629834</c:v>
                </c:pt>
                <c:pt idx="80">
                  <c:v>1.5603667945498763</c:v>
                </c:pt>
                <c:pt idx="81">
                  <c:v>1.3430464130299369</c:v>
                </c:pt>
                <c:pt idx="82">
                  <c:v>2.0707219494761127</c:v>
                </c:pt>
                <c:pt idx="83">
                  <c:v>2.4839905583080348</c:v>
                </c:pt>
                <c:pt idx="84">
                  <c:v>1.772335774219056</c:v>
                </c:pt>
                <c:pt idx="85">
                  <c:v>1.3496454999286791</c:v>
                </c:pt>
                <c:pt idx="86">
                  <c:v>1.6937125096612249</c:v>
                </c:pt>
                <c:pt idx="87">
                  <c:v>2.7673616265673959</c:v>
                </c:pt>
                <c:pt idx="88">
                  <c:v>2.5482059904747665</c:v>
                </c:pt>
                <c:pt idx="89">
                  <c:v>2.1906306268705897</c:v>
                </c:pt>
                <c:pt idx="90">
                  <c:v>1.8075061905775882</c:v>
                </c:pt>
                <c:pt idx="91">
                  <c:v>1.886744067372325</c:v>
                </c:pt>
                <c:pt idx="92">
                  <c:v>1.3569979336041118</c:v>
                </c:pt>
                <c:pt idx="93">
                  <c:v>1.6576866809470021</c:v>
                </c:pt>
                <c:pt idx="94">
                  <c:v>0.97582315957238519</c:v>
                </c:pt>
                <c:pt idx="95">
                  <c:v>1.3154143625476955</c:v>
                </c:pt>
                <c:pt idx="96">
                  <c:v>1.6924324060155687</c:v>
                </c:pt>
                <c:pt idx="97">
                  <c:v>1.4520118643125315</c:v>
                </c:pt>
                <c:pt idx="98">
                  <c:v>2.2587075503384999</c:v>
                </c:pt>
                <c:pt idx="99">
                  <c:v>2.8897169951306774</c:v>
                </c:pt>
                <c:pt idx="100">
                  <c:v>3.4052717420086771</c:v>
                </c:pt>
                <c:pt idx="101">
                  <c:v>2.6704776623622966</c:v>
                </c:pt>
                <c:pt idx="102">
                  <c:v>3.6569977025968528</c:v>
                </c:pt>
                <c:pt idx="103">
                  <c:v>3.642694385254118</c:v>
                </c:pt>
                <c:pt idx="104">
                  <c:v>1.720551713195124</c:v>
                </c:pt>
                <c:pt idx="105">
                  <c:v>2.9027312059269623</c:v>
                </c:pt>
                <c:pt idx="106">
                  <c:v>4.0141961123422973</c:v>
                </c:pt>
                <c:pt idx="107">
                  <c:v>0.8979096503660573</c:v>
                </c:pt>
                <c:pt idx="108">
                  <c:v>0.57965458731963948</c:v>
                </c:pt>
                <c:pt idx="109">
                  <c:v>0.87053611796933317</c:v>
                </c:pt>
                <c:pt idx="110">
                  <c:v>1.552405129026643</c:v>
                </c:pt>
                <c:pt idx="111">
                  <c:v>1.9985031095211168</c:v>
                </c:pt>
                <c:pt idx="112">
                  <c:v>3.2082028422160205</c:v>
                </c:pt>
                <c:pt idx="113">
                  <c:v>0.97678594120060724</c:v>
                </c:pt>
                <c:pt idx="114">
                  <c:v>0.39911242725351298</c:v>
                </c:pt>
                <c:pt idx="115">
                  <c:v>2.9241741285098986</c:v>
                </c:pt>
                <c:pt idx="116">
                  <c:v>2.6367002507992381</c:v>
                </c:pt>
                <c:pt idx="117">
                  <c:v>2.1983816898274502</c:v>
                </c:pt>
                <c:pt idx="118">
                  <c:v>1.3339352819448824</c:v>
                </c:pt>
                <c:pt idx="119">
                  <c:v>2.0161562724024762</c:v>
                </c:pt>
                <c:pt idx="120">
                  <c:v>2.9614997994765391</c:v>
                </c:pt>
                <c:pt idx="121">
                  <c:v>1.1864787503228138</c:v>
                </c:pt>
                <c:pt idx="122">
                  <c:v>1.4706019066539102</c:v>
                </c:pt>
                <c:pt idx="123">
                  <c:v>1.6768115627787639</c:v>
                </c:pt>
                <c:pt idx="124">
                  <c:v>0.83957342719657968</c:v>
                </c:pt>
                <c:pt idx="125">
                  <c:v>1.3511821369327297</c:v>
                </c:pt>
                <c:pt idx="126">
                  <c:v>0.96276337032640091</c:v>
                </c:pt>
                <c:pt idx="127">
                  <c:v>0.95096469611076517</c:v>
                </c:pt>
                <c:pt idx="128">
                  <c:v>0.3626275030563319</c:v>
                </c:pt>
                <c:pt idx="129">
                  <c:v>1.5361078145242781</c:v>
                </c:pt>
                <c:pt idx="130">
                  <c:v>1.6095420871849622</c:v>
                </c:pt>
                <c:pt idx="131">
                  <c:v>1.3505160394054669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1.3444217977696853</c:v>
                </c:pt>
                <c:pt idx="135">
                  <c:v>1.5117472693282896</c:v>
                </c:pt>
                <c:pt idx="136">
                  <c:v>1.3947355361279385</c:v>
                </c:pt>
                <c:pt idx="137">
                  <c:v>1.2553632423706846</c:v>
                </c:pt>
                <c:pt idx="138">
                  <c:v>1.3223721660017247</c:v>
                </c:pt>
                <c:pt idx="139">
                  <c:v>1.5619318080437605</c:v>
                </c:pt>
                <c:pt idx="140">
                  <c:v>0.90940754898995424</c:v>
                </c:pt>
                <c:pt idx="141">
                  <c:v>2.9738961178959076</c:v>
                </c:pt>
                <c:pt idx="142">
                  <c:v>3.1321225854372763</c:v>
                </c:pt>
                <c:pt idx="143">
                  <c:v>1.5268793485723069</c:v>
                </c:pt>
                <c:pt idx="144">
                  <c:v>1.2908079252234486</c:v>
                </c:pt>
                <c:pt idx="145">
                  <c:v>0.89570758180039356</c:v>
                </c:pt>
                <c:pt idx="146">
                  <c:v>1.603588500600011</c:v>
                </c:pt>
                <c:pt idx="147">
                  <c:v>1.3066499594079715</c:v>
                </c:pt>
                <c:pt idx="148">
                  <c:v>0.91640309288788302</c:v>
                </c:pt>
                <c:pt idx="149">
                  <c:v>1.3885293173901176</c:v>
                </c:pt>
                <c:pt idx="150">
                  <c:v>0.81852363967280295</c:v>
                </c:pt>
                <c:pt idx="151">
                  <c:v>1.5215106823572171</c:v>
                </c:pt>
                <c:pt idx="152">
                  <c:v>1.3185556208014426</c:v>
                </c:pt>
                <c:pt idx="153">
                  <c:v>1.2370918569252196</c:v>
                </c:pt>
                <c:pt idx="154">
                  <c:v>0.74047939576544108</c:v>
                </c:pt>
                <c:pt idx="155">
                  <c:v>1.6548154374759187</c:v>
                </c:pt>
                <c:pt idx="156">
                  <c:v>0.53265866052228572</c:v>
                </c:pt>
                <c:pt idx="157">
                  <c:v>1.2321716166937127</c:v>
                </c:pt>
                <c:pt idx="158">
                  <c:v>0.56988428118098133</c:v>
                </c:pt>
                <c:pt idx="159">
                  <c:v>1.2347833335010707</c:v>
                </c:pt>
                <c:pt idx="160">
                  <c:v>1.9218622552467417</c:v>
                </c:pt>
                <c:pt idx="161">
                  <c:v>1.7184810074646601</c:v>
                </c:pt>
                <c:pt idx="162">
                  <c:v>1.0703338874629864</c:v>
                </c:pt>
                <c:pt idx="163">
                  <c:v>1.2994307257427307</c:v>
                </c:pt>
                <c:pt idx="164">
                  <c:v>1.6610524820349775</c:v>
                </c:pt>
                <c:pt idx="165">
                  <c:v>1.6374416460191998</c:v>
                </c:pt>
                <c:pt idx="166">
                  <c:v>1.4216241465079775</c:v>
                </c:pt>
                <c:pt idx="167">
                  <c:v>1.686494031737457</c:v>
                </c:pt>
                <c:pt idx="168">
                  <c:v>1.6958746050569959</c:v>
                </c:pt>
                <c:pt idx="169">
                  <c:v>2.8421152150522349</c:v>
                </c:pt>
                <c:pt idx="170">
                  <c:v>2.0007558898097497</c:v>
                </c:pt>
                <c:pt idx="171">
                  <c:v>1.6949954602131398</c:v>
                </c:pt>
                <c:pt idx="172">
                  <c:v>1.2850643911872934</c:v>
                </c:pt>
                <c:pt idx="173">
                  <c:v>1.4060601216341579</c:v>
                </c:pt>
                <c:pt idx="174">
                  <c:v>0.59622252696606071</c:v>
                </c:pt>
                <c:pt idx="175">
                  <c:v>1.2553400489840938</c:v>
                </c:pt>
                <c:pt idx="176">
                  <c:v>1.7193631982920605</c:v>
                </c:pt>
                <c:pt idx="177">
                  <c:v>1.9719660824461911</c:v>
                </c:pt>
                <c:pt idx="178">
                  <c:v>2.1039470546479837</c:v>
                </c:pt>
                <c:pt idx="179">
                  <c:v>2.3879914933519819</c:v>
                </c:pt>
                <c:pt idx="180">
                  <c:v>2.0463732732973274</c:v>
                </c:pt>
                <c:pt idx="181">
                  <c:v>2.4182794450645311</c:v>
                </c:pt>
                <c:pt idx="182">
                  <c:v>1.0449903913000613</c:v>
                </c:pt>
                <c:pt idx="183">
                  <c:v>1.2648125124448986</c:v>
                </c:pt>
                <c:pt idx="184">
                  <c:v>0.96534603048867595</c:v>
                </c:pt>
                <c:pt idx="185">
                  <c:v>1.2666802247066435</c:v>
                </c:pt>
                <c:pt idx="186">
                  <c:v>2.237076672611308</c:v>
                </c:pt>
                <c:pt idx="187">
                  <c:v>1.7459063549614247</c:v>
                </c:pt>
                <c:pt idx="188">
                  <c:v>1.2774201586515093</c:v>
                </c:pt>
                <c:pt idx="189">
                  <c:v>2.4253716434660446</c:v>
                </c:pt>
                <c:pt idx="190">
                  <c:v>2.3945778273984337</c:v>
                </c:pt>
                <c:pt idx="191">
                  <c:v>1.7471631254299453</c:v>
                </c:pt>
                <c:pt idx="192">
                  <c:v>1.4048492964071755</c:v>
                </c:pt>
                <c:pt idx="193">
                  <c:v>1.7116657172266045</c:v>
                </c:pt>
                <c:pt idx="194">
                  <c:v>3.0030999334806112</c:v>
                </c:pt>
                <c:pt idx="195">
                  <c:v>2.0085225410113368</c:v>
                </c:pt>
                <c:pt idx="196">
                  <c:v>2.1786589099674174</c:v>
                </c:pt>
                <c:pt idx="197">
                  <c:v>2.4010109572087499</c:v>
                </c:pt>
                <c:pt idx="198">
                  <c:v>2.4155535544961539</c:v>
                </c:pt>
                <c:pt idx="199">
                  <c:v>1.736723903001159</c:v>
                </c:pt>
                <c:pt idx="200">
                  <c:v>1.9096575155945488</c:v>
                </c:pt>
                <c:pt idx="201">
                  <c:v>1.7487455794988798</c:v>
                </c:pt>
                <c:pt idx="202">
                  <c:v>1.0532213319871955</c:v>
                </c:pt>
                <c:pt idx="203">
                  <c:v>2.8630825925050032</c:v>
                </c:pt>
                <c:pt idx="204">
                  <c:v>1.129364072064535</c:v>
                </c:pt>
                <c:pt idx="205">
                  <c:v>1.2745874174077401</c:v>
                </c:pt>
                <c:pt idx="206">
                  <c:v>1.736451103502731</c:v>
                </c:pt>
                <c:pt idx="207">
                  <c:v>2.8628184144200604</c:v>
                </c:pt>
                <c:pt idx="208">
                  <c:v>2.1616154286466571</c:v>
                </c:pt>
                <c:pt idx="209">
                  <c:v>2.1546904375561846</c:v>
                </c:pt>
                <c:pt idx="210">
                  <c:v>1.6797121019224341</c:v>
                </c:pt>
                <c:pt idx="211">
                  <c:v>2.0580786442108661</c:v>
                </c:pt>
                <c:pt idx="212">
                  <c:v>2.1461455333385104</c:v>
                </c:pt>
                <c:pt idx="213">
                  <c:v>2.861349654160017</c:v>
                </c:pt>
                <c:pt idx="214">
                  <c:v>1.6998026758876563</c:v>
                </c:pt>
                <c:pt idx="215">
                  <c:v>1.5222866356451688</c:v>
                </c:pt>
                <c:pt idx="216">
                  <c:v>1.3646909854610216</c:v>
                </c:pt>
                <c:pt idx="217">
                  <c:v>1.8136167763925108</c:v>
                </c:pt>
                <c:pt idx="218">
                  <c:v>1.9985076939600914</c:v>
                </c:pt>
                <c:pt idx="219">
                  <c:v>1.8578762860063811</c:v>
                </c:pt>
                <c:pt idx="220">
                  <c:v>1.8060191076591074</c:v>
                </c:pt>
                <c:pt idx="221">
                  <c:v>2.4356331514028762</c:v>
                </c:pt>
                <c:pt idx="222">
                  <c:v>2.2431141219770607</c:v>
                </c:pt>
                <c:pt idx="223">
                  <c:v>1.843678214048295</c:v>
                </c:pt>
                <c:pt idx="224">
                  <c:v>2.0910840570161118</c:v>
                </c:pt>
                <c:pt idx="225">
                  <c:v>2.4438886786982001</c:v>
                </c:pt>
                <c:pt idx="226">
                  <c:v>1.4347362620521122</c:v>
                </c:pt>
                <c:pt idx="227">
                  <c:v>2.4182101582548339</c:v>
                </c:pt>
                <c:pt idx="228">
                  <c:v>3.1368132029380948</c:v>
                </c:pt>
                <c:pt idx="229">
                  <c:v>3.8263476249209503</c:v>
                </c:pt>
                <c:pt idx="230">
                  <c:v>2.9799584543263391</c:v>
                </c:pt>
                <c:pt idx="231">
                  <c:v>2.5263729328679378</c:v>
                </c:pt>
                <c:pt idx="232">
                  <c:v>2.414716422008746</c:v>
                </c:pt>
                <c:pt idx="233">
                  <c:v>1.269496063237483</c:v>
                </c:pt>
                <c:pt idx="234">
                  <c:v>2.5022133954804371</c:v>
                </c:pt>
                <c:pt idx="235">
                  <c:v>3.4713219540871632</c:v>
                </c:pt>
                <c:pt idx="236">
                  <c:v>3.7993523175742938</c:v>
                </c:pt>
                <c:pt idx="237">
                  <c:v>1.9611912997667167</c:v>
                </c:pt>
                <c:pt idx="238">
                  <c:v>2.404619403768383</c:v>
                </c:pt>
                <c:pt idx="239">
                  <c:v>2.0141746093404627</c:v>
                </c:pt>
                <c:pt idx="240">
                  <c:v>2.5882845068808664</c:v>
                </c:pt>
                <c:pt idx="241">
                  <c:v>4.5710884124277582</c:v>
                </c:pt>
                <c:pt idx="242">
                  <c:v>3.3573324387787311</c:v>
                </c:pt>
                <c:pt idx="243">
                  <c:v>2.0781081294693</c:v>
                </c:pt>
                <c:pt idx="244">
                  <c:v>2.5906170556472889</c:v>
                </c:pt>
                <c:pt idx="245">
                  <c:v>3.5894161537897751</c:v>
                </c:pt>
                <c:pt idx="246">
                  <c:v>3.5354195858871611</c:v>
                </c:pt>
                <c:pt idx="247">
                  <c:v>2.947703034026389</c:v>
                </c:pt>
                <c:pt idx="248">
                  <c:v>4.434408847799979</c:v>
                </c:pt>
                <c:pt idx="249">
                  <c:v>3.8382836239168507</c:v>
                </c:pt>
                <c:pt idx="250">
                  <c:v>3.6829509316436013</c:v>
                </c:pt>
                <c:pt idx="251">
                  <c:v>4.1729470194529821</c:v>
                </c:pt>
                <c:pt idx="252">
                  <c:v>3.0231610945813485</c:v>
                </c:pt>
                <c:pt idx="253">
                  <c:v>1.8994285320214828</c:v>
                </c:pt>
                <c:pt idx="254">
                  <c:v>2.464352663691681</c:v>
                </c:pt>
                <c:pt idx="255">
                  <c:v>2.789987762566041</c:v>
                </c:pt>
                <c:pt idx="256">
                  <c:v>1.837873752179199</c:v>
                </c:pt>
                <c:pt idx="257">
                  <c:v>2.6546950834648406</c:v>
                </c:pt>
                <c:pt idx="258">
                  <c:v>2.6858868614688718</c:v>
                </c:pt>
                <c:pt idx="259">
                  <c:v>1.8826615051020841</c:v>
                </c:pt>
                <c:pt idx="260">
                  <c:v>1.8012137751344519</c:v>
                </c:pt>
                <c:pt idx="261">
                  <c:v>3.0269686408042933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3.4000018614208023</c:v>
                </c:pt>
                <c:pt idx="265">
                  <c:v>5.0774222986752831</c:v>
                </c:pt>
                <c:pt idx="266">
                  <c:v>4.4777581239544713</c:v>
                </c:pt>
                <c:pt idx="267">
                  <c:v>4.1724500364033732</c:v>
                </c:pt>
                <c:pt idx="268">
                  <c:v>5.4683198513660969</c:v>
                </c:pt>
                <c:pt idx="269">
                  <c:v>3.2132763110129008</c:v>
                </c:pt>
                <c:pt idx="270">
                  <c:v>1.7645165614363507</c:v>
                </c:pt>
                <c:pt idx="271">
                  <c:v>2.7198389862268297</c:v>
                </c:pt>
                <c:pt idx="272">
                  <c:v>2.8237319152421394</c:v>
                </c:pt>
                <c:pt idx="273">
                  <c:v>3.4619013992869063</c:v>
                </c:pt>
                <c:pt idx="274">
                  <c:v>3.2407599759527455</c:v>
                </c:pt>
                <c:pt idx="275">
                  <c:v>1.8505085077302117</c:v>
                </c:pt>
                <c:pt idx="276">
                  <c:v>2.5697811532023422</c:v>
                </c:pt>
                <c:pt idx="277">
                  <c:v>2.967910778745634</c:v>
                </c:pt>
                <c:pt idx="278">
                  <c:v>1.7818238661864074</c:v>
                </c:pt>
                <c:pt idx="279">
                  <c:v>5.6813858832367572</c:v>
                </c:pt>
                <c:pt idx="280">
                  <c:v>3.6530766145542266</c:v>
                </c:pt>
                <c:pt idx="281">
                  <c:v>2.551890730066646</c:v>
                </c:pt>
                <c:pt idx="282">
                  <c:v>2.5236288969047025</c:v>
                </c:pt>
                <c:pt idx="283">
                  <c:v>4.1406867816300323</c:v>
                </c:pt>
                <c:pt idx="284">
                  <c:v>3.5901490482003195</c:v>
                </c:pt>
                <c:pt idx="285">
                  <c:v>4.6641986459832347</c:v>
                </c:pt>
                <c:pt idx="286">
                  <c:v>4.6218496309116262</c:v>
                </c:pt>
                <c:pt idx="287">
                  <c:v>3.895542922125657</c:v>
                </c:pt>
                <c:pt idx="288">
                  <c:v>4.4583335799537993</c:v>
                </c:pt>
                <c:pt idx="289">
                  <c:v>2.3967904521049905</c:v>
                </c:pt>
                <c:pt idx="290">
                  <c:v>2.3497900415052539</c:v>
                </c:pt>
                <c:pt idx="291">
                  <c:v>5.7847920085065496</c:v>
                </c:pt>
                <c:pt idx="292">
                  <c:v>2.9945807412358345</c:v>
                </c:pt>
                <c:pt idx="293">
                  <c:v>3.3334938211050789</c:v>
                </c:pt>
                <c:pt idx="294">
                  <c:v>3.9409239950070329</c:v>
                </c:pt>
                <c:pt idx="295">
                  <c:v>2.5503812496916747</c:v>
                </c:pt>
                <c:pt idx="296">
                  <c:v>4.0279340006336479</c:v>
                </c:pt>
                <c:pt idx="297">
                  <c:v>4.1568725762961867</c:v>
                </c:pt>
                <c:pt idx="298">
                  <c:v>2.8649222308630566</c:v>
                </c:pt>
                <c:pt idx="299">
                  <c:v>5.6398110464038371</c:v>
                </c:pt>
                <c:pt idx="300">
                  <c:v>4.6136844462239752</c:v>
                </c:pt>
                <c:pt idx="301">
                  <c:v>5.6950681776465668</c:v>
                </c:pt>
                <c:pt idx="302">
                  <c:v>3.0484622584395722</c:v>
                </c:pt>
                <c:pt idx="303">
                  <c:v>2.7576513096809805</c:v>
                </c:pt>
                <c:pt idx="304">
                  <c:v>5.3295165038979579</c:v>
                </c:pt>
                <c:pt idx="305">
                  <c:v>3.398097079887755</c:v>
                </c:pt>
                <c:pt idx="306">
                  <c:v>4.2976861657449845</c:v>
                </c:pt>
                <c:pt idx="307">
                  <c:v>4.0390334971462449</c:v>
                </c:pt>
                <c:pt idx="308">
                  <c:v>4.329659292732428</c:v>
                </c:pt>
                <c:pt idx="309">
                  <c:v>3.5302625544083495</c:v>
                </c:pt>
                <c:pt idx="310">
                  <c:v>4.1944607976703248</c:v>
                </c:pt>
                <c:pt idx="311">
                  <c:v>3.7979713771901507</c:v>
                </c:pt>
                <c:pt idx="312">
                  <c:v>4.9769255460262194</c:v>
                </c:pt>
                <c:pt idx="313">
                  <c:v>3.2155281623286487</c:v>
                </c:pt>
                <c:pt idx="314">
                  <c:v>4.1904947415973126</c:v>
                </c:pt>
                <c:pt idx="315">
                  <c:v>5.9816286055364642</c:v>
                </c:pt>
                <c:pt idx="316">
                  <c:v>3.5523556005613184</c:v>
                </c:pt>
                <c:pt idx="317">
                  <c:v>5.4479547189255522</c:v>
                </c:pt>
                <c:pt idx="318">
                  <c:v>4.0286732042690012</c:v>
                </c:pt>
                <c:pt idx="319">
                  <c:v>5.0805272273479094</c:v>
                </c:pt>
                <c:pt idx="320">
                  <c:v>5.2738269401269582</c:v>
                </c:pt>
                <c:pt idx="321">
                  <c:v>4.4427243990138221</c:v>
                </c:pt>
                <c:pt idx="322">
                  <c:v>4.8929526197917061</c:v>
                </c:pt>
                <c:pt idx="323">
                  <c:v>2.7206545705528726</c:v>
                </c:pt>
                <c:pt idx="324">
                  <c:v>3.6163369702324579</c:v>
                </c:pt>
                <c:pt idx="325">
                  <c:v>6.0406788469163502</c:v>
                </c:pt>
                <c:pt idx="326">
                  <c:v>5.1917273464882108</c:v>
                </c:pt>
                <c:pt idx="327">
                  <c:v>5.2624960751097705</c:v>
                </c:pt>
                <c:pt idx="328">
                  <c:v>3.8619200350151317</c:v>
                </c:pt>
                <c:pt idx="329">
                  <c:v>6.622560661053849</c:v>
                </c:pt>
                <c:pt idx="330">
                  <c:v>2.9306637901104118</c:v>
                </c:pt>
                <c:pt idx="331">
                  <c:v>4.0920535337793931</c:v>
                </c:pt>
                <c:pt idx="332">
                  <c:v>5.2947524311215943</c:v>
                </c:pt>
                <c:pt idx="333">
                  <c:v>4.7778226549000467</c:v>
                </c:pt>
                <c:pt idx="334">
                  <c:v>2.7781496682859488</c:v>
                </c:pt>
                <c:pt idx="335">
                  <c:v>3.9297032866797208</c:v>
                </c:pt>
                <c:pt idx="336">
                  <c:v>4.9252537508664993</c:v>
                </c:pt>
                <c:pt idx="337">
                  <c:v>4.1625431522732725</c:v>
                </c:pt>
                <c:pt idx="338">
                  <c:v>5.9854881601625296</c:v>
                </c:pt>
                <c:pt idx="339">
                  <c:v>6.4954997010573798</c:v>
                </c:pt>
                <c:pt idx="340">
                  <c:v>3.9421532158005728</c:v>
                </c:pt>
                <c:pt idx="341">
                  <c:v>6.5393320175434155</c:v>
                </c:pt>
                <c:pt idx="342">
                  <c:v>4.6903731291274005</c:v>
                </c:pt>
                <c:pt idx="343">
                  <c:v>4.0635165512268427</c:v>
                </c:pt>
                <c:pt idx="344">
                  <c:v>4.1239447729934744</c:v>
                </c:pt>
                <c:pt idx="345">
                  <c:v>3.2332784688310303</c:v>
                </c:pt>
                <c:pt idx="346">
                  <c:v>2.9100830007768419</c:v>
                </c:pt>
                <c:pt idx="347">
                  <c:v>3.2396090841473177</c:v>
                </c:pt>
                <c:pt idx="348">
                  <c:v>3.2606613574399042</c:v>
                </c:pt>
                <c:pt idx="349">
                  <c:v>5.3251537258880415</c:v>
                </c:pt>
                <c:pt idx="350">
                  <c:v>4.1133086525967997</c:v>
                </c:pt>
                <c:pt idx="351">
                  <c:v>6.4171206246045198</c:v>
                </c:pt>
                <c:pt idx="352">
                  <c:v>6.566517671125907</c:v>
                </c:pt>
                <c:pt idx="353">
                  <c:v>8.4997223582559069</c:v>
                </c:pt>
                <c:pt idx="354">
                  <c:v>12.204190330796814</c:v>
                </c:pt>
                <c:pt idx="355">
                  <c:v>9.0009762058208178</c:v>
                </c:pt>
                <c:pt idx="356">
                  <c:v>7.7698267170286606</c:v>
                </c:pt>
                <c:pt idx="357">
                  <c:v>5.7087186788703379</c:v>
                </c:pt>
                <c:pt idx="358">
                  <c:v>5.5851216183768795</c:v>
                </c:pt>
                <c:pt idx="359">
                  <c:v>5.5952343334635231</c:v>
                </c:pt>
                <c:pt idx="360">
                  <c:v>4.570845203317182</c:v>
                </c:pt>
                <c:pt idx="361">
                  <c:v>5.8925913822232161</c:v>
                </c:pt>
                <c:pt idx="362">
                  <c:v>4.6126061470325155</c:v>
                </c:pt>
                <c:pt idx="363">
                  <c:v>6.0250681250948723</c:v>
                </c:pt>
                <c:pt idx="364">
                  <c:v>4.1927521656545981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3-4522-94AC-4A6F43A5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9519"/>
        <c:axId val="1692296607"/>
      </c:scatterChart>
      <c:valAx>
        <c:axId val="169229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440633608925131"/>
              <c:y val="0.91204100916521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6607"/>
        <c:crosses val="autoZero"/>
        <c:crossBetween val="midCat"/>
      </c:valAx>
      <c:valAx>
        <c:axId val="16922966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</a:t>
                </a:r>
                <a:r>
                  <a:rPr lang="en-IN" baseline="0"/>
                  <a:t>stimated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2065330459741092E-3"/>
              <c:y val="0.29642085067655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 RAW  </a:t>
            </a:r>
          </a:p>
        </c:rich>
      </c:tx>
      <c:layout>
        <c:manualLayout>
          <c:xMode val="edge"/>
          <c:yMode val="edge"/>
          <c:x val="0.44221490099714877"/>
          <c:y val="5.70126386796905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556163013297"/>
          <c:y val="0.14496232898368555"/>
          <c:w val="0.83759571771036334"/>
          <c:h val="0.67937668241201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[1]Data!$D$4</c:f>
              <c:strCache>
                <c:ptCount val="1"/>
                <c:pt idx="0">
                  <c:v>ET in mm  (forecasted)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[1]Data!$C$5:$C$369</c:f>
              <c:numCache>
                <c:formatCode>General</c:formatCode>
                <c:ptCount val="365"/>
                <c:pt idx="1">
                  <c:v>4.5</c:v>
                </c:pt>
                <c:pt idx="2">
                  <c:v>4.4000000000000004</c:v>
                </c:pt>
                <c:pt idx="3">
                  <c:v>5.7</c:v>
                </c:pt>
                <c:pt idx="4">
                  <c:v>5.4</c:v>
                </c:pt>
                <c:pt idx="5">
                  <c:v>5.9</c:v>
                </c:pt>
                <c:pt idx="6">
                  <c:v>5.6</c:v>
                </c:pt>
                <c:pt idx="7">
                  <c:v>5.9</c:v>
                </c:pt>
                <c:pt idx="8">
                  <c:v>3.4</c:v>
                </c:pt>
                <c:pt idx="9">
                  <c:v>3.8</c:v>
                </c:pt>
                <c:pt idx="10">
                  <c:v>2</c:v>
                </c:pt>
                <c:pt idx="11">
                  <c:v>2.8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3.8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3.5</c:v>
                </c:pt>
                <c:pt idx="20">
                  <c:v>5.9</c:v>
                </c:pt>
                <c:pt idx="21">
                  <c:v>5.6</c:v>
                </c:pt>
                <c:pt idx="22">
                  <c:v>5.9</c:v>
                </c:pt>
                <c:pt idx="23">
                  <c:v>3.4</c:v>
                </c:pt>
                <c:pt idx="24">
                  <c:v>3.8</c:v>
                </c:pt>
                <c:pt idx="25">
                  <c:v>5</c:v>
                </c:pt>
                <c:pt idx="26">
                  <c:v>3.3</c:v>
                </c:pt>
                <c:pt idx="27">
                  <c:v>5</c:v>
                </c:pt>
                <c:pt idx="28">
                  <c:v>4.8</c:v>
                </c:pt>
                <c:pt idx="29">
                  <c:v>4.5999999999999996</c:v>
                </c:pt>
                <c:pt idx="30">
                  <c:v>3.5</c:v>
                </c:pt>
                <c:pt idx="31">
                  <c:v>3</c:v>
                </c:pt>
                <c:pt idx="32">
                  <c:v>3.7</c:v>
                </c:pt>
                <c:pt idx="33">
                  <c:v>4.2</c:v>
                </c:pt>
                <c:pt idx="34">
                  <c:v>3.4</c:v>
                </c:pt>
                <c:pt idx="35">
                  <c:v>3.5</c:v>
                </c:pt>
                <c:pt idx="36">
                  <c:v>4.5999999999999996</c:v>
                </c:pt>
                <c:pt idx="37">
                  <c:v>4.5</c:v>
                </c:pt>
                <c:pt idx="38">
                  <c:v>3.2</c:v>
                </c:pt>
                <c:pt idx="39">
                  <c:v>4.9000000000000004</c:v>
                </c:pt>
                <c:pt idx="40">
                  <c:v>5</c:v>
                </c:pt>
                <c:pt idx="41">
                  <c:v>3.3</c:v>
                </c:pt>
                <c:pt idx="42">
                  <c:v>5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3.4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</c:v>
                </c:pt>
                <c:pt idx="55">
                  <c:v>3.3</c:v>
                </c:pt>
                <c:pt idx="56">
                  <c:v>2.9</c:v>
                </c:pt>
                <c:pt idx="57">
                  <c:v>1.7</c:v>
                </c:pt>
                <c:pt idx="58">
                  <c:v>1.6</c:v>
                </c:pt>
                <c:pt idx="59">
                  <c:v>2.2999999999999998</c:v>
                </c:pt>
                <c:pt idx="60">
                  <c:v>3.6</c:v>
                </c:pt>
                <c:pt idx="61">
                  <c:v>2.7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2.9</c:v>
                </c:pt>
                <c:pt idx="65">
                  <c:v>3.1</c:v>
                </c:pt>
                <c:pt idx="66">
                  <c:v>2.8</c:v>
                </c:pt>
                <c:pt idx="67">
                  <c:v>2.2000000000000002</c:v>
                </c:pt>
                <c:pt idx="68">
                  <c:v>2.9</c:v>
                </c:pt>
                <c:pt idx="69">
                  <c:v>3.2</c:v>
                </c:pt>
                <c:pt idx="70">
                  <c:v>4.0999999999999996</c:v>
                </c:pt>
                <c:pt idx="71">
                  <c:v>4.5</c:v>
                </c:pt>
                <c:pt idx="72">
                  <c:v>2.7</c:v>
                </c:pt>
                <c:pt idx="73">
                  <c:v>2.5</c:v>
                </c:pt>
                <c:pt idx="74">
                  <c:v>3.5</c:v>
                </c:pt>
                <c:pt idx="75">
                  <c:v>4.2</c:v>
                </c:pt>
                <c:pt idx="76">
                  <c:v>4.8</c:v>
                </c:pt>
                <c:pt idx="77">
                  <c:v>3.5</c:v>
                </c:pt>
                <c:pt idx="78">
                  <c:v>2.2999999999999998</c:v>
                </c:pt>
                <c:pt idx="79">
                  <c:v>3.7</c:v>
                </c:pt>
                <c:pt idx="80">
                  <c:v>3.7</c:v>
                </c:pt>
                <c:pt idx="81">
                  <c:v>3.1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4.3</c:v>
                </c:pt>
                <c:pt idx="86">
                  <c:v>3.9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3.7</c:v>
                </c:pt>
                <c:pt idx="91">
                  <c:v>2.9</c:v>
                </c:pt>
                <c:pt idx="92">
                  <c:v>2.2999999999999998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2.6</c:v>
                </c:pt>
                <c:pt idx="96">
                  <c:v>3.5</c:v>
                </c:pt>
                <c:pt idx="97">
                  <c:v>2.4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3.2</c:v>
                </c:pt>
                <c:pt idx="102">
                  <c:v>3.7</c:v>
                </c:pt>
                <c:pt idx="103">
                  <c:v>1.8</c:v>
                </c:pt>
                <c:pt idx="104">
                  <c:v>3.5</c:v>
                </c:pt>
                <c:pt idx="105">
                  <c:v>3.6</c:v>
                </c:pt>
                <c:pt idx="106">
                  <c:v>3.4</c:v>
                </c:pt>
                <c:pt idx="107">
                  <c:v>2.2000000000000002</c:v>
                </c:pt>
                <c:pt idx="108">
                  <c:v>3.4</c:v>
                </c:pt>
                <c:pt idx="109">
                  <c:v>3.3</c:v>
                </c:pt>
                <c:pt idx="110">
                  <c:v>3.1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3.2</c:v>
                </c:pt>
                <c:pt idx="114">
                  <c:v>2.8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3.2</c:v>
                </c:pt>
                <c:pt idx="119">
                  <c:v>2.7</c:v>
                </c:pt>
                <c:pt idx="120">
                  <c:v>3.5</c:v>
                </c:pt>
                <c:pt idx="121">
                  <c:v>2.4</c:v>
                </c:pt>
                <c:pt idx="122">
                  <c:v>3.3</c:v>
                </c:pt>
                <c:pt idx="123">
                  <c:v>3.3</c:v>
                </c:pt>
                <c:pt idx="124">
                  <c:v>3.4</c:v>
                </c:pt>
                <c:pt idx="125">
                  <c:v>3</c:v>
                </c:pt>
                <c:pt idx="126">
                  <c:v>3.3</c:v>
                </c:pt>
                <c:pt idx="127">
                  <c:v>2</c:v>
                </c:pt>
                <c:pt idx="128">
                  <c:v>3.4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3.2</c:v>
                </c:pt>
                <c:pt idx="135">
                  <c:v>2.7</c:v>
                </c:pt>
                <c:pt idx="136">
                  <c:v>2.4</c:v>
                </c:pt>
                <c:pt idx="137">
                  <c:v>2.1</c:v>
                </c:pt>
                <c:pt idx="138">
                  <c:v>2.8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2.2000000000000002</c:v>
                </c:pt>
                <c:pt idx="144">
                  <c:v>2.8</c:v>
                </c:pt>
                <c:pt idx="145">
                  <c:v>2</c:v>
                </c:pt>
                <c:pt idx="146">
                  <c:v>2.4</c:v>
                </c:pt>
                <c:pt idx="147">
                  <c:v>3.2</c:v>
                </c:pt>
                <c:pt idx="148">
                  <c:v>3</c:v>
                </c:pt>
                <c:pt idx="149">
                  <c:v>4.0999999999999996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2.6</c:v>
                </c:pt>
                <c:pt idx="156">
                  <c:v>3.2</c:v>
                </c:pt>
                <c:pt idx="157">
                  <c:v>2.6</c:v>
                </c:pt>
                <c:pt idx="158">
                  <c:v>2.5</c:v>
                </c:pt>
                <c:pt idx="159">
                  <c:v>2.9</c:v>
                </c:pt>
                <c:pt idx="160">
                  <c:v>1.6</c:v>
                </c:pt>
                <c:pt idx="161">
                  <c:v>2.7</c:v>
                </c:pt>
                <c:pt idx="162">
                  <c:v>2.9</c:v>
                </c:pt>
                <c:pt idx="163">
                  <c:v>2.6</c:v>
                </c:pt>
                <c:pt idx="164">
                  <c:v>2.5</c:v>
                </c:pt>
                <c:pt idx="165">
                  <c:v>2.6</c:v>
                </c:pt>
                <c:pt idx="166">
                  <c:v>1.7</c:v>
                </c:pt>
                <c:pt idx="167">
                  <c:v>1.4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1.7</c:v>
                </c:pt>
                <c:pt idx="173">
                  <c:v>2.1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2.2000000000000002</c:v>
                </c:pt>
                <c:pt idx="177">
                  <c:v>2.2999999999999998</c:v>
                </c:pt>
                <c:pt idx="178">
                  <c:v>1.1000000000000001</c:v>
                </c:pt>
                <c:pt idx="179">
                  <c:v>2.2999999999999998</c:v>
                </c:pt>
                <c:pt idx="180">
                  <c:v>2.1</c:v>
                </c:pt>
                <c:pt idx="181">
                  <c:v>2</c:v>
                </c:pt>
                <c:pt idx="182">
                  <c:v>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2</c:v>
                </c:pt>
                <c:pt idx="187">
                  <c:v>1.7</c:v>
                </c:pt>
                <c:pt idx="188">
                  <c:v>1.8</c:v>
                </c:pt>
                <c:pt idx="189">
                  <c:v>1.8</c:v>
                </c:pt>
                <c:pt idx="190">
                  <c:v>1.7</c:v>
                </c:pt>
                <c:pt idx="191">
                  <c:v>1.9</c:v>
                </c:pt>
                <c:pt idx="192">
                  <c:v>2</c:v>
                </c:pt>
                <c:pt idx="193">
                  <c:v>1.6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2.2999999999999998</c:v>
                </c:pt>
                <c:pt idx="199">
                  <c:v>1.9</c:v>
                </c:pt>
                <c:pt idx="200">
                  <c:v>1.3</c:v>
                </c:pt>
                <c:pt idx="201">
                  <c:v>1.6</c:v>
                </c:pt>
                <c:pt idx="202">
                  <c:v>1.6</c:v>
                </c:pt>
                <c:pt idx="203">
                  <c:v>2</c:v>
                </c:pt>
                <c:pt idx="204">
                  <c:v>1.5</c:v>
                </c:pt>
                <c:pt idx="205">
                  <c:v>2.1</c:v>
                </c:pt>
                <c:pt idx="206">
                  <c:v>2</c:v>
                </c:pt>
                <c:pt idx="207">
                  <c:v>2</c:v>
                </c:pt>
                <c:pt idx="208">
                  <c:v>1.1000000000000001</c:v>
                </c:pt>
                <c:pt idx="209">
                  <c:v>1</c:v>
                </c:pt>
                <c:pt idx="210">
                  <c:v>1.4</c:v>
                </c:pt>
                <c:pt idx="211">
                  <c:v>1.5</c:v>
                </c:pt>
                <c:pt idx="212">
                  <c:v>1.2</c:v>
                </c:pt>
                <c:pt idx="213">
                  <c:v>1.3</c:v>
                </c:pt>
                <c:pt idx="214">
                  <c:v>2</c:v>
                </c:pt>
                <c:pt idx="215">
                  <c:v>1.2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1.3</c:v>
                </c:pt>
                <c:pt idx="221">
                  <c:v>2.5</c:v>
                </c:pt>
                <c:pt idx="222">
                  <c:v>1.1000000000000001</c:v>
                </c:pt>
                <c:pt idx="223">
                  <c:v>1.9</c:v>
                </c:pt>
                <c:pt idx="224">
                  <c:v>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3.2</c:v>
                </c:pt>
                <c:pt idx="229">
                  <c:v>3.6</c:v>
                </c:pt>
                <c:pt idx="230">
                  <c:v>2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2.9</c:v>
                </c:pt>
                <c:pt idx="235">
                  <c:v>3</c:v>
                </c:pt>
                <c:pt idx="236">
                  <c:v>2.5</c:v>
                </c:pt>
                <c:pt idx="237">
                  <c:v>2.4</c:v>
                </c:pt>
                <c:pt idx="238">
                  <c:v>3</c:v>
                </c:pt>
                <c:pt idx="239">
                  <c:v>2.5</c:v>
                </c:pt>
                <c:pt idx="240">
                  <c:v>2.7</c:v>
                </c:pt>
                <c:pt idx="241">
                  <c:v>2.5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3</c:v>
                </c:pt>
                <c:pt idx="246">
                  <c:v>1.7</c:v>
                </c:pt>
                <c:pt idx="247">
                  <c:v>2.2999999999999998</c:v>
                </c:pt>
                <c:pt idx="248">
                  <c:v>3.3</c:v>
                </c:pt>
                <c:pt idx="249">
                  <c:v>2.2000000000000002</c:v>
                </c:pt>
                <c:pt idx="250">
                  <c:v>3</c:v>
                </c:pt>
                <c:pt idx="251">
                  <c:v>2.8</c:v>
                </c:pt>
                <c:pt idx="252">
                  <c:v>1.9</c:v>
                </c:pt>
                <c:pt idx="253">
                  <c:v>1.3</c:v>
                </c:pt>
                <c:pt idx="254">
                  <c:v>2.1</c:v>
                </c:pt>
                <c:pt idx="255">
                  <c:v>2.5</c:v>
                </c:pt>
                <c:pt idx="256">
                  <c:v>1.7</c:v>
                </c:pt>
                <c:pt idx="257">
                  <c:v>2.9</c:v>
                </c:pt>
                <c:pt idx="258">
                  <c:v>2.8</c:v>
                </c:pt>
                <c:pt idx="259">
                  <c:v>3</c:v>
                </c:pt>
                <c:pt idx="260">
                  <c:v>2.9</c:v>
                </c:pt>
                <c:pt idx="261">
                  <c:v>3</c:v>
                </c:pt>
                <c:pt idx="262">
                  <c:v>4.8</c:v>
                </c:pt>
                <c:pt idx="263">
                  <c:v>3.2</c:v>
                </c:pt>
                <c:pt idx="264">
                  <c:v>3.6</c:v>
                </c:pt>
                <c:pt idx="265">
                  <c:v>3.8</c:v>
                </c:pt>
                <c:pt idx="266">
                  <c:v>3.6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3.4</c:v>
                </c:pt>
                <c:pt idx="274">
                  <c:v>3.4</c:v>
                </c:pt>
                <c:pt idx="275">
                  <c:v>3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2.8</c:v>
                </c:pt>
                <c:pt idx="279">
                  <c:v>3.5</c:v>
                </c:pt>
                <c:pt idx="280">
                  <c:v>3.3</c:v>
                </c:pt>
                <c:pt idx="281">
                  <c:v>3.1</c:v>
                </c:pt>
                <c:pt idx="282">
                  <c:v>2.6</c:v>
                </c:pt>
                <c:pt idx="283">
                  <c:v>3.9</c:v>
                </c:pt>
                <c:pt idx="284">
                  <c:v>3.5</c:v>
                </c:pt>
                <c:pt idx="285">
                  <c:v>2.9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3.9</c:v>
                </c:pt>
                <c:pt idx="289">
                  <c:v>4.2</c:v>
                </c:pt>
                <c:pt idx="290">
                  <c:v>5</c:v>
                </c:pt>
                <c:pt idx="291">
                  <c:v>4.3</c:v>
                </c:pt>
                <c:pt idx="292">
                  <c:v>3.7</c:v>
                </c:pt>
                <c:pt idx="293">
                  <c:v>4.3</c:v>
                </c:pt>
                <c:pt idx="294">
                  <c:v>4</c:v>
                </c:pt>
                <c:pt idx="295">
                  <c:v>4.2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4.8</c:v>
                </c:pt>
                <c:pt idx="300">
                  <c:v>5.4</c:v>
                </c:pt>
                <c:pt idx="301">
                  <c:v>4.0999999999999996</c:v>
                </c:pt>
                <c:pt idx="302">
                  <c:v>4.3</c:v>
                </c:pt>
                <c:pt idx="303">
                  <c:v>4.8</c:v>
                </c:pt>
                <c:pt idx="304">
                  <c:v>4.3</c:v>
                </c:pt>
                <c:pt idx="305">
                  <c:v>3.6</c:v>
                </c:pt>
                <c:pt idx="306">
                  <c:v>3.4</c:v>
                </c:pt>
                <c:pt idx="307">
                  <c:v>4</c:v>
                </c:pt>
                <c:pt idx="308">
                  <c:v>2.9</c:v>
                </c:pt>
                <c:pt idx="309">
                  <c:v>4.5</c:v>
                </c:pt>
                <c:pt idx="310">
                  <c:v>4.2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5.2</c:v>
                </c:pt>
                <c:pt idx="314">
                  <c:v>4.8</c:v>
                </c:pt>
                <c:pt idx="315">
                  <c:v>4.3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4.2</c:v>
                </c:pt>
                <c:pt idx="319">
                  <c:v>4.3</c:v>
                </c:pt>
                <c:pt idx="320">
                  <c:v>4.8</c:v>
                </c:pt>
                <c:pt idx="321">
                  <c:v>4.8</c:v>
                </c:pt>
                <c:pt idx="322">
                  <c:v>4.2</c:v>
                </c:pt>
                <c:pt idx="323">
                  <c:v>4.5999999999999996</c:v>
                </c:pt>
                <c:pt idx="324">
                  <c:v>4.8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5.6</c:v>
                </c:pt>
                <c:pt idx="328">
                  <c:v>5.3</c:v>
                </c:pt>
                <c:pt idx="329">
                  <c:v>3.6</c:v>
                </c:pt>
                <c:pt idx="330">
                  <c:v>5</c:v>
                </c:pt>
                <c:pt idx="331">
                  <c:v>5.4</c:v>
                </c:pt>
                <c:pt idx="332">
                  <c:v>5.6</c:v>
                </c:pt>
                <c:pt idx="333">
                  <c:v>5</c:v>
                </c:pt>
                <c:pt idx="334">
                  <c:v>4.9000000000000004</c:v>
                </c:pt>
                <c:pt idx="335">
                  <c:v>5.5</c:v>
                </c:pt>
                <c:pt idx="336">
                  <c:v>4.8</c:v>
                </c:pt>
                <c:pt idx="337">
                  <c:v>5.5</c:v>
                </c:pt>
                <c:pt idx="338">
                  <c:v>5.6</c:v>
                </c:pt>
                <c:pt idx="339">
                  <c:v>6.3</c:v>
                </c:pt>
                <c:pt idx="340">
                  <c:v>4.9000000000000004</c:v>
                </c:pt>
                <c:pt idx="341">
                  <c:v>3.9</c:v>
                </c:pt>
                <c:pt idx="342">
                  <c:v>4.3</c:v>
                </c:pt>
                <c:pt idx="343">
                  <c:v>5.2</c:v>
                </c:pt>
                <c:pt idx="344">
                  <c:v>2.7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5.2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3.8</c:v>
                </c:pt>
                <c:pt idx="352">
                  <c:v>5.9</c:v>
                </c:pt>
                <c:pt idx="353">
                  <c:v>5</c:v>
                </c:pt>
                <c:pt idx="354">
                  <c:v>6.6</c:v>
                </c:pt>
                <c:pt idx="355">
                  <c:v>6.9</c:v>
                </c:pt>
                <c:pt idx="356">
                  <c:v>6.2</c:v>
                </c:pt>
                <c:pt idx="357">
                  <c:v>6</c:v>
                </c:pt>
                <c:pt idx="358">
                  <c:v>5.3</c:v>
                </c:pt>
                <c:pt idx="359">
                  <c:v>6.3</c:v>
                </c:pt>
                <c:pt idx="360">
                  <c:v>6.5</c:v>
                </c:pt>
                <c:pt idx="361">
                  <c:v>5.8</c:v>
                </c:pt>
                <c:pt idx="362">
                  <c:v>6.2</c:v>
                </c:pt>
                <c:pt idx="363">
                  <c:v>6.3</c:v>
                </c:pt>
                <c:pt idx="364">
                  <c:v>3.1</c:v>
                </c:pt>
              </c:numCache>
            </c:numRef>
          </c:xVal>
          <c:yVal>
            <c:numRef>
              <c:f>[1]Data!$O$5:$O$369</c:f>
              <c:numCache>
                <c:formatCode>General</c:formatCode>
                <c:ptCount val="365"/>
                <c:pt idx="3">
                  <c:v>8.5842673887766967</c:v>
                </c:pt>
                <c:pt idx="4">
                  <c:v>5.3813409067041453</c:v>
                </c:pt>
                <c:pt idx="5">
                  <c:v>7.3331610138873495</c:v>
                </c:pt>
                <c:pt idx="6">
                  <c:v>6.2938065547649478</c:v>
                </c:pt>
                <c:pt idx="7">
                  <c:v>5.5783811633855267</c:v>
                </c:pt>
                <c:pt idx="8">
                  <c:v>4.6942726362631806</c:v>
                </c:pt>
                <c:pt idx="9">
                  <c:v>6.6123268813542522</c:v>
                </c:pt>
                <c:pt idx="10">
                  <c:v>7.7295520965169429</c:v>
                </c:pt>
                <c:pt idx="11">
                  <c:v>8.3038090720192148</c:v>
                </c:pt>
                <c:pt idx="12">
                  <c:v>7.3696310277051795</c:v>
                </c:pt>
                <c:pt idx="13">
                  <c:v>7.6133097984385598</c:v>
                </c:pt>
                <c:pt idx="14">
                  <c:v>8.2831712129699007</c:v>
                </c:pt>
                <c:pt idx="15">
                  <c:v>7.246907987236991</c:v>
                </c:pt>
                <c:pt idx="16">
                  <c:v>7.3975155419753262</c:v>
                </c:pt>
                <c:pt idx="17">
                  <c:v>6.9182857383978131</c:v>
                </c:pt>
                <c:pt idx="18">
                  <c:v>5.95608893156985</c:v>
                </c:pt>
                <c:pt idx="19">
                  <c:v>0.87202407404673854</c:v>
                </c:pt>
                <c:pt idx="20">
                  <c:v>0.66568318668044923</c:v>
                </c:pt>
                <c:pt idx="21">
                  <c:v>0.9413332343358205</c:v>
                </c:pt>
                <c:pt idx="22">
                  <c:v>7.3972700899369928</c:v>
                </c:pt>
                <c:pt idx="23">
                  <c:v>6.9183412380281615</c:v>
                </c:pt>
                <c:pt idx="24">
                  <c:v>8.3246060231411239</c:v>
                </c:pt>
                <c:pt idx="25">
                  <c:v>5.5884916551779114</c:v>
                </c:pt>
                <c:pt idx="26">
                  <c:v>6.6860905913024888</c:v>
                </c:pt>
                <c:pt idx="27">
                  <c:v>5.8042353507111901</c:v>
                </c:pt>
                <c:pt idx="28">
                  <c:v>6.9240174596983746</c:v>
                </c:pt>
                <c:pt idx="29">
                  <c:v>7.6594037586090442</c:v>
                </c:pt>
                <c:pt idx="30">
                  <c:v>9.5605071258489236</c:v>
                </c:pt>
                <c:pt idx="31">
                  <c:v>5.3774309936535811</c:v>
                </c:pt>
                <c:pt idx="32">
                  <c:v>7.3310992748752168</c:v>
                </c:pt>
                <c:pt idx="33">
                  <c:v>3.9531277744839226</c:v>
                </c:pt>
                <c:pt idx="34">
                  <c:v>3.5306015779657134</c:v>
                </c:pt>
                <c:pt idx="35">
                  <c:v>3.4002687741065327</c:v>
                </c:pt>
                <c:pt idx="36">
                  <c:v>2.3567750609392353</c:v>
                </c:pt>
                <c:pt idx="37">
                  <c:v>1.8906424540241216</c:v>
                </c:pt>
                <c:pt idx="38">
                  <c:v>4.1581832664644711</c:v>
                </c:pt>
                <c:pt idx="39">
                  <c:v>2.9881095845757817</c:v>
                </c:pt>
                <c:pt idx="40">
                  <c:v>3.8525631400834435</c:v>
                </c:pt>
                <c:pt idx="41">
                  <c:v>4.1640142937213165</c:v>
                </c:pt>
                <c:pt idx="42">
                  <c:v>3.5645449920028422</c:v>
                </c:pt>
                <c:pt idx="43">
                  <c:v>3.6560416079133486</c:v>
                </c:pt>
                <c:pt idx="44">
                  <c:v>4.4126411659460425</c:v>
                </c:pt>
                <c:pt idx="45">
                  <c:v>3.422802548352478</c:v>
                </c:pt>
                <c:pt idx="46">
                  <c:v>1.654894905867941</c:v>
                </c:pt>
                <c:pt idx="47">
                  <c:v>1.7357796163276196</c:v>
                </c:pt>
                <c:pt idx="48">
                  <c:v>1.9238996309987109</c:v>
                </c:pt>
                <c:pt idx="49">
                  <c:v>5.3332001798165134</c:v>
                </c:pt>
                <c:pt idx="50">
                  <c:v>4.8387116917281974</c:v>
                </c:pt>
                <c:pt idx="51">
                  <c:v>3.5505057528744337</c:v>
                </c:pt>
                <c:pt idx="52">
                  <c:v>2.3069180688862563</c:v>
                </c:pt>
                <c:pt idx="53">
                  <c:v>2.116586267131058</c:v>
                </c:pt>
                <c:pt idx="54">
                  <c:v>2.3620821221200838</c:v>
                </c:pt>
                <c:pt idx="55">
                  <c:v>3.136283533904725</c:v>
                </c:pt>
                <c:pt idx="56">
                  <c:v>3.835803313259682</c:v>
                </c:pt>
                <c:pt idx="57">
                  <c:v>1.0487764278882512</c:v>
                </c:pt>
                <c:pt idx="58">
                  <c:v>1.1454895403902119</c:v>
                </c:pt>
                <c:pt idx="59">
                  <c:v>1.2604933793382445</c:v>
                </c:pt>
                <c:pt idx="60">
                  <c:v>2.8323006740568939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3.5708450494310888</c:v>
                </c:pt>
                <c:pt idx="64">
                  <c:v>2.4416315252803176</c:v>
                </c:pt>
                <c:pt idx="65">
                  <c:v>2.3875426038951093</c:v>
                </c:pt>
                <c:pt idx="66">
                  <c:v>0.9847072878197265</c:v>
                </c:pt>
                <c:pt idx="67">
                  <c:v>2.2520435724247929</c:v>
                </c:pt>
                <c:pt idx="68">
                  <c:v>2.4678668740244762</c:v>
                </c:pt>
                <c:pt idx="69">
                  <c:v>3.3171484229698676</c:v>
                </c:pt>
                <c:pt idx="70">
                  <c:v>3.5765112623881339</c:v>
                </c:pt>
                <c:pt idx="71">
                  <c:v>2.5792211300892354</c:v>
                </c:pt>
                <c:pt idx="72">
                  <c:v>0.93908057153793711</c:v>
                </c:pt>
                <c:pt idx="73">
                  <c:v>1.6572431403898469</c:v>
                </c:pt>
                <c:pt idx="74">
                  <c:v>2.3331068837649007</c:v>
                </c:pt>
                <c:pt idx="75">
                  <c:v>2.7646221394313364</c:v>
                </c:pt>
                <c:pt idx="76">
                  <c:v>2.1952331649304013</c:v>
                </c:pt>
                <c:pt idx="77">
                  <c:v>1.4710920172839348</c:v>
                </c:pt>
                <c:pt idx="78">
                  <c:v>1.9780231022868859</c:v>
                </c:pt>
                <c:pt idx="79">
                  <c:v>1.8649000810629834</c:v>
                </c:pt>
                <c:pt idx="80">
                  <c:v>2.0287861602037252</c:v>
                </c:pt>
                <c:pt idx="81">
                  <c:v>1.970459469538774</c:v>
                </c:pt>
                <c:pt idx="82">
                  <c:v>1.3403252948917035</c:v>
                </c:pt>
                <c:pt idx="83">
                  <c:v>2.4739143381841364</c:v>
                </c:pt>
                <c:pt idx="84">
                  <c:v>1.6375493888277923</c:v>
                </c:pt>
                <c:pt idx="85">
                  <c:v>1.3496454999286791</c:v>
                </c:pt>
                <c:pt idx="86">
                  <c:v>1.6008187054027567</c:v>
                </c:pt>
                <c:pt idx="87">
                  <c:v>2.6592686485015684</c:v>
                </c:pt>
                <c:pt idx="88">
                  <c:v>2.6627716498894825</c:v>
                </c:pt>
                <c:pt idx="89">
                  <c:v>2.3028805045467204</c:v>
                </c:pt>
                <c:pt idx="90">
                  <c:v>1.8075061905775882</c:v>
                </c:pt>
                <c:pt idx="91">
                  <c:v>1.886744067372325</c:v>
                </c:pt>
                <c:pt idx="92">
                  <c:v>1.2549381336790457</c:v>
                </c:pt>
                <c:pt idx="93">
                  <c:v>0.71774899671406989</c:v>
                </c:pt>
                <c:pt idx="94">
                  <c:v>1.0424807135259277</c:v>
                </c:pt>
                <c:pt idx="95">
                  <c:v>1.8575775394507263</c:v>
                </c:pt>
                <c:pt idx="96">
                  <c:v>1.5060433819654784</c:v>
                </c:pt>
                <c:pt idx="97">
                  <c:v>1.4520118643125315</c:v>
                </c:pt>
                <c:pt idx="98">
                  <c:v>2.6489815642379755</c:v>
                </c:pt>
                <c:pt idx="99">
                  <c:v>2.746267228184931</c:v>
                </c:pt>
                <c:pt idx="100">
                  <c:v>2.7082176063877301</c:v>
                </c:pt>
                <c:pt idx="101">
                  <c:v>2.3843549552079715</c:v>
                </c:pt>
                <c:pt idx="102">
                  <c:v>3.3839241558897104</c:v>
                </c:pt>
                <c:pt idx="103">
                  <c:v>3.642694385254118</c:v>
                </c:pt>
                <c:pt idx="104">
                  <c:v>3.5298018571052503</c:v>
                </c:pt>
                <c:pt idx="105">
                  <c:v>2.7808066430305298</c:v>
                </c:pt>
                <c:pt idx="106">
                  <c:v>1.9140854224540675</c:v>
                </c:pt>
                <c:pt idx="107">
                  <c:v>2.0749329483894363</c:v>
                </c:pt>
                <c:pt idx="108">
                  <c:v>1.699327072365852</c:v>
                </c:pt>
                <c:pt idx="109">
                  <c:v>0.87053611796933317</c:v>
                </c:pt>
                <c:pt idx="110">
                  <c:v>1.156252640436134</c:v>
                </c:pt>
                <c:pt idx="111">
                  <c:v>3.2121835670633465</c:v>
                </c:pt>
                <c:pt idx="112">
                  <c:v>0.91163945643867417</c:v>
                </c:pt>
                <c:pt idx="113">
                  <c:v>1.0076643126318809</c:v>
                </c:pt>
                <c:pt idx="114">
                  <c:v>0.68894519064213655</c:v>
                </c:pt>
                <c:pt idx="115">
                  <c:v>2.9241741285098986</c:v>
                </c:pt>
                <c:pt idx="116">
                  <c:v>3.03813055147261</c:v>
                </c:pt>
                <c:pt idx="117">
                  <c:v>2.4817286394768412</c:v>
                </c:pt>
                <c:pt idx="118">
                  <c:v>2.4529701261814418</c:v>
                </c:pt>
                <c:pt idx="119">
                  <c:v>2.0512149224787071</c:v>
                </c:pt>
                <c:pt idx="120">
                  <c:v>1.423476289405553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1.2432727436742841</c:v>
                </c:pt>
                <c:pt idx="124">
                  <c:v>0.92599170512111506</c:v>
                </c:pt>
                <c:pt idx="125">
                  <c:v>1.3266794857880584</c:v>
                </c:pt>
                <c:pt idx="126">
                  <c:v>1.1661913309282745</c:v>
                </c:pt>
                <c:pt idx="127">
                  <c:v>0.95096469611076517</c:v>
                </c:pt>
                <c:pt idx="128">
                  <c:v>1.0389751573855184</c:v>
                </c:pt>
                <c:pt idx="129">
                  <c:v>1.2812250251063091</c:v>
                </c:pt>
                <c:pt idx="130">
                  <c:v>1.2026888801169431</c:v>
                </c:pt>
                <c:pt idx="131">
                  <c:v>0.94916163834134726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1.4483409361769219</c:v>
                </c:pt>
                <c:pt idx="135">
                  <c:v>1.6434854567927888</c:v>
                </c:pt>
                <c:pt idx="136">
                  <c:v>1.4343246567989942</c:v>
                </c:pt>
                <c:pt idx="137">
                  <c:v>1.3456057571758271</c:v>
                </c:pt>
                <c:pt idx="138">
                  <c:v>1.4862723587218947</c:v>
                </c:pt>
                <c:pt idx="139">
                  <c:v>1.5619318080437605</c:v>
                </c:pt>
                <c:pt idx="140">
                  <c:v>1.5150422424141723</c:v>
                </c:pt>
                <c:pt idx="141">
                  <c:v>1.6144498016018622</c:v>
                </c:pt>
                <c:pt idx="142">
                  <c:v>1.2220746689875153</c:v>
                </c:pt>
                <c:pt idx="143">
                  <c:v>0.98463432722534205</c:v>
                </c:pt>
                <c:pt idx="144">
                  <c:v>0.95915020356375491</c:v>
                </c:pt>
                <c:pt idx="145">
                  <c:v>0.89570758180039356</c:v>
                </c:pt>
                <c:pt idx="146">
                  <c:v>1.4355007719774411</c:v>
                </c:pt>
                <c:pt idx="147">
                  <c:v>0.98043231937075337</c:v>
                </c:pt>
                <c:pt idx="148">
                  <c:v>0.88347015097660542</c:v>
                </c:pt>
                <c:pt idx="149">
                  <c:v>0.70628398926875335</c:v>
                </c:pt>
                <c:pt idx="150">
                  <c:v>0.81852363967280295</c:v>
                </c:pt>
                <c:pt idx="151">
                  <c:v>1.5215106823572171</c:v>
                </c:pt>
                <c:pt idx="152">
                  <c:v>0.90496341176612671</c:v>
                </c:pt>
                <c:pt idx="153">
                  <c:v>0.96298336893468295</c:v>
                </c:pt>
                <c:pt idx="154">
                  <c:v>1.6517612681798495</c:v>
                </c:pt>
                <c:pt idx="155">
                  <c:v>1.3230170025605299</c:v>
                </c:pt>
                <c:pt idx="156">
                  <c:v>0.49580801078639958</c:v>
                </c:pt>
                <c:pt idx="157">
                  <c:v>1.2321716166937127</c:v>
                </c:pt>
                <c:pt idx="158">
                  <c:v>1.856948263590616</c:v>
                </c:pt>
                <c:pt idx="159">
                  <c:v>1.8167998382338875</c:v>
                </c:pt>
                <c:pt idx="160">
                  <c:v>1.6261098784660606</c:v>
                </c:pt>
                <c:pt idx="161">
                  <c:v>1.6277706393184532</c:v>
                </c:pt>
                <c:pt idx="162">
                  <c:v>1.4019223462118493</c:v>
                </c:pt>
                <c:pt idx="163">
                  <c:v>1.2994307257427307</c:v>
                </c:pt>
                <c:pt idx="164">
                  <c:v>1.3723137655349478</c:v>
                </c:pt>
                <c:pt idx="165">
                  <c:v>1.2463682351463126</c:v>
                </c:pt>
                <c:pt idx="166">
                  <c:v>1.3070896761848783</c:v>
                </c:pt>
                <c:pt idx="167">
                  <c:v>1.3796154840005905</c:v>
                </c:pt>
                <c:pt idx="168">
                  <c:v>1.4765071675055863</c:v>
                </c:pt>
                <c:pt idx="169">
                  <c:v>2.8421152150522349</c:v>
                </c:pt>
                <c:pt idx="170">
                  <c:v>2.3992364354533042</c:v>
                </c:pt>
                <c:pt idx="171">
                  <c:v>1.5770900301983948</c:v>
                </c:pt>
                <c:pt idx="172">
                  <c:v>1.3205688657939203</c:v>
                </c:pt>
                <c:pt idx="173">
                  <c:v>1.3924187454098678</c:v>
                </c:pt>
                <c:pt idx="174">
                  <c:v>0.87315725094084951</c:v>
                </c:pt>
                <c:pt idx="175">
                  <c:v>1.2553400489840938</c:v>
                </c:pt>
                <c:pt idx="176">
                  <c:v>1.598975631055167</c:v>
                </c:pt>
                <c:pt idx="177">
                  <c:v>1.2689729995807306</c:v>
                </c:pt>
                <c:pt idx="178">
                  <c:v>1.3316091287457903</c:v>
                </c:pt>
                <c:pt idx="179">
                  <c:v>1.4028370089487776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0.55180085503456766</c:v>
                </c:pt>
                <c:pt idx="184">
                  <c:v>1.2574522694176729</c:v>
                </c:pt>
                <c:pt idx="185">
                  <c:v>1.8800578860101977</c:v>
                </c:pt>
                <c:pt idx="186">
                  <c:v>2.237076672611308</c:v>
                </c:pt>
                <c:pt idx="187">
                  <c:v>1.7459063549614247</c:v>
                </c:pt>
                <c:pt idx="188">
                  <c:v>1.2425086900575864</c:v>
                </c:pt>
                <c:pt idx="189">
                  <c:v>1.8420886383793835</c:v>
                </c:pt>
                <c:pt idx="190">
                  <c:v>0.99729969802554108</c:v>
                </c:pt>
                <c:pt idx="191">
                  <c:v>1.6401092748487787</c:v>
                </c:pt>
                <c:pt idx="192">
                  <c:v>1.1505776400234125</c:v>
                </c:pt>
                <c:pt idx="193">
                  <c:v>1.7116657172266045</c:v>
                </c:pt>
                <c:pt idx="194">
                  <c:v>2.7400580007606923</c:v>
                </c:pt>
                <c:pt idx="195">
                  <c:v>2.6428449262784151</c:v>
                </c:pt>
                <c:pt idx="196">
                  <c:v>2.2337089145444589</c:v>
                </c:pt>
                <c:pt idx="197">
                  <c:v>2.4293151988121395</c:v>
                </c:pt>
                <c:pt idx="198">
                  <c:v>2.4155535544961539</c:v>
                </c:pt>
                <c:pt idx="199">
                  <c:v>1.736723903001159</c:v>
                </c:pt>
                <c:pt idx="200">
                  <c:v>1.5536971142101523</c:v>
                </c:pt>
                <c:pt idx="201">
                  <c:v>2.7073689953475846</c:v>
                </c:pt>
                <c:pt idx="202">
                  <c:v>1.665865082534643</c:v>
                </c:pt>
                <c:pt idx="203">
                  <c:v>1.9564879122252006</c:v>
                </c:pt>
                <c:pt idx="204">
                  <c:v>1.051857704458647</c:v>
                </c:pt>
                <c:pt idx="205">
                  <c:v>1.2745874174077401</c:v>
                </c:pt>
                <c:pt idx="206">
                  <c:v>1.6189061896566324</c:v>
                </c:pt>
                <c:pt idx="207">
                  <c:v>0.88661374009272087</c:v>
                </c:pt>
                <c:pt idx="208">
                  <c:v>1.2740990738675932</c:v>
                </c:pt>
                <c:pt idx="209">
                  <c:v>1.6181949407976004</c:v>
                </c:pt>
                <c:pt idx="210">
                  <c:v>1.5409527623739776</c:v>
                </c:pt>
                <c:pt idx="211">
                  <c:v>2.0580786442108661</c:v>
                </c:pt>
                <c:pt idx="212">
                  <c:v>2.3078925099081546</c:v>
                </c:pt>
                <c:pt idx="213">
                  <c:v>1.8331304506326991</c:v>
                </c:pt>
                <c:pt idx="214">
                  <c:v>1.5513574917541402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0.76555778355554271</c:v>
                </c:pt>
                <c:pt idx="218">
                  <c:v>1.4035916399159161</c:v>
                </c:pt>
                <c:pt idx="219">
                  <c:v>2.0328617440082093</c:v>
                </c:pt>
                <c:pt idx="220">
                  <c:v>1.4881707338543553</c:v>
                </c:pt>
                <c:pt idx="221">
                  <c:v>2.4356331514028762</c:v>
                </c:pt>
                <c:pt idx="222">
                  <c:v>1.7175342080675544</c:v>
                </c:pt>
                <c:pt idx="223">
                  <c:v>1.0695683338964321</c:v>
                </c:pt>
                <c:pt idx="224">
                  <c:v>2.2449505659826121</c:v>
                </c:pt>
                <c:pt idx="225">
                  <c:v>2.3385588691809223</c:v>
                </c:pt>
                <c:pt idx="226">
                  <c:v>1.4347362620521122</c:v>
                </c:pt>
                <c:pt idx="227">
                  <c:v>2.4182101582548339</c:v>
                </c:pt>
                <c:pt idx="228">
                  <c:v>3.2835428359755414</c:v>
                </c:pt>
                <c:pt idx="229">
                  <c:v>3.8695601598956739</c:v>
                </c:pt>
                <c:pt idx="230">
                  <c:v>2.3352107470795591</c:v>
                </c:pt>
                <c:pt idx="231">
                  <c:v>2.8674346090649143</c:v>
                </c:pt>
                <c:pt idx="232">
                  <c:v>2.414716422008746</c:v>
                </c:pt>
                <c:pt idx="233">
                  <c:v>1.269496063237483</c:v>
                </c:pt>
                <c:pt idx="234">
                  <c:v>2.621258457646277</c:v>
                </c:pt>
                <c:pt idx="235">
                  <c:v>3.4235758980948976</c:v>
                </c:pt>
                <c:pt idx="236">
                  <c:v>3.1922833736241669</c:v>
                </c:pt>
                <c:pt idx="237">
                  <c:v>2.808695567754437</c:v>
                </c:pt>
                <c:pt idx="238">
                  <c:v>1.7555920606538289</c:v>
                </c:pt>
                <c:pt idx="239">
                  <c:v>2.0141746093404627</c:v>
                </c:pt>
                <c:pt idx="240">
                  <c:v>2.65588107403536</c:v>
                </c:pt>
                <c:pt idx="241">
                  <c:v>4.7792221550742271</c:v>
                </c:pt>
                <c:pt idx="242">
                  <c:v>3.4154397738316975</c:v>
                </c:pt>
                <c:pt idx="243">
                  <c:v>2.767988706634934</c:v>
                </c:pt>
                <c:pt idx="244">
                  <c:v>2.2972214481874937</c:v>
                </c:pt>
                <c:pt idx="245">
                  <c:v>3.5894161537897751</c:v>
                </c:pt>
                <c:pt idx="246">
                  <c:v>4.4944726477677559</c:v>
                </c:pt>
                <c:pt idx="247">
                  <c:v>4.6906381154660952</c:v>
                </c:pt>
                <c:pt idx="248">
                  <c:v>3.7610116949231682</c:v>
                </c:pt>
                <c:pt idx="249">
                  <c:v>4.2467884214209972</c:v>
                </c:pt>
                <c:pt idx="250">
                  <c:v>4.2342086481808092</c:v>
                </c:pt>
                <c:pt idx="251">
                  <c:v>4.1729470194529821</c:v>
                </c:pt>
                <c:pt idx="252">
                  <c:v>4.025125510720807</c:v>
                </c:pt>
                <c:pt idx="253">
                  <c:v>2.1228835226093934</c:v>
                </c:pt>
                <c:pt idx="254">
                  <c:v>2.3412661259510421</c:v>
                </c:pt>
                <c:pt idx="255">
                  <c:v>2.3233127192061578</c:v>
                </c:pt>
                <c:pt idx="256">
                  <c:v>1.837873752179199</c:v>
                </c:pt>
                <c:pt idx="257">
                  <c:v>2.6546950834648406</c:v>
                </c:pt>
                <c:pt idx="258">
                  <c:v>3.6297697538784055</c:v>
                </c:pt>
                <c:pt idx="259">
                  <c:v>2.7081785009075676</c:v>
                </c:pt>
                <c:pt idx="260">
                  <c:v>2.2202399546480134</c:v>
                </c:pt>
                <c:pt idx="261">
                  <c:v>3.2588523988300286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3.7762458816494018</c:v>
                </c:pt>
                <c:pt idx="265">
                  <c:v>4.4608400645949686</c:v>
                </c:pt>
                <c:pt idx="266">
                  <c:v>4.1648224307269262</c:v>
                </c:pt>
                <c:pt idx="267">
                  <c:v>4.4764327610733021</c:v>
                </c:pt>
                <c:pt idx="268">
                  <c:v>5.4683198513660969</c:v>
                </c:pt>
                <c:pt idx="269">
                  <c:v>3.2132763110129008</c:v>
                </c:pt>
                <c:pt idx="270">
                  <c:v>1.5746955417860069</c:v>
                </c:pt>
                <c:pt idx="271">
                  <c:v>1.8177364411615569</c:v>
                </c:pt>
                <c:pt idx="272">
                  <c:v>2.8337289384743292</c:v>
                </c:pt>
                <c:pt idx="273">
                  <c:v>4.0743055090400286</c:v>
                </c:pt>
                <c:pt idx="274">
                  <c:v>3.4918195320361161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1.8850287484227561</c:v>
                </c:pt>
                <c:pt idx="278">
                  <c:v>3.3037080516490658</c:v>
                </c:pt>
                <c:pt idx="279">
                  <c:v>5.0996554232128197</c:v>
                </c:pt>
                <c:pt idx="280">
                  <c:v>3.4025374045683696</c:v>
                </c:pt>
                <c:pt idx="281">
                  <c:v>2.551890730066646</c:v>
                </c:pt>
                <c:pt idx="282">
                  <c:v>2.8407437452778304</c:v>
                </c:pt>
                <c:pt idx="283">
                  <c:v>3.746721284711064</c:v>
                </c:pt>
                <c:pt idx="284">
                  <c:v>4.1677359400432454</c:v>
                </c:pt>
                <c:pt idx="285">
                  <c:v>2.5639519136698707</c:v>
                </c:pt>
                <c:pt idx="286">
                  <c:v>3.7137277791067711</c:v>
                </c:pt>
                <c:pt idx="287">
                  <c:v>4.6177552203014178</c:v>
                </c:pt>
                <c:pt idx="288">
                  <c:v>3.5533252363659193</c:v>
                </c:pt>
                <c:pt idx="289">
                  <c:v>4.668644137729336</c:v>
                </c:pt>
                <c:pt idx="290">
                  <c:v>4.5406549733239352</c:v>
                </c:pt>
                <c:pt idx="291">
                  <c:v>5.6228135392629239</c:v>
                </c:pt>
                <c:pt idx="292">
                  <c:v>2.5984641535170026</c:v>
                </c:pt>
                <c:pt idx="293">
                  <c:v>3.3334938211050789</c:v>
                </c:pt>
                <c:pt idx="294">
                  <c:v>4.0481781368015097</c:v>
                </c:pt>
                <c:pt idx="295">
                  <c:v>2.2532121707820214</c:v>
                </c:pt>
                <c:pt idx="296">
                  <c:v>3.1294305522360006</c:v>
                </c:pt>
                <c:pt idx="297">
                  <c:v>4.5982125976787049</c:v>
                </c:pt>
                <c:pt idx="298">
                  <c:v>4.0108444159538124</c:v>
                </c:pt>
                <c:pt idx="299">
                  <c:v>5.6398110464038371</c:v>
                </c:pt>
                <c:pt idx="300">
                  <c:v>4.5734784958473131</c:v>
                </c:pt>
                <c:pt idx="301">
                  <c:v>5.7449104891341154</c:v>
                </c:pt>
                <c:pt idx="302">
                  <c:v>4.8068404051823119</c:v>
                </c:pt>
                <c:pt idx="303">
                  <c:v>3.8632305680963372</c:v>
                </c:pt>
                <c:pt idx="304">
                  <c:v>5.3295165038979579</c:v>
                </c:pt>
                <c:pt idx="305">
                  <c:v>3.398097079887755</c:v>
                </c:pt>
                <c:pt idx="306">
                  <c:v>4.000666388573606</c:v>
                </c:pt>
                <c:pt idx="307">
                  <c:v>2.8584309321262622</c:v>
                </c:pt>
                <c:pt idx="308">
                  <c:v>4.7249129302269859</c:v>
                </c:pt>
                <c:pt idx="309">
                  <c:v>6.0837808769942301</c:v>
                </c:pt>
                <c:pt idx="310">
                  <c:v>4.5561760152623796</c:v>
                </c:pt>
                <c:pt idx="311">
                  <c:v>3.7979713771901507</c:v>
                </c:pt>
                <c:pt idx="312">
                  <c:v>5.1295707697434709</c:v>
                </c:pt>
                <c:pt idx="313">
                  <c:v>3.46414516979479</c:v>
                </c:pt>
                <c:pt idx="314">
                  <c:v>5.0964045551743427</c:v>
                </c:pt>
                <c:pt idx="315">
                  <c:v>4.6215657544301232</c:v>
                </c:pt>
                <c:pt idx="316">
                  <c:v>4.4085683031286003</c:v>
                </c:pt>
                <c:pt idx="317">
                  <c:v>5.4479547189255522</c:v>
                </c:pt>
                <c:pt idx="318">
                  <c:v>3.7296742613348006</c:v>
                </c:pt>
                <c:pt idx="319">
                  <c:v>4.4192746601158062</c:v>
                </c:pt>
                <c:pt idx="320">
                  <c:v>5.339670555916415</c:v>
                </c:pt>
                <c:pt idx="321">
                  <c:v>5.1588791704173458</c:v>
                </c:pt>
                <c:pt idx="322">
                  <c:v>5.6792425087398817</c:v>
                </c:pt>
                <c:pt idx="323">
                  <c:v>2.7206545705528726</c:v>
                </c:pt>
                <c:pt idx="324">
                  <c:v>3.0326578581472172</c:v>
                </c:pt>
                <c:pt idx="325">
                  <c:v>4.7316740006944347</c:v>
                </c:pt>
                <c:pt idx="326">
                  <c:v>5.2725266605615113</c:v>
                </c:pt>
                <c:pt idx="327">
                  <c:v>6.3545848988338376</c:v>
                </c:pt>
                <c:pt idx="328">
                  <c:v>5.1553198112381411</c:v>
                </c:pt>
                <c:pt idx="329">
                  <c:v>6.622560661053849</c:v>
                </c:pt>
                <c:pt idx="330">
                  <c:v>3.8669941389615001</c:v>
                </c:pt>
                <c:pt idx="331">
                  <c:v>6.2272417094721053</c:v>
                </c:pt>
                <c:pt idx="332">
                  <c:v>4.5268467062741271</c:v>
                </c:pt>
                <c:pt idx="333">
                  <c:v>4.4413980191299922</c:v>
                </c:pt>
                <c:pt idx="334">
                  <c:v>5.2942998221910553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5.7373116965075983</c:v>
                </c:pt>
                <c:pt idx="338">
                  <c:v>5.8531418715340191</c:v>
                </c:pt>
                <c:pt idx="339">
                  <c:v>5.7886945309119886</c:v>
                </c:pt>
                <c:pt idx="340">
                  <c:v>4.7625372204908283</c:v>
                </c:pt>
                <c:pt idx="341">
                  <c:v>6.5393320175434155</c:v>
                </c:pt>
                <c:pt idx="342">
                  <c:v>4.5569594916879046</c:v>
                </c:pt>
                <c:pt idx="343">
                  <c:v>3.9898688317071174</c:v>
                </c:pt>
                <c:pt idx="344">
                  <c:v>5.2367045452355701</c:v>
                </c:pt>
                <c:pt idx="345">
                  <c:v>3.3945101165599851</c:v>
                </c:pt>
                <c:pt idx="346">
                  <c:v>4.1790310224794398</c:v>
                </c:pt>
                <c:pt idx="347">
                  <c:v>3.2396090841473177</c:v>
                </c:pt>
                <c:pt idx="348">
                  <c:v>3.350363526948005</c:v>
                </c:pt>
                <c:pt idx="349">
                  <c:v>4.6147436225604208</c:v>
                </c:pt>
                <c:pt idx="350">
                  <c:v>4.1537704375026099</c:v>
                </c:pt>
                <c:pt idx="351">
                  <c:v>7.5166073619285685</c:v>
                </c:pt>
                <c:pt idx="352">
                  <c:v>6.1669729007240806</c:v>
                </c:pt>
                <c:pt idx="353">
                  <c:v>8.4997223582559069</c:v>
                </c:pt>
                <c:pt idx="354">
                  <c:v>11.822709730741353</c:v>
                </c:pt>
                <c:pt idx="355">
                  <c:v>7.5049207739169557</c:v>
                </c:pt>
                <c:pt idx="356">
                  <c:v>7.0576508813187013</c:v>
                </c:pt>
                <c:pt idx="357">
                  <c:v>6.558026621402977</c:v>
                </c:pt>
                <c:pt idx="358">
                  <c:v>5.1432553168256554</c:v>
                </c:pt>
                <c:pt idx="359">
                  <c:v>5.5952343334635231</c:v>
                </c:pt>
                <c:pt idx="360">
                  <c:v>5.3749224428112345</c:v>
                </c:pt>
                <c:pt idx="361">
                  <c:v>5.1633749353803751</c:v>
                </c:pt>
                <c:pt idx="362">
                  <c:v>5.4873385874999725</c:v>
                </c:pt>
                <c:pt idx="363">
                  <c:v>5.061924132433675</c:v>
                </c:pt>
                <c:pt idx="364">
                  <c:v>4.6220698868898289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D-4157-8158-5C4512D3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9519"/>
        <c:axId val="1692296607"/>
      </c:scatterChart>
      <c:valAx>
        <c:axId val="169229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25781293086137"/>
              <c:y val="0.9121500183960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6607"/>
        <c:crosses val="autoZero"/>
        <c:crossBetween val="midCat"/>
      </c:valAx>
      <c:valAx>
        <c:axId val="16922966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</a:t>
                </a:r>
                <a:r>
                  <a:rPr lang="en-IN" baseline="0"/>
                  <a:t>stimated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4222835851553707E-3"/>
              <c:y val="0.32804323536185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F4 RAW  </a:t>
            </a:r>
          </a:p>
        </c:rich>
      </c:tx>
      <c:layout>
        <c:manualLayout>
          <c:xMode val="edge"/>
          <c:yMode val="edge"/>
          <c:x val="0.425543426718850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5509196542627"/>
          <c:y val="0.15080170838083862"/>
          <c:w val="0.85108551470677729"/>
          <c:h val="0.6860393253343468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[1]Data!$D$4</c:f>
              <c:strCache>
                <c:ptCount val="1"/>
                <c:pt idx="0">
                  <c:v>ET in mm  (forecasted)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[1]Data!$C$5:$C$369</c:f>
              <c:numCache>
                <c:formatCode>General</c:formatCode>
                <c:ptCount val="365"/>
                <c:pt idx="1">
                  <c:v>4.5</c:v>
                </c:pt>
                <c:pt idx="2">
                  <c:v>4.4000000000000004</c:v>
                </c:pt>
                <c:pt idx="3">
                  <c:v>5.7</c:v>
                </c:pt>
                <c:pt idx="4">
                  <c:v>5.4</c:v>
                </c:pt>
                <c:pt idx="5">
                  <c:v>5.9</c:v>
                </c:pt>
                <c:pt idx="6">
                  <c:v>5.6</c:v>
                </c:pt>
                <c:pt idx="7">
                  <c:v>5.9</c:v>
                </c:pt>
                <c:pt idx="8">
                  <c:v>3.4</c:v>
                </c:pt>
                <c:pt idx="9">
                  <c:v>3.8</c:v>
                </c:pt>
                <c:pt idx="10">
                  <c:v>2</c:v>
                </c:pt>
                <c:pt idx="11">
                  <c:v>2.8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3.8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3.5</c:v>
                </c:pt>
                <c:pt idx="20">
                  <c:v>5.9</c:v>
                </c:pt>
                <c:pt idx="21">
                  <c:v>5.6</c:v>
                </c:pt>
                <c:pt idx="22">
                  <c:v>5.9</c:v>
                </c:pt>
                <c:pt idx="23">
                  <c:v>3.4</c:v>
                </c:pt>
                <c:pt idx="24">
                  <c:v>3.8</c:v>
                </c:pt>
                <c:pt idx="25">
                  <c:v>5</c:v>
                </c:pt>
                <c:pt idx="26">
                  <c:v>3.3</c:v>
                </c:pt>
                <c:pt idx="27">
                  <c:v>5</c:v>
                </c:pt>
                <c:pt idx="28">
                  <c:v>4.8</c:v>
                </c:pt>
                <c:pt idx="29">
                  <c:v>4.5999999999999996</c:v>
                </c:pt>
                <c:pt idx="30">
                  <c:v>3.5</c:v>
                </c:pt>
                <c:pt idx="31">
                  <c:v>3</c:v>
                </c:pt>
                <c:pt idx="32">
                  <c:v>3.7</c:v>
                </c:pt>
                <c:pt idx="33">
                  <c:v>4.2</c:v>
                </c:pt>
                <c:pt idx="34">
                  <c:v>3.4</c:v>
                </c:pt>
                <c:pt idx="35">
                  <c:v>3.5</c:v>
                </c:pt>
                <c:pt idx="36">
                  <c:v>4.5999999999999996</c:v>
                </c:pt>
                <c:pt idx="37">
                  <c:v>4.5</c:v>
                </c:pt>
                <c:pt idx="38">
                  <c:v>3.2</c:v>
                </c:pt>
                <c:pt idx="39">
                  <c:v>4.9000000000000004</c:v>
                </c:pt>
                <c:pt idx="40">
                  <c:v>5</c:v>
                </c:pt>
                <c:pt idx="41">
                  <c:v>3.3</c:v>
                </c:pt>
                <c:pt idx="42">
                  <c:v>5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3.4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</c:v>
                </c:pt>
                <c:pt idx="55">
                  <c:v>3.3</c:v>
                </c:pt>
                <c:pt idx="56">
                  <c:v>2.9</c:v>
                </c:pt>
                <c:pt idx="57">
                  <c:v>1.7</c:v>
                </c:pt>
                <c:pt idx="58">
                  <c:v>1.6</c:v>
                </c:pt>
                <c:pt idx="59">
                  <c:v>2.2999999999999998</c:v>
                </c:pt>
                <c:pt idx="60">
                  <c:v>3.6</c:v>
                </c:pt>
                <c:pt idx="61">
                  <c:v>2.7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2.9</c:v>
                </c:pt>
                <c:pt idx="65">
                  <c:v>3.1</c:v>
                </c:pt>
                <c:pt idx="66">
                  <c:v>2.8</c:v>
                </c:pt>
                <c:pt idx="67">
                  <c:v>2.2000000000000002</c:v>
                </c:pt>
                <c:pt idx="68">
                  <c:v>2.9</c:v>
                </c:pt>
                <c:pt idx="69">
                  <c:v>3.2</c:v>
                </c:pt>
                <c:pt idx="70">
                  <c:v>4.0999999999999996</c:v>
                </c:pt>
                <c:pt idx="71">
                  <c:v>4.5</c:v>
                </c:pt>
                <c:pt idx="72">
                  <c:v>2.7</c:v>
                </c:pt>
                <c:pt idx="73">
                  <c:v>2.5</c:v>
                </c:pt>
                <c:pt idx="74">
                  <c:v>3.5</c:v>
                </c:pt>
                <c:pt idx="75">
                  <c:v>4.2</c:v>
                </c:pt>
                <c:pt idx="76">
                  <c:v>4.8</c:v>
                </c:pt>
                <c:pt idx="77">
                  <c:v>3.5</c:v>
                </c:pt>
                <c:pt idx="78">
                  <c:v>2.2999999999999998</c:v>
                </c:pt>
                <c:pt idx="79">
                  <c:v>3.7</c:v>
                </c:pt>
                <c:pt idx="80">
                  <c:v>3.7</c:v>
                </c:pt>
                <c:pt idx="81">
                  <c:v>3.1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4.3</c:v>
                </c:pt>
                <c:pt idx="86">
                  <c:v>3.9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3.7</c:v>
                </c:pt>
                <c:pt idx="91">
                  <c:v>2.9</c:v>
                </c:pt>
                <c:pt idx="92">
                  <c:v>2.2999999999999998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2.6</c:v>
                </c:pt>
                <c:pt idx="96">
                  <c:v>3.5</c:v>
                </c:pt>
                <c:pt idx="97">
                  <c:v>2.4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3.2</c:v>
                </c:pt>
                <c:pt idx="102">
                  <c:v>3.7</c:v>
                </c:pt>
                <c:pt idx="103">
                  <c:v>1.8</c:v>
                </c:pt>
                <c:pt idx="104">
                  <c:v>3.5</c:v>
                </c:pt>
                <c:pt idx="105">
                  <c:v>3.6</c:v>
                </c:pt>
                <c:pt idx="106">
                  <c:v>3.4</c:v>
                </c:pt>
                <c:pt idx="107">
                  <c:v>2.2000000000000002</c:v>
                </c:pt>
                <c:pt idx="108">
                  <c:v>3.4</c:v>
                </c:pt>
                <c:pt idx="109">
                  <c:v>3.3</c:v>
                </c:pt>
                <c:pt idx="110">
                  <c:v>3.1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3.2</c:v>
                </c:pt>
                <c:pt idx="114">
                  <c:v>2.8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3.2</c:v>
                </c:pt>
                <c:pt idx="119">
                  <c:v>2.7</c:v>
                </c:pt>
                <c:pt idx="120">
                  <c:v>3.5</c:v>
                </c:pt>
                <c:pt idx="121">
                  <c:v>2.4</c:v>
                </c:pt>
                <c:pt idx="122">
                  <c:v>3.3</c:v>
                </c:pt>
                <c:pt idx="123">
                  <c:v>3.3</c:v>
                </c:pt>
                <c:pt idx="124">
                  <c:v>3.4</c:v>
                </c:pt>
                <c:pt idx="125">
                  <c:v>3</c:v>
                </c:pt>
                <c:pt idx="126">
                  <c:v>3.3</c:v>
                </c:pt>
                <c:pt idx="127">
                  <c:v>2</c:v>
                </c:pt>
                <c:pt idx="128">
                  <c:v>3.4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3.2</c:v>
                </c:pt>
                <c:pt idx="135">
                  <c:v>2.7</c:v>
                </c:pt>
                <c:pt idx="136">
                  <c:v>2.4</c:v>
                </c:pt>
                <c:pt idx="137">
                  <c:v>2.1</c:v>
                </c:pt>
                <c:pt idx="138">
                  <c:v>2.8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2.2000000000000002</c:v>
                </c:pt>
                <c:pt idx="144">
                  <c:v>2.8</c:v>
                </c:pt>
                <c:pt idx="145">
                  <c:v>2</c:v>
                </c:pt>
                <c:pt idx="146">
                  <c:v>2.4</c:v>
                </c:pt>
                <c:pt idx="147">
                  <c:v>3.2</c:v>
                </c:pt>
                <c:pt idx="148">
                  <c:v>3</c:v>
                </c:pt>
                <c:pt idx="149">
                  <c:v>4.0999999999999996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2.6</c:v>
                </c:pt>
                <c:pt idx="156">
                  <c:v>3.2</c:v>
                </c:pt>
                <c:pt idx="157">
                  <c:v>2.6</c:v>
                </c:pt>
                <c:pt idx="158">
                  <c:v>2.5</c:v>
                </c:pt>
                <c:pt idx="159">
                  <c:v>2.9</c:v>
                </c:pt>
                <c:pt idx="160">
                  <c:v>1.6</c:v>
                </c:pt>
                <c:pt idx="161">
                  <c:v>2.7</c:v>
                </c:pt>
                <c:pt idx="162">
                  <c:v>2.9</c:v>
                </c:pt>
                <c:pt idx="163">
                  <c:v>2.6</c:v>
                </c:pt>
                <c:pt idx="164">
                  <c:v>2.5</c:v>
                </c:pt>
                <c:pt idx="165">
                  <c:v>2.6</c:v>
                </c:pt>
                <c:pt idx="166">
                  <c:v>1.7</c:v>
                </c:pt>
                <c:pt idx="167">
                  <c:v>1.4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1.7</c:v>
                </c:pt>
                <c:pt idx="173">
                  <c:v>2.1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2.2000000000000002</c:v>
                </c:pt>
                <c:pt idx="177">
                  <c:v>2.2999999999999998</c:v>
                </c:pt>
                <c:pt idx="178">
                  <c:v>1.1000000000000001</c:v>
                </c:pt>
                <c:pt idx="179">
                  <c:v>2.2999999999999998</c:v>
                </c:pt>
                <c:pt idx="180">
                  <c:v>2.1</c:v>
                </c:pt>
                <c:pt idx="181">
                  <c:v>2</c:v>
                </c:pt>
                <c:pt idx="182">
                  <c:v>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2</c:v>
                </c:pt>
                <c:pt idx="187">
                  <c:v>1.7</c:v>
                </c:pt>
                <c:pt idx="188">
                  <c:v>1.8</c:v>
                </c:pt>
                <c:pt idx="189">
                  <c:v>1.8</c:v>
                </c:pt>
                <c:pt idx="190">
                  <c:v>1.7</c:v>
                </c:pt>
                <c:pt idx="191">
                  <c:v>1.9</c:v>
                </c:pt>
                <c:pt idx="192">
                  <c:v>2</c:v>
                </c:pt>
                <c:pt idx="193">
                  <c:v>1.6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2.2999999999999998</c:v>
                </c:pt>
                <c:pt idx="199">
                  <c:v>1.9</c:v>
                </c:pt>
                <c:pt idx="200">
                  <c:v>1.3</c:v>
                </c:pt>
                <c:pt idx="201">
                  <c:v>1.6</c:v>
                </c:pt>
                <c:pt idx="202">
                  <c:v>1.6</c:v>
                </c:pt>
                <c:pt idx="203">
                  <c:v>2</c:v>
                </c:pt>
                <c:pt idx="204">
                  <c:v>1.5</c:v>
                </c:pt>
                <c:pt idx="205">
                  <c:v>2.1</c:v>
                </c:pt>
                <c:pt idx="206">
                  <c:v>2</c:v>
                </c:pt>
                <c:pt idx="207">
                  <c:v>2</c:v>
                </c:pt>
                <c:pt idx="208">
                  <c:v>1.1000000000000001</c:v>
                </c:pt>
                <c:pt idx="209">
                  <c:v>1</c:v>
                </c:pt>
                <c:pt idx="210">
                  <c:v>1.4</c:v>
                </c:pt>
                <c:pt idx="211">
                  <c:v>1.5</c:v>
                </c:pt>
                <c:pt idx="212">
                  <c:v>1.2</c:v>
                </c:pt>
                <c:pt idx="213">
                  <c:v>1.3</c:v>
                </c:pt>
                <c:pt idx="214">
                  <c:v>2</c:v>
                </c:pt>
                <c:pt idx="215">
                  <c:v>1.2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1.3</c:v>
                </c:pt>
                <c:pt idx="221">
                  <c:v>2.5</c:v>
                </c:pt>
                <c:pt idx="222">
                  <c:v>1.1000000000000001</c:v>
                </c:pt>
                <c:pt idx="223">
                  <c:v>1.9</c:v>
                </c:pt>
                <c:pt idx="224">
                  <c:v>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3.2</c:v>
                </c:pt>
                <c:pt idx="229">
                  <c:v>3.6</c:v>
                </c:pt>
                <c:pt idx="230">
                  <c:v>2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2.9</c:v>
                </c:pt>
                <c:pt idx="235">
                  <c:v>3</c:v>
                </c:pt>
                <c:pt idx="236">
                  <c:v>2.5</c:v>
                </c:pt>
                <c:pt idx="237">
                  <c:v>2.4</c:v>
                </c:pt>
                <c:pt idx="238">
                  <c:v>3</c:v>
                </c:pt>
                <c:pt idx="239">
                  <c:v>2.5</c:v>
                </c:pt>
                <c:pt idx="240">
                  <c:v>2.7</c:v>
                </c:pt>
                <c:pt idx="241">
                  <c:v>2.5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3</c:v>
                </c:pt>
                <c:pt idx="246">
                  <c:v>1.7</c:v>
                </c:pt>
                <c:pt idx="247">
                  <c:v>2.2999999999999998</c:v>
                </c:pt>
                <c:pt idx="248">
                  <c:v>3.3</c:v>
                </c:pt>
                <c:pt idx="249">
                  <c:v>2.2000000000000002</c:v>
                </c:pt>
                <c:pt idx="250">
                  <c:v>3</c:v>
                </c:pt>
                <c:pt idx="251">
                  <c:v>2.8</c:v>
                </c:pt>
                <c:pt idx="252">
                  <c:v>1.9</c:v>
                </c:pt>
                <c:pt idx="253">
                  <c:v>1.3</c:v>
                </c:pt>
                <c:pt idx="254">
                  <c:v>2.1</c:v>
                </c:pt>
                <c:pt idx="255">
                  <c:v>2.5</c:v>
                </c:pt>
                <c:pt idx="256">
                  <c:v>1.7</c:v>
                </c:pt>
                <c:pt idx="257">
                  <c:v>2.9</c:v>
                </c:pt>
                <c:pt idx="258">
                  <c:v>2.8</c:v>
                </c:pt>
                <c:pt idx="259">
                  <c:v>3</c:v>
                </c:pt>
                <c:pt idx="260">
                  <c:v>2.9</c:v>
                </c:pt>
                <c:pt idx="261">
                  <c:v>3</c:v>
                </c:pt>
                <c:pt idx="262">
                  <c:v>4.8</c:v>
                </c:pt>
                <c:pt idx="263">
                  <c:v>3.2</c:v>
                </c:pt>
                <c:pt idx="264">
                  <c:v>3.6</c:v>
                </c:pt>
                <c:pt idx="265">
                  <c:v>3.8</c:v>
                </c:pt>
                <c:pt idx="266">
                  <c:v>3.6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3.4</c:v>
                </c:pt>
                <c:pt idx="274">
                  <c:v>3.4</c:v>
                </c:pt>
                <c:pt idx="275">
                  <c:v>3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2.8</c:v>
                </c:pt>
                <c:pt idx="279">
                  <c:v>3.5</c:v>
                </c:pt>
                <c:pt idx="280">
                  <c:v>3.3</c:v>
                </c:pt>
                <c:pt idx="281">
                  <c:v>3.1</c:v>
                </c:pt>
                <c:pt idx="282">
                  <c:v>2.6</c:v>
                </c:pt>
                <c:pt idx="283">
                  <c:v>3.9</c:v>
                </c:pt>
                <c:pt idx="284">
                  <c:v>3.5</c:v>
                </c:pt>
                <c:pt idx="285">
                  <c:v>2.9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3.9</c:v>
                </c:pt>
                <c:pt idx="289">
                  <c:v>4.2</c:v>
                </c:pt>
                <c:pt idx="290">
                  <c:v>5</c:v>
                </c:pt>
                <c:pt idx="291">
                  <c:v>4.3</c:v>
                </c:pt>
                <c:pt idx="292">
                  <c:v>3.7</c:v>
                </c:pt>
                <c:pt idx="293">
                  <c:v>4.3</c:v>
                </c:pt>
                <c:pt idx="294">
                  <c:v>4</c:v>
                </c:pt>
                <c:pt idx="295">
                  <c:v>4.2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4.8</c:v>
                </c:pt>
                <c:pt idx="300">
                  <c:v>5.4</c:v>
                </c:pt>
                <c:pt idx="301">
                  <c:v>4.0999999999999996</c:v>
                </c:pt>
                <c:pt idx="302">
                  <c:v>4.3</c:v>
                </c:pt>
                <c:pt idx="303">
                  <c:v>4.8</c:v>
                </c:pt>
                <c:pt idx="304">
                  <c:v>4.3</c:v>
                </c:pt>
                <c:pt idx="305">
                  <c:v>3.6</c:v>
                </c:pt>
                <c:pt idx="306">
                  <c:v>3.4</c:v>
                </c:pt>
                <c:pt idx="307">
                  <c:v>4</c:v>
                </c:pt>
                <c:pt idx="308">
                  <c:v>2.9</c:v>
                </c:pt>
                <c:pt idx="309">
                  <c:v>4.5</c:v>
                </c:pt>
                <c:pt idx="310">
                  <c:v>4.2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5.2</c:v>
                </c:pt>
                <c:pt idx="314">
                  <c:v>4.8</c:v>
                </c:pt>
                <c:pt idx="315">
                  <c:v>4.3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4.2</c:v>
                </c:pt>
                <c:pt idx="319">
                  <c:v>4.3</c:v>
                </c:pt>
                <c:pt idx="320">
                  <c:v>4.8</c:v>
                </c:pt>
                <c:pt idx="321">
                  <c:v>4.8</c:v>
                </c:pt>
                <c:pt idx="322">
                  <c:v>4.2</c:v>
                </c:pt>
                <c:pt idx="323">
                  <c:v>4.5999999999999996</c:v>
                </c:pt>
                <c:pt idx="324">
                  <c:v>4.8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5.6</c:v>
                </c:pt>
                <c:pt idx="328">
                  <c:v>5.3</c:v>
                </c:pt>
                <c:pt idx="329">
                  <c:v>3.6</c:v>
                </c:pt>
                <c:pt idx="330">
                  <c:v>5</c:v>
                </c:pt>
                <c:pt idx="331">
                  <c:v>5.4</c:v>
                </c:pt>
                <c:pt idx="332">
                  <c:v>5.6</c:v>
                </c:pt>
                <c:pt idx="333">
                  <c:v>5</c:v>
                </c:pt>
                <c:pt idx="334">
                  <c:v>4.9000000000000004</c:v>
                </c:pt>
                <c:pt idx="335">
                  <c:v>5.5</c:v>
                </c:pt>
                <c:pt idx="336">
                  <c:v>4.8</c:v>
                </c:pt>
                <c:pt idx="337">
                  <c:v>5.5</c:v>
                </c:pt>
                <c:pt idx="338">
                  <c:v>5.6</c:v>
                </c:pt>
                <c:pt idx="339">
                  <c:v>6.3</c:v>
                </c:pt>
                <c:pt idx="340">
                  <c:v>4.9000000000000004</c:v>
                </c:pt>
                <c:pt idx="341">
                  <c:v>3.9</c:v>
                </c:pt>
                <c:pt idx="342">
                  <c:v>4.3</c:v>
                </c:pt>
                <c:pt idx="343">
                  <c:v>5.2</c:v>
                </c:pt>
                <c:pt idx="344">
                  <c:v>2.7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5.2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3.8</c:v>
                </c:pt>
                <c:pt idx="352">
                  <c:v>5.9</c:v>
                </c:pt>
                <c:pt idx="353">
                  <c:v>5</c:v>
                </c:pt>
                <c:pt idx="354">
                  <c:v>6.6</c:v>
                </c:pt>
                <c:pt idx="355">
                  <c:v>6.9</c:v>
                </c:pt>
                <c:pt idx="356">
                  <c:v>6.2</c:v>
                </c:pt>
                <c:pt idx="357">
                  <c:v>6</c:v>
                </c:pt>
                <c:pt idx="358">
                  <c:v>5.3</c:v>
                </c:pt>
                <c:pt idx="359">
                  <c:v>6.3</c:v>
                </c:pt>
                <c:pt idx="360">
                  <c:v>6.5</c:v>
                </c:pt>
                <c:pt idx="361">
                  <c:v>5.8</c:v>
                </c:pt>
                <c:pt idx="362">
                  <c:v>6.2</c:v>
                </c:pt>
                <c:pt idx="363">
                  <c:v>6.3</c:v>
                </c:pt>
                <c:pt idx="364">
                  <c:v>3.1</c:v>
                </c:pt>
              </c:numCache>
            </c:numRef>
          </c:xVal>
          <c:yVal>
            <c:numRef>
              <c:f>[1]Data!$T$5:$T$369</c:f>
              <c:numCache>
                <c:formatCode>General</c:formatCode>
                <c:ptCount val="365"/>
                <c:pt idx="4">
                  <c:v>7.312766411836936</c:v>
                </c:pt>
                <c:pt idx="5">
                  <c:v>7.5479601839551256</c:v>
                </c:pt>
                <c:pt idx="6">
                  <c:v>7.2452646952775304</c:v>
                </c:pt>
                <c:pt idx="7">
                  <c:v>7.4466407819593545</c:v>
                </c:pt>
                <c:pt idx="8">
                  <c:v>7.3689022738537888</c:v>
                </c:pt>
                <c:pt idx="9">
                  <c:v>5.6668189395574347</c:v>
                </c:pt>
                <c:pt idx="10">
                  <c:v>5.9871910862717179</c:v>
                </c:pt>
                <c:pt idx="11">
                  <c:v>7.0046234725302412</c:v>
                </c:pt>
                <c:pt idx="12">
                  <c:v>7.3696310277051795</c:v>
                </c:pt>
                <c:pt idx="13">
                  <c:v>7.6133097984385598</c:v>
                </c:pt>
                <c:pt idx="14">
                  <c:v>8.2831712129699007</c:v>
                </c:pt>
                <c:pt idx="15">
                  <c:v>7.1034073163738283</c:v>
                </c:pt>
                <c:pt idx="16">
                  <c:v>8.4822654103555699</c:v>
                </c:pt>
                <c:pt idx="17">
                  <c:v>5.7728552823196519</c:v>
                </c:pt>
                <c:pt idx="18">
                  <c:v>4.8959554370481051</c:v>
                </c:pt>
                <c:pt idx="19">
                  <c:v>3.2043750008216341</c:v>
                </c:pt>
                <c:pt idx="20">
                  <c:v>2.752563703763748</c:v>
                </c:pt>
                <c:pt idx="21">
                  <c:v>2.3321925009842244</c:v>
                </c:pt>
                <c:pt idx="22">
                  <c:v>2.8660383979607804</c:v>
                </c:pt>
                <c:pt idx="23">
                  <c:v>3.4555794167430514</c:v>
                </c:pt>
                <c:pt idx="24">
                  <c:v>10.058065633843997</c:v>
                </c:pt>
                <c:pt idx="25">
                  <c:v>5.5884916551779114</c:v>
                </c:pt>
                <c:pt idx="26">
                  <c:v>6.6860905913024888</c:v>
                </c:pt>
                <c:pt idx="27">
                  <c:v>7.2363853879892783</c:v>
                </c:pt>
                <c:pt idx="28">
                  <c:v>3.2373858883532258</c:v>
                </c:pt>
                <c:pt idx="29">
                  <c:v>4.9176199920654247</c:v>
                </c:pt>
                <c:pt idx="30">
                  <c:v>5.0716981439683053</c:v>
                </c:pt>
                <c:pt idx="31">
                  <c:v>4.7980035235975471</c:v>
                </c:pt>
                <c:pt idx="32">
                  <c:v>4.5187648293535423</c:v>
                </c:pt>
                <c:pt idx="33">
                  <c:v>4.9195361511292779</c:v>
                </c:pt>
                <c:pt idx="34">
                  <c:v>5.0737588273413925</c:v>
                </c:pt>
                <c:pt idx="35">
                  <c:v>4.7995103906851861</c:v>
                </c:pt>
                <c:pt idx="36">
                  <c:v>2.718739043720956</c:v>
                </c:pt>
                <c:pt idx="37">
                  <c:v>1.8906424540241216</c:v>
                </c:pt>
                <c:pt idx="38">
                  <c:v>4.1581832664644711</c:v>
                </c:pt>
                <c:pt idx="39">
                  <c:v>2.8347407964325595</c:v>
                </c:pt>
                <c:pt idx="40">
                  <c:v>4.5299112859354063</c:v>
                </c:pt>
                <c:pt idx="41">
                  <c:v>3.5356288422526108</c:v>
                </c:pt>
                <c:pt idx="42">
                  <c:v>3.406307578954435</c:v>
                </c:pt>
                <c:pt idx="43">
                  <c:v>3.7776072507391736</c:v>
                </c:pt>
                <c:pt idx="44">
                  <c:v>4.4920745072023163</c:v>
                </c:pt>
                <c:pt idx="45">
                  <c:v>3.873958505764922</c:v>
                </c:pt>
                <c:pt idx="46">
                  <c:v>2.9437102540447522</c:v>
                </c:pt>
                <c:pt idx="47">
                  <c:v>1.7890497557016349</c:v>
                </c:pt>
                <c:pt idx="48">
                  <c:v>1.9238996309987109</c:v>
                </c:pt>
                <c:pt idx="49">
                  <c:v>5.3332001798165134</c:v>
                </c:pt>
                <c:pt idx="50">
                  <c:v>4.8387116917281974</c:v>
                </c:pt>
                <c:pt idx="51">
                  <c:v>5.0307450624123877</c:v>
                </c:pt>
                <c:pt idx="52">
                  <c:v>1.3376572218166694</c:v>
                </c:pt>
                <c:pt idx="53">
                  <c:v>1.1322547509450456</c:v>
                </c:pt>
                <c:pt idx="54">
                  <c:v>2.0401857829857084</c:v>
                </c:pt>
                <c:pt idx="55">
                  <c:v>3.0023743062152897</c:v>
                </c:pt>
                <c:pt idx="56">
                  <c:v>1.34106628333839</c:v>
                </c:pt>
                <c:pt idx="57">
                  <c:v>1.1356214055818254</c:v>
                </c:pt>
                <c:pt idx="58">
                  <c:v>2.0434826080392829</c:v>
                </c:pt>
                <c:pt idx="59">
                  <c:v>3.0060837128737479</c:v>
                </c:pt>
                <c:pt idx="60">
                  <c:v>2.6339900324044838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2.3537606248151692</c:v>
                </c:pt>
                <c:pt idx="64">
                  <c:v>2.5896462339063633</c:v>
                </c:pt>
                <c:pt idx="65">
                  <c:v>1.3150561360698996</c:v>
                </c:pt>
                <c:pt idx="66">
                  <c:v>2.4483262316048271</c:v>
                </c:pt>
                <c:pt idx="67">
                  <c:v>2.2325990063586092</c:v>
                </c:pt>
                <c:pt idx="68">
                  <c:v>2.2353522814971964</c:v>
                </c:pt>
                <c:pt idx="69">
                  <c:v>3.1516595891768433</c:v>
                </c:pt>
                <c:pt idx="70">
                  <c:v>3.0074663391295506</c:v>
                </c:pt>
                <c:pt idx="71">
                  <c:v>2.6506350802622274</c:v>
                </c:pt>
                <c:pt idx="72">
                  <c:v>0.9774616913833486</c:v>
                </c:pt>
                <c:pt idx="73">
                  <c:v>1.6572431403898469</c:v>
                </c:pt>
                <c:pt idx="74">
                  <c:v>2.3331068837649007</c:v>
                </c:pt>
                <c:pt idx="75">
                  <c:v>2.9061369259920151</c:v>
                </c:pt>
                <c:pt idx="76">
                  <c:v>1.5135976671484812</c:v>
                </c:pt>
                <c:pt idx="77">
                  <c:v>1.8314813953810312</c:v>
                </c:pt>
                <c:pt idx="78">
                  <c:v>2.4604403266366299</c:v>
                </c:pt>
                <c:pt idx="79">
                  <c:v>2.2639572963226695</c:v>
                </c:pt>
                <c:pt idx="80">
                  <c:v>1.5603667945498763</c:v>
                </c:pt>
                <c:pt idx="81">
                  <c:v>1.3430464130299369</c:v>
                </c:pt>
                <c:pt idx="82">
                  <c:v>1.5941563999623436</c:v>
                </c:pt>
                <c:pt idx="83">
                  <c:v>2.648125914947363</c:v>
                </c:pt>
                <c:pt idx="84">
                  <c:v>1.772335774219056</c:v>
                </c:pt>
                <c:pt idx="85">
                  <c:v>1.3496454999286791</c:v>
                </c:pt>
                <c:pt idx="86">
                  <c:v>1.6008187054027567</c:v>
                </c:pt>
                <c:pt idx="87">
                  <c:v>2.6545997083907671</c:v>
                </c:pt>
                <c:pt idx="88">
                  <c:v>2.5482059904747665</c:v>
                </c:pt>
                <c:pt idx="89">
                  <c:v>2.1906306268705897</c:v>
                </c:pt>
                <c:pt idx="90">
                  <c:v>1.7569515582343296</c:v>
                </c:pt>
                <c:pt idx="91">
                  <c:v>3.2116782804222845</c:v>
                </c:pt>
                <c:pt idx="92">
                  <c:v>0.73898336569954037</c:v>
                </c:pt>
                <c:pt idx="93">
                  <c:v>1.6576866809470021</c:v>
                </c:pt>
                <c:pt idx="94">
                  <c:v>1.2381856336475292</c:v>
                </c:pt>
                <c:pt idx="95">
                  <c:v>1.6560564672615434</c:v>
                </c:pt>
                <c:pt idx="96">
                  <c:v>1.4653767347235047</c:v>
                </c:pt>
                <c:pt idx="97">
                  <c:v>1.4520118643125315</c:v>
                </c:pt>
                <c:pt idx="98">
                  <c:v>2.6489815642379755</c:v>
                </c:pt>
                <c:pt idx="99">
                  <c:v>3.0846246077193755</c:v>
                </c:pt>
                <c:pt idx="100">
                  <c:v>3.3141826443439326</c:v>
                </c:pt>
                <c:pt idx="101">
                  <c:v>2.6704776623622966</c:v>
                </c:pt>
                <c:pt idx="102">
                  <c:v>2.5432909672772381</c:v>
                </c:pt>
                <c:pt idx="103">
                  <c:v>1.8977482394028216</c:v>
                </c:pt>
                <c:pt idx="104">
                  <c:v>1.5509248215727534</c:v>
                </c:pt>
                <c:pt idx="105">
                  <c:v>2.9027312059269623</c:v>
                </c:pt>
                <c:pt idx="106">
                  <c:v>3.0189231449842127</c:v>
                </c:pt>
                <c:pt idx="107">
                  <c:v>2.5212581902128015</c:v>
                </c:pt>
                <c:pt idx="108">
                  <c:v>1.699327072365852</c:v>
                </c:pt>
                <c:pt idx="109">
                  <c:v>0.87053611796933317</c:v>
                </c:pt>
                <c:pt idx="110">
                  <c:v>1.156252640436134</c:v>
                </c:pt>
                <c:pt idx="111">
                  <c:v>2.1004361405312042</c:v>
                </c:pt>
                <c:pt idx="112">
                  <c:v>3.0859728303870027</c:v>
                </c:pt>
                <c:pt idx="113">
                  <c:v>0.97678594120060724</c:v>
                </c:pt>
                <c:pt idx="114">
                  <c:v>0.66693737841652467</c:v>
                </c:pt>
                <c:pt idx="115">
                  <c:v>1.0908020124021587</c:v>
                </c:pt>
                <c:pt idx="116">
                  <c:v>1.9670715174729476</c:v>
                </c:pt>
                <c:pt idx="117">
                  <c:v>2.1983816898274502</c:v>
                </c:pt>
                <c:pt idx="118">
                  <c:v>1.9423567173127914</c:v>
                </c:pt>
                <c:pt idx="119">
                  <c:v>1.6896391351925142</c:v>
                </c:pt>
                <c:pt idx="120">
                  <c:v>1.7257650856009563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0.41841663774462562</c:v>
                </c:pt>
                <c:pt idx="124">
                  <c:v>0.83957342719657968</c:v>
                </c:pt>
                <c:pt idx="125">
                  <c:v>1.3511821369327297</c:v>
                </c:pt>
                <c:pt idx="126">
                  <c:v>0.89865324026413518</c:v>
                </c:pt>
                <c:pt idx="127">
                  <c:v>0.94766912696309569</c:v>
                </c:pt>
                <c:pt idx="128">
                  <c:v>0.3626275030563319</c:v>
                </c:pt>
                <c:pt idx="129">
                  <c:v>1.5361078145242781</c:v>
                </c:pt>
                <c:pt idx="130">
                  <c:v>1.4984611147327151</c:v>
                </c:pt>
                <c:pt idx="131">
                  <c:v>1.2044101014612596</c:v>
                </c:pt>
                <c:pt idx="132">
                  <c:v>1.20419307882661</c:v>
                </c:pt>
                <c:pt idx="133">
                  <c:v>1.1028580970225079</c:v>
                </c:pt>
                <c:pt idx="134">
                  <c:v>1.4483409361769219</c:v>
                </c:pt>
                <c:pt idx="135">
                  <c:v>1.6089071252679841</c:v>
                </c:pt>
                <c:pt idx="136">
                  <c:v>1.517412048975477</c:v>
                </c:pt>
                <c:pt idx="137">
                  <c:v>1.2553632423706846</c:v>
                </c:pt>
                <c:pt idx="138">
                  <c:v>1.2638557511455006</c:v>
                </c:pt>
                <c:pt idx="139">
                  <c:v>1.1807998750684228</c:v>
                </c:pt>
                <c:pt idx="140">
                  <c:v>1.0693632724640942</c:v>
                </c:pt>
                <c:pt idx="141">
                  <c:v>2.9738961178959076</c:v>
                </c:pt>
                <c:pt idx="142">
                  <c:v>3.0823849052477277</c:v>
                </c:pt>
                <c:pt idx="143">
                  <c:v>2.6018974771775696</c:v>
                </c:pt>
                <c:pt idx="144">
                  <c:v>1.9333318236263934</c:v>
                </c:pt>
                <c:pt idx="145">
                  <c:v>0.89570758180039356</c:v>
                </c:pt>
                <c:pt idx="146">
                  <c:v>1.4355007719774411</c:v>
                </c:pt>
                <c:pt idx="147">
                  <c:v>0.95211141596132864</c:v>
                </c:pt>
                <c:pt idx="148">
                  <c:v>1.047334444033402</c:v>
                </c:pt>
                <c:pt idx="149">
                  <c:v>1.3885293173901176</c:v>
                </c:pt>
                <c:pt idx="150">
                  <c:v>1.0334883736523219</c:v>
                </c:pt>
                <c:pt idx="151">
                  <c:v>1.125813835063749</c:v>
                </c:pt>
                <c:pt idx="152">
                  <c:v>1.1537101796210973</c:v>
                </c:pt>
                <c:pt idx="153">
                  <c:v>1.2370918569252196</c:v>
                </c:pt>
                <c:pt idx="154">
                  <c:v>1.0119798833426539</c:v>
                </c:pt>
                <c:pt idx="155">
                  <c:v>0.56229245830511354</c:v>
                </c:pt>
                <c:pt idx="156">
                  <c:v>0.41704996884002998</c:v>
                </c:pt>
                <c:pt idx="157">
                  <c:v>1.2321716166937127</c:v>
                </c:pt>
                <c:pt idx="158">
                  <c:v>1.856948263590616</c:v>
                </c:pt>
                <c:pt idx="159">
                  <c:v>1.985688317233494</c:v>
                </c:pt>
                <c:pt idx="160">
                  <c:v>1.3773663597231789</c:v>
                </c:pt>
                <c:pt idx="161">
                  <c:v>1.7184810074646601</c:v>
                </c:pt>
                <c:pt idx="162">
                  <c:v>1.4462766114069399</c:v>
                </c:pt>
                <c:pt idx="163">
                  <c:v>1.1806594161829838</c:v>
                </c:pt>
                <c:pt idx="164">
                  <c:v>1.4903240050407434</c:v>
                </c:pt>
                <c:pt idx="165">
                  <c:v>1.6374416460191998</c:v>
                </c:pt>
                <c:pt idx="166">
                  <c:v>1.6389535836241584</c:v>
                </c:pt>
                <c:pt idx="167">
                  <c:v>2.1169918667206855</c:v>
                </c:pt>
                <c:pt idx="168">
                  <c:v>1.6958746050569959</c:v>
                </c:pt>
                <c:pt idx="169">
                  <c:v>2.8421152150522349</c:v>
                </c:pt>
                <c:pt idx="170">
                  <c:v>2.3992364354533042</c:v>
                </c:pt>
                <c:pt idx="171">
                  <c:v>2.249971456704452</c:v>
                </c:pt>
                <c:pt idx="172">
                  <c:v>1.4308915754865146</c:v>
                </c:pt>
                <c:pt idx="173">
                  <c:v>1.4060601216341579</c:v>
                </c:pt>
                <c:pt idx="174">
                  <c:v>1.2573193115979362</c:v>
                </c:pt>
                <c:pt idx="175">
                  <c:v>1.3922699398507594</c:v>
                </c:pt>
                <c:pt idx="176">
                  <c:v>1.0873061411971179</c:v>
                </c:pt>
                <c:pt idx="177">
                  <c:v>1.9719660824461911</c:v>
                </c:pt>
                <c:pt idx="178">
                  <c:v>2.0893790018676723</c:v>
                </c:pt>
                <c:pt idx="179">
                  <c:v>2.0817888851795794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2.9812882110812158</c:v>
                </c:pt>
                <c:pt idx="184">
                  <c:v>0.96534603048867595</c:v>
                </c:pt>
                <c:pt idx="185">
                  <c:v>1.2666802247066435</c:v>
                </c:pt>
                <c:pt idx="186">
                  <c:v>1.611130846881337</c:v>
                </c:pt>
                <c:pt idx="187">
                  <c:v>1.83816148672612</c:v>
                </c:pt>
                <c:pt idx="188">
                  <c:v>1.483519404584144</c:v>
                </c:pt>
                <c:pt idx="189">
                  <c:v>2.4253716434660446</c:v>
                </c:pt>
                <c:pt idx="190">
                  <c:v>2.5101014237202768</c:v>
                </c:pt>
                <c:pt idx="191">
                  <c:v>2.9841656359549291</c:v>
                </c:pt>
                <c:pt idx="192">
                  <c:v>2.107024352355352</c:v>
                </c:pt>
                <c:pt idx="193">
                  <c:v>1.7116657172266045</c:v>
                </c:pt>
                <c:pt idx="194">
                  <c:v>2.7400580007606923</c:v>
                </c:pt>
                <c:pt idx="195">
                  <c:v>2.8548982388720403</c:v>
                </c:pt>
                <c:pt idx="196">
                  <c:v>2.0090321711524752</c:v>
                </c:pt>
                <c:pt idx="197">
                  <c:v>2.4010109572087499</c:v>
                </c:pt>
                <c:pt idx="198">
                  <c:v>2.6916291310312364</c:v>
                </c:pt>
                <c:pt idx="199">
                  <c:v>2.6392383185410209</c:v>
                </c:pt>
                <c:pt idx="200">
                  <c:v>2.2402937540070531</c:v>
                </c:pt>
                <c:pt idx="201">
                  <c:v>1.7487455794988798</c:v>
                </c:pt>
                <c:pt idx="202">
                  <c:v>1.2464621327582548</c:v>
                </c:pt>
                <c:pt idx="203">
                  <c:v>2.0588833435952041</c:v>
                </c:pt>
                <c:pt idx="204">
                  <c:v>1.129364072064535</c:v>
                </c:pt>
                <c:pt idx="205">
                  <c:v>1.2745874174077401</c:v>
                </c:pt>
                <c:pt idx="206">
                  <c:v>1.6189061896566324</c:v>
                </c:pt>
                <c:pt idx="207">
                  <c:v>1.8435141233982255</c:v>
                </c:pt>
                <c:pt idx="208">
                  <c:v>1.479452502111215</c:v>
                </c:pt>
                <c:pt idx="209">
                  <c:v>2.1546904375561846</c:v>
                </c:pt>
                <c:pt idx="210">
                  <c:v>1.2725599518328981</c:v>
                </c:pt>
                <c:pt idx="211">
                  <c:v>1.5504977621553513</c:v>
                </c:pt>
                <c:pt idx="212">
                  <c:v>2.7080529346353441</c:v>
                </c:pt>
                <c:pt idx="213">
                  <c:v>2.861349654160017</c:v>
                </c:pt>
                <c:pt idx="214">
                  <c:v>1.6998026758876563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0.99688940023893691</c:v>
                </c:pt>
                <c:pt idx="218">
                  <c:v>1.8069952055633671</c:v>
                </c:pt>
                <c:pt idx="219">
                  <c:v>1.8578762860063811</c:v>
                </c:pt>
                <c:pt idx="220">
                  <c:v>1.6606016146219549</c:v>
                </c:pt>
                <c:pt idx="221">
                  <c:v>2.7432827914674491</c:v>
                </c:pt>
                <c:pt idx="222">
                  <c:v>2.3887566350766285</c:v>
                </c:pt>
                <c:pt idx="223">
                  <c:v>1.843678214048295</c:v>
                </c:pt>
                <c:pt idx="224">
                  <c:v>2.400688436619296</c:v>
                </c:pt>
                <c:pt idx="225">
                  <c:v>2.6235396766720425</c:v>
                </c:pt>
                <c:pt idx="226">
                  <c:v>1.7430336089424328</c:v>
                </c:pt>
                <c:pt idx="227">
                  <c:v>2.4182101582548339</c:v>
                </c:pt>
                <c:pt idx="228">
                  <c:v>3.2835428359755414</c:v>
                </c:pt>
                <c:pt idx="229">
                  <c:v>3.4949606444457393</c:v>
                </c:pt>
                <c:pt idx="230">
                  <c:v>3.3525261375808193</c:v>
                </c:pt>
                <c:pt idx="231">
                  <c:v>2.5263729328679378</c:v>
                </c:pt>
                <c:pt idx="232">
                  <c:v>2.5147755167033039</c:v>
                </c:pt>
                <c:pt idx="233">
                  <c:v>2.2557570399512192</c:v>
                </c:pt>
                <c:pt idx="234">
                  <c:v>3.145821670238</c:v>
                </c:pt>
                <c:pt idx="235">
                  <c:v>3.4713219540871632</c:v>
                </c:pt>
                <c:pt idx="236">
                  <c:v>3.7008687681476005</c:v>
                </c:pt>
                <c:pt idx="237">
                  <c:v>4.0862173870356377</c:v>
                </c:pt>
                <c:pt idx="238">
                  <c:v>1.7555920606538289</c:v>
                </c:pt>
                <c:pt idx="239">
                  <c:v>2.0141746093404627</c:v>
                </c:pt>
                <c:pt idx="240">
                  <c:v>2.65588107403536</c:v>
                </c:pt>
                <c:pt idx="241">
                  <c:v>4.9754636293887176</c:v>
                </c:pt>
                <c:pt idx="242">
                  <c:v>2.8073014984399056</c:v>
                </c:pt>
                <c:pt idx="243">
                  <c:v>2.0781081294693</c:v>
                </c:pt>
                <c:pt idx="244">
                  <c:v>2.6984033808194474</c:v>
                </c:pt>
                <c:pt idx="245">
                  <c:v>4.4200259162772735</c:v>
                </c:pt>
                <c:pt idx="246">
                  <c:v>3.234615836851169</c:v>
                </c:pt>
                <c:pt idx="247">
                  <c:v>2.947703034026389</c:v>
                </c:pt>
                <c:pt idx="248">
                  <c:v>4.0514856440882472</c:v>
                </c:pt>
                <c:pt idx="249">
                  <c:v>4.0491009034987187</c:v>
                </c:pt>
                <c:pt idx="250">
                  <c:v>3.6829509316436013</c:v>
                </c:pt>
                <c:pt idx="251">
                  <c:v>4.1729470194529821</c:v>
                </c:pt>
                <c:pt idx="252">
                  <c:v>4.025125510720807</c:v>
                </c:pt>
                <c:pt idx="253">
                  <c:v>1.8398050603503071</c:v>
                </c:pt>
                <c:pt idx="254">
                  <c:v>2.2944146608499918</c:v>
                </c:pt>
                <c:pt idx="255">
                  <c:v>2.789987762566041</c:v>
                </c:pt>
                <c:pt idx="256">
                  <c:v>4.1885143337872615</c:v>
                </c:pt>
                <c:pt idx="257">
                  <c:v>2.4775596798349917</c:v>
                </c:pt>
                <c:pt idx="258">
                  <c:v>2.6858868614688718</c:v>
                </c:pt>
                <c:pt idx="259">
                  <c:v>1.8826615051020841</c:v>
                </c:pt>
                <c:pt idx="260">
                  <c:v>1.8546193683981391</c:v>
                </c:pt>
                <c:pt idx="261">
                  <c:v>2.9999822927876569</c:v>
                </c:pt>
                <c:pt idx="262">
                  <c:v>3.9684828824693685</c:v>
                </c:pt>
                <c:pt idx="263">
                  <c:v>2.9412459068757899</c:v>
                </c:pt>
                <c:pt idx="264">
                  <c:v>3.7762458816494018</c:v>
                </c:pt>
                <c:pt idx="265">
                  <c:v>5.328749717126068</c:v>
                </c:pt>
                <c:pt idx="266">
                  <c:v>4.4777581239544713</c:v>
                </c:pt>
                <c:pt idx="267">
                  <c:v>4.1724500364033732</c:v>
                </c:pt>
                <c:pt idx="268">
                  <c:v>5.1529511529818661</c:v>
                </c:pt>
                <c:pt idx="269">
                  <c:v>3.8397664371574396</c:v>
                </c:pt>
                <c:pt idx="270">
                  <c:v>2.8913295586464258</c:v>
                </c:pt>
                <c:pt idx="271">
                  <c:v>2.5909976267476571</c:v>
                </c:pt>
                <c:pt idx="272">
                  <c:v>3.4997048952397649</c:v>
                </c:pt>
                <c:pt idx="273">
                  <c:v>3.8972039228255508</c:v>
                </c:pt>
                <c:pt idx="274">
                  <c:v>3.2407599759527455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2.5524952334061921</c:v>
                </c:pt>
                <c:pt idx="278">
                  <c:v>3.3280147731608576</c:v>
                </c:pt>
                <c:pt idx="279">
                  <c:v>5.6813858832367572</c:v>
                </c:pt>
                <c:pt idx="280">
                  <c:v>3.3514166497063549</c:v>
                </c:pt>
                <c:pt idx="281">
                  <c:v>3.0192828637467155</c:v>
                </c:pt>
                <c:pt idx="282">
                  <c:v>2.7538932957770164</c:v>
                </c:pt>
                <c:pt idx="283">
                  <c:v>3.6963517519807851</c:v>
                </c:pt>
                <c:pt idx="284">
                  <c:v>4.1207075497621393</c:v>
                </c:pt>
                <c:pt idx="285">
                  <c:v>3.4132778858750732</c:v>
                </c:pt>
                <c:pt idx="286">
                  <c:v>4.6601533258346937</c:v>
                </c:pt>
                <c:pt idx="287">
                  <c:v>4.6177552203014178</c:v>
                </c:pt>
                <c:pt idx="288">
                  <c:v>3.5533252363659193</c:v>
                </c:pt>
                <c:pt idx="289">
                  <c:v>5.086119486656429</c:v>
                </c:pt>
                <c:pt idx="290">
                  <c:v>5.7436346499877677</c:v>
                </c:pt>
                <c:pt idx="291">
                  <c:v>5.7847920085065496</c:v>
                </c:pt>
                <c:pt idx="292">
                  <c:v>2.8783823392330832</c:v>
                </c:pt>
                <c:pt idx="293">
                  <c:v>3.3029690304212491</c:v>
                </c:pt>
                <c:pt idx="294">
                  <c:v>4.2690541730696729</c:v>
                </c:pt>
                <c:pt idx="295">
                  <c:v>2.5503812496916747</c:v>
                </c:pt>
                <c:pt idx="296">
                  <c:v>4.4399730096427428</c:v>
                </c:pt>
                <c:pt idx="297">
                  <c:v>3.9306229571940299</c:v>
                </c:pt>
                <c:pt idx="298">
                  <c:v>4.0108444159538124</c:v>
                </c:pt>
                <c:pt idx="299">
                  <c:v>5.6398110464038371</c:v>
                </c:pt>
                <c:pt idx="300">
                  <c:v>4.5734784958473131</c:v>
                </c:pt>
                <c:pt idx="301">
                  <c:v>5.2132894489842965</c:v>
                </c:pt>
                <c:pt idx="302">
                  <c:v>3.8879885179079419</c:v>
                </c:pt>
                <c:pt idx="303">
                  <c:v>2.7576513096809805</c:v>
                </c:pt>
                <c:pt idx="304">
                  <c:v>4.080741217394892</c:v>
                </c:pt>
                <c:pt idx="305">
                  <c:v>2.9031139326569382</c:v>
                </c:pt>
                <c:pt idx="306">
                  <c:v>2.2667009941650198</c:v>
                </c:pt>
                <c:pt idx="307">
                  <c:v>4.5122242898412601</c:v>
                </c:pt>
                <c:pt idx="308">
                  <c:v>3.1762480256222436</c:v>
                </c:pt>
                <c:pt idx="309">
                  <c:v>4.7836472248989415</c:v>
                </c:pt>
                <c:pt idx="310">
                  <c:v>4.5561760152623796</c:v>
                </c:pt>
                <c:pt idx="311">
                  <c:v>3.7979713771901507</c:v>
                </c:pt>
                <c:pt idx="312">
                  <c:v>5.1295707697434709</c:v>
                </c:pt>
                <c:pt idx="313">
                  <c:v>3.1190309938369487</c:v>
                </c:pt>
                <c:pt idx="314">
                  <c:v>5.3080572319189478</c:v>
                </c:pt>
                <c:pt idx="315">
                  <c:v>5.9816286055364642</c:v>
                </c:pt>
                <c:pt idx="316">
                  <c:v>3.7275891129459722</c:v>
                </c:pt>
                <c:pt idx="317">
                  <c:v>5.277324004102824</c:v>
                </c:pt>
                <c:pt idx="318">
                  <c:v>6.2080327040632781</c:v>
                </c:pt>
                <c:pt idx="319">
                  <c:v>5.0805272273479094</c:v>
                </c:pt>
                <c:pt idx="320">
                  <c:v>5.5162834571662769</c:v>
                </c:pt>
                <c:pt idx="321">
                  <c:v>5.1861072416188243</c:v>
                </c:pt>
                <c:pt idx="322">
                  <c:v>5.2919399789693919</c:v>
                </c:pt>
                <c:pt idx="323">
                  <c:v>2.7206545705528726</c:v>
                </c:pt>
                <c:pt idx="324">
                  <c:v>3.0326578581472172</c:v>
                </c:pt>
                <c:pt idx="325">
                  <c:v>3.6982603785261325</c:v>
                </c:pt>
                <c:pt idx="326">
                  <c:v>4.1321713938922588</c:v>
                </c:pt>
                <c:pt idx="327">
                  <c:v>5.2624960751097705</c:v>
                </c:pt>
                <c:pt idx="328">
                  <c:v>4.6515661327936089</c:v>
                </c:pt>
                <c:pt idx="329">
                  <c:v>3.9373734530040041</c:v>
                </c:pt>
                <c:pt idx="330">
                  <c:v>3.9103875390949683</c:v>
                </c:pt>
                <c:pt idx="331">
                  <c:v>4.0920535337793931</c:v>
                </c:pt>
                <c:pt idx="332">
                  <c:v>4.9957040227491207</c:v>
                </c:pt>
                <c:pt idx="333">
                  <c:v>4.5003411801713504</c:v>
                </c:pt>
                <c:pt idx="334">
                  <c:v>2.8444441420599236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5.6467334011083379</c:v>
                </c:pt>
                <c:pt idx="338">
                  <c:v>5.9488223834109988</c:v>
                </c:pt>
                <c:pt idx="339">
                  <c:v>6.4954997010573798</c:v>
                </c:pt>
                <c:pt idx="340">
                  <c:v>3.80507110853247</c:v>
                </c:pt>
                <c:pt idx="341">
                  <c:v>4.9152811897882689</c:v>
                </c:pt>
                <c:pt idx="342">
                  <c:v>5.4263741355672837</c:v>
                </c:pt>
                <c:pt idx="343">
                  <c:v>4.0635165512268427</c:v>
                </c:pt>
                <c:pt idx="344">
                  <c:v>3.7135509505632109</c:v>
                </c:pt>
                <c:pt idx="345">
                  <c:v>4.8062409675700808</c:v>
                </c:pt>
                <c:pt idx="346">
                  <c:v>4.5764641126888668</c:v>
                </c:pt>
                <c:pt idx="347">
                  <c:v>3.2396090841473177</c:v>
                </c:pt>
                <c:pt idx="348">
                  <c:v>3.350363526948005</c:v>
                </c:pt>
                <c:pt idx="349">
                  <c:v>3.9017615745747487</c:v>
                </c:pt>
                <c:pt idx="350">
                  <c:v>4.1133086525967997</c:v>
                </c:pt>
                <c:pt idx="351">
                  <c:v>6.4171206246045198</c:v>
                </c:pt>
                <c:pt idx="352">
                  <c:v>6.9083781582290928</c:v>
                </c:pt>
                <c:pt idx="353">
                  <c:v>10.819198884084273</c:v>
                </c:pt>
                <c:pt idx="354">
                  <c:v>12.935669429539159</c:v>
                </c:pt>
                <c:pt idx="355">
                  <c:v>9.0009762058208178</c:v>
                </c:pt>
                <c:pt idx="356">
                  <c:v>8.6331798126799661</c:v>
                </c:pt>
                <c:pt idx="357">
                  <c:v>6.1561310374943341</c:v>
                </c:pt>
                <c:pt idx="358">
                  <c:v>5.1432553168256554</c:v>
                </c:pt>
                <c:pt idx="359">
                  <c:v>5.5952343334635231</c:v>
                </c:pt>
                <c:pt idx="360">
                  <c:v>5.3749224428112345</c:v>
                </c:pt>
                <c:pt idx="361">
                  <c:v>5.4579763787871389</c:v>
                </c:pt>
                <c:pt idx="362">
                  <c:v>7.5098015677568606</c:v>
                </c:pt>
                <c:pt idx="363">
                  <c:v>6.0250681250948723</c:v>
                </c:pt>
                <c:pt idx="364">
                  <c:v>4.3177195361631568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C-4A37-A935-2EFF45E8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9519"/>
        <c:axId val="1692296607"/>
      </c:scatterChart>
      <c:valAx>
        <c:axId val="169229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ET (mm)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6607"/>
        <c:crosses val="autoZero"/>
        <c:crossBetween val="midCat"/>
      </c:valAx>
      <c:valAx>
        <c:axId val="16922966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</a:t>
                </a:r>
                <a:r>
                  <a:rPr lang="en-IN" baseline="0"/>
                  <a:t>stimated ET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2067897080735601E-3"/>
              <c:y val="0.30774709961935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RAW  </a:t>
            </a:r>
          </a:p>
        </c:rich>
      </c:tx>
      <c:layout>
        <c:manualLayout>
          <c:xMode val="edge"/>
          <c:yMode val="edge"/>
          <c:x val="0.35030026651223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881735451584"/>
          <c:y val="0.15588661210108889"/>
          <c:w val="0.8574566712571785"/>
          <c:h val="0.66458617277327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[1]Data!$D$4</c:f>
              <c:strCache>
                <c:ptCount val="1"/>
                <c:pt idx="0">
                  <c:v>ET in mm  (forecasted)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[1]Data!$C$5:$C$369</c:f>
              <c:numCache>
                <c:formatCode>General</c:formatCode>
                <c:ptCount val="365"/>
                <c:pt idx="1">
                  <c:v>4.5</c:v>
                </c:pt>
                <c:pt idx="2">
                  <c:v>4.4000000000000004</c:v>
                </c:pt>
                <c:pt idx="3">
                  <c:v>5.7</c:v>
                </c:pt>
                <c:pt idx="4">
                  <c:v>5.4</c:v>
                </c:pt>
                <c:pt idx="5">
                  <c:v>5.9</c:v>
                </c:pt>
                <c:pt idx="6">
                  <c:v>5.6</c:v>
                </c:pt>
                <c:pt idx="7">
                  <c:v>5.9</c:v>
                </c:pt>
                <c:pt idx="8">
                  <c:v>3.4</c:v>
                </c:pt>
                <c:pt idx="9">
                  <c:v>3.8</c:v>
                </c:pt>
                <c:pt idx="10">
                  <c:v>2</c:v>
                </c:pt>
                <c:pt idx="11">
                  <c:v>2.8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3.8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3.5</c:v>
                </c:pt>
                <c:pt idx="20">
                  <c:v>5.9</c:v>
                </c:pt>
                <c:pt idx="21">
                  <c:v>5.6</c:v>
                </c:pt>
                <c:pt idx="22">
                  <c:v>5.9</c:v>
                </c:pt>
                <c:pt idx="23">
                  <c:v>3.4</c:v>
                </c:pt>
                <c:pt idx="24">
                  <c:v>3.8</c:v>
                </c:pt>
                <c:pt idx="25">
                  <c:v>5</c:v>
                </c:pt>
                <c:pt idx="26">
                  <c:v>3.3</c:v>
                </c:pt>
                <c:pt idx="27">
                  <c:v>5</c:v>
                </c:pt>
                <c:pt idx="28">
                  <c:v>4.8</c:v>
                </c:pt>
                <c:pt idx="29">
                  <c:v>4.5999999999999996</c:v>
                </c:pt>
                <c:pt idx="30">
                  <c:v>3.5</c:v>
                </c:pt>
                <c:pt idx="31">
                  <c:v>3</c:v>
                </c:pt>
                <c:pt idx="32">
                  <c:v>3.7</c:v>
                </c:pt>
                <c:pt idx="33">
                  <c:v>4.2</c:v>
                </c:pt>
                <c:pt idx="34">
                  <c:v>3.4</c:v>
                </c:pt>
                <c:pt idx="35">
                  <c:v>3.5</c:v>
                </c:pt>
                <c:pt idx="36">
                  <c:v>4.5999999999999996</c:v>
                </c:pt>
                <c:pt idx="37">
                  <c:v>4.5</c:v>
                </c:pt>
                <c:pt idx="38">
                  <c:v>3.2</c:v>
                </c:pt>
                <c:pt idx="39">
                  <c:v>4.9000000000000004</c:v>
                </c:pt>
                <c:pt idx="40">
                  <c:v>5</c:v>
                </c:pt>
                <c:pt idx="41">
                  <c:v>3.3</c:v>
                </c:pt>
                <c:pt idx="42">
                  <c:v>5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3.4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</c:v>
                </c:pt>
                <c:pt idx="55">
                  <c:v>3.3</c:v>
                </c:pt>
                <c:pt idx="56">
                  <c:v>2.9</c:v>
                </c:pt>
                <c:pt idx="57">
                  <c:v>1.7</c:v>
                </c:pt>
                <c:pt idx="58">
                  <c:v>1.6</c:v>
                </c:pt>
                <c:pt idx="59">
                  <c:v>2.2999999999999998</c:v>
                </c:pt>
                <c:pt idx="60">
                  <c:v>3.6</c:v>
                </c:pt>
                <c:pt idx="61">
                  <c:v>2.7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2.9</c:v>
                </c:pt>
                <c:pt idx="65">
                  <c:v>3.1</c:v>
                </c:pt>
                <c:pt idx="66">
                  <c:v>2.8</c:v>
                </c:pt>
                <c:pt idx="67">
                  <c:v>2.2000000000000002</c:v>
                </c:pt>
                <c:pt idx="68">
                  <c:v>2.9</c:v>
                </c:pt>
                <c:pt idx="69">
                  <c:v>3.2</c:v>
                </c:pt>
                <c:pt idx="70">
                  <c:v>4.0999999999999996</c:v>
                </c:pt>
                <c:pt idx="71">
                  <c:v>4.5</c:v>
                </c:pt>
                <c:pt idx="72">
                  <c:v>2.7</c:v>
                </c:pt>
                <c:pt idx="73">
                  <c:v>2.5</c:v>
                </c:pt>
                <c:pt idx="74">
                  <c:v>3.5</c:v>
                </c:pt>
                <c:pt idx="75">
                  <c:v>4.2</c:v>
                </c:pt>
                <c:pt idx="76">
                  <c:v>4.8</c:v>
                </c:pt>
                <c:pt idx="77">
                  <c:v>3.5</c:v>
                </c:pt>
                <c:pt idx="78">
                  <c:v>2.2999999999999998</c:v>
                </c:pt>
                <c:pt idx="79">
                  <c:v>3.7</c:v>
                </c:pt>
                <c:pt idx="80">
                  <c:v>3.7</c:v>
                </c:pt>
                <c:pt idx="81">
                  <c:v>3.1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4.3</c:v>
                </c:pt>
                <c:pt idx="86">
                  <c:v>3.9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3.7</c:v>
                </c:pt>
                <c:pt idx="91">
                  <c:v>2.9</c:v>
                </c:pt>
                <c:pt idx="92">
                  <c:v>2.2999999999999998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2.6</c:v>
                </c:pt>
                <c:pt idx="96">
                  <c:v>3.5</c:v>
                </c:pt>
                <c:pt idx="97">
                  <c:v>2.4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3.2</c:v>
                </c:pt>
                <c:pt idx="102">
                  <c:v>3.7</c:v>
                </c:pt>
                <c:pt idx="103">
                  <c:v>1.8</c:v>
                </c:pt>
                <c:pt idx="104">
                  <c:v>3.5</c:v>
                </c:pt>
                <c:pt idx="105">
                  <c:v>3.6</c:v>
                </c:pt>
                <c:pt idx="106">
                  <c:v>3.4</c:v>
                </c:pt>
                <c:pt idx="107">
                  <c:v>2.2000000000000002</c:v>
                </c:pt>
                <c:pt idx="108">
                  <c:v>3.4</c:v>
                </c:pt>
                <c:pt idx="109">
                  <c:v>3.3</c:v>
                </c:pt>
                <c:pt idx="110">
                  <c:v>3.1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3.2</c:v>
                </c:pt>
                <c:pt idx="114">
                  <c:v>2.8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3.2</c:v>
                </c:pt>
                <c:pt idx="119">
                  <c:v>2.7</c:v>
                </c:pt>
                <c:pt idx="120">
                  <c:v>3.5</c:v>
                </c:pt>
                <c:pt idx="121">
                  <c:v>2.4</c:v>
                </c:pt>
                <c:pt idx="122">
                  <c:v>3.3</c:v>
                </c:pt>
                <c:pt idx="123">
                  <c:v>3.3</c:v>
                </c:pt>
                <c:pt idx="124">
                  <c:v>3.4</c:v>
                </c:pt>
                <c:pt idx="125">
                  <c:v>3</c:v>
                </c:pt>
                <c:pt idx="126">
                  <c:v>3.3</c:v>
                </c:pt>
                <c:pt idx="127">
                  <c:v>2</c:v>
                </c:pt>
                <c:pt idx="128">
                  <c:v>3.4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3.2</c:v>
                </c:pt>
                <c:pt idx="135">
                  <c:v>2.7</c:v>
                </c:pt>
                <c:pt idx="136">
                  <c:v>2.4</c:v>
                </c:pt>
                <c:pt idx="137">
                  <c:v>2.1</c:v>
                </c:pt>
                <c:pt idx="138">
                  <c:v>2.8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2.2000000000000002</c:v>
                </c:pt>
                <c:pt idx="144">
                  <c:v>2.8</c:v>
                </c:pt>
                <c:pt idx="145">
                  <c:v>2</c:v>
                </c:pt>
                <c:pt idx="146">
                  <c:v>2.4</c:v>
                </c:pt>
                <c:pt idx="147">
                  <c:v>3.2</c:v>
                </c:pt>
                <c:pt idx="148">
                  <c:v>3</c:v>
                </c:pt>
                <c:pt idx="149">
                  <c:v>4.0999999999999996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2.6</c:v>
                </c:pt>
                <c:pt idx="156">
                  <c:v>3.2</c:v>
                </c:pt>
                <c:pt idx="157">
                  <c:v>2.6</c:v>
                </c:pt>
                <c:pt idx="158">
                  <c:v>2.5</c:v>
                </c:pt>
                <c:pt idx="159">
                  <c:v>2.9</c:v>
                </c:pt>
                <c:pt idx="160">
                  <c:v>1.6</c:v>
                </c:pt>
                <c:pt idx="161">
                  <c:v>2.7</c:v>
                </c:pt>
                <c:pt idx="162">
                  <c:v>2.9</c:v>
                </c:pt>
                <c:pt idx="163">
                  <c:v>2.6</c:v>
                </c:pt>
                <c:pt idx="164">
                  <c:v>2.5</c:v>
                </c:pt>
                <c:pt idx="165">
                  <c:v>2.6</c:v>
                </c:pt>
                <c:pt idx="166">
                  <c:v>1.7</c:v>
                </c:pt>
                <c:pt idx="167">
                  <c:v>1.4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1.7</c:v>
                </c:pt>
                <c:pt idx="173">
                  <c:v>2.1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2.2000000000000002</c:v>
                </c:pt>
                <c:pt idx="177">
                  <c:v>2.2999999999999998</c:v>
                </c:pt>
                <c:pt idx="178">
                  <c:v>1.1000000000000001</c:v>
                </c:pt>
                <c:pt idx="179">
                  <c:v>2.2999999999999998</c:v>
                </c:pt>
                <c:pt idx="180">
                  <c:v>2.1</c:v>
                </c:pt>
                <c:pt idx="181">
                  <c:v>2</c:v>
                </c:pt>
                <c:pt idx="182">
                  <c:v>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2</c:v>
                </c:pt>
                <c:pt idx="187">
                  <c:v>1.7</c:v>
                </c:pt>
                <c:pt idx="188">
                  <c:v>1.8</c:v>
                </c:pt>
                <c:pt idx="189">
                  <c:v>1.8</c:v>
                </c:pt>
                <c:pt idx="190">
                  <c:v>1.7</c:v>
                </c:pt>
                <c:pt idx="191">
                  <c:v>1.9</c:v>
                </c:pt>
                <c:pt idx="192">
                  <c:v>2</c:v>
                </c:pt>
                <c:pt idx="193">
                  <c:v>1.6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2.2999999999999998</c:v>
                </c:pt>
                <c:pt idx="199">
                  <c:v>1.9</c:v>
                </c:pt>
                <c:pt idx="200">
                  <c:v>1.3</c:v>
                </c:pt>
                <c:pt idx="201">
                  <c:v>1.6</c:v>
                </c:pt>
                <c:pt idx="202">
                  <c:v>1.6</c:v>
                </c:pt>
                <c:pt idx="203">
                  <c:v>2</c:v>
                </c:pt>
                <c:pt idx="204">
                  <c:v>1.5</c:v>
                </c:pt>
                <c:pt idx="205">
                  <c:v>2.1</c:v>
                </c:pt>
                <c:pt idx="206">
                  <c:v>2</c:v>
                </c:pt>
                <c:pt idx="207">
                  <c:v>2</c:v>
                </c:pt>
                <c:pt idx="208">
                  <c:v>1.1000000000000001</c:v>
                </c:pt>
                <c:pt idx="209">
                  <c:v>1</c:v>
                </c:pt>
                <c:pt idx="210">
                  <c:v>1.4</c:v>
                </c:pt>
                <c:pt idx="211">
                  <c:v>1.5</c:v>
                </c:pt>
                <c:pt idx="212">
                  <c:v>1.2</c:v>
                </c:pt>
                <c:pt idx="213">
                  <c:v>1.3</c:v>
                </c:pt>
                <c:pt idx="214">
                  <c:v>2</c:v>
                </c:pt>
                <c:pt idx="215">
                  <c:v>1.2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1.3</c:v>
                </c:pt>
                <c:pt idx="221">
                  <c:v>2.5</c:v>
                </c:pt>
                <c:pt idx="222">
                  <c:v>1.1000000000000001</c:v>
                </c:pt>
                <c:pt idx="223">
                  <c:v>1.9</c:v>
                </c:pt>
                <c:pt idx="224">
                  <c:v>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3.2</c:v>
                </c:pt>
                <c:pt idx="229">
                  <c:v>3.6</c:v>
                </c:pt>
                <c:pt idx="230">
                  <c:v>2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2.9</c:v>
                </c:pt>
                <c:pt idx="235">
                  <c:v>3</c:v>
                </c:pt>
                <c:pt idx="236">
                  <c:v>2.5</c:v>
                </c:pt>
                <c:pt idx="237">
                  <c:v>2.4</c:v>
                </c:pt>
                <c:pt idx="238">
                  <c:v>3</c:v>
                </c:pt>
                <c:pt idx="239">
                  <c:v>2.5</c:v>
                </c:pt>
                <c:pt idx="240">
                  <c:v>2.7</c:v>
                </c:pt>
                <c:pt idx="241">
                  <c:v>2.5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3</c:v>
                </c:pt>
                <c:pt idx="246">
                  <c:v>1.7</c:v>
                </c:pt>
                <c:pt idx="247">
                  <c:v>2.2999999999999998</c:v>
                </c:pt>
                <c:pt idx="248">
                  <c:v>3.3</c:v>
                </c:pt>
                <c:pt idx="249">
                  <c:v>2.2000000000000002</c:v>
                </c:pt>
                <c:pt idx="250">
                  <c:v>3</c:v>
                </c:pt>
                <c:pt idx="251">
                  <c:v>2.8</c:v>
                </c:pt>
                <c:pt idx="252">
                  <c:v>1.9</c:v>
                </c:pt>
                <c:pt idx="253">
                  <c:v>1.3</c:v>
                </c:pt>
                <c:pt idx="254">
                  <c:v>2.1</c:v>
                </c:pt>
                <c:pt idx="255">
                  <c:v>2.5</c:v>
                </c:pt>
                <c:pt idx="256">
                  <c:v>1.7</c:v>
                </c:pt>
                <c:pt idx="257">
                  <c:v>2.9</c:v>
                </c:pt>
                <c:pt idx="258">
                  <c:v>2.8</c:v>
                </c:pt>
                <c:pt idx="259">
                  <c:v>3</c:v>
                </c:pt>
                <c:pt idx="260">
                  <c:v>2.9</c:v>
                </c:pt>
                <c:pt idx="261">
                  <c:v>3</c:v>
                </c:pt>
                <c:pt idx="262">
                  <c:v>4.8</c:v>
                </c:pt>
                <c:pt idx="263">
                  <c:v>3.2</c:v>
                </c:pt>
                <c:pt idx="264">
                  <c:v>3.6</c:v>
                </c:pt>
                <c:pt idx="265">
                  <c:v>3.8</c:v>
                </c:pt>
                <c:pt idx="266">
                  <c:v>3.6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3.4</c:v>
                </c:pt>
                <c:pt idx="274">
                  <c:v>3.4</c:v>
                </c:pt>
                <c:pt idx="275">
                  <c:v>3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2.8</c:v>
                </c:pt>
                <c:pt idx="279">
                  <c:v>3.5</c:v>
                </c:pt>
                <c:pt idx="280">
                  <c:v>3.3</c:v>
                </c:pt>
                <c:pt idx="281">
                  <c:v>3.1</c:v>
                </c:pt>
                <c:pt idx="282">
                  <c:v>2.6</c:v>
                </c:pt>
                <c:pt idx="283">
                  <c:v>3.9</c:v>
                </c:pt>
                <c:pt idx="284">
                  <c:v>3.5</c:v>
                </c:pt>
                <c:pt idx="285">
                  <c:v>2.9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3.9</c:v>
                </c:pt>
                <c:pt idx="289">
                  <c:v>4.2</c:v>
                </c:pt>
                <c:pt idx="290">
                  <c:v>5</c:v>
                </c:pt>
                <c:pt idx="291">
                  <c:v>4.3</c:v>
                </c:pt>
                <c:pt idx="292">
                  <c:v>3.7</c:v>
                </c:pt>
                <c:pt idx="293">
                  <c:v>4.3</c:v>
                </c:pt>
                <c:pt idx="294">
                  <c:v>4</c:v>
                </c:pt>
                <c:pt idx="295">
                  <c:v>4.2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4.8</c:v>
                </c:pt>
                <c:pt idx="300">
                  <c:v>5.4</c:v>
                </c:pt>
                <c:pt idx="301">
                  <c:v>4.0999999999999996</c:v>
                </c:pt>
                <c:pt idx="302">
                  <c:v>4.3</c:v>
                </c:pt>
                <c:pt idx="303">
                  <c:v>4.8</c:v>
                </c:pt>
                <c:pt idx="304">
                  <c:v>4.3</c:v>
                </c:pt>
                <c:pt idx="305">
                  <c:v>3.6</c:v>
                </c:pt>
                <c:pt idx="306">
                  <c:v>3.4</c:v>
                </c:pt>
                <c:pt idx="307">
                  <c:v>4</c:v>
                </c:pt>
                <c:pt idx="308">
                  <c:v>2.9</c:v>
                </c:pt>
                <c:pt idx="309">
                  <c:v>4.5</c:v>
                </c:pt>
                <c:pt idx="310">
                  <c:v>4.2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5.2</c:v>
                </c:pt>
                <c:pt idx="314">
                  <c:v>4.8</c:v>
                </c:pt>
                <c:pt idx="315">
                  <c:v>4.3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4.2</c:v>
                </c:pt>
                <c:pt idx="319">
                  <c:v>4.3</c:v>
                </c:pt>
                <c:pt idx="320">
                  <c:v>4.8</c:v>
                </c:pt>
                <c:pt idx="321">
                  <c:v>4.8</c:v>
                </c:pt>
                <c:pt idx="322">
                  <c:v>4.2</c:v>
                </c:pt>
                <c:pt idx="323">
                  <c:v>4.5999999999999996</c:v>
                </c:pt>
                <c:pt idx="324">
                  <c:v>4.8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5.6</c:v>
                </c:pt>
                <c:pt idx="328">
                  <c:v>5.3</c:v>
                </c:pt>
                <c:pt idx="329">
                  <c:v>3.6</c:v>
                </c:pt>
                <c:pt idx="330">
                  <c:v>5</c:v>
                </c:pt>
                <c:pt idx="331">
                  <c:v>5.4</c:v>
                </c:pt>
                <c:pt idx="332">
                  <c:v>5.6</c:v>
                </c:pt>
                <c:pt idx="333">
                  <c:v>5</c:v>
                </c:pt>
                <c:pt idx="334">
                  <c:v>4.9000000000000004</c:v>
                </c:pt>
                <c:pt idx="335">
                  <c:v>5.5</c:v>
                </c:pt>
                <c:pt idx="336">
                  <c:v>4.8</c:v>
                </c:pt>
                <c:pt idx="337">
                  <c:v>5.5</c:v>
                </c:pt>
                <c:pt idx="338">
                  <c:v>5.6</c:v>
                </c:pt>
                <c:pt idx="339">
                  <c:v>6.3</c:v>
                </c:pt>
                <c:pt idx="340">
                  <c:v>4.9000000000000004</c:v>
                </c:pt>
                <c:pt idx="341">
                  <c:v>3.9</c:v>
                </c:pt>
                <c:pt idx="342">
                  <c:v>4.3</c:v>
                </c:pt>
                <c:pt idx="343">
                  <c:v>5.2</c:v>
                </c:pt>
                <c:pt idx="344">
                  <c:v>2.7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5.2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3.8</c:v>
                </c:pt>
                <c:pt idx="352">
                  <c:v>5.9</c:v>
                </c:pt>
                <c:pt idx="353">
                  <c:v>5</c:v>
                </c:pt>
                <c:pt idx="354">
                  <c:v>6.6</c:v>
                </c:pt>
                <c:pt idx="355">
                  <c:v>6.9</c:v>
                </c:pt>
                <c:pt idx="356">
                  <c:v>6.2</c:v>
                </c:pt>
                <c:pt idx="357">
                  <c:v>6</c:v>
                </c:pt>
                <c:pt idx="358">
                  <c:v>5.3</c:v>
                </c:pt>
                <c:pt idx="359">
                  <c:v>6.3</c:v>
                </c:pt>
                <c:pt idx="360">
                  <c:v>6.5</c:v>
                </c:pt>
                <c:pt idx="361">
                  <c:v>5.8</c:v>
                </c:pt>
                <c:pt idx="362">
                  <c:v>6.2</c:v>
                </c:pt>
                <c:pt idx="363">
                  <c:v>6.3</c:v>
                </c:pt>
                <c:pt idx="364">
                  <c:v>3.1</c:v>
                </c:pt>
              </c:numCache>
            </c:numRef>
          </c:xVal>
          <c:yVal>
            <c:numRef>
              <c:f>[1]Data!$Y$5:$Y$369</c:f>
              <c:numCache>
                <c:formatCode>General</c:formatCode>
                <c:ptCount val="365"/>
                <c:pt idx="5">
                  <c:v>6.119736369972852</c:v>
                </c:pt>
                <c:pt idx="6">
                  <c:v>6.7952267002261761</c:v>
                </c:pt>
                <c:pt idx="7">
                  <c:v>5.5356045198048243</c:v>
                </c:pt>
                <c:pt idx="8">
                  <c:v>5.9299892115004269</c:v>
                </c:pt>
                <c:pt idx="9">
                  <c:v>7.6130179800940354</c:v>
                </c:pt>
                <c:pt idx="10">
                  <c:v>7.3431821277859903</c:v>
                </c:pt>
                <c:pt idx="11">
                  <c:v>6.944279409776545</c:v>
                </c:pt>
                <c:pt idx="12">
                  <c:v>7.6456462179884639</c:v>
                </c:pt>
                <c:pt idx="13">
                  <c:v>7.4186424658135017</c:v>
                </c:pt>
                <c:pt idx="14">
                  <c:v>6.994190956324748</c:v>
                </c:pt>
                <c:pt idx="15">
                  <c:v>7.0442839877233654</c:v>
                </c:pt>
                <c:pt idx="16">
                  <c:v>7.3966132201502726</c:v>
                </c:pt>
                <c:pt idx="17">
                  <c:v>6.9191004334098398</c:v>
                </c:pt>
                <c:pt idx="18">
                  <c:v>6.1028873407959843</c:v>
                </c:pt>
                <c:pt idx="19">
                  <c:v>4.5495360058780348</c:v>
                </c:pt>
                <c:pt idx="20">
                  <c:v>3.2530729459247021</c:v>
                </c:pt>
                <c:pt idx="21">
                  <c:v>2.3321925009842244</c:v>
                </c:pt>
                <c:pt idx="22">
                  <c:v>2.8660383979607804</c:v>
                </c:pt>
                <c:pt idx="23">
                  <c:v>3.4555794167430514</c:v>
                </c:pt>
                <c:pt idx="24">
                  <c:v>2.914918016294068</c:v>
                </c:pt>
                <c:pt idx="25">
                  <c:v>10.141009103431347</c:v>
                </c:pt>
                <c:pt idx="26">
                  <c:v>5.820942788523185</c:v>
                </c:pt>
                <c:pt idx="27">
                  <c:v>6.2098726366651311</c:v>
                </c:pt>
                <c:pt idx="28">
                  <c:v>6.5208136941320749</c:v>
                </c:pt>
                <c:pt idx="29">
                  <c:v>7.9397757394659401</c:v>
                </c:pt>
                <c:pt idx="30">
                  <c:v>9.3238193576575483</c:v>
                </c:pt>
                <c:pt idx="31">
                  <c:v>5.4380018920653761</c:v>
                </c:pt>
                <c:pt idx="32">
                  <c:v>7.3772325520885538</c:v>
                </c:pt>
                <c:pt idx="33">
                  <c:v>9.7990747561151803</c:v>
                </c:pt>
                <c:pt idx="34">
                  <c:v>8.8130884358967947</c:v>
                </c:pt>
                <c:pt idx="35">
                  <c:v>1.8109627930241254</c:v>
                </c:pt>
                <c:pt idx="36">
                  <c:v>5.3290137901712598</c:v>
                </c:pt>
                <c:pt idx="37">
                  <c:v>4.8393327424239132</c:v>
                </c:pt>
                <c:pt idx="38">
                  <c:v>5.0232944502112007</c:v>
                </c:pt>
                <c:pt idx="39">
                  <c:v>3.7243919207530514</c:v>
                </c:pt>
                <c:pt idx="40">
                  <c:v>3.9567694438197343</c:v>
                </c:pt>
                <c:pt idx="41">
                  <c:v>3.5356288422526108</c:v>
                </c:pt>
                <c:pt idx="42">
                  <c:v>3.406307578954435</c:v>
                </c:pt>
                <c:pt idx="43">
                  <c:v>3.7776072507391736</c:v>
                </c:pt>
                <c:pt idx="44">
                  <c:v>4.8427338208905493</c:v>
                </c:pt>
                <c:pt idx="45">
                  <c:v>3.156152842253853</c:v>
                </c:pt>
                <c:pt idx="46">
                  <c:v>1.6525657351624956</c:v>
                </c:pt>
                <c:pt idx="47">
                  <c:v>1.7371414028937753</c:v>
                </c:pt>
                <c:pt idx="48">
                  <c:v>1.9426266658267901</c:v>
                </c:pt>
                <c:pt idx="49">
                  <c:v>1.9774274235528069</c:v>
                </c:pt>
                <c:pt idx="50">
                  <c:v>1.9313100268661092</c:v>
                </c:pt>
                <c:pt idx="51">
                  <c:v>1.397118566551679</c:v>
                </c:pt>
                <c:pt idx="52">
                  <c:v>1.689821210188291</c:v>
                </c:pt>
                <c:pt idx="53">
                  <c:v>1.5425752053778437</c:v>
                </c:pt>
                <c:pt idx="54">
                  <c:v>1.633256942489534</c:v>
                </c:pt>
                <c:pt idx="55">
                  <c:v>2.4507889962707159</c:v>
                </c:pt>
                <c:pt idx="56">
                  <c:v>1.9034218525093121</c:v>
                </c:pt>
                <c:pt idx="57">
                  <c:v>4.186711772215185</c:v>
                </c:pt>
                <c:pt idx="58">
                  <c:v>2.849770425061827</c:v>
                </c:pt>
                <c:pt idx="59">
                  <c:v>3.1433681115891376</c:v>
                </c:pt>
                <c:pt idx="60">
                  <c:v>2.6339900324044838</c:v>
                </c:pt>
                <c:pt idx="61">
                  <c:v>3.3644906391721863</c:v>
                </c:pt>
                <c:pt idx="62">
                  <c:v>3.8467606236919112</c:v>
                </c:pt>
                <c:pt idx="63">
                  <c:v>2.3537606248151692</c:v>
                </c:pt>
                <c:pt idx="64">
                  <c:v>2.8953756376894915</c:v>
                </c:pt>
                <c:pt idx="65">
                  <c:v>3.965258137310161</c:v>
                </c:pt>
                <c:pt idx="66">
                  <c:v>2.3539471899921023</c:v>
                </c:pt>
                <c:pt idx="67">
                  <c:v>2.9023399137684716</c:v>
                </c:pt>
                <c:pt idx="68">
                  <c:v>3.4984588142530888</c:v>
                </c:pt>
                <c:pt idx="69">
                  <c:v>2.9662651072671196</c:v>
                </c:pt>
                <c:pt idx="70">
                  <c:v>3.5171852291272381</c:v>
                </c:pt>
                <c:pt idx="71">
                  <c:v>2.4640506690712001</c:v>
                </c:pt>
                <c:pt idx="72">
                  <c:v>2.3987061543638211</c:v>
                </c:pt>
                <c:pt idx="73">
                  <c:v>1.6230182069221206</c:v>
                </c:pt>
                <c:pt idx="74">
                  <c:v>1.4276751632322271</c:v>
                </c:pt>
                <c:pt idx="75">
                  <c:v>1.7151620886790486</c:v>
                </c:pt>
                <c:pt idx="76">
                  <c:v>2.1967327324626642</c:v>
                </c:pt>
                <c:pt idx="77">
                  <c:v>1.4691750187241972</c:v>
                </c:pt>
                <c:pt idx="78">
                  <c:v>1.6921133710855432</c:v>
                </c:pt>
                <c:pt idx="79">
                  <c:v>1.8090017948490908</c:v>
                </c:pt>
                <c:pt idx="80">
                  <c:v>1.4116894656898495</c:v>
                </c:pt>
                <c:pt idx="81">
                  <c:v>1.3430464130299369</c:v>
                </c:pt>
                <c:pt idx="82">
                  <c:v>1.5941563999623436</c:v>
                </c:pt>
                <c:pt idx="83">
                  <c:v>2.648125914947363</c:v>
                </c:pt>
                <c:pt idx="84">
                  <c:v>2.7774442125931622</c:v>
                </c:pt>
                <c:pt idx="85">
                  <c:v>2.2405381457551368</c:v>
                </c:pt>
                <c:pt idx="86">
                  <c:v>2.7811050454191562</c:v>
                </c:pt>
                <c:pt idx="87">
                  <c:v>1.8811467809380595</c:v>
                </c:pt>
                <c:pt idx="88">
                  <c:v>1.3475764443697491</c:v>
                </c:pt>
                <c:pt idx="89">
                  <c:v>2.4835748341245303</c:v>
                </c:pt>
                <c:pt idx="90">
                  <c:v>1.6712406920571863</c:v>
                </c:pt>
                <c:pt idx="91">
                  <c:v>1.885588943453977</c:v>
                </c:pt>
                <c:pt idx="92">
                  <c:v>1.2545902085266969</c:v>
                </c:pt>
                <c:pt idx="93">
                  <c:v>1.7436242062807372</c:v>
                </c:pt>
                <c:pt idx="94">
                  <c:v>1.3392971829700626</c:v>
                </c:pt>
                <c:pt idx="95">
                  <c:v>0.79605678958852499</c:v>
                </c:pt>
                <c:pt idx="96">
                  <c:v>1.0432719763236586</c:v>
                </c:pt>
                <c:pt idx="97">
                  <c:v>1.8650959570636643</c:v>
                </c:pt>
                <c:pt idx="98">
                  <c:v>2.1780991311092488</c:v>
                </c:pt>
                <c:pt idx="99">
                  <c:v>2.2684881205410377</c:v>
                </c:pt>
                <c:pt idx="100">
                  <c:v>3.3141826443439326</c:v>
                </c:pt>
                <c:pt idx="101">
                  <c:v>2.6704776623622966</c:v>
                </c:pt>
                <c:pt idx="102">
                  <c:v>2.5432909672772381</c:v>
                </c:pt>
                <c:pt idx="103">
                  <c:v>1.8977482394028216</c:v>
                </c:pt>
                <c:pt idx="104">
                  <c:v>1.8798894618810291</c:v>
                </c:pt>
                <c:pt idx="105">
                  <c:v>1.8097413281792698</c:v>
                </c:pt>
                <c:pt idx="106">
                  <c:v>1.9140642408856887</c:v>
                </c:pt>
                <c:pt idx="107">
                  <c:v>2.0743044839046534</c:v>
                </c:pt>
                <c:pt idx="108">
                  <c:v>1.8917538861382113</c:v>
                </c:pt>
                <c:pt idx="109">
                  <c:v>2.4185687247882628</c:v>
                </c:pt>
                <c:pt idx="110">
                  <c:v>1.6960276190084567</c:v>
                </c:pt>
                <c:pt idx="111">
                  <c:v>2.0010182840895996</c:v>
                </c:pt>
                <c:pt idx="112">
                  <c:v>2.4387602716663266</c:v>
                </c:pt>
                <c:pt idx="113">
                  <c:v>1.9052537260358209</c:v>
                </c:pt>
                <c:pt idx="114">
                  <c:v>1.4312438073907567</c:v>
                </c:pt>
                <c:pt idx="115">
                  <c:v>0.87893149464625997</c:v>
                </c:pt>
                <c:pt idx="116">
                  <c:v>2.0133282500213152</c:v>
                </c:pt>
                <c:pt idx="117">
                  <c:v>2.4531793359708347</c:v>
                </c:pt>
                <c:pt idx="118">
                  <c:v>1.9150753298296481</c:v>
                </c:pt>
                <c:pt idx="119">
                  <c:v>1.4419799663517092</c:v>
                </c:pt>
                <c:pt idx="120">
                  <c:v>1.423476289405553</c:v>
                </c:pt>
                <c:pt idx="121">
                  <c:v>1.1864787503228138</c:v>
                </c:pt>
                <c:pt idx="122">
                  <c:v>0.91938163958769892</c:v>
                </c:pt>
                <c:pt idx="123">
                  <c:v>0.41841663774462562</c:v>
                </c:pt>
                <c:pt idx="124">
                  <c:v>1.4223082146942601</c:v>
                </c:pt>
                <c:pt idx="125">
                  <c:v>1.0929434103481814</c:v>
                </c:pt>
                <c:pt idx="126">
                  <c:v>1.2308532950678701</c:v>
                </c:pt>
                <c:pt idx="127">
                  <c:v>0.8437202660840275</c:v>
                </c:pt>
                <c:pt idx="128">
                  <c:v>1.7275085195958764</c:v>
                </c:pt>
                <c:pt idx="129">
                  <c:v>1.7627182786643492</c:v>
                </c:pt>
                <c:pt idx="130">
                  <c:v>1.7725160044969761</c:v>
                </c:pt>
                <c:pt idx="131">
                  <c:v>1.3508583265759702</c:v>
                </c:pt>
                <c:pt idx="132">
                  <c:v>1.3205058943158434</c:v>
                </c:pt>
                <c:pt idx="133">
                  <c:v>0.79178911571133492</c:v>
                </c:pt>
                <c:pt idx="134">
                  <c:v>1.2006597967187411</c:v>
                </c:pt>
                <c:pt idx="135">
                  <c:v>1.3734812882119556</c:v>
                </c:pt>
                <c:pt idx="136">
                  <c:v>1.4331425394825488</c:v>
                </c:pt>
                <c:pt idx="137">
                  <c:v>1.3420255369905281</c:v>
                </c:pt>
                <c:pt idx="138">
                  <c:v>1.7244654969853439</c:v>
                </c:pt>
                <c:pt idx="139">
                  <c:v>1.5747917315271822</c:v>
                </c:pt>
                <c:pt idx="140">
                  <c:v>1.0693632724640942</c:v>
                </c:pt>
                <c:pt idx="141">
                  <c:v>2.9738961178959076</c:v>
                </c:pt>
                <c:pt idx="142">
                  <c:v>3.0823849052477277</c:v>
                </c:pt>
                <c:pt idx="143">
                  <c:v>2.6018974771775696</c:v>
                </c:pt>
                <c:pt idx="144">
                  <c:v>2.5956855953610165</c:v>
                </c:pt>
                <c:pt idx="145">
                  <c:v>1.6534793559112939</c:v>
                </c:pt>
                <c:pt idx="146">
                  <c:v>1.5169855607333109</c:v>
                </c:pt>
                <c:pt idx="147">
                  <c:v>0.89708894173840015</c:v>
                </c:pt>
                <c:pt idx="148">
                  <c:v>0.74592881189149218</c:v>
                </c:pt>
                <c:pt idx="149">
                  <c:v>1.4321107824932677</c:v>
                </c:pt>
                <c:pt idx="150">
                  <c:v>0.91463535264678164</c:v>
                </c:pt>
                <c:pt idx="151">
                  <c:v>1.5180393797200209</c:v>
                </c:pt>
                <c:pt idx="152">
                  <c:v>0.900971283525833</c:v>
                </c:pt>
                <c:pt idx="153">
                  <c:v>0.76681908901964646</c:v>
                </c:pt>
                <c:pt idx="154">
                  <c:v>1.4429107966146626</c:v>
                </c:pt>
                <c:pt idx="155">
                  <c:v>1.2172952450965526</c:v>
                </c:pt>
                <c:pt idx="156">
                  <c:v>0.98047023697542346</c:v>
                </c:pt>
                <c:pt idx="157">
                  <c:v>0.77492088368682421</c:v>
                </c:pt>
                <c:pt idx="158">
                  <c:v>1.1011965755509812</c:v>
                </c:pt>
                <c:pt idx="159">
                  <c:v>1.1004113013381092</c:v>
                </c:pt>
                <c:pt idx="160">
                  <c:v>0.97720528982541455</c:v>
                </c:pt>
                <c:pt idx="161">
                  <c:v>1.7184810074646601</c:v>
                </c:pt>
                <c:pt idx="162">
                  <c:v>1.4462766114069399</c:v>
                </c:pt>
                <c:pt idx="163">
                  <c:v>1.1806594161829838</c:v>
                </c:pt>
                <c:pt idx="164">
                  <c:v>1.085236898132325</c:v>
                </c:pt>
                <c:pt idx="165">
                  <c:v>1.1001534578591918</c:v>
                </c:pt>
                <c:pt idx="166">
                  <c:v>1.3406670852055194</c:v>
                </c:pt>
                <c:pt idx="167">
                  <c:v>1.419538586523611</c:v>
                </c:pt>
                <c:pt idx="168">
                  <c:v>1.3855186121062122</c:v>
                </c:pt>
                <c:pt idx="169">
                  <c:v>1.5795541042169088</c:v>
                </c:pt>
                <c:pt idx="170">
                  <c:v>0.99059095085608184</c:v>
                </c:pt>
                <c:pt idx="171">
                  <c:v>1.6850043100048646</c:v>
                </c:pt>
                <c:pt idx="172">
                  <c:v>1.3629632917933077</c:v>
                </c:pt>
                <c:pt idx="173">
                  <c:v>1.6110416752172942</c:v>
                </c:pt>
                <c:pt idx="174">
                  <c:v>1.3364195001967074</c:v>
                </c:pt>
                <c:pt idx="175">
                  <c:v>0.97242307539311645</c:v>
                </c:pt>
                <c:pt idx="176">
                  <c:v>1.3759825907702803</c:v>
                </c:pt>
                <c:pt idx="177">
                  <c:v>1.9038455458380676</c:v>
                </c:pt>
                <c:pt idx="178">
                  <c:v>2.3120142921225799</c:v>
                </c:pt>
                <c:pt idx="179">
                  <c:v>1.7485391588726988</c:v>
                </c:pt>
                <c:pt idx="180">
                  <c:v>1.6735339571239136</c:v>
                </c:pt>
                <c:pt idx="181">
                  <c:v>2.4182794450645311</c:v>
                </c:pt>
                <c:pt idx="182">
                  <c:v>2.5041772621164511</c:v>
                </c:pt>
                <c:pt idx="183">
                  <c:v>2.9812882110812158</c:v>
                </c:pt>
                <c:pt idx="184">
                  <c:v>2.2177889707396408</c:v>
                </c:pt>
                <c:pt idx="185">
                  <c:v>2.0119930767732588</c:v>
                </c:pt>
                <c:pt idx="186">
                  <c:v>1.6676846645643215</c:v>
                </c:pt>
                <c:pt idx="187">
                  <c:v>1.6763446104882185</c:v>
                </c:pt>
                <c:pt idx="188">
                  <c:v>2.1243465278226963</c:v>
                </c:pt>
                <c:pt idx="189">
                  <c:v>2.1293678935327334</c:v>
                </c:pt>
                <c:pt idx="190">
                  <c:v>2.0786646036738681</c:v>
                </c:pt>
                <c:pt idx="191">
                  <c:v>1.7453429132635914</c:v>
                </c:pt>
                <c:pt idx="192">
                  <c:v>1.2423955482400482</c:v>
                </c:pt>
                <c:pt idx="193">
                  <c:v>2.0568288493381033</c:v>
                </c:pt>
                <c:pt idx="194">
                  <c:v>2.3055021827509852</c:v>
                </c:pt>
                <c:pt idx="195">
                  <c:v>2.1015550495258397</c:v>
                </c:pt>
                <c:pt idx="196">
                  <c:v>2.2337089145444589</c:v>
                </c:pt>
                <c:pt idx="197">
                  <c:v>2.4310201142416887</c:v>
                </c:pt>
                <c:pt idx="198">
                  <c:v>2.5156383970729208</c:v>
                </c:pt>
                <c:pt idx="199">
                  <c:v>2.4014471643144102</c:v>
                </c:pt>
                <c:pt idx="200">
                  <c:v>2.3963858452558346</c:v>
                </c:pt>
                <c:pt idx="201">
                  <c:v>1.7487455794988798</c:v>
                </c:pt>
                <c:pt idx="202">
                  <c:v>1.2464621327582548</c:v>
                </c:pt>
                <c:pt idx="203">
                  <c:v>2.0588833435952041</c:v>
                </c:pt>
                <c:pt idx="204">
                  <c:v>2.3137200654074483</c:v>
                </c:pt>
                <c:pt idx="205">
                  <c:v>1.8276663991850801</c:v>
                </c:pt>
                <c:pt idx="206">
                  <c:v>2.1492883912217349</c:v>
                </c:pt>
                <c:pt idx="207">
                  <c:v>1.2639657660417549</c:v>
                </c:pt>
                <c:pt idx="208">
                  <c:v>1.5479647658262701</c:v>
                </c:pt>
                <c:pt idx="209">
                  <c:v>1.9948739143279317</c:v>
                </c:pt>
                <c:pt idx="210">
                  <c:v>2.8189603736102296</c:v>
                </c:pt>
                <c:pt idx="211">
                  <c:v>2.0624597462586243</c:v>
                </c:pt>
                <c:pt idx="212">
                  <c:v>2.3060407572704733</c:v>
                </c:pt>
                <c:pt idx="213">
                  <c:v>3.1788007193228522</c:v>
                </c:pt>
                <c:pt idx="214">
                  <c:v>1.0688058603934236</c:v>
                </c:pt>
                <c:pt idx="215">
                  <c:v>1.5222866356451688</c:v>
                </c:pt>
                <c:pt idx="216">
                  <c:v>1.7220995222457296</c:v>
                </c:pt>
                <c:pt idx="217">
                  <c:v>0.99688940023893691</c:v>
                </c:pt>
                <c:pt idx="218">
                  <c:v>1.9472948458468058</c:v>
                </c:pt>
                <c:pt idx="219">
                  <c:v>1.7393133244326162</c:v>
                </c:pt>
                <c:pt idx="220">
                  <c:v>1.5536889204861182</c:v>
                </c:pt>
                <c:pt idx="221">
                  <c:v>2.7302332716761741</c:v>
                </c:pt>
                <c:pt idx="222">
                  <c:v>2.5552438596114313</c:v>
                </c:pt>
                <c:pt idx="223">
                  <c:v>1.1197184522164025</c:v>
                </c:pt>
                <c:pt idx="224">
                  <c:v>1.8542763454466715</c:v>
                </c:pt>
                <c:pt idx="225">
                  <c:v>2.4573916644133975</c:v>
                </c:pt>
                <c:pt idx="226">
                  <c:v>1.3041189268823647</c:v>
                </c:pt>
                <c:pt idx="227">
                  <c:v>1.4325610230623167</c:v>
                </c:pt>
                <c:pt idx="228">
                  <c:v>2.5043433313918597</c:v>
                </c:pt>
                <c:pt idx="229">
                  <c:v>3.473393580440499</c:v>
                </c:pt>
                <c:pt idx="230">
                  <c:v>3.3405299170740599</c:v>
                </c:pt>
                <c:pt idx="231">
                  <c:v>2.8674346090649143</c:v>
                </c:pt>
                <c:pt idx="232">
                  <c:v>2.8692421314774004</c:v>
                </c:pt>
                <c:pt idx="233">
                  <c:v>2.4312111577617213</c:v>
                </c:pt>
                <c:pt idx="234">
                  <c:v>2.9389215789834635</c:v>
                </c:pt>
                <c:pt idx="235">
                  <c:v>3.4713219540871632</c:v>
                </c:pt>
                <c:pt idx="236">
                  <c:v>3.7008687681476005</c:v>
                </c:pt>
                <c:pt idx="237">
                  <c:v>4.0862173870356377</c:v>
                </c:pt>
                <c:pt idx="238">
                  <c:v>2.7065959870377858</c:v>
                </c:pt>
                <c:pt idx="239">
                  <c:v>1.665120536689926</c:v>
                </c:pt>
                <c:pt idx="240">
                  <c:v>2.9509819628049474</c:v>
                </c:pt>
                <c:pt idx="241">
                  <c:v>5.3176269600583064</c:v>
                </c:pt>
                <c:pt idx="242">
                  <c:v>3.2092488433718724</c:v>
                </c:pt>
                <c:pt idx="243">
                  <c:v>2.8370397318235163</c:v>
                </c:pt>
                <c:pt idx="244">
                  <c:v>2.2863781617090542</c:v>
                </c:pt>
                <c:pt idx="245">
                  <c:v>3.5894161537897751</c:v>
                </c:pt>
                <c:pt idx="246">
                  <c:v>4.5091937776619337</c:v>
                </c:pt>
                <c:pt idx="247">
                  <c:v>4.6506074271535178</c:v>
                </c:pt>
                <c:pt idx="248">
                  <c:v>4.593127087756983</c:v>
                </c:pt>
                <c:pt idx="249">
                  <c:v>4.2477787339112547</c:v>
                </c:pt>
                <c:pt idx="250">
                  <c:v>3.5086814359548986</c:v>
                </c:pt>
                <c:pt idx="251">
                  <c:v>5.1457595014327584</c:v>
                </c:pt>
                <c:pt idx="252">
                  <c:v>2.7596878254011163</c:v>
                </c:pt>
                <c:pt idx="253">
                  <c:v>2.039932596797565</c:v>
                </c:pt>
                <c:pt idx="254">
                  <c:v>2.464352663691681</c:v>
                </c:pt>
                <c:pt idx="255">
                  <c:v>2.789987762566041</c:v>
                </c:pt>
                <c:pt idx="256">
                  <c:v>3.1627816874629491</c:v>
                </c:pt>
                <c:pt idx="257">
                  <c:v>3.1104491826949414</c:v>
                </c:pt>
                <c:pt idx="258">
                  <c:v>3.2442621455094049</c:v>
                </c:pt>
                <c:pt idx="259">
                  <c:v>2.2995097978118682</c:v>
                </c:pt>
                <c:pt idx="260">
                  <c:v>2.2202399546480134</c:v>
                </c:pt>
                <c:pt idx="261">
                  <c:v>3.2588523988300286</c:v>
                </c:pt>
                <c:pt idx="262">
                  <c:v>2.5585051507166656</c:v>
                </c:pt>
                <c:pt idx="263">
                  <c:v>3.3762608558415406</c:v>
                </c:pt>
                <c:pt idx="264">
                  <c:v>3.9184630828417513</c:v>
                </c:pt>
                <c:pt idx="265">
                  <c:v>5.067221166163173</c:v>
                </c:pt>
                <c:pt idx="266">
                  <c:v>4.9427541326379814</c:v>
                </c:pt>
                <c:pt idx="267">
                  <c:v>4.6938498558524637</c:v>
                </c:pt>
                <c:pt idx="268">
                  <c:v>4.9567922310778867</c:v>
                </c:pt>
                <c:pt idx="269">
                  <c:v>3.9735436926530099</c:v>
                </c:pt>
                <c:pt idx="270">
                  <c:v>2.0826411539735461</c:v>
                </c:pt>
                <c:pt idx="271">
                  <c:v>2.3883338749709497</c:v>
                </c:pt>
                <c:pt idx="272">
                  <c:v>2.6804676780307579</c:v>
                </c:pt>
                <c:pt idx="273">
                  <c:v>3.3403104100171777</c:v>
                </c:pt>
                <c:pt idx="274">
                  <c:v>2.9805168471602062</c:v>
                </c:pt>
                <c:pt idx="275">
                  <c:v>1.8505085077302117</c:v>
                </c:pt>
                <c:pt idx="276">
                  <c:v>2.0940108481763873</c:v>
                </c:pt>
                <c:pt idx="277">
                  <c:v>2.5524952334061921</c:v>
                </c:pt>
                <c:pt idx="278">
                  <c:v>3.529493511090759</c:v>
                </c:pt>
                <c:pt idx="279">
                  <c:v>3.0389752922146074</c:v>
                </c:pt>
                <c:pt idx="280">
                  <c:v>4.091883115984837</c:v>
                </c:pt>
                <c:pt idx="281">
                  <c:v>3.3198235457639536</c:v>
                </c:pt>
                <c:pt idx="282">
                  <c:v>5.4505911484087397</c:v>
                </c:pt>
                <c:pt idx="283">
                  <c:v>5.9181071963043212</c:v>
                </c:pt>
                <c:pt idx="284">
                  <c:v>4.5729036961262164</c:v>
                </c:pt>
                <c:pt idx="285">
                  <c:v>3.5959319660167397</c:v>
                </c:pt>
                <c:pt idx="286">
                  <c:v>4.0568714410062912</c:v>
                </c:pt>
                <c:pt idx="287">
                  <c:v>3.8525503271349262</c:v>
                </c:pt>
                <c:pt idx="288">
                  <c:v>4.6796055207287646</c:v>
                </c:pt>
                <c:pt idx="289">
                  <c:v>4.9426072391510072</c:v>
                </c:pt>
                <c:pt idx="290">
                  <c:v>4.530736120811528</c:v>
                </c:pt>
                <c:pt idx="291">
                  <c:v>5.6326093869800715</c:v>
                </c:pt>
                <c:pt idx="292">
                  <c:v>2.3880379182339464</c:v>
                </c:pt>
                <c:pt idx="293">
                  <c:v>3.5324692022482602</c:v>
                </c:pt>
                <c:pt idx="294">
                  <c:v>3.6019018481346818</c:v>
                </c:pt>
                <c:pt idx="295">
                  <c:v>2.5503812496916747</c:v>
                </c:pt>
                <c:pt idx="296">
                  <c:v>4.4399730096427428</c:v>
                </c:pt>
                <c:pt idx="297">
                  <c:v>4.522846256525157</c:v>
                </c:pt>
                <c:pt idx="298">
                  <c:v>4.3773761344773279</c:v>
                </c:pt>
                <c:pt idx="299">
                  <c:v>3.3229648594709298</c:v>
                </c:pt>
                <c:pt idx="300">
                  <c:v>5.8962540170486477</c:v>
                </c:pt>
                <c:pt idx="301">
                  <c:v>4.7640831262684946</c:v>
                </c:pt>
                <c:pt idx="302">
                  <c:v>3.5975891942633811</c:v>
                </c:pt>
                <c:pt idx="303">
                  <c:v>2.3447004714854565</c:v>
                </c:pt>
                <c:pt idx="304">
                  <c:v>4.5373027521029732</c:v>
                </c:pt>
                <c:pt idx="305">
                  <c:v>3.4638270544298462</c:v>
                </c:pt>
                <c:pt idx="306">
                  <c:v>3.9633082008516065</c:v>
                </c:pt>
                <c:pt idx="307">
                  <c:v>3.234002910663262</c:v>
                </c:pt>
                <c:pt idx="308">
                  <c:v>3.9194458794976481</c:v>
                </c:pt>
                <c:pt idx="309">
                  <c:v>4.3270623277903448</c:v>
                </c:pt>
                <c:pt idx="310">
                  <c:v>4.6471326952562242</c:v>
                </c:pt>
                <c:pt idx="311">
                  <c:v>5.0070535096090474</c:v>
                </c:pt>
                <c:pt idx="312">
                  <c:v>4.4286045494696484</c:v>
                </c:pt>
                <c:pt idx="313">
                  <c:v>3.9308162513178373</c:v>
                </c:pt>
                <c:pt idx="314">
                  <c:v>4.1904947415973126</c:v>
                </c:pt>
                <c:pt idx="315">
                  <c:v>5.9816286055364642</c:v>
                </c:pt>
                <c:pt idx="316">
                  <c:v>3.7275891129459722</c:v>
                </c:pt>
                <c:pt idx="317">
                  <c:v>5.277324004102824</c:v>
                </c:pt>
                <c:pt idx="318">
                  <c:v>6.4685082964481229</c:v>
                </c:pt>
                <c:pt idx="319">
                  <c:v>5.2975552707868445</c:v>
                </c:pt>
                <c:pt idx="320">
                  <c:v>5.3281247864970407</c:v>
                </c:pt>
                <c:pt idx="321">
                  <c:v>5.1650187986721452</c:v>
                </c:pt>
                <c:pt idx="322">
                  <c:v>5.3213639466366152</c:v>
                </c:pt>
                <c:pt idx="323">
                  <c:v>3.6211167255229468</c:v>
                </c:pt>
                <c:pt idx="324">
                  <c:v>4.9293899952577211</c:v>
                </c:pt>
                <c:pt idx="325">
                  <c:v>6.0497005663283607</c:v>
                </c:pt>
                <c:pt idx="326">
                  <c:v>5.8188155853044146</c:v>
                </c:pt>
                <c:pt idx="327">
                  <c:v>5.4408129824227993</c:v>
                </c:pt>
                <c:pt idx="328">
                  <c:v>6.4103479499406193</c:v>
                </c:pt>
                <c:pt idx="329">
                  <c:v>4.0069910036054042</c:v>
                </c:pt>
                <c:pt idx="330">
                  <c:v>3.3096536162123305</c:v>
                </c:pt>
                <c:pt idx="331">
                  <c:v>4.828012153809512</c:v>
                </c:pt>
                <c:pt idx="332">
                  <c:v>5.673518497313073</c:v>
                </c:pt>
                <c:pt idx="333">
                  <c:v>5.639498977192603</c:v>
                </c:pt>
                <c:pt idx="334">
                  <c:v>5.3681525470147546</c:v>
                </c:pt>
                <c:pt idx="335">
                  <c:v>3.9297032866797208</c:v>
                </c:pt>
                <c:pt idx="336">
                  <c:v>5.080744657873173</c:v>
                </c:pt>
                <c:pt idx="337">
                  <c:v>5.6467334011083379</c:v>
                </c:pt>
                <c:pt idx="338">
                  <c:v>6.9340783715184466</c:v>
                </c:pt>
                <c:pt idx="339">
                  <c:v>3.8687538382025637</c:v>
                </c:pt>
                <c:pt idx="340">
                  <c:v>5.5412921419200005</c:v>
                </c:pt>
                <c:pt idx="341">
                  <c:v>6.1420833088852316</c:v>
                </c:pt>
                <c:pt idx="342">
                  <c:v>5.7561161059617474</c:v>
                </c:pt>
                <c:pt idx="343">
                  <c:v>6.5743282561438141</c:v>
                </c:pt>
                <c:pt idx="344">
                  <c:v>4.1227054644301351</c:v>
                </c:pt>
                <c:pt idx="345">
                  <c:v>3.2215976866136637</c:v>
                </c:pt>
                <c:pt idx="346">
                  <c:v>2.8059832132372584</c:v>
                </c:pt>
                <c:pt idx="347">
                  <c:v>3.8636863032752324</c:v>
                </c:pt>
                <c:pt idx="348">
                  <c:v>4.2892244007174201</c:v>
                </c:pt>
                <c:pt idx="349">
                  <c:v>6.2435219038496799</c:v>
                </c:pt>
                <c:pt idx="350">
                  <c:v>4.1527466558260411</c:v>
                </c:pt>
                <c:pt idx="351">
                  <c:v>7.51642504820743</c:v>
                </c:pt>
                <c:pt idx="352">
                  <c:v>6.455120603075124</c:v>
                </c:pt>
                <c:pt idx="353">
                  <c:v>10.202857518869626</c:v>
                </c:pt>
                <c:pt idx="354">
                  <c:v>11.825228956300235</c:v>
                </c:pt>
                <c:pt idx="355">
                  <c:v>9.0009762058208178</c:v>
                </c:pt>
                <c:pt idx="356">
                  <c:v>8.6331798126799661</c:v>
                </c:pt>
                <c:pt idx="357">
                  <c:v>6.1561310374943341</c:v>
                </c:pt>
                <c:pt idx="358">
                  <c:v>6.2819762843379081</c:v>
                </c:pt>
                <c:pt idx="359">
                  <c:v>7.0132890191245787</c:v>
                </c:pt>
                <c:pt idx="360">
                  <c:v>4.1190661341706472</c:v>
                </c:pt>
                <c:pt idx="361">
                  <c:v>6.0821245972720108</c:v>
                </c:pt>
                <c:pt idx="362">
                  <c:v>6.9885746544089962</c:v>
                </c:pt>
                <c:pt idx="363">
                  <c:v>6.8963660119950694</c:v>
                </c:pt>
                <c:pt idx="364">
                  <c:v>5.4533445060790386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7-4038-83A8-D8D92DA5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9519"/>
        <c:axId val="1692296607"/>
      </c:scatterChart>
      <c:valAx>
        <c:axId val="169229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ET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6607"/>
        <c:crosses val="autoZero"/>
        <c:crossBetween val="midCat"/>
      </c:valAx>
      <c:valAx>
        <c:axId val="16922966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</a:t>
                </a:r>
                <a:r>
                  <a:rPr lang="en-IN" baseline="0"/>
                  <a:t>stimated ET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-5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76075189771404"/>
                  <c:y val="6.2241636756536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Scatterplot!$O$5:$O$369</c:f>
              <c:numCache>
                <c:formatCode>General</c:formatCode>
                <c:ptCount val="365"/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Scatterplot!$P$5:$P$369</c:f>
              <c:numCache>
                <c:formatCode>General</c:formatCode>
                <c:ptCount val="365"/>
                <c:pt idx="4">
                  <c:v>6.119736369972852</c:v>
                </c:pt>
                <c:pt idx="5">
                  <c:v>6.7952267002261761</c:v>
                </c:pt>
                <c:pt idx="6">
                  <c:v>5.5356045198048243</c:v>
                </c:pt>
                <c:pt idx="7">
                  <c:v>5.9299892115004269</c:v>
                </c:pt>
                <c:pt idx="8">
                  <c:v>7.6130179800940354</c:v>
                </c:pt>
                <c:pt idx="9">
                  <c:v>7.3431821277859903</c:v>
                </c:pt>
                <c:pt idx="10">
                  <c:v>6.944279409776545</c:v>
                </c:pt>
                <c:pt idx="11">
                  <c:v>7.6456462179884639</c:v>
                </c:pt>
                <c:pt idx="12">
                  <c:v>7.4186424658135017</c:v>
                </c:pt>
                <c:pt idx="13">
                  <c:v>6.994190956324748</c:v>
                </c:pt>
                <c:pt idx="14">
                  <c:v>7.0442839877233654</c:v>
                </c:pt>
                <c:pt idx="15">
                  <c:v>7.3966132201502726</c:v>
                </c:pt>
                <c:pt idx="16">
                  <c:v>6.9191004334098398</c:v>
                </c:pt>
                <c:pt idx="17">
                  <c:v>6.1028873407959843</c:v>
                </c:pt>
                <c:pt idx="18">
                  <c:v>4.5495360058780348</c:v>
                </c:pt>
                <c:pt idx="19">
                  <c:v>3.2530729459247021</c:v>
                </c:pt>
                <c:pt idx="20">
                  <c:v>2.3321925009842244</c:v>
                </c:pt>
                <c:pt idx="21">
                  <c:v>2.8660383979607804</c:v>
                </c:pt>
                <c:pt idx="22">
                  <c:v>3.4555794167430514</c:v>
                </c:pt>
                <c:pt idx="23">
                  <c:v>2.914918016294068</c:v>
                </c:pt>
                <c:pt idx="24">
                  <c:v>10.141009103431347</c:v>
                </c:pt>
                <c:pt idx="25">
                  <c:v>5.820942788523185</c:v>
                </c:pt>
                <c:pt idx="26">
                  <c:v>6.2098726366651311</c:v>
                </c:pt>
                <c:pt idx="27">
                  <c:v>6.5208136941320749</c:v>
                </c:pt>
                <c:pt idx="28">
                  <c:v>7.9397757394659401</c:v>
                </c:pt>
                <c:pt idx="29">
                  <c:v>9.3238193576575483</c:v>
                </c:pt>
                <c:pt idx="30">
                  <c:v>5.4380018920653761</c:v>
                </c:pt>
                <c:pt idx="31">
                  <c:v>7.3772325520885538</c:v>
                </c:pt>
                <c:pt idx="32">
                  <c:v>9.7990747561151803</c:v>
                </c:pt>
                <c:pt idx="33">
                  <c:v>8.8130884358967947</c:v>
                </c:pt>
                <c:pt idx="34">
                  <c:v>1.8109627930241254</c:v>
                </c:pt>
                <c:pt idx="35">
                  <c:v>5.3290137901712598</c:v>
                </c:pt>
                <c:pt idx="36">
                  <c:v>4.8393327424239132</c:v>
                </c:pt>
                <c:pt idx="37">
                  <c:v>5.0232944502112007</c:v>
                </c:pt>
                <c:pt idx="38">
                  <c:v>3.7243919207530514</c:v>
                </c:pt>
                <c:pt idx="39">
                  <c:v>3.9567694438197343</c:v>
                </c:pt>
                <c:pt idx="40">
                  <c:v>3.5356288422526108</c:v>
                </c:pt>
                <c:pt idx="41">
                  <c:v>3.406307578954435</c:v>
                </c:pt>
                <c:pt idx="42">
                  <c:v>3.7776072507391736</c:v>
                </c:pt>
                <c:pt idx="43">
                  <c:v>4.8427338208905493</c:v>
                </c:pt>
                <c:pt idx="44">
                  <c:v>3.156152842253853</c:v>
                </c:pt>
                <c:pt idx="45">
                  <c:v>1.6525657351624956</c:v>
                </c:pt>
                <c:pt idx="46">
                  <c:v>1.7371414028937753</c:v>
                </c:pt>
                <c:pt idx="47">
                  <c:v>1.9426266658267901</c:v>
                </c:pt>
                <c:pt idx="48">
                  <c:v>1.9774274235528069</c:v>
                </c:pt>
                <c:pt idx="49">
                  <c:v>1.9313100268661092</c:v>
                </c:pt>
                <c:pt idx="50">
                  <c:v>1.397118566551679</c:v>
                </c:pt>
                <c:pt idx="51">
                  <c:v>1.689821210188291</c:v>
                </c:pt>
                <c:pt idx="52">
                  <c:v>1.5425752053778437</c:v>
                </c:pt>
                <c:pt idx="53">
                  <c:v>1.633256942489534</c:v>
                </c:pt>
                <c:pt idx="54">
                  <c:v>2.4507889962707159</c:v>
                </c:pt>
                <c:pt idx="55">
                  <c:v>1.9034218525093121</c:v>
                </c:pt>
                <c:pt idx="56">
                  <c:v>4.186711772215185</c:v>
                </c:pt>
                <c:pt idx="57">
                  <c:v>2.849770425061827</c:v>
                </c:pt>
                <c:pt idx="58">
                  <c:v>3.1433681115891376</c:v>
                </c:pt>
                <c:pt idx="59">
                  <c:v>2.6339900324044838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2.3537606248151692</c:v>
                </c:pt>
                <c:pt idx="63">
                  <c:v>2.8953756376894915</c:v>
                </c:pt>
                <c:pt idx="64">
                  <c:v>3.965258137310161</c:v>
                </c:pt>
                <c:pt idx="65">
                  <c:v>2.3539471899921023</c:v>
                </c:pt>
                <c:pt idx="66">
                  <c:v>2.9023399137684716</c:v>
                </c:pt>
                <c:pt idx="67">
                  <c:v>3.4984588142530888</c:v>
                </c:pt>
                <c:pt idx="68">
                  <c:v>2.9662651072671196</c:v>
                </c:pt>
                <c:pt idx="69">
                  <c:v>3.5171852291272381</c:v>
                </c:pt>
                <c:pt idx="70">
                  <c:v>2.4640506690712001</c:v>
                </c:pt>
                <c:pt idx="71">
                  <c:v>2.3987061543638211</c:v>
                </c:pt>
                <c:pt idx="72">
                  <c:v>1.6230182069221206</c:v>
                </c:pt>
                <c:pt idx="73">
                  <c:v>1.4276751632322271</c:v>
                </c:pt>
                <c:pt idx="74">
                  <c:v>1.7151620886790486</c:v>
                </c:pt>
                <c:pt idx="75">
                  <c:v>2.1967327324626642</c:v>
                </c:pt>
                <c:pt idx="76">
                  <c:v>1.4691750187241972</c:v>
                </c:pt>
                <c:pt idx="77">
                  <c:v>1.6921133710855432</c:v>
                </c:pt>
                <c:pt idx="78">
                  <c:v>1.8090017948490908</c:v>
                </c:pt>
                <c:pt idx="79">
                  <c:v>1.4116894656898495</c:v>
                </c:pt>
                <c:pt idx="80">
                  <c:v>1.3430464130299369</c:v>
                </c:pt>
                <c:pt idx="81">
                  <c:v>1.5941563999623436</c:v>
                </c:pt>
                <c:pt idx="82">
                  <c:v>2.648125914947363</c:v>
                </c:pt>
                <c:pt idx="83">
                  <c:v>2.7774442125931622</c:v>
                </c:pt>
                <c:pt idx="84">
                  <c:v>2.2405381457551368</c:v>
                </c:pt>
                <c:pt idx="85">
                  <c:v>2.7811050454191562</c:v>
                </c:pt>
                <c:pt idx="86">
                  <c:v>1.8811467809380595</c:v>
                </c:pt>
                <c:pt idx="87">
                  <c:v>1.3475764443697491</c:v>
                </c:pt>
                <c:pt idx="88">
                  <c:v>2.4835748341245303</c:v>
                </c:pt>
                <c:pt idx="89">
                  <c:v>1.6712406920571863</c:v>
                </c:pt>
                <c:pt idx="90">
                  <c:v>1.885588943453977</c:v>
                </c:pt>
                <c:pt idx="91">
                  <c:v>1.2545902085266969</c:v>
                </c:pt>
                <c:pt idx="92">
                  <c:v>1.7436242062807372</c:v>
                </c:pt>
                <c:pt idx="93">
                  <c:v>1.3392971829700626</c:v>
                </c:pt>
                <c:pt idx="94">
                  <c:v>0.79605678958852499</c:v>
                </c:pt>
                <c:pt idx="95">
                  <c:v>1.0432719763236586</c:v>
                </c:pt>
                <c:pt idx="96">
                  <c:v>1.8650959570636643</c:v>
                </c:pt>
                <c:pt idx="97">
                  <c:v>2.1780991311092488</c:v>
                </c:pt>
                <c:pt idx="98">
                  <c:v>2.2684881205410377</c:v>
                </c:pt>
                <c:pt idx="99">
                  <c:v>3.3141826443439326</c:v>
                </c:pt>
                <c:pt idx="100">
                  <c:v>2.6704776623622966</c:v>
                </c:pt>
                <c:pt idx="101">
                  <c:v>2.5432909672772381</c:v>
                </c:pt>
                <c:pt idx="102">
                  <c:v>1.8977482394028216</c:v>
                </c:pt>
                <c:pt idx="103">
                  <c:v>1.8798894618810291</c:v>
                </c:pt>
                <c:pt idx="104">
                  <c:v>1.8097413281792698</c:v>
                </c:pt>
                <c:pt idx="105">
                  <c:v>1.9140642408856887</c:v>
                </c:pt>
                <c:pt idx="106">
                  <c:v>2.0743044839046534</c:v>
                </c:pt>
                <c:pt idx="107">
                  <c:v>1.8917538861382113</c:v>
                </c:pt>
                <c:pt idx="108">
                  <c:v>2.4185687247882628</c:v>
                </c:pt>
                <c:pt idx="109">
                  <c:v>1.6960276190084567</c:v>
                </c:pt>
                <c:pt idx="110">
                  <c:v>2.0010182840895996</c:v>
                </c:pt>
                <c:pt idx="111">
                  <c:v>2.4387602716663266</c:v>
                </c:pt>
                <c:pt idx="112">
                  <c:v>1.9052537260358209</c:v>
                </c:pt>
                <c:pt idx="113">
                  <c:v>1.4312438073907567</c:v>
                </c:pt>
                <c:pt idx="114">
                  <c:v>0.87893149464625997</c:v>
                </c:pt>
                <c:pt idx="115">
                  <c:v>2.0133282500213152</c:v>
                </c:pt>
                <c:pt idx="116">
                  <c:v>2.4531793359708347</c:v>
                </c:pt>
                <c:pt idx="117">
                  <c:v>1.9150753298296481</c:v>
                </c:pt>
                <c:pt idx="118">
                  <c:v>1.4419799663517092</c:v>
                </c:pt>
                <c:pt idx="119">
                  <c:v>1.423476289405553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0.41841663774462562</c:v>
                </c:pt>
                <c:pt idx="123">
                  <c:v>1.4223082146942601</c:v>
                </c:pt>
                <c:pt idx="124">
                  <c:v>1.0929434103481814</c:v>
                </c:pt>
                <c:pt idx="125">
                  <c:v>1.2308532950678701</c:v>
                </c:pt>
                <c:pt idx="126">
                  <c:v>0.8437202660840275</c:v>
                </c:pt>
                <c:pt idx="127">
                  <c:v>1.7275085195958764</c:v>
                </c:pt>
                <c:pt idx="128">
                  <c:v>1.7627182786643492</c:v>
                </c:pt>
                <c:pt idx="129">
                  <c:v>1.7725160044969761</c:v>
                </c:pt>
                <c:pt idx="130">
                  <c:v>1.3508583265759702</c:v>
                </c:pt>
                <c:pt idx="131">
                  <c:v>1.3205058943158434</c:v>
                </c:pt>
                <c:pt idx="132">
                  <c:v>0.79178911571133492</c:v>
                </c:pt>
                <c:pt idx="133">
                  <c:v>1.2006597967187411</c:v>
                </c:pt>
                <c:pt idx="134">
                  <c:v>1.3734812882119556</c:v>
                </c:pt>
                <c:pt idx="135">
                  <c:v>1.4331425394825488</c:v>
                </c:pt>
                <c:pt idx="136">
                  <c:v>1.3420255369905281</c:v>
                </c:pt>
                <c:pt idx="137">
                  <c:v>1.7244654969853439</c:v>
                </c:pt>
                <c:pt idx="138">
                  <c:v>1.5747917315271822</c:v>
                </c:pt>
                <c:pt idx="139">
                  <c:v>1.0693632724640942</c:v>
                </c:pt>
                <c:pt idx="140">
                  <c:v>2.9738961178959076</c:v>
                </c:pt>
                <c:pt idx="141">
                  <c:v>3.0823849052477277</c:v>
                </c:pt>
                <c:pt idx="142">
                  <c:v>2.6018974771775696</c:v>
                </c:pt>
                <c:pt idx="143">
                  <c:v>2.5956855953610165</c:v>
                </c:pt>
                <c:pt idx="144">
                  <c:v>1.6534793559112939</c:v>
                </c:pt>
                <c:pt idx="145">
                  <c:v>1.5169855607333109</c:v>
                </c:pt>
                <c:pt idx="146">
                  <c:v>0.89708894173840015</c:v>
                </c:pt>
                <c:pt idx="147">
                  <c:v>0.74592881189149218</c:v>
                </c:pt>
                <c:pt idx="148">
                  <c:v>1.4321107824932677</c:v>
                </c:pt>
                <c:pt idx="149">
                  <c:v>0.91463535264678164</c:v>
                </c:pt>
                <c:pt idx="150">
                  <c:v>1.5180393797200209</c:v>
                </c:pt>
                <c:pt idx="151">
                  <c:v>0.900971283525833</c:v>
                </c:pt>
                <c:pt idx="152">
                  <c:v>0.76681908901964646</c:v>
                </c:pt>
                <c:pt idx="153">
                  <c:v>1.4429107966146626</c:v>
                </c:pt>
                <c:pt idx="154">
                  <c:v>1.2172952450965526</c:v>
                </c:pt>
                <c:pt idx="155">
                  <c:v>0.98047023697542346</c:v>
                </c:pt>
                <c:pt idx="156">
                  <c:v>0.77492088368682421</c:v>
                </c:pt>
                <c:pt idx="157">
                  <c:v>1.1011965755509812</c:v>
                </c:pt>
                <c:pt idx="158">
                  <c:v>1.1004113013381092</c:v>
                </c:pt>
                <c:pt idx="159">
                  <c:v>0.97720528982541455</c:v>
                </c:pt>
                <c:pt idx="160">
                  <c:v>1.7184810074646601</c:v>
                </c:pt>
                <c:pt idx="161">
                  <c:v>1.4462766114069399</c:v>
                </c:pt>
                <c:pt idx="162">
                  <c:v>1.1806594161829838</c:v>
                </c:pt>
                <c:pt idx="163">
                  <c:v>1.085236898132325</c:v>
                </c:pt>
                <c:pt idx="164">
                  <c:v>1.1001534578591918</c:v>
                </c:pt>
                <c:pt idx="165">
                  <c:v>1.3406670852055194</c:v>
                </c:pt>
                <c:pt idx="166">
                  <c:v>1.419538586523611</c:v>
                </c:pt>
                <c:pt idx="167">
                  <c:v>1.3855186121062122</c:v>
                </c:pt>
                <c:pt idx="168">
                  <c:v>1.5795541042169088</c:v>
                </c:pt>
                <c:pt idx="169">
                  <c:v>0.99059095085608184</c:v>
                </c:pt>
                <c:pt idx="170">
                  <c:v>1.6850043100048646</c:v>
                </c:pt>
                <c:pt idx="171">
                  <c:v>1.3629632917933077</c:v>
                </c:pt>
                <c:pt idx="172">
                  <c:v>1.6110416752172942</c:v>
                </c:pt>
                <c:pt idx="173">
                  <c:v>1.3364195001967074</c:v>
                </c:pt>
                <c:pt idx="174">
                  <c:v>0.97242307539311645</c:v>
                </c:pt>
                <c:pt idx="175">
                  <c:v>1.3759825907702803</c:v>
                </c:pt>
                <c:pt idx="176">
                  <c:v>1.9038455458380676</c:v>
                </c:pt>
                <c:pt idx="177">
                  <c:v>2.3120142921225799</c:v>
                </c:pt>
                <c:pt idx="178">
                  <c:v>1.7485391588726988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2.9812882110812158</c:v>
                </c:pt>
                <c:pt idx="183">
                  <c:v>2.2177889707396408</c:v>
                </c:pt>
                <c:pt idx="184">
                  <c:v>2.0119930767732588</c:v>
                </c:pt>
                <c:pt idx="185">
                  <c:v>1.6676846645643215</c:v>
                </c:pt>
                <c:pt idx="186">
                  <c:v>1.6763446104882185</c:v>
                </c:pt>
                <c:pt idx="187">
                  <c:v>2.1243465278226963</c:v>
                </c:pt>
                <c:pt idx="188">
                  <c:v>2.1293678935327334</c:v>
                </c:pt>
                <c:pt idx="189">
                  <c:v>2.0786646036738681</c:v>
                </c:pt>
                <c:pt idx="190">
                  <c:v>1.7453429132635914</c:v>
                </c:pt>
                <c:pt idx="191">
                  <c:v>1.2423955482400482</c:v>
                </c:pt>
                <c:pt idx="192">
                  <c:v>2.0568288493381033</c:v>
                </c:pt>
                <c:pt idx="193">
                  <c:v>2.3055021827509852</c:v>
                </c:pt>
                <c:pt idx="194">
                  <c:v>2.1015550495258397</c:v>
                </c:pt>
                <c:pt idx="195">
                  <c:v>2.2337089145444589</c:v>
                </c:pt>
                <c:pt idx="196">
                  <c:v>2.4310201142416887</c:v>
                </c:pt>
                <c:pt idx="197">
                  <c:v>2.5156383970729208</c:v>
                </c:pt>
                <c:pt idx="198">
                  <c:v>2.4014471643144102</c:v>
                </c:pt>
                <c:pt idx="199">
                  <c:v>2.3963858452558346</c:v>
                </c:pt>
                <c:pt idx="200">
                  <c:v>1.7487455794988798</c:v>
                </c:pt>
                <c:pt idx="201">
                  <c:v>1.2464621327582548</c:v>
                </c:pt>
                <c:pt idx="202">
                  <c:v>2.0588833435952041</c:v>
                </c:pt>
                <c:pt idx="203">
                  <c:v>2.3137200654074483</c:v>
                </c:pt>
                <c:pt idx="204">
                  <c:v>1.8276663991850801</c:v>
                </c:pt>
                <c:pt idx="205">
                  <c:v>2.1492883912217349</c:v>
                </c:pt>
                <c:pt idx="206">
                  <c:v>1.2639657660417549</c:v>
                </c:pt>
                <c:pt idx="207">
                  <c:v>1.5479647658262701</c:v>
                </c:pt>
                <c:pt idx="208">
                  <c:v>1.9948739143279317</c:v>
                </c:pt>
                <c:pt idx="209">
                  <c:v>2.8189603736102296</c:v>
                </c:pt>
                <c:pt idx="210">
                  <c:v>2.0624597462586243</c:v>
                </c:pt>
                <c:pt idx="211">
                  <c:v>2.3060407572704733</c:v>
                </c:pt>
                <c:pt idx="212">
                  <c:v>3.1788007193228522</c:v>
                </c:pt>
                <c:pt idx="213">
                  <c:v>1.0688058603934236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0.99688940023893691</c:v>
                </c:pt>
                <c:pt idx="217">
                  <c:v>1.9472948458468058</c:v>
                </c:pt>
                <c:pt idx="218">
                  <c:v>1.7393133244326162</c:v>
                </c:pt>
                <c:pt idx="219">
                  <c:v>1.5536889204861182</c:v>
                </c:pt>
                <c:pt idx="220">
                  <c:v>2.7302332716761741</c:v>
                </c:pt>
                <c:pt idx="221">
                  <c:v>2.5552438596114313</c:v>
                </c:pt>
                <c:pt idx="222">
                  <c:v>1.1197184522164025</c:v>
                </c:pt>
                <c:pt idx="223">
                  <c:v>1.8542763454466715</c:v>
                </c:pt>
                <c:pt idx="224">
                  <c:v>2.4573916644133975</c:v>
                </c:pt>
                <c:pt idx="225">
                  <c:v>1.3041189268823647</c:v>
                </c:pt>
                <c:pt idx="226">
                  <c:v>1.4325610230623167</c:v>
                </c:pt>
                <c:pt idx="227">
                  <c:v>2.5043433313918597</c:v>
                </c:pt>
                <c:pt idx="228">
                  <c:v>3.473393580440499</c:v>
                </c:pt>
                <c:pt idx="229">
                  <c:v>3.3405299170740599</c:v>
                </c:pt>
                <c:pt idx="230">
                  <c:v>2.8674346090649143</c:v>
                </c:pt>
                <c:pt idx="231">
                  <c:v>2.8692421314774004</c:v>
                </c:pt>
                <c:pt idx="232">
                  <c:v>2.4312111577617213</c:v>
                </c:pt>
                <c:pt idx="233">
                  <c:v>2.9389215789834635</c:v>
                </c:pt>
                <c:pt idx="234">
                  <c:v>3.4713219540871632</c:v>
                </c:pt>
                <c:pt idx="235">
                  <c:v>3.7008687681476005</c:v>
                </c:pt>
                <c:pt idx="236">
                  <c:v>4.0862173870356377</c:v>
                </c:pt>
                <c:pt idx="237">
                  <c:v>2.7065959870377858</c:v>
                </c:pt>
                <c:pt idx="238">
                  <c:v>1.665120536689926</c:v>
                </c:pt>
                <c:pt idx="239">
                  <c:v>2.9509819628049474</c:v>
                </c:pt>
                <c:pt idx="240">
                  <c:v>5.3176269600583064</c:v>
                </c:pt>
                <c:pt idx="241">
                  <c:v>3.2092488433718724</c:v>
                </c:pt>
                <c:pt idx="242">
                  <c:v>2.8370397318235163</c:v>
                </c:pt>
                <c:pt idx="243">
                  <c:v>2.2863781617090542</c:v>
                </c:pt>
                <c:pt idx="244">
                  <c:v>3.5894161537897751</c:v>
                </c:pt>
                <c:pt idx="245">
                  <c:v>4.5091937776619337</c:v>
                </c:pt>
                <c:pt idx="246">
                  <c:v>4.6506074271535178</c:v>
                </c:pt>
                <c:pt idx="247">
                  <c:v>4.593127087756983</c:v>
                </c:pt>
                <c:pt idx="248">
                  <c:v>4.2477787339112547</c:v>
                </c:pt>
                <c:pt idx="249">
                  <c:v>3.5086814359548986</c:v>
                </c:pt>
                <c:pt idx="250">
                  <c:v>5.1457595014327584</c:v>
                </c:pt>
                <c:pt idx="251">
                  <c:v>2.7596878254011163</c:v>
                </c:pt>
                <c:pt idx="252">
                  <c:v>2.039932596797565</c:v>
                </c:pt>
                <c:pt idx="253">
                  <c:v>2.464352663691681</c:v>
                </c:pt>
                <c:pt idx="254">
                  <c:v>2.789987762566041</c:v>
                </c:pt>
                <c:pt idx="255">
                  <c:v>3.1627816874629491</c:v>
                </c:pt>
                <c:pt idx="256">
                  <c:v>3.1104491826949414</c:v>
                </c:pt>
                <c:pt idx="257">
                  <c:v>3.2442621455094049</c:v>
                </c:pt>
                <c:pt idx="258">
                  <c:v>2.2995097978118682</c:v>
                </c:pt>
                <c:pt idx="259">
                  <c:v>2.2202399546480134</c:v>
                </c:pt>
                <c:pt idx="260">
                  <c:v>3.2588523988300286</c:v>
                </c:pt>
                <c:pt idx="261">
                  <c:v>2.5585051507166656</c:v>
                </c:pt>
                <c:pt idx="262">
                  <c:v>3.3762608558415406</c:v>
                </c:pt>
                <c:pt idx="263">
                  <c:v>3.9184630828417513</c:v>
                </c:pt>
                <c:pt idx="264">
                  <c:v>5.067221166163173</c:v>
                </c:pt>
                <c:pt idx="265">
                  <c:v>4.9427541326379814</c:v>
                </c:pt>
                <c:pt idx="266">
                  <c:v>4.6938498558524637</c:v>
                </c:pt>
                <c:pt idx="267">
                  <c:v>4.9567922310778867</c:v>
                </c:pt>
                <c:pt idx="268">
                  <c:v>3.9735436926530099</c:v>
                </c:pt>
                <c:pt idx="269">
                  <c:v>2.0826411539735461</c:v>
                </c:pt>
                <c:pt idx="270">
                  <c:v>2.3883338749709497</c:v>
                </c:pt>
                <c:pt idx="271">
                  <c:v>2.6804676780307579</c:v>
                </c:pt>
                <c:pt idx="272">
                  <c:v>3.3403104100171777</c:v>
                </c:pt>
                <c:pt idx="273">
                  <c:v>2.9805168471602062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2.5524952334061921</c:v>
                </c:pt>
                <c:pt idx="277">
                  <c:v>3.529493511090759</c:v>
                </c:pt>
                <c:pt idx="278">
                  <c:v>3.0389752922146074</c:v>
                </c:pt>
                <c:pt idx="279">
                  <c:v>4.091883115984837</c:v>
                </c:pt>
                <c:pt idx="280">
                  <c:v>3.3198235457639536</c:v>
                </c:pt>
                <c:pt idx="281">
                  <c:v>5.4505911484087397</c:v>
                </c:pt>
                <c:pt idx="282">
                  <c:v>5.9181071963043212</c:v>
                </c:pt>
                <c:pt idx="283">
                  <c:v>4.5729036961262164</c:v>
                </c:pt>
                <c:pt idx="284">
                  <c:v>3.5959319660167397</c:v>
                </c:pt>
                <c:pt idx="285">
                  <c:v>4.0568714410062912</c:v>
                </c:pt>
                <c:pt idx="286">
                  <c:v>3.8525503271349262</c:v>
                </c:pt>
                <c:pt idx="287">
                  <c:v>4.6796055207287646</c:v>
                </c:pt>
                <c:pt idx="288">
                  <c:v>4.9426072391510072</c:v>
                </c:pt>
                <c:pt idx="289">
                  <c:v>4.530736120811528</c:v>
                </c:pt>
                <c:pt idx="290">
                  <c:v>5.6326093869800715</c:v>
                </c:pt>
                <c:pt idx="291">
                  <c:v>2.3880379182339464</c:v>
                </c:pt>
                <c:pt idx="292">
                  <c:v>3.5324692022482602</c:v>
                </c:pt>
                <c:pt idx="293">
                  <c:v>3.6019018481346818</c:v>
                </c:pt>
                <c:pt idx="294">
                  <c:v>2.5503812496916747</c:v>
                </c:pt>
                <c:pt idx="295">
                  <c:v>4.4399730096427428</c:v>
                </c:pt>
                <c:pt idx="296">
                  <c:v>4.522846256525157</c:v>
                </c:pt>
                <c:pt idx="297">
                  <c:v>4.3773761344773279</c:v>
                </c:pt>
                <c:pt idx="298">
                  <c:v>3.3229648594709298</c:v>
                </c:pt>
                <c:pt idx="299">
                  <c:v>5.8962540170486477</c:v>
                </c:pt>
                <c:pt idx="300">
                  <c:v>4.7640831262684946</c:v>
                </c:pt>
                <c:pt idx="301">
                  <c:v>3.5975891942633811</c:v>
                </c:pt>
                <c:pt idx="302">
                  <c:v>2.3447004714854565</c:v>
                </c:pt>
                <c:pt idx="303">
                  <c:v>4.5373027521029732</c:v>
                </c:pt>
                <c:pt idx="304">
                  <c:v>3.4638270544298462</c:v>
                </c:pt>
                <c:pt idx="305">
                  <c:v>3.9633082008516065</c:v>
                </c:pt>
                <c:pt idx="306">
                  <c:v>3.234002910663262</c:v>
                </c:pt>
                <c:pt idx="307">
                  <c:v>3.9194458794976481</c:v>
                </c:pt>
                <c:pt idx="308">
                  <c:v>4.3270623277903448</c:v>
                </c:pt>
                <c:pt idx="309">
                  <c:v>4.6471326952562242</c:v>
                </c:pt>
                <c:pt idx="310">
                  <c:v>5.0070535096090474</c:v>
                </c:pt>
                <c:pt idx="311">
                  <c:v>4.4286045494696484</c:v>
                </c:pt>
                <c:pt idx="312">
                  <c:v>3.9308162513178373</c:v>
                </c:pt>
                <c:pt idx="313">
                  <c:v>4.1904947415973126</c:v>
                </c:pt>
                <c:pt idx="314">
                  <c:v>5.9816286055364642</c:v>
                </c:pt>
                <c:pt idx="315">
                  <c:v>3.7275891129459722</c:v>
                </c:pt>
                <c:pt idx="316">
                  <c:v>5.277324004102824</c:v>
                </c:pt>
                <c:pt idx="317">
                  <c:v>6.4685082964481229</c:v>
                </c:pt>
                <c:pt idx="318">
                  <c:v>5.2975552707868445</c:v>
                </c:pt>
                <c:pt idx="319">
                  <c:v>5.3281247864970407</c:v>
                </c:pt>
                <c:pt idx="320">
                  <c:v>5.1650187986721452</c:v>
                </c:pt>
                <c:pt idx="321">
                  <c:v>5.3213639466366152</c:v>
                </c:pt>
                <c:pt idx="322">
                  <c:v>3.6211167255229468</c:v>
                </c:pt>
                <c:pt idx="323">
                  <c:v>4.9293899952577211</c:v>
                </c:pt>
                <c:pt idx="324">
                  <c:v>6.0497005663283607</c:v>
                </c:pt>
                <c:pt idx="325">
                  <c:v>5.8188155853044146</c:v>
                </c:pt>
                <c:pt idx="326">
                  <c:v>5.4408129824227993</c:v>
                </c:pt>
                <c:pt idx="327">
                  <c:v>6.4103479499406193</c:v>
                </c:pt>
                <c:pt idx="328">
                  <c:v>4.0069910036054042</c:v>
                </c:pt>
                <c:pt idx="329">
                  <c:v>3.3096536162123305</c:v>
                </c:pt>
                <c:pt idx="330">
                  <c:v>4.828012153809512</c:v>
                </c:pt>
                <c:pt idx="331">
                  <c:v>5.673518497313073</c:v>
                </c:pt>
                <c:pt idx="332">
                  <c:v>5.639498977192603</c:v>
                </c:pt>
                <c:pt idx="333">
                  <c:v>5.3681525470147546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5.6467334011083379</c:v>
                </c:pt>
                <c:pt idx="337">
                  <c:v>6.9340783715184466</c:v>
                </c:pt>
                <c:pt idx="338">
                  <c:v>3.8687538382025637</c:v>
                </c:pt>
                <c:pt idx="339">
                  <c:v>5.5412921419200005</c:v>
                </c:pt>
                <c:pt idx="340">
                  <c:v>6.1420833088852316</c:v>
                </c:pt>
                <c:pt idx="341">
                  <c:v>5.7561161059617474</c:v>
                </c:pt>
                <c:pt idx="342">
                  <c:v>6.5743282561438141</c:v>
                </c:pt>
                <c:pt idx="343">
                  <c:v>4.1227054644301351</c:v>
                </c:pt>
                <c:pt idx="344">
                  <c:v>3.2215976866136637</c:v>
                </c:pt>
                <c:pt idx="345">
                  <c:v>2.8059832132372584</c:v>
                </c:pt>
                <c:pt idx="346">
                  <c:v>3.8636863032752324</c:v>
                </c:pt>
                <c:pt idx="347">
                  <c:v>4.2892244007174201</c:v>
                </c:pt>
                <c:pt idx="348">
                  <c:v>6.2435219038496799</c:v>
                </c:pt>
                <c:pt idx="349">
                  <c:v>4.1527466558260411</c:v>
                </c:pt>
                <c:pt idx="350">
                  <c:v>7.51642504820743</c:v>
                </c:pt>
                <c:pt idx="351">
                  <c:v>6.455120603075124</c:v>
                </c:pt>
                <c:pt idx="352">
                  <c:v>10.202857518869626</c:v>
                </c:pt>
                <c:pt idx="353">
                  <c:v>11.825228956300235</c:v>
                </c:pt>
                <c:pt idx="354">
                  <c:v>9.0009762058208178</c:v>
                </c:pt>
                <c:pt idx="355">
                  <c:v>8.6331798126799661</c:v>
                </c:pt>
                <c:pt idx="356">
                  <c:v>6.1561310374943341</c:v>
                </c:pt>
                <c:pt idx="357">
                  <c:v>6.2819762843379081</c:v>
                </c:pt>
                <c:pt idx="358">
                  <c:v>7.0132890191245787</c:v>
                </c:pt>
                <c:pt idx="359">
                  <c:v>4.1190661341706472</c:v>
                </c:pt>
                <c:pt idx="360">
                  <c:v>6.0821245972720108</c:v>
                </c:pt>
                <c:pt idx="361">
                  <c:v>6.9885746544089962</c:v>
                </c:pt>
                <c:pt idx="362">
                  <c:v>6.8963660119950694</c:v>
                </c:pt>
                <c:pt idx="363">
                  <c:v>5.4533445060790386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5-4482-AAFA-2D2E55099A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2-4137-BD04-491EFACE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1408"/>
        <c:axId val="287032192"/>
      </c:scatterChart>
      <c:valAx>
        <c:axId val="2870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192"/>
        <c:crosses val="autoZero"/>
        <c:crossBetween val="midCat"/>
      </c:valAx>
      <c:valAx>
        <c:axId val="287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 - 4 day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66957449820847"/>
                  <c:y val="5.3954351112471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Scatterplot!$L$5:$L$369</c:f>
              <c:numCache>
                <c:formatCode>General</c:formatCode>
                <c:ptCount val="365"/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Scatterplot!$M$5:$M$369</c:f>
              <c:numCache>
                <c:formatCode>General</c:formatCode>
                <c:ptCount val="365"/>
                <c:pt idx="3">
                  <c:v>7.312766411836936</c:v>
                </c:pt>
                <c:pt idx="4">
                  <c:v>7.5479601839551256</c:v>
                </c:pt>
                <c:pt idx="5">
                  <c:v>7.2452646952775304</c:v>
                </c:pt>
                <c:pt idx="6">
                  <c:v>7.4466407819593545</c:v>
                </c:pt>
                <c:pt idx="7">
                  <c:v>7.3689022738537888</c:v>
                </c:pt>
                <c:pt idx="8">
                  <c:v>5.6668189395574347</c:v>
                </c:pt>
                <c:pt idx="9">
                  <c:v>5.9871910862717179</c:v>
                </c:pt>
                <c:pt idx="10">
                  <c:v>7.0046234725302412</c:v>
                </c:pt>
                <c:pt idx="11">
                  <c:v>7.3696310277051795</c:v>
                </c:pt>
                <c:pt idx="12">
                  <c:v>7.6133097984385598</c:v>
                </c:pt>
                <c:pt idx="13">
                  <c:v>8.2831712129699007</c:v>
                </c:pt>
                <c:pt idx="14">
                  <c:v>7.1034073163738283</c:v>
                </c:pt>
                <c:pt idx="15">
                  <c:v>8.4822654103555699</c:v>
                </c:pt>
                <c:pt idx="16">
                  <c:v>5.7728552823196519</c:v>
                </c:pt>
                <c:pt idx="17">
                  <c:v>4.8959554370481051</c:v>
                </c:pt>
                <c:pt idx="18">
                  <c:v>3.2043750008216341</c:v>
                </c:pt>
                <c:pt idx="19">
                  <c:v>2.752563703763748</c:v>
                </c:pt>
                <c:pt idx="20">
                  <c:v>2.3321925009842244</c:v>
                </c:pt>
                <c:pt idx="21">
                  <c:v>2.8660383979607804</c:v>
                </c:pt>
                <c:pt idx="22">
                  <c:v>3.4555794167430514</c:v>
                </c:pt>
                <c:pt idx="23">
                  <c:v>10.058065633843997</c:v>
                </c:pt>
                <c:pt idx="24">
                  <c:v>5.5884916551779114</c:v>
                </c:pt>
                <c:pt idx="25">
                  <c:v>6.6860905913024888</c:v>
                </c:pt>
                <c:pt idx="26">
                  <c:v>7.2363853879892783</c:v>
                </c:pt>
                <c:pt idx="27">
                  <c:v>3.2373858883532258</c:v>
                </c:pt>
                <c:pt idx="28">
                  <c:v>4.9176199920654247</c:v>
                </c:pt>
                <c:pt idx="29">
                  <c:v>5.0716981439683053</c:v>
                </c:pt>
                <c:pt idx="30">
                  <c:v>4.7980035235975471</c:v>
                </c:pt>
                <c:pt idx="31">
                  <c:v>4.5187648293535423</c:v>
                </c:pt>
                <c:pt idx="32">
                  <c:v>4.9195361511292779</c:v>
                </c:pt>
                <c:pt idx="33">
                  <c:v>5.0737588273413925</c:v>
                </c:pt>
                <c:pt idx="34">
                  <c:v>4.7995103906851861</c:v>
                </c:pt>
                <c:pt idx="35">
                  <c:v>2.718739043720956</c:v>
                </c:pt>
                <c:pt idx="36">
                  <c:v>1.8906424540241216</c:v>
                </c:pt>
                <c:pt idx="37">
                  <c:v>4.1581832664644711</c:v>
                </c:pt>
                <c:pt idx="38">
                  <c:v>2.8347407964325595</c:v>
                </c:pt>
                <c:pt idx="39">
                  <c:v>4.5299112859354063</c:v>
                </c:pt>
                <c:pt idx="40">
                  <c:v>3.5356288422526108</c:v>
                </c:pt>
                <c:pt idx="41">
                  <c:v>3.406307578954435</c:v>
                </c:pt>
                <c:pt idx="42">
                  <c:v>3.7776072507391736</c:v>
                </c:pt>
                <c:pt idx="43">
                  <c:v>4.4920745072023163</c:v>
                </c:pt>
                <c:pt idx="44">
                  <c:v>3.873958505764922</c:v>
                </c:pt>
                <c:pt idx="45">
                  <c:v>2.9437102540447522</c:v>
                </c:pt>
                <c:pt idx="46">
                  <c:v>1.7890497557016349</c:v>
                </c:pt>
                <c:pt idx="47">
                  <c:v>1.9238996309987109</c:v>
                </c:pt>
                <c:pt idx="48">
                  <c:v>5.3332001798165134</c:v>
                </c:pt>
                <c:pt idx="49">
                  <c:v>4.8387116917281974</c:v>
                </c:pt>
                <c:pt idx="50">
                  <c:v>5.0307450624123877</c:v>
                </c:pt>
                <c:pt idx="51">
                  <c:v>1.3376572218166694</c:v>
                </c:pt>
                <c:pt idx="52">
                  <c:v>1.1322547509450456</c:v>
                </c:pt>
                <c:pt idx="53">
                  <c:v>2.0401857829857084</c:v>
                </c:pt>
                <c:pt idx="54">
                  <c:v>3.0023743062152897</c:v>
                </c:pt>
                <c:pt idx="55">
                  <c:v>1.34106628333839</c:v>
                </c:pt>
                <c:pt idx="56">
                  <c:v>1.1356214055818254</c:v>
                </c:pt>
                <c:pt idx="57">
                  <c:v>2.0434826080392829</c:v>
                </c:pt>
                <c:pt idx="58">
                  <c:v>3.0060837128737479</c:v>
                </c:pt>
                <c:pt idx="59">
                  <c:v>2.6339900324044838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2.3537606248151692</c:v>
                </c:pt>
                <c:pt idx="63">
                  <c:v>2.5896462339063633</c:v>
                </c:pt>
                <c:pt idx="64">
                  <c:v>1.3150561360698996</c:v>
                </c:pt>
                <c:pt idx="65">
                  <c:v>2.4483262316048271</c:v>
                </c:pt>
                <c:pt idx="66">
                  <c:v>2.2325990063586092</c:v>
                </c:pt>
                <c:pt idx="67">
                  <c:v>2.2353522814971964</c:v>
                </c:pt>
                <c:pt idx="68">
                  <c:v>3.1516595891768433</c:v>
                </c:pt>
                <c:pt idx="69">
                  <c:v>3.0074663391295506</c:v>
                </c:pt>
                <c:pt idx="70">
                  <c:v>2.6506350802622274</c:v>
                </c:pt>
                <c:pt idx="71">
                  <c:v>0.9774616913833486</c:v>
                </c:pt>
                <c:pt idx="72">
                  <c:v>1.6572431403898469</c:v>
                </c:pt>
                <c:pt idx="73">
                  <c:v>2.3331068837649007</c:v>
                </c:pt>
                <c:pt idx="74">
                  <c:v>2.9061369259920151</c:v>
                </c:pt>
                <c:pt idx="75">
                  <c:v>1.5135976671484812</c:v>
                </c:pt>
                <c:pt idx="76">
                  <c:v>1.8314813953810312</c:v>
                </c:pt>
                <c:pt idx="77">
                  <c:v>2.4604403266366299</c:v>
                </c:pt>
                <c:pt idx="78">
                  <c:v>2.2639572963226695</c:v>
                </c:pt>
                <c:pt idx="79">
                  <c:v>1.5603667945498763</c:v>
                </c:pt>
                <c:pt idx="80">
                  <c:v>1.3430464130299369</c:v>
                </c:pt>
                <c:pt idx="81">
                  <c:v>1.5941563999623436</c:v>
                </c:pt>
                <c:pt idx="82">
                  <c:v>2.648125914947363</c:v>
                </c:pt>
                <c:pt idx="83">
                  <c:v>1.772335774219056</c:v>
                </c:pt>
                <c:pt idx="84">
                  <c:v>1.3496454999286791</c:v>
                </c:pt>
                <c:pt idx="85">
                  <c:v>1.6008187054027567</c:v>
                </c:pt>
                <c:pt idx="86">
                  <c:v>2.6545997083907671</c:v>
                </c:pt>
                <c:pt idx="87">
                  <c:v>2.5482059904747665</c:v>
                </c:pt>
                <c:pt idx="88">
                  <c:v>2.1906306268705897</c:v>
                </c:pt>
                <c:pt idx="89">
                  <c:v>1.7569515582343296</c:v>
                </c:pt>
                <c:pt idx="90">
                  <c:v>3.2116782804222845</c:v>
                </c:pt>
                <c:pt idx="91">
                  <c:v>0.73898336569954037</c:v>
                </c:pt>
                <c:pt idx="92">
                  <c:v>1.6576866809470021</c:v>
                </c:pt>
                <c:pt idx="93">
                  <c:v>1.2381856336475292</c:v>
                </c:pt>
                <c:pt idx="94">
                  <c:v>1.6560564672615434</c:v>
                </c:pt>
                <c:pt idx="95">
                  <c:v>1.4653767347235047</c:v>
                </c:pt>
                <c:pt idx="96">
                  <c:v>1.4520118643125315</c:v>
                </c:pt>
                <c:pt idx="97">
                  <c:v>2.6489815642379755</c:v>
                </c:pt>
                <c:pt idx="98">
                  <c:v>3.0846246077193755</c:v>
                </c:pt>
                <c:pt idx="99">
                  <c:v>3.3141826443439326</c:v>
                </c:pt>
                <c:pt idx="100">
                  <c:v>2.6704776623622966</c:v>
                </c:pt>
                <c:pt idx="101">
                  <c:v>2.5432909672772381</c:v>
                </c:pt>
                <c:pt idx="102">
                  <c:v>1.8977482394028216</c:v>
                </c:pt>
                <c:pt idx="103">
                  <c:v>1.5509248215727534</c:v>
                </c:pt>
                <c:pt idx="104">
                  <c:v>2.9027312059269623</c:v>
                </c:pt>
                <c:pt idx="105">
                  <c:v>3.0189231449842127</c:v>
                </c:pt>
                <c:pt idx="106">
                  <c:v>2.5212581902128015</c:v>
                </c:pt>
                <c:pt idx="107">
                  <c:v>1.699327072365852</c:v>
                </c:pt>
                <c:pt idx="108">
                  <c:v>0.87053611796933317</c:v>
                </c:pt>
                <c:pt idx="109">
                  <c:v>1.156252640436134</c:v>
                </c:pt>
                <c:pt idx="110">
                  <c:v>2.1004361405312042</c:v>
                </c:pt>
                <c:pt idx="111">
                  <c:v>3.0859728303870027</c:v>
                </c:pt>
                <c:pt idx="112">
                  <c:v>0.97678594120060724</c:v>
                </c:pt>
                <c:pt idx="113">
                  <c:v>0.66693737841652467</c:v>
                </c:pt>
                <c:pt idx="114">
                  <c:v>1.0908020124021587</c:v>
                </c:pt>
                <c:pt idx="115">
                  <c:v>1.9670715174729476</c:v>
                </c:pt>
                <c:pt idx="116">
                  <c:v>2.1983816898274502</c:v>
                </c:pt>
                <c:pt idx="117">
                  <c:v>1.9423567173127914</c:v>
                </c:pt>
                <c:pt idx="118">
                  <c:v>1.6896391351925142</c:v>
                </c:pt>
                <c:pt idx="119">
                  <c:v>1.7257650856009563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0.41841663774462562</c:v>
                </c:pt>
                <c:pt idx="123">
                  <c:v>0.83957342719657968</c:v>
                </c:pt>
                <c:pt idx="124">
                  <c:v>1.3511821369327297</c:v>
                </c:pt>
                <c:pt idx="125">
                  <c:v>0.89865324026413518</c:v>
                </c:pt>
                <c:pt idx="126">
                  <c:v>0.94766912696309569</c:v>
                </c:pt>
                <c:pt idx="127">
                  <c:v>0.3626275030563319</c:v>
                </c:pt>
                <c:pt idx="128">
                  <c:v>1.5361078145242781</c:v>
                </c:pt>
                <c:pt idx="129">
                  <c:v>1.4984611147327151</c:v>
                </c:pt>
                <c:pt idx="130">
                  <c:v>1.2044101014612596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1.4483409361769219</c:v>
                </c:pt>
                <c:pt idx="134">
                  <c:v>1.6089071252679841</c:v>
                </c:pt>
                <c:pt idx="135">
                  <c:v>1.517412048975477</c:v>
                </c:pt>
                <c:pt idx="136">
                  <c:v>1.2553632423706846</c:v>
                </c:pt>
                <c:pt idx="137">
                  <c:v>1.2638557511455006</c:v>
                </c:pt>
                <c:pt idx="138">
                  <c:v>1.1807998750684228</c:v>
                </c:pt>
                <c:pt idx="139">
                  <c:v>1.0693632724640942</c:v>
                </c:pt>
                <c:pt idx="140">
                  <c:v>2.9738961178959076</c:v>
                </c:pt>
                <c:pt idx="141">
                  <c:v>3.0823849052477277</c:v>
                </c:pt>
                <c:pt idx="142">
                  <c:v>2.6018974771775696</c:v>
                </c:pt>
                <c:pt idx="143">
                  <c:v>1.9333318236263934</c:v>
                </c:pt>
                <c:pt idx="144">
                  <c:v>0.89570758180039356</c:v>
                </c:pt>
                <c:pt idx="145">
                  <c:v>1.4355007719774411</c:v>
                </c:pt>
                <c:pt idx="146">
                  <c:v>0.95211141596132864</c:v>
                </c:pt>
                <c:pt idx="147">
                  <c:v>1.047334444033402</c:v>
                </c:pt>
                <c:pt idx="148">
                  <c:v>1.3885293173901176</c:v>
                </c:pt>
                <c:pt idx="149">
                  <c:v>1.0334883736523219</c:v>
                </c:pt>
                <c:pt idx="150">
                  <c:v>1.125813835063749</c:v>
                </c:pt>
                <c:pt idx="151">
                  <c:v>1.1537101796210973</c:v>
                </c:pt>
                <c:pt idx="152">
                  <c:v>1.2370918569252196</c:v>
                </c:pt>
                <c:pt idx="153">
                  <c:v>1.0119798833426539</c:v>
                </c:pt>
                <c:pt idx="154">
                  <c:v>0.56229245830511354</c:v>
                </c:pt>
                <c:pt idx="155">
                  <c:v>0.41704996884002998</c:v>
                </c:pt>
                <c:pt idx="156">
                  <c:v>1.2321716166937127</c:v>
                </c:pt>
                <c:pt idx="157">
                  <c:v>1.856948263590616</c:v>
                </c:pt>
                <c:pt idx="158">
                  <c:v>1.985688317233494</c:v>
                </c:pt>
                <c:pt idx="159">
                  <c:v>1.3773663597231789</c:v>
                </c:pt>
                <c:pt idx="160">
                  <c:v>1.7184810074646601</c:v>
                </c:pt>
                <c:pt idx="161">
                  <c:v>1.4462766114069399</c:v>
                </c:pt>
                <c:pt idx="162">
                  <c:v>1.1806594161829838</c:v>
                </c:pt>
                <c:pt idx="163">
                  <c:v>1.4903240050407434</c:v>
                </c:pt>
                <c:pt idx="164">
                  <c:v>1.6374416460191998</c:v>
                </c:pt>
                <c:pt idx="165">
                  <c:v>1.6389535836241584</c:v>
                </c:pt>
                <c:pt idx="166">
                  <c:v>2.1169918667206855</c:v>
                </c:pt>
                <c:pt idx="167">
                  <c:v>1.6958746050569959</c:v>
                </c:pt>
                <c:pt idx="168">
                  <c:v>2.8421152150522349</c:v>
                </c:pt>
                <c:pt idx="169">
                  <c:v>2.3992364354533042</c:v>
                </c:pt>
                <c:pt idx="170">
                  <c:v>2.249971456704452</c:v>
                </c:pt>
                <c:pt idx="171">
                  <c:v>1.4308915754865146</c:v>
                </c:pt>
                <c:pt idx="172">
                  <c:v>1.4060601216341579</c:v>
                </c:pt>
                <c:pt idx="173">
                  <c:v>1.2573193115979362</c:v>
                </c:pt>
                <c:pt idx="174">
                  <c:v>1.3922699398507594</c:v>
                </c:pt>
                <c:pt idx="175">
                  <c:v>1.0873061411971179</c:v>
                </c:pt>
                <c:pt idx="176">
                  <c:v>1.9719660824461911</c:v>
                </c:pt>
                <c:pt idx="177">
                  <c:v>2.0893790018676723</c:v>
                </c:pt>
                <c:pt idx="178">
                  <c:v>2.0817888851795794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2.9812882110812158</c:v>
                </c:pt>
                <c:pt idx="183">
                  <c:v>0.96534603048867595</c:v>
                </c:pt>
                <c:pt idx="184">
                  <c:v>1.2666802247066435</c:v>
                </c:pt>
                <c:pt idx="185">
                  <c:v>1.611130846881337</c:v>
                </c:pt>
                <c:pt idx="186">
                  <c:v>1.83816148672612</c:v>
                </c:pt>
                <c:pt idx="187">
                  <c:v>1.483519404584144</c:v>
                </c:pt>
                <c:pt idx="188">
                  <c:v>2.4253716434660446</c:v>
                </c:pt>
                <c:pt idx="189">
                  <c:v>2.5101014237202768</c:v>
                </c:pt>
                <c:pt idx="190">
                  <c:v>2.9841656359549291</c:v>
                </c:pt>
                <c:pt idx="191">
                  <c:v>2.107024352355352</c:v>
                </c:pt>
                <c:pt idx="192">
                  <c:v>1.7116657172266045</c:v>
                </c:pt>
                <c:pt idx="193">
                  <c:v>2.7400580007606923</c:v>
                </c:pt>
                <c:pt idx="194">
                  <c:v>2.8548982388720403</c:v>
                </c:pt>
                <c:pt idx="195">
                  <c:v>2.0090321711524752</c:v>
                </c:pt>
                <c:pt idx="196">
                  <c:v>2.4010109572087499</c:v>
                </c:pt>
                <c:pt idx="197">
                  <c:v>2.6916291310312364</c:v>
                </c:pt>
                <c:pt idx="198">
                  <c:v>2.6392383185410209</c:v>
                </c:pt>
                <c:pt idx="199">
                  <c:v>2.2402937540070531</c:v>
                </c:pt>
                <c:pt idx="200">
                  <c:v>1.7487455794988798</c:v>
                </c:pt>
                <c:pt idx="201">
                  <c:v>1.2464621327582548</c:v>
                </c:pt>
                <c:pt idx="202">
                  <c:v>2.0588833435952041</c:v>
                </c:pt>
                <c:pt idx="203">
                  <c:v>1.129364072064535</c:v>
                </c:pt>
                <c:pt idx="204">
                  <c:v>1.2745874174077401</c:v>
                </c:pt>
                <c:pt idx="205">
                  <c:v>1.6189061896566324</c:v>
                </c:pt>
                <c:pt idx="206">
                  <c:v>1.8435141233982255</c:v>
                </c:pt>
                <c:pt idx="207">
                  <c:v>1.479452502111215</c:v>
                </c:pt>
                <c:pt idx="208">
                  <c:v>2.1546904375561846</c:v>
                </c:pt>
                <c:pt idx="209">
                  <c:v>1.2725599518328981</c:v>
                </c:pt>
                <c:pt idx="210">
                  <c:v>1.5504977621553513</c:v>
                </c:pt>
                <c:pt idx="211">
                  <c:v>2.7080529346353441</c:v>
                </c:pt>
                <c:pt idx="212">
                  <c:v>2.861349654160017</c:v>
                </c:pt>
                <c:pt idx="213">
                  <c:v>1.6998026758876563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0.99688940023893691</c:v>
                </c:pt>
                <c:pt idx="217">
                  <c:v>1.8069952055633671</c:v>
                </c:pt>
                <c:pt idx="218">
                  <c:v>1.8578762860063811</c:v>
                </c:pt>
                <c:pt idx="219">
                  <c:v>1.6606016146219549</c:v>
                </c:pt>
                <c:pt idx="220">
                  <c:v>2.7432827914674491</c:v>
                </c:pt>
                <c:pt idx="221">
                  <c:v>2.3887566350766285</c:v>
                </c:pt>
                <c:pt idx="222">
                  <c:v>1.843678214048295</c:v>
                </c:pt>
                <c:pt idx="223">
                  <c:v>2.400688436619296</c:v>
                </c:pt>
                <c:pt idx="224">
                  <c:v>2.6235396766720425</c:v>
                </c:pt>
                <c:pt idx="225">
                  <c:v>1.7430336089424328</c:v>
                </c:pt>
                <c:pt idx="226">
                  <c:v>2.4182101582548339</c:v>
                </c:pt>
                <c:pt idx="227">
                  <c:v>3.2835428359755414</c:v>
                </c:pt>
                <c:pt idx="228">
                  <c:v>3.4949606444457393</c:v>
                </c:pt>
                <c:pt idx="229">
                  <c:v>3.3525261375808193</c:v>
                </c:pt>
                <c:pt idx="230">
                  <c:v>2.5263729328679378</c:v>
                </c:pt>
                <c:pt idx="231">
                  <c:v>2.5147755167033039</c:v>
                </c:pt>
                <c:pt idx="232">
                  <c:v>2.2557570399512192</c:v>
                </c:pt>
                <c:pt idx="233">
                  <c:v>3.145821670238</c:v>
                </c:pt>
                <c:pt idx="234">
                  <c:v>3.4713219540871632</c:v>
                </c:pt>
                <c:pt idx="235">
                  <c:v>3.7008687681476005</c:v>
                </c:pt>
                <c:pt idx="236">
                  <c:v>4.0862173870356377</c:v>
                </c:pt>
                <c:pt idx="237">
                  <c:v>1.7555920606538289</c:v>
                </c:pt>
                <c:pt idx="238">
                  <c:v>2.0141746093404627</c:v>
                </c:pt>
                <c:pt idx="239">
                  <c:v>2.65588107403536</c:v>
                </c:pt>
                <c:pt idx="240">
                  <c:v>4.9754636293887176</c:v>
                </c:pt>
                <c:pt idx="241">
                  <c:v>2.8073014984399056</c:v>
                </c:pt>
                <c:pt idx="242">
                  <c:v>2.0781081294693</c:v>
                </c:pt>
                <c:pt idx="243">
                  <c:v>2.6984033808194474</c:v>
                </c:pt>
                <c:pt idx="244">
                  <c:v>4.4200259162772735</c:v>
                </c:pt>
                <c:pt idx="245">
                  <c:v>3.234615836851169</c:v>
                </c:pt>
                <c:pt idx="246">
                  <c:v>2.947703034026389</c:v>
                </c:pt>
                <c:pt idx="247">
                  <c:v>4.0514856440882472</c:v>
                </c:pt>
                <c:pt idx="248">
                  <c:v>4.0491009034987187</c:v>
                </c:pt>
                <c:pt idx="249">
                  <c:v>3.6829509316436013</c:v>
                </c:pt>
                <c:pt idx="250">
                  <c:v>4.1729470194529821</c:v>
                </c:pt>
                <c:pt idx="251">
                  <c:v>4.025125510720807</c:v>
                </c:pt>
                <c:pt idx="252">
                  <c:v>1.8398050603503071</c:v>
                </c:pt>
                <c:pt idx="253">
                  <c:v>2.2944146608499918</c:v>
                </c:pt>
                <c:pt idx="254">
                  <c:v>2.789987762566041</c:v>
                </c:pt>
                <c:pt idx="255">
                  <c:v>4.1885143337872615</c:v>
                </c:pt>
                <c:pt idx="256">
                  <c:v>2.4775596798349917</c:v>
                </c:pt>
                <c:pt idx="257">
                  <c:v>2.6858868614688718</c:v>
                </c:pt>
                <c:pt idx="258">
                  <c:v>1.8826615051020841</c:v>
                </c:pt>
                <c:pt idx="259">
                  <c:v>1.8546193683981391</c:v>
                </c:pt>
                <c:pt idx="260">
                  <c:v>2.9999822927876569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3.7762458816494018</c:v>
                </c:pt>
                <c:pt idx="264">
                  <c:v>5.328749717126068</c:v>
                </c:pt>
                <c:pt idx="265">
                  <c:v>4.4777581239544713</c:v>
                </c:pt>
                <c:pt idx="266">
                  <c:v>4.1724500364033732</c:v>
                </c:pt>
                <c:pt idx="267">
                  <c:v>5.1529511529818661</c:v>
                </c:pt>
                <c:pt idx="268">
                  <c:v>3.8397664371574396</c:v>
                </c:pt>
                <c:pt idx="269">
                  <c:v>2.8913295586464258</c:v>
                </c:pt>
                <c:pt idx="270">
                  <c:v>2.5909976267476571</c:v>
                </c:pt>
                <c:pt idx="271">
                  <c:v>3.4997048952397649</c:v>
                </c:pt>
                <c:pt idx="272">
                  <c:v>3.8972039228255508</c:v>
                </c:pt>
                <c:pt idx="273">
                  <c:v>3.2407599759527455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2.5524952334061921</c:v>
                </c:pt>
                <c:pt idx="277">
                  <c:v>3.3280147731608576</c:v>
                </c:pt>
                <c:pt idx="278">
                  <c:v>5.6813858832367572</c:v>
                </c:pt>
                <c:pt idx="279">
                  <c:v>3.3514166497063549</c:v>
                </c:pt>
                <c:pt idx="280">
                  <c:v>3.0192828637467155</c:v>
                </c:pt>
                <c:pt idx="281">
                  <c:v>2.7538932957770164</c:v>
                </c:pt>
                <c:pt idx="282">
                  <c:v>3.6963517519807851</c:v>
                </c:pt>
                <c:pt idx="283">
                  <c:v>4.1207075497621393</c:v>
                </c:pt>
                <c:pt idx="284">
                  <c:v>3.4132778858750732</c:v>
                </c:pt>
                <c:pt idx="285">
                  <c:v>4.6601533258346937</c:v>
                </c:pt>
                <c:pt idx="286">
                  <c:v>4.6177552203014178</c:v>
                </c:pt>
                <c:pt idx="287">
                  <c:v>3.5533252363659193</c:v>
                </c:pt>
                <c:pt idx="288">
                  <c:v>5.086119486656429</c:v>
                </c:pt>
                <c:pt idx="289">
                  <c:v>5.7436346499877677</c:v>
                </c:pt>
                <c:pt idx="290">
                  <c:v>5.7847920085065496</c:v>
                </c:pt>
                <c:pt idx="291">
                  <c:v>2.8783823392330832</c:v>
                </c:pt>
                <c:pt idx="292">
                  <c:v>3.3029690304212491</c:v>
                </c:pt>
                <c:pt idx="293">
                  <c:v>4.2690541730696729</c:v>
                </c:pt>
                <c:pt idx="294">
                  <c:v>2.5503812496916747</c:v>
                </c:pt>
                <c:pt idx="295">
                  <c:v>4.4399730096427428</c:v>
                </c:pt>
                <c:pt idx="296">
                  <c:v>3.9306229571940299</c:v>
                </c:pt>
                <c:pt idx="297">
                  <c:v>4.0108444159538124</c:v>
                </c:pt>
                <c:pt idx="298">
                  <c:v>5.6398110464038371</c:v>
                </c:pt>
                <c:pt idx="299">
                  <c:v>4.5734784958473131</c:v>
                </c:pt>
                <c:pt idx="300">
                  <c:v>5.2132894489842965</c:v>
                </c:pt>
                <c:pt idx="301">
                  <c:v>3.8879885179079419</c:v>
                </c:pt>
                <c:pt idx="302">
                  <c:v>2.7576513096809805</c:v>
                </c:pt>
                <c:pt idx="303">
                  <c:v>4.080741217394892</c:v>
                </c:pt>
                <c:pt idx="304">
                  <c:v>2.9031139326569382</c:v>
                </c:pt>
                <c:pt idx="305">
                  <c:v>2.2667009941650198</c:v>
                </c:pt>
                <c:pt idx="306">
                  <c:v>4.5122242898412601</c:v>
                </c:pt>
                <c:pt idx="307">
                  <c:v>3.1762480256222436</c:v>
                </c:pt>
                <c:pt idx="308">
                  <c:v>4.7836472248989415</c:v>
                </c:pt>
                <c:pt idx="309">
                  <c:v>4.5561760152623796</c:v>
                </c:pt>
                <c:pt idx="310">
                  <c:v>3.7979713771901507</c:v>
                </c:pt>
                <c:pt idx="311">
                  <c:v>5.1295707697434709</c:v>
                </c:pt>
                <c:pt idx="312">
                  <c:v>3.1190309938369487</c:v>
                </c:pt>
                <c:pt idx="313">
                  <c:v>5.3080572319189478</c:v>
                </c:pt>
                <c:pt idx="314">
                  <c:v>5.9816286055364642</c:v>
                </c:pt>
                <c:pt idx="315">
                  <c:v>3.7275891129459722</c:v>
                </c:pt>
                <c:pt idx="316">
                  <c:v>5.277324004102824</c:v>
                </c:pt>
                <c:pt idx="317">
                  <c:v>6.2080327040632781</c:v>
                </c:pt>
                <c:pt idx="318">
                  <c:v>5.0805272273479094</c:v>
                </c:pt>
                <c:pt idx="319">
                  <c:v>5.5162834571662769</c:v>
                </c:pt>
                <c:pt idx="320">
                  <c:v>5.1861072416188243</c:v>
                </c:pt>
                <c:pt idx="321">
                  <c:v>5.2919399789693919</c:v>
                </c:pt>
                <c:pt idx="322">
                  <c:v>2.7206545705528726</c:v>
                </c:pt>
                <c:pt idx="323">
                  <c:v>3.0326578581472172</c:v>
                </c:pt>
                <c:pt idx="324">
                  <c:v>3.6982603785261325</c:v>
                </c:pt>
                <c:pt idx="325">
                  <c:v>4.1321713938922588</c:v>
                </c:pt>
                <c:pt idx="326">
                  <c:v>5.2624960751097705</c:v>
                </c:pt>
                <c:pt idx="327">
                  <c:v>4.6515661327936089</c:v>
                </c:pt>
                <c:pt idx="328">
                  <c:v>3.9373734530040041</c:v>
                </c:pt>
                <c:pt idx="329">
                  <c:v>3.9103875390949683</c:v>
                </c:pt>
                <c:pt idx="330">
                  <c:v>4.0920535337793931</c:v>
                </c:pt>
                <c:pt idx="331">
                  <c:v>4.9957040227491207</c:v>
                </c:pt>
                <c:pt idx="332">
                  <c:v>4.5003411801713504</c:v>
                </c:pt>
                <c:pt idx="333">
                  <c:v>2.8444441420599236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5.6467334011083379</c:v>
                </c:pt>
                <c:pt idx="337">
                  <c:v>5.9488223834109988</c:v>
                </c:pt>
                <c:pt idx="338">
                  <c:v>6.4954997010573798</c:v>
                </c:pt>
                <c:pt idx="339">
                  <c:v>3.80507110853247</c:v>
                </c:pt>
                <c:pt idx="340">
                  <c:v>4.9152811897882689</c:v>
                </c:pt>
                <c:pt idx="341">
                  <c:v>5.4263741355672837</c:v>
                </c:pt>
                <c:pt idx="342">
                  <c:v>4.0635165512268427</c:v>
                </c:pt>
                <c:pt idx="343">
                  <c:v>3.7135509505632109</c:v>
                </c:pt>
                <c:pt idx="344">
                  <c:v>4.8062409675700808</c:v>
                </c:pt>
                <c:pt idx="345">
                  <c:v>4.5764641126888668</c:v>
                </c:pt>
                <c:pt idx="346">
                  <c:v>3.2396090841473177</c:v>
                </c:pt>
                <c:pt idx="347">
                  <c:v>3.350363526948005</c:v>
                </c:pt>
                <c:pt idx="348">
                  <c:v>3.9017615745747487</c:v>
                </c:pt>
                <c:pt idx="349">
                  <c:v>4.1133086525967997</c:v>
                </c:pt>
                <c:pt idx="350">
                  <c:v>6.4171206246045198</c:v>
                </c:pt>
                <c:pt idx="351">
                  <c:v>6.9083781582290928</c:v>
                </c:pt>
                <c:pt idx="352">
                  <c:v>10.819198884084273</c:v>
                </c:pt>
                <c:pt idx="353">
                  <c:v>12.935669429539159</c:v>
                </c:pt>
                <c:pt idx="354">
                  <c:v>9.0009762058208178</c:v>
                </c:pt>
                <c:pt idx="355">
                  <c:v>8.6331798126799661</c:v>
                </c:pt>
                <c:pt idx="356">
                  <c:v>6.1561310374943341</c:v>
                </c:pt>
                <c:pt idx="357">
                  <c:v>5.1432553168256554</c:v>
                </c:pt>
                <c:pt idx="358">
                  <c:v>5.5952343334635231</c:v>
                </c:pt>
                <c:pt idx="359">
                  <c:v>5.3749224428112345</c:v>
                </c:pt>
                <c:pt idx="360">
                  <c:v>5.4579763787871389</c:v>
                </c:pt>
                <c:pt idx="361">
                  <c:v>7.5098015677568606</c:v>
                </c:pt>
                <c:pt idx="362">
                  <c:v>6.0250681250948723</c:v>
                </c:pt>
                <c:pt idx="363">
                  <c:v>4.3177195361631568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9-4180-98E0-9C6BB58851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5A-4B49-BB49-08CAF2C3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1016"/>
        <c:axId val="287035720"/>
      </c:scatterChart>
      <c:valAx>
        <c:axId val="2870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5720"/>
        <c:crosses val="autoZero"/>
        <c:crossBetween val="midCat"/>
      </c:valAx>
      <c:valAx>
        <c:axId val="2870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- 3 day 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563073806645539"/>
                  <c:y val="6.1937698654581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Scatterplot!$I$5:$I$369</c:f>
              <c:numCache>
                <c:formatCode>General</c:formatCode>
                <c:ptCount val="365"/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Scatterplot!$J$5:$J$369</c:f>
              <c:numCache>
                <c:formatCode>General</c:formatCode>
                <c:ptCount val="365"/>
                <c:pt idx="2">
                  <c:v>8.5842673887766967</c:v>
                </c:pt>
                <c:pt idx="3">
                  <c:v>5.3813409067041453</c:v>
                </c:pt>
                <c:pt idx="4">
                  <c:v>7.3331610138873495</c:v>
                </c:pt>
                <c:pt idx="5">
                  <c:v>6.2938065547649478</c:v>
                </c:pt>
                <c:pt idx="6">
                  <c:v>5.5783811633855267</c:v>
                </c:pt>
                <c:pt idx="7">
                  <c:v>4.6942726362631806</c:v>
                </c:pt>
                <c:pt idx="8">
                  <c:v>6.6123268813542522</c:v>
                </c:pt>
                <c:pt idx="9">
                  <c:v>7.7295520965169429</c:v>
                </c:pt>
                <c:pt idx="10">
                  <c:v>8.3038090720192148</c:v>
                </c:pt>
                <c:pt idx="11">
                  <c:v>7.3696310277051795</c:v>
                </c:pt>
                <c:pt idx="12">
                  <c:v>7.6133097984385598</c:v>
                </c:pt>
                <c:pt idx="13">
                  <c:v>8.2831712129699007</c:v>
                </c:pt>
                <c:pt idx="14">
                  <c:v>7.246907987236991</c:v>
                </c:pt>
                <c:pt idx="15">
                  <c:v>7.3975155419753262</c:v>
                </c:pt>
                <c:pt idx="16">
                  <c:v>6.9182857383978131</c:v>
                </c:pt>
                <c:pt idx="17">
                  <c:v>5.95608893156985</c:v>
                </c:pt>
                <c:pt idx="18">
                  <c:v>0.87202407404673854</c:v>
                </c:pt>
                <c:pt idx="19">
                  <c:v>0.66568318668044923</c:v>
                </c:pt>
                <c:pt idx="20">
                  <c:v>0.9413332343358205</c:v>
                </c:pt>
                <c:pt idx="21">
                  <c:v>7.3972700899369928</c:v>
                </c:pt>
                <c:pt idx="22">
                  <c:v>6.9183412380281615</c:v>
                </c:pt>
                <c:pt idx="23">
                  <c:v>8.3246060231411239</c:v>
                </c:pt>
                <c:pt idx="24">
                  <c:v>5.5884916551779114</c:v>
                </c:pt>
                <c:pt idx="25">
                  <c:v>6.6860905913024888</c:v>
                </c:pt>
                <c:pt idx="26">
                  <c:v>5.8042353507111901</c:v>
                </c:pt>
                <c:pt idx="27">
                  <c:v>6.9240174596983746</c:v>
                </c:pt>
                <c:pt idx="28">
                  <c:v>7.6594037586090442</c:v>
                </c:pt>
                <c:pt idx="29">
                  <c:v>9.5605071258489236</c:v>
                </c:pt>
                <c:pt idx="30">
                  <c:v>5.3774309936535811</c:v>
                </c:pt>
                <c:pt idx="31">
                  <c:v>7.3310992748752168</c:v>
                </c:pt>
                <c:pt idx="32">
                  <c:v>3.9531277744839226</c:v>
                </c:pt>
                <c:pt idx="33">
                  <c:v>3.5306015779657134</c:v>
                </c:pt>
                <c:pt idx="34">
                  <c:v>3.4002687741065327</c:v>
                </c:pt>
                <c:pt idx="35">
                  <c:v>2.3567750609392353</c:v>
                </c:pt>
                <c:pt idx="36">
                  <c:v>1.8906424540241216</c:v>
                </c:pt>
                <c:pt idx="37">
                  <c:v>4.1581832664644711</c:v>
                </c:pt>
                <c:pt idx="38">
                  <c:v>2.9881095845757817</c:v>
                </c:pt>
                <c:pt idx="39">
                  <c:v>3.8525631400834435</c:v>
                </c:pt>
                <c:pt idx="40">
                  <c:v>4.1640142937213165</c:v>
                </c:pt>
                <c:pt idx="41">
                  <c:v>3.5645449920028422</c:v>
                </c:pt>
                <c:pt idx="42">
                  <c:v>3.6560416079133486</c:v>
                </c:pt>
                <c:pt idx="43">
                  <c:v>4.4126411659460425</c:v>
                </c:pt>
                <c:pt idx="44">
                  <c:v>3.422802548352478</c:v>
                </c:pt>
                <c:pt idx="45">
                  <c:v>1.654894905867941</c:v>
                </c:pt>
                <c:pt idx="46">
                  <c:v>1.7357796163276196</c:v>
                </c:pt>
                <c:pt idx="47">
                  <c:v>1.9238996309987109</c:v>
                </c:pt>
                <c:pt idx="48">
                  <c:v>5.3332001798165134</c:v>
                </c:pt>
                <c:pt idx="49">
                  <c:v>4.8387116917281974</c:v>
                </c:pt>
                <c:pt idx="50">
                  <c:v>3.5505057528744337</c:v>
                </c:pt>
                <c:pt idx="51">
                  <c:v>2.3069180688862563</c:v>
                </c:pt>
                <c:pt idx="52">
                  <c:v>2.116586267131058</c:v>
                </c:pt>
                <c:pt idx="53">
                  <c:v>2.3620821221200838</c:v>
                </c:pt>
                <c:pt idx="54">
                  <c:v>3.136283533904725</c:v>
                </c:pt>
                <c:pt idx="55">
                  <c:v>3.835803313259682</c:v>
                </c:pt>
                <c:pt idx="56">
                  <c:v>1.0487764278882512</c:v>
                </c:pt>
                <c:pt idx="57">
                  <c:v>1.1454895403902119</c:v>
                </c:pt>
                <c:pt idx="58">
                  <c:v>1.2604933793382445</c:v>
                </c:pt>
                <c:pt idx="59">
                  <c:v>2.8323006740568939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3.5708450494310888</c:v>
                </c:pt>
                <c:pt idx="63">
                  <c:v>2.4416315252803176</c:v>
                </c:pt>
                <c:pt idx="64">
                  <c:v>2.3875426038951093</c:v>
                </c:pt>
                <c:pt idx="65">
                  <c:v>0.9847072878197265</c:v>
                </c:pt>
                <c:pt idx="66">
                  <c:v>2.2520435724247929</c:v>
                </c:pt>
                <c:pt idx="67">
                  <c:v>2.4678668740244762</c:v>
                </c:pt>
                <c:pt idx="68">
                  <c:v>3.3171484229698676</c:v>
                </c:pt>
                <c:pt idx="69">
                  <c:v>3.5765112623881339</c:v>
                </c:pt>
                <c:pt idx="70">
                  <c:v>2.5792211300892354</c:v>
                </c:pt>
                <c:pt idx="71">
                  <c:v>0.93908057153793711</c:v>
                </c:pt>
                <c:pt idx="72">
                  <c:v>1.6572431403898469</c:v>
                </c:pt>
                <c:pt idx="73">
                  <c:v>2.3331068837649007</c:v>
                </c:pt>
                <c:pt idx="74">
                  <c:v>2.7646221394313364</c:v>
                </c:pt>
                <c:pt idx="75">
                  <c:v>2.1952331649304013</c:v>
                </c:pt>
                <c:pt idx="76">
                  <c:v>1.4710920172839348</c:v>
                </c:pt>
                <c:pt idx="77">
                  <c:v>1.9780231022868859</c:v>
                </c:pt>
                <c:pt idx="78">
                  <c:v>1.8649000810629834</c:v>
                </c:pt>
                <c:pt idx="79">
                  <c:v>2.0287861602037252</c:v>
                </c:pt>
                <c:pt idx="80">
                  <c:v>1.970459469538774</c:v>
                </c:pt>
                <c:pt idx="81">
                  <c:v>1.3403252948917035</c:v>
                </c:pt>
                <c:pt idx="82">
                  <c:v>2.4739143381841364</c:v>
                </c:pt>
                <c:pt idx="83">
                  <c:v>1.6375493888277923</c:v>
                </c:pt>
                <c:pt idx="84">
                  <c:v>1.3496454999286791</c:v>
                </c:pt>
                <c:pt idx="85">
                  <c:v>1.6008187054027567</c:v>
                </c:pt>
                <c:pt idx="86">
                  <c:v>2.6592686485015684</c:v>
                </c:pt>
                <c:pt idx="87">
                  <c:v>2.6627716498894825</c:v>
                </c:pt>
                <c:pt idx="88">
                  <c:v>2.3028805045467204</c:v>
                </c:pt>
                <c:pt idx="89">
                  <c:v>1.8075061905775882</c:v>
                </c:pt>
                <c:pt idx="90">
                  <c:v>1.886744067372325</c:v>
                </c:pt>
                <c:pt idx="91">
                  <c:v>1.2549381336790457</c:v>
                </c:pt>
                <c:pt idx="92">
                  <c:v>0.71774899671406989</c:v>
                </c:pt>
                <c:pt idx="93">
                  <c:v>1.0424807135259277</c:v>
                </c:pt>
                <c:pt idx="94">
                  <c:v>1.8575775394507263</c:v>
                </c:pt>
                <c:pt idx="95">
                  <c:v>1.5060433819654784</c:v>
                </c:pt>
                <c:pt idx="96">
                  <c:v>1.4520118643125315</c:v>
                </c:pt>
                <c:pt idx="97">
                  <c:v>2.6489815642379755</c:v>
                </c:pt>
                <c:pt idx="98">
                  <c:v>2.746267228184931</c:v>
                </c:pt>
                <c:pt idx="99">
                  <c:v>2.7082176063877301</c:v>
                </c:pt>
                <c:pt idx="100">
                  <c:v>2.3843549552079715</c:v>
                </c:pt>
                <c:pt idx="101">
                  <c:v>3.3839241558897104</c:v>
                </c:pt>
                <c:pt idx="102">
                  <c:v>3.642694385254118</c:v>
                </c:pt>
                <c:pt idx="103">
                  <c:v>3.5298018571052503</c:v>
                </c:pt>
                <c:pt idx="104">
                  <c:v>2.7808066430305298</c:v>
                </c:pt>
                <c:pt idx="105">
                  <c:v>1.9140854224540675</c:v>
                </c:pt>
                <c:pt idx="106">
                  <c:v>2.0749329483894363</c:v>
                </c:pt>
                <c:pt idx="107">
                  <c:v>1.699327072365852</c:v>
                </c:pt>
                <c:pt idx="108">
                  <c:v>0.87053611796933317</c:v>
                </c:pt>
                <c:pt idx="109">
                  <c:v>1.156252640436134</c:v>
                </c:pt>
                <c:pt idx="110">
                  <c:v>3.2121835670633465</c:v>
                </c:pt>
                <c:pt idx="111">
                  <c:v>0.91163945643867417</c:v>
                </c:pt>
                <c:pt idx="112">
                  <c:v>1.0076643126318809</c:v>
                </c:pt>
                <c:pt idx="113">
                  <c:v>0.68894519064213655</c:v>
                </c:pt>
                <c:pt idx="114">
                  <c:v>2.9241741285098986</c:v>
                </c:pt>
                <c:pt idx="115">
                  <c:v>3.03813055147261</c:v>
                </c:pt>
                <c:pt idx="116">
                  <c:v>2.4817286394768412</c:v>
                </c:pt>
                <c:pt idx="117">
                  <c:v>2.4529701261814418</c:v>
                </c:pt>
                <c:pt idx="118">
                  <c:v>2.0512149224787071</c:v>
                </c:pt>
                <c:pt idx="119">
                  <c:v>1.423476289405553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1.2432727436742841</c:v>
                </c:pt>
                <c:pt idx="123">
                  <c:v>0.92599170512111506</c:v>
                </c:pt>
                <c:pt idx="124">
                  <c:v>1.3266794857880584</c:v>
                </c:pt>
                <c:pt idx="125">
                  <c:v>1.1661913309282745</c:v>
                </c:pt>
                <c:pt idx="126">
                  <c:v>0.95096469611076517</c:v>
                </c:pt>
                <c:pt idx="127">
                  <c:v>1.0389751573855184</c:v>
                </c:pt>
                <c:pt idx="128">
                  <c:v>1.2812250251063091</c:v>
                </c:pt>
                <c:pt idx="129">
                  <c:v>1.2026888801169431</c:v>
                </c:pt>
                <c:pt idx="130">
                  <c:v>0.94916163834134726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1.4483409361769219</c:v>
                </c:pt>
                <c:pt idx="134">
                  <c:v>1.6434854567927888</c:v>
                </c:pt>
                <c:pt idx="135">
                  <c:v>1.4343246567989942</c:v>
                </c:pt>
                <c:pt idx="136">
                  <c:v>1.3456057571758271</c:v>
                </c:pt>
                <c:pt idx="137">
                  <c:v>1.4862723587218947</c:v>
                </c:pt>
                <c:pt idx="138">
                  <c:v>1.5619318080437605</c:v>
                </c:pt>
                <c:pt idx="139">
                  <c:v>1.5150422424141723</c:v>
                </c:pt>
                <c:pt idx="140">
                  <c:v>1.6144498016018622</c:v>
                </c:pt>
                <c:pt idx="141">
                  <c:v>1.2220746689875153</c:v>
                </c:pt>
                <c:pt idx="142">
                  <c:v>0.98463432722534205</c:v>
                </c:pt>
                <c:pt idx="143">
                  <c:v>0.95915020356375491</c:v>
                </c:pt>
                <c:pt idx="144">
                  <c:v>0.89570758180039356</c:v>
                </c:pt>
                <c:pt idx="145">
                  <c:v>1.4355007719774411</c:v>
                </c:pt>
                <c:pt idx="146">
                  <c:v>0.98043231937075337</c:v>
                </c:pt>
                <c:pt idx="147">
                  <c:v>0.88347015097660542</c:v>
                </c:pt>
                <c:pt idx="148">
                  <c:v>0.70628398926875335</c:v>
                </c:pt>
                <c:pt idx="149">
                  <c:v>0.81852363967280295</c:v>
                </c:pt>
                <c:pt idx="150">
                  <c:v>1.5215106823572171</c:v>
                </c:pt>
                <c:pt idx="151">
                  <c:v>0.90496341176612671</c:v>
                </c:pt>
                <c:pt idx="152">
                  <c:v>0.96298336893468295</c:v>
                </c:pt>
                <c:pt idx="153">
                  <c:v>1.6517612681798495</c:v>
                </c:pt>
                <c:pt idx="154">
                  <c:v>1.3230170025605299</c:v>
                </c:pt>
                <c:pt idx="155">
                  <c:v>0.49580801078639958</c:v>
                </c:pt>
                <c:pt idx="156">
                  <c:v>1.2321716166937127</c:v>
                </c:pt>
                <c:pt idx="157">
                  <c:v>1.856948263590616</c:v>
                </c:pt>
                <c:pt idx="158">
                  <c:v>1.8167998382338875</c:v>
                </c:pt>
                <c:pt idx="159">
                  <c:v>1.6261098784660606</c:v>
                </c:pt>
                <c:pt idx="160">
                  <c:v>1.6277706393184532</c:v>
                </c:pt>
                <c:pt idx="161">
                  <c:v>1.4019223462118493</c:v>
                </c:pt>
                <c:pt idx="162">
                  <c:v>1.2994307257427307</c:v>
                </c:pt>
                <c:pt idx="163">
                  <c:v>1.3723137655349478</c:v>
                </c:pt>
                <c:pt idx="164">
                  <c:v>1.2463682351463126</c:v>
                </c:pt>
                <c:pt idx="165">
                  <c:v>1.3070896761848783</c:v>
                </c:pt>
                <c:pt idx="166">
                  <c:v>1.3796154840005905</c:v>
                </c:pt>
                <c:pt idx="167">
                  <c:v>1.4765071675055863</c:v>
                </c:pt>
                <c:pt idx="168">
                  <c:v>2.8421152150522349</c:v>
                </c:pt>
                <c:pt idx="169">
                  <c:v>2.3992364354533042</c:v>
                </c:pt>
                <c:pt idx="170">
                  <c:v>1.5770900301983948</c:v>
                </c:pt>
                <c:pt idx="171">
                  <c:v>1.3205688657939203</c:v>
                </c:pt>
                <c:pt idx="172">
                  <c:v>1.3924187454098678</c:v>
                </c:pt>
                <c:pt idx="173">
                  <c:v>0.87315725094084951</c:v>
                </c:pt>
                <c:pt idx="174">
                  <c:v>1.2553400489840938</c:v>
                </c:pt>
                <c:pt idx="175">
                  <c:v>1.598975631055167</c:v>
                </c:pt>
                <c:pt idx="176">
                  <c:v>1.2689729995807306</c:v>
                </c:pt>
                <c:pt idx="177">
                  <c:v>1.3316091287457903</c:v>
                </c:pt>
                <c:pt idx="178">
                  <c:v>1.4028370089487776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0.55180085503456766</c:v>
                </c:pt>
                <c:pt idx="183">
                  <c:v>1.2574522694176729</c:v>
                </c:pt>
                <c:pt idx="184">
                  <c:v>1.8800578860101977</c:v>
                </c:pt>
                <c:pt idx="185">
                  <c:v>2.237076672611308</c:v>
                </c:pt>
                <c:pt idx="186">
                  <c:v>1.7459063549614247</c:v>
                </c:pt>
                <c:pt idx="187">
                  <c:v>1.2425086900575864</c:v>
                </c:pt>
                <c:pt idx="188">
                  <c:v>1.8420886383793835</c:v>
                </c:pt>
                <c:pt idx="189">
                  <c:v>0.99729969802554108</c:v>
                </c:pt>
                <c:pt idx="190">
                  <c:v>1.6401092748487787</c:v>
                </c:pt>
                <c:pt idx="191">
                  <c:v>1.1505776400234125</c:v>
                </c:pt>
                <c:pt idx="192">
                  <c:v>1.7116657172266045</c:v>
                </c:pt>
                <c:pt idx="193">
                  <c:v>2.7400580007606923</c:v>
                </c:pt>
                <c:pt idx="194">
                  <c:v>2.6428449262784151</c:v>
                </c:pt>
                <c:pt idx="195">
                  <c:v>2.2337089145444589</c:v>
                </c:pt>
                <c:pt idx="196">
                  <c:v>2.4293151988121395</c:v>
                </c:pt>
                <c:pt idx="197">
                  <c:v>2.4155535544961539</c:v>
                </c:pt>
                <c:pt idx="198">
                  <c:v>1.736723903001159</c:v>
                </c:pt>
                <c:pt idx="199">
                  <c:v>1.5536971142101523</c:v>
                </c:pt>
                <c:pt idx="200">
                  <c:v>2.7073689953475846</c:v>
                </c:pt>
                <c:pt idx="201">
                  <c:v>1.665865082534643</c:v>
                </c:pt>
                <c:pt idx="202">
                  <c:v>1.9564879122252006</c:v>
                </c:pt>
                <c:pt idx="203">
                  <c:v>1.051857704458647</c:v>
                </c:pt>
                <c:pt idx="204">
                  <c:v>1.2745874174077401</c:v>
                </c:pt>
                <c:pt idx="205">
                  <c:v>1.6189061896566324</c:v>
                </c:pt>
                <c:pt idx="206">
                  <c:v>0.88661374009272087</c:v>
                </c:pt>
                <c:pt idx="207">
                  <c:v>1.2740990738675932</c:v>
                </c:pt>
                <c:pt idx="208">
                  <c:v>1.6181949407976004</c:v>
                </c:pt>
                <c:pt idx="209">
                  <c:v>1.5409527623739776</c:v>
                </c:pt>
                <c:pt idx="210">
                  <c:v>2.0580786442108661</c:v>
                </c:pt>
                <c:pt idx="211">
                  <c:v>2.3078925099081546</c:v>
                </c:pt>
                <c:pt idx="212">
                  <c:v>1.8331304506326991</c:v>
                </c:pt>
                <c:pt idx="213">
                  <c:v>1.5513574917541402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0.76555778355554271</c:v>
                </c:pt>
                <c:pt idx="217">
                  <c:v>1.4035916399159161</c:v>
                </c:pt>
                <c:pt idx="218">
                  <c:v>2.0328617440082093</c:v>
                </c:pt>
                <c:pt idx="219">
                  <c:v>1.4881707338543553</c:v>
                </c:pt>
                <c:pt idx="220">
                  <c:v>2.4356331514028762</c:v>
                </c:pt>
                <c:pt idx="221">
                  <c:v>1.7175342080675544</c:v>
                </c:pt>
                <c:pt idx="222">
                  <c:v>1.0695683338964321</c:v>
                </c:pt>
                <c:pt idx="223">
                  <c:v>2.2449505659826121</c:v>
                </c:pt>
                <c:pt idx="224">
                  <c:v>2.3385588691809223</c:v>
                </c:pt>
                <c:pt idx="225">
                  <c:v>1.4347362620521122</c:v>
                </c:pt>
                <c:pt idx="226">
                  <c:v>2.4182101582548339</c:v>
                </c:pt>
                <c:pt idx="227">
                  <c:v>3.2835428359755414</c:v>
                </c:pt>
                <c:pt idx="228">
                  <c:v>3.8695601598956739</c:v>
                </c:pt>
                <c:pt idx="229">
                  <c:v>2.3352107470795591</c:v>
                </c:pt>
                <c:pt idx="230">
                  <c:v>2.8674346090649143</c:v>
                </c:pt>
                <c:pt idx="231">
                  <c:v>2.414716422008746</c:v>
                </c:pt>
                <c:pt idx="232">
                  <c:v>1.269496063237483</c:v>
                </c:pt>
                <c:pt idx="233">
                  <c:v>2.621258457646277</c:v>
                </c:pt>
                <c:pt idx="234">
                  <c:v>3.4235758980948976</c:v>
                </c:pt>
                <c:pt idx="235">
                  <c:v>3.1922833736241669</c:v>
                </c:pt>
                <c:pt idx="236">
                  <c:v>2.808695567754437</c:v>
                </c:pt>
                <c:pt idx="237">
                  <c:v>1.7555920606538289</c:v>
                </c:pt>
                <c:pt idx="238">
                  <c:v>2.0141746093404627</c:v>
                </c:pt>
                <c:pt idx="239">
                  <c:v>2.65588107403536</c:v>
                </c:pt>
                <c:pt idx="240">
                  <c:v>4.7792221550742271</c:v>
                </c:pt>
                <c:pt idx="241">
                  <c:v>3.4154397738316975</c:v>
                </c:pt>
                <c:pt idx="242">
                  <c:v>2.767988706634934</c:v>
                </c:pt>
                <c:pt idx="243">
                  <c:v>2.2972214481874937</c:v>
                </c:pt>
                <c:pt idx="244">
                  <c:v>3.5894161537897751</c:v>
                </c:pt>
                <c:pt idx="245">
                  <c:v>4.4944726477677559</c:v>
                </c:pt>
                <c:pt idx="246">
                  <c:v>4.6906381154660952</c:v>
                </c:pt>
                <c:pt idx="247">
                  <c:v>3.7610116949231682</c:v>
                </c:pt>
                <c:pt idx="248">
                  <c:v>4.2467884214209972</c:v>
                </c:pt>
                <c:pt idx="249">
                  <c:v>4.2342086481808092</c:v>
                </c:pt>
                <c:pt idx="250">
                  <c:v>4.1729470194529821</c:v>
                </c:pt>
                <c:pt idx="251">
                  <c:v>4.025125510720807</c:v>
                </c:pt>
                <c:pt idx="252">
                  <c:v>2.1228835226093934</c:v>
                </c:pt>
                <c:pt idx="253">
                  <c:v>2.3412661259510421</c:v>
                </c:pt>
                <c:pt idx="254">
                  <c:v>2.3233127192061578</c:v>
                </c:pt>
                <c:pt idx="255">
                  <c:v>1.837873752179199</c:v>
                </c:pt>
                <c:pt idx="256">
                  <c:v>2.6546950834648406</c:v>
                </c:pt>
                <c:pt idx="257">
                  <c:v>3.6297697538784055</c:v>
                </c:pt>
                <c:pt idx="258">
                  <c:v>2.7081785009075676</c:v>
                </c:pt>
                <c:pt idx="259">
                  <c:v>2.2202399546480134</c:v>
                </c:pt>
                <c:pt idx="260">
                  <c:v>3.2588523988300286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3.7762458816494018</c:v>
                </c:pt>
                <c:pt idx="264">
                  <c:v>4.4608400645949686</c:v>
                </c:pt>
                <c:pt idx="265">
                  <c:v>4.1648224307269262</c:v>
                </c:pt>
                <c:pt idx="266">
                  <c:v>4.4764327610733021</c:v>
                </c:pt>
                <c:pt idx="267">
                  <c:v>5.4683198513660969</c:v>
                </c:pt>
                <c:pt idx="268">
                  <c:v>3.2132763110129008</c:v>
                </c:pt>
                <c:pt idx="269">
                  <c:v>1.5746955417860069</c:v>
                </c:pt>
                <c:pt idx="270">
                  <c:v>1.8177364411615569</c:v>
                </c:pt>
                <c:pt idx="271">
                  <c:v>2.8337289384743292</c:v>
                </c:pt>
                <c:pt idx="272">
                  <c:v>4.0743055090400286</c:v>
                </c:pt>
                <c:pt idx="273">
                  <c:v>3.4918195320361161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1.8850287484227561</c:v>
                </c:pt>
                <c:pt idx="277">
                  <c:v>3.3037080516490658</c:v>
                </c:pt>
                <c:pt idx="278">
                  <c:v>5.0996554232128197</c:v>
                </c:pt>
                <c:pt idx="279">
                  <c:v>3.4025374045683696</c:v>
                </c:pt>
                <c:pt idx="280">
                  <c:v>2.551890730066646</c:v>
                </c:pt>
                <c:pt idx="281">
                  <c:v>2.8407437452778304</c:v>
                </c:pt>
                <c:pt idx="282">
                  <c:v>3.746721284711064</c:v>
                </c:pt>
                <c:pt idx="283">
                  <c:v>4.1677359400432454</c:v>
                </c:pt>
                <c:pt idx="284">
                  <c:v>2.5639519136698707</c:v>
                </c:pt>
                <c:pt idx="285">
                  <c:v>3.7137277791067711</c:v>
                </c:pt>
                <c:pt idx="286">
                  <c:v>4.6177552203014178</c:v>
                </c:pt>
                <c:pt idx="287">
                  <c:v>3.5533252363659193</c:v>
                </c:pt>
                <c:pt idx="288">
                  <c:v>4.668644137729336</c:v>
                </c:pt>
                <c:pt idx="289">
                  <c:v>4.5406549733239352</c:v>
                </c:pt>
                <c:pt idx="290">
                  <c:v>5.6228135392629239</c:v>
                </c:pt>
                <c:pt idx="291">
                  <c:v>2.5984641535170026</c:v>
                </c:pt>
                <c:pt idx="292">
                  <c:v>3.3334938211050789</c:v>
                </c:pt>
                <c:pt idx="293">
                  <c:v>4.0481781368015097</c:v>
                </c:pt>
                <c:pt idx="294">
                  <c:v>2.2532121707820214</c:v>
                </c:pt>
                <c:pt idx="295">
                  <c:v>3.1294305522360006</c:v>
                </c:pt>
                <c:pt idx="296">
                  <c:v>4.5982125976787049</c:v>
                </c:pt>
                <c:pt idx="297">
                  <c:v>4.0108444159538124</c:v>
                </c:pt>
                <c:pt idx="298">
                  <c:v>5.6398110464038371</c:v>
                </c:pt>
                <c:pt idx="299">
                  <c:v>4.5734784958473131</c:v>
                </c:pt>
                <c:pt idx="300">
                  <c:v>5.7449104891341154</c:v>
                </c:pt>
                <c:pt idx="301">
                  <c:v>4.8068404051823119</c:v>
                </c:pt>
                <c:pt idx="302">
                  <c:v>3.8632305680963372</c:v>
                </c:pt>
                <c:pt idx="303">
                  <c:v>5.3295165038979579</c:v>
                </c:pt>
                <c:pt idx="304">
                  <c:v>3.398097079887755</c:v>
                </c:pt>
                <c:pt idx="305">
                  <c:v>4.000666388573606</c:v>
                </c:pt>
                <c:pt idx="306">
                  <c:v>2.8584309321262622</c:v>
                </c:pt>
                <c:pt idx="307">
                  <c:v>4.7249129302269859</c:v>
                </c:pt>
                <c:pt idx="308">
                  <c:v>6.0837808769942301</c:v>
                </c:pt>
                <c:pt idx="309">
                  <c:v>4.5561760152623796</c:v>
                </c:pt>
                <c:pt idx="310">
                  <c:v>3.7979713771901507</c:v>
                </c:pt>
                <c:pt idx="311">
                  <c:v>5.1295707697434709</c:v>
                </c:pt>
                <c:pt idx="312">
                  <c:v>3.46414516979479</c:v>
                </c:pt>
                <c:pt idx="313">
                  <c:v>5.0964045551743427</c:v>
                </c:pt>
                <c:pt idx="314">
                  <c:v>4.6215657544301232</c:v>
                </c:pt>
                <c:pt idx="315">
                  <c:v>4.4085683031286003</c:v>
                </c:pt>
                <c:pt idx="316">
                  <c:v>5.4479547189255522</c:v>
                </c:pt>
                <c:pt idx="317">
                  <c:v>3.7296742613348006</c:v>
                </c:pt>
                <c:pt idx="318">
                  <c:v>4.4192746601158062</c:v>
                </c:pt>
                <c:pt idx="319">
                  <c:v>5.339670555916415</c:v>
                </c:pt>
                <c:pt idx="320">
                  <c:v>5.1588791704173458</c:v>
                </c:pt>
                <c:pt idx="321">
                  <c:v>5.6792425087398817</c:v>
                </c:pt>
                <c:pt idx="322">
                  <c:v>2.7206545705528726</c:v>
                </c:pt>
                <c:pt idx="323">
                  <c:v>3.0326578581472172</c:v>
                </c:pt>
                <c:pt idx="324">
                  <c:v>4.7316740006944347</c:v>
                </c:pt>
                <c:pt idx="325">
                  <c:v>5.2725266605615113</c:v>
                </c:pt>
                <c:pt idx="326">
                  <c:v>6.3545848988338376</c:v>
                </c:pt>
                <c:pt idx="327">
                  <c:v>5.1553198112381411</c:v>
                </c:pt>
                <c:pt idx="328">
                  <c:v>6.622560661053849</c:v>
                </c:pt>
                <c:pt idx="329">
                  <c:v>3.8669941389615001</c:v>
                </c:pt>
                <c:pt idx="330">
                  <c:v>6.2272417094721053</c:v>
                </c:pt>
                <c:pt idx="331">
                  <c:v>4.5268467062741271</c:v>
                </c:pt>
                <c:pt idx="332">
                  <c:v>4.4413980191299922</c:v>
                </c:pt>
                <c:pt idx="333">
                  <c:v>5.2942998221910553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5.7373116965075983</c:v>
                </c:pt>
                <c:pt idx="337">
                  <c:v>5.8531418715340191</c:v>
                </c:pt>
                <c:pt idx="338">
                  <c:v>5.7886945309119886</c:v>
                </c:pt>
                <c:pt idx="339">
                  <c:v>4.7625372204908283</c:v>
                </c:pt>
                <c:pt idx="340">
                  <c:v>6.5393320175434155</c:v>
                </c:pt>
                <c:pt idx="341">
                  <c:v>4.5569594916879046</c:v>
                </c:pt>
                <c:pt idx="342">
                  <c:v>3.9898688317071174</c:v>
                </c:pt>
                <c:pt idx="343">
                  <c:v>5.2367045452355701</c:v>
                </c:pt>
                <c:pt idx="344">
                  <c:v>3.3945101165599851</c:v>
                </c:pt>
                <c:pt idx="345">
                  <c:v>4.1790310224794398</c:v>
                </c:pt>
                <c:pt idx="346">
                  <c:v>3.2396090841473177</c:v>
                </c:pt>
                <c:pt idx="347">
                  <c:v>3.350363526948005</c:v>
                </c:pt>
                <c:pt idx="348">
                  <c:v>4.6147436225604208</c:v>
                </c:pt>
                <c:pt idx="349">
                  <c:v>4.1537704375026099</c:v>
                </c:pt>
                <c:pt idx="350">
                  <c:v>7.5166073619285685</c:v>
                </c:pt>
                <c:pt idx="351">
                  <c:v>6.1669729007240806</c:v>
                </c:pt>
                <c:pt idx="352">
                  <c:v>8.4997223582559069</c:v>
                </c:pt>
                <c:pt idx="353">
                  <c:v>11.822709730741353</c:v>
                </c:pt>
                <c:pt idx="354">
                  <c:v>7.5049207739169557</c:v>
                </c:pt>
                <c:pt idx="355">
                  <c:v>7.0576508813187013</c:v>
                </c:pt>
                <c:pt idx="356">
                  <c:v>6.558026621402977</c:v>
                </c:pt>
                <c:pt idx="357">
                  <c:v>5.1432553168256554</c:v>
                </c:pt>
                <c:pt idx="358">
                  <c:v>5.5952343334635231</c:v>
                </c:pt>
                <c:pt idx="359">
                  <c:v>5.3749224428112345</c:v>
                </c:pt>
                <c:pt idx="360">
                  <c:v>5.1633749353803751</c:v>
                </c:pt>
                <c:pt idx="361">
                  <c:v>5.4873385874999725</c:v>
                </c:pt>
                <c:pt idx="362">
                  <c:v>5.061924132433675</c:v>
                </c:pt>
                <c:pt idx="363">
                  <c:v>4.6220698868898289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4-4D5B-ABB0-E6EF28F7B5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3C-45FF-A3AF-F5721CCE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7288"/>
        <c:axId val="287030232"/>
      </c:scatterChart>
      <c:valAx>
        <c:axId val="2870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0232"/>
        <c:crosses val="autoZero"/>
        <c:crossBetween val="midCat"/>
      </c:valAx>
      <c:valAx>
        <c:axId val="2870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962479</xdr:colOff>
      <xdr:row>16</xdr:row>
      <xdr:rowOff>176609</xdr:rowOff>
    </xdr:from>
    <xdr:to>
      <xdr:col>58</xdr:col>
      <xdr:colOff>22156</xdr:colOff>
      <xdr:row>41</xdr:row>
      <xdr:rowOff>123131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C77C6-BFAF-43A9-89FE-A7CB0589C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911387</xdr:colOff>
      <xdr:row>4</xdr:row>
      <xdr:rowOff>136884</xdr:rowOff>
    </xdr:from>
    <xdr:to>
      <xdr:col>32</xdr:col>
      <xdr:colOff>538162</xdr:colOff>
      <xdr:row>16</xdr:row>
      <xdr:rowOff>163771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08414-B525-4630-8FB7-2A211278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563099</xdr:colOff>
      <xdr:row>4</xdr:row>
      <xdr:rowOff>142068</xdr:rowOff>
    </xdr:from>
    <xdr:to>
      <xdr:col>39</xdr:col>
      <xdr:colOff>96569</xdr:colOff>
      <xdr:row>16</xdr:row>
      <xdr:rowOff>173602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14A5D-E43C-4C5F-BE6A-0DEEF662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118845</xdr:colOff>
      <xdr:row>4</xdr:row>
      <xdr:rowOff>139816</xdr:rowOff>
    </xdr:from>
    <xdr:to>
      <xdr:col>45</xdr:col>
      <xdr:colOff>279920</xdr:colOff>
      <xdr:row>17</xdr:row>
      <xdr:rowOff>1825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A5EFDB-31C2-4FE7-874E-84BC4FF48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298295</xdr:colOff>
      <xdr:row>4</xdr:row>
      <xdr:rowOff>127313</xdr:rowOff>
    </xdr:from>
    <xdr:to>
      <xdr:col>51</xdr:col>
      <xdr:colOff>573746</xdr:colOff>
      <xdr:row>16</xdr:row>
      <xdr:rowOff>160450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92A5A-8387-4FD8-889B-9A7F45F29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544285</xdr:colOff>
      <xdr:row>4</xdr:row>
      <xdr:rowOff>137161</xdr:rowOff>
    </xdr:from>
    <xdr:to>
      <xdr:col>58</xdr:col>
      <xdr:colOff>30480</xdr:colOff>
      <xdr:row>17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0AD42-3523-4E7E-BD41-05AC4D2A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36303</xdr:colOff>
      <xdr:row>6</xdr:row>
      <xdr:rowOff>78658</xdr:rowOff>
    </xdr:from>
    <xdr:to>
      <xdr:col>45</xdr:col>
      <xdr:colOff>223872</xdr:colOff>
      <xdr:row>8</xdr:row>
      <xdr:rowOff>37627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CBF638-2E09-44FB-B090-49E72FE86B7D}"/>
            </a:ext>
          </a:extLst>
        </xdr:cNvPr>
        <xdr:cNvSpPr txBox="1"/>
      </xdr:nvSpPr>
      <xdr:spPr>
        <a:xfrm>
          <a:off x="36255884" y="1184787"/>
          <a:ext cx="802085" cy="3276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200" b="0"/>
            <a:t>ρ</a:t>
          </a:r>
          <a:r>
            <a:rPr lang="en-IN" sz="1200" b="0"/>
            <a:t> = 0.602</a:t>
          </a:r>
        </a:p>
      </xdr:txBody>
    </xdr:sp>
    <xdr:clientData/>
  </xdr:twoCellAnchor>
  <xdr:twoCellAnchor>
    <xdr:from>
      <xdr:col>50</xdr:col>
      <xdr:colOff>356230</xdr:colOff>
      <xdr:row>6</xdr:row>
      <xdr:rowOff>74497</xdr:rowOff>
    </xdr:from>
    <xdr:to>
      <xdr:col>51</xdr:col>
      <xdr:colOff>608277</xdr:colOff>
      <xdr:row>8</xdr:row>
      <xdr:rowOff>127250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3028E6-206D-472B-A7F2-0D819DB91CE8}"/>
            </a:ext>
          </a:extLst>
        </xdr:cNvPr>
        <xdr:cNvSpPr txBox="1"/>
      </xdr:nvSpPr>
      <xdr:spPr>
        <a:xfrm>
          <a:off x="40262907" y="1180626"/>
          <a:ext cx="866564" cy="42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200" b="0"/>
            <a:t>ρ</a:t>
          </a:r>
          <a:r>
            <a:rPr lang="en-IN" sz="1200" b="0"/>
            <a:t> = 0.605</a:t>
          </a:r>
        </a:p>
      </xdr:txBody>
    </xdr:sp>
    <xdr:clientData/>
  </xdr:twoCellAnchor>
  <xdr:twoCellAnchor>
    <xdr:from>
      <xdr:col>56</xdr:col>
      <xdr:colOff>472893</xdr:colOff>
      <xdr:row>6</xdr:row>
      <xdr:rowOff>79794</xdr:rowOff>
    </xdr:from>
    <xdr:to>
      <xdr:col>58</xdr:col>
      <xdr:colOff>86032</xdr:colOff>
      <xdr:row>8</xdr:row>
      <xdr:rowOff>3593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A328B96-9846-496D-8BDC-72AD9B47A4D2}"/>
            </a:ext>
          </a:extLst>
        </xdr:cNvPr>
        <xdr:cNvSpPr txBox="1"/>
      </xdr:nvSpPr>
      <xdr:spPr>
        <a:xfrm>
          <a:off x="44066667" y="1185923"/>
          <a:ext cx="842171" cy="292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200" b="0"/>
            <a:t>ρ</a:t>
          </a:r>
          <a:r>
            <a:rPr lang="en-IN" sz="1200" b="0"/>
            <a:t> = 0.585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0.78373</cdr:x>
      <cdr:y>0.12529</cdr:y>
    </cdr:from>
    <cdr:to>
      <cdr:x>1</cdr:x>
      <cdr:y>0.24213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E0202A-F026-4505-BBEC-F41EC884EF85}"/>
            </a:ext>
          </a:extLst>
        </cdr:cNvPr>
        <cdr:cNvSpPr txBox="1"/>
      </cdr:nvSpPr>
      <cdr:spPr>
        <a:xfrm xmlns:a="http://schemas.openxmlformats.org/drawingml/2006/main">
          <a:off x="3155849" y="280546"/>
          <a:ext cx="870861" cy="261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200" b="0"/>
            <a:t>ρ</a:t>
          </a:r>
          <a:r>
            <a:rPr lang="en-IN" sz="1200" b="0"/>
            <a:t> = 0.608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0.76408</cdr:x>
      <cdr:y>0.11937</cdr:y>
    </cdr:from>
    <cdr:to>
      <cdr:x>0.98998</cdr:x>
      <cdr:y>0.23861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61F4DE-B526-421A-A3C0-1F151837E591}"/>
            </a:ext>
          </a:extLst>
        </cdr:cNvPr>
        <cdr:cNvSpPr txBox="1"/>
      </cdr:nvSpPr>
      <cdr:spPr>
        <a:xfrm xmlns:a="http://schemas.openxmlformats.org/drawingml/2006/main">
          <a:off x="2904001" y="263000"/>
          <a:ext cx="858569" cy="262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200" b="0"/>
            <a:t>ρ</a:t>
          </a:r>
          <a:r>
            <a:rPr lang="en-IN" sz="1200" b="0"/>
            <a:t> = 0.589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62</xdr:row>
      <xdr:rowOff>28575</xdr:rowOff>
    </xdr:from>
    <xdr:to>
      <xdr:col>25</xdr:col>
      <xdr:colOff>323850</xdr:colOff>
      <xdr:row>76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47</xdr:row>
      <xdr:rowOff>95250</xdr:rowOff>
    </xdr:from>
    <xdr:to>
      <xdr:col>25</xdr:col>
      <xdr:colOff>323850</xdr:colOff>
      <xdr:row>61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32</xdr:row>
      <xdr:rowOff>180975</xdr:rowOff>
    </xdr:from>
    <xdr:to>
      <xdr:col>25</xdr:col>
      <xdr:colOff>314325</xdr:colOff>
      <xdr:row>47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76200</xdr:rowOff>
    </xdr:from>
    <xdr:to>
      <xdr:col>25</xdr:col>
      <xdr:colOff>304800</xdr:colOff>
      <xdr:row>32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419100</xdr:colOff>
      <xdr:row>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cal%20TS%20reli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minal1day"/>
      <sheetName val="Nominal 2 day"/>
      <sheetName val="Nominal3day"/>
      <sheetName val="Nominal4day"/>
      <sheetName val="Nominal5day"/>
      <sheetName val="Categorical1day"/>
      <sheetName val="Categorical2day"/>
      <sheetName val="Categorical3day"/>
      <sheetName val="Categorical4day"/>
      <sheetName val="Categorical5day"/>
      <sheetName val="Accuracy table"/>
    </sheetNames>
    <sheetDataSet>
      <sheetData sheetId="0">
        <row r="4">
          <cell r="D4" t="str">
            <v>ET in mm  (forecasted)</v>
          </cell>
        </row>
        <row r="5">
          <cell r="C5"/>
          <cell r="D5"/>
          <cell r="J5"/>
          <cell r="O5"/>
          <cell r="T5"/>
          <cell r="Y5"/>
        </row>
        <row r="6">
          <cell r="B6">
            <v>153</v>
          </cell>
          <cell r="C6">
            <v>4.5</v>
          </cell>
          <cell r="D6">
            <v>5.1704610622231479</v>
          </cell>
          <cell r="J6"/>
          <cell r="O6"/>
          <cell r="T6"/>
          <cell r="Y6"/>
        </row>
        <row r="7">
          <cell r="B7">
            <v>154</v>
          </cell>
          <cell r="C7">
            <v>4.4000000000000004</v>
          </cell>
          <cell r="D7">
            <v>4.424074059312276</v>
          </cell>
          <cell r="J7">
            <v>7.8079047739302156</v>
          </cell>
          <cell r="O7"/>
          <cell r="T7"/>
          <cell r="Y7"/>
        </row>
        <row r="8">
          <cell r="B8">
            <v>155</v>
          </cell>
          <cell r="C8">
            <v>5.7</v>
          </cell>
          <cell r="D8">
            <v>7.5292800490943188</v>
          </cell>
          <cell r="J8">
            <v>5.8379170181726012</v>
          </cell>
          <cell r="O8">
            <v>8.5842673887766967</v>
          </cell>
          <cell r="T8"/>
          <cell r="Y8"/>
        </row>
        <row r="9">
          <cell r="B9">
            <v>156</v>
          </cell>
          <cell r="C9">
            <v>5.4</v>
          </cell>
          <cell r="D9">
            <v>4.9385171287855014</v>
          </cell>
          <cell r="J9">
            <v>9.3492281276168452</v>
          </cell>
          <cell r="O9">
            <v>5.3813409067041453</v>
          </cell>
          <cell r="T9">
            <v>7.312766411836936</v>
          </cell>
          <cell r="Y9"/>
        </row>
        <row r="10">
          <cell r="B10">
            <v>157</v>
          </cell>
          <cell r="C10">
            <v>5.9</v>
          </cell>
          <cell r="D10">
            <v>5.8547061915720038</v>
          </cell>
          <cell r="J10">
            <v>7.5479601839551256</v>
          </cell>
          <cell r="O10">
            <v>7.3331610138873495</v>
          </cell>
          <cell r="T10">
            <v>7.5479601839551256</v>
          </cell>
          <cell r="Y10">
            <v>6.119736369972852</v>
          </cell>
        </row>
        <row r="11">
          <cell r="B11">
            <v>158</v>
          </cell>
          <cell r="C11">
            <v>5.6</v>
          </cell>
          <cell r="D11">
            <v>5.4336154621230053</v>
          </cell>
          <cell r="J11">
            <v>4.9654261159781186</v>
          </cell>
          <cell r="O11">
            <v>6.2938065547649478</v>
          </cell>
          <cell r="T11">
            <v>7.2452646952775304</v>
          </cell>
          <cell r="Y11">
            <v>6.7952267002261761</v>
          </cell>
        </row>
        <row r="12">
          <cell r="B12">
            <v>159</v>
          </cell>
          <cell r="C12">
            <v>5.9</v>
          </cell>
          <cell r="D12">
            <v>6.0848422657393906</v>
          </cell>
          <cell r="J12">
            <v>5.5783811633855267</v>
          </cell>
          <cell r="O12">
            <v>5.5783811633855267</v>
          </cell>
          <cell r="T12">
            <v>7.4466407819593545</v>
          </cell>
          <cell r="Y12">
            <v>5.5356045198048243</v>
          </cell>
        </row>
        <row r="13">
          <cell r="B13">
            <v>160</v>
          </cell>
          <cell r="C13">
            <v>3.4</v>
          </cell>
          <cell r="D13">
            <v>6.3245160644626175</v>
          </cell>
          <cell r="J13">
            <v>5.1572791445118931</v>
          </cell>
          <cell r="O13">
            <v>4.6942726362631806</v>
          </cell>
          <cell r="T13">
            <v>7.3689022738537888</v>
          </cell>
          <cell r="Y13">
            <v>5.9299892115004269</v>
          </cell>
        </row>
        <row r="14">
          <cell r="B14">
            <v>161</v>
          </cell>
          <cell r="C14">
            <v>3.8</v>
          </cell>
          <cell r="D14">
            <v>5.7289875527549725</v>
          </cell>
          <cell r="J14">
            <v>5.6668189395574347</v>
          </cell>
          <cell r="O14">
            <v>6.6123268813542522</v>
          </cell>
          <cell r="T14">
            <v>5.6668189395574347</v>
          </cell>
          <cell r="Y14">
            <v>7.6130179800940354</v>
          </cell>
        </row>
        <row r="15">
          <cell r="B15">
            <v>162</v>
          </cell>
          <cell r="C15">
            <v>2</v>
          </cell>
          <cell r="D15">
            <v>6.9148456486618484</v>
          </cell>
          <cell r="J15">
            <v>6.9148456486618484</v>
          </cell>
          <cell r="O15">
            <v>7.7295520965169429</v>
          </cell>
          <cell r="T15">
            <v>5.9871910862717179</v>
          </cell>
          <cell r="Y15">
            <v>7.3431821277859903</v>
          </cell>
        </row>
        <row r="16">
          <cell r="B16">
            <v>163</v>
          </cell>
          <cell r="C16">
            <v>2.8</v>
          </cell>
          <cell r="D16">
            <v>7.2150256260848096</v>
          </cell>
          <cell r="J16">
            <v>6.9243895261733472</v>
          </cell>
          <cell r="O16">
            <v>8.3038090720192148</v>
          </cell>
          <cell r="T16">
            <v>7.0046234725302412</v>
          </cell>
          <cell r="Y16">
            <v>6.944279409776545</v>
          </cell>
        </row>
        <row r="17">
          <cell r="B17">
            <v>164</v>
          </cell>
          <cell r="C17">
            <v>3.9</v>
          </cell>
          <cell r="D17">
            <v>7.3696310277051795</v>
          </cell>
          <cell r="J17">
            <v>7.1428280431401516</v>
          </cell>
          <cell r="O17">
            <v>7.3696310277051795</v>
          </cell>
          <cell r="T17">
            <v>7.3696310277051795</v>
          </cell>
          <cell r="Y17">
            <v>7.6456462179884639</v>
          </cell>
        </row>
        <row r="18">
          <cell r="B18">
            <v>165</v>
          </cell>
          <cell r="C18">
            <v>4.4000000000000004</v>
          </cell>
          <cell r="D18">
            <v>7.870493816788434</v>
          </cell>
          <cell r="J18">
            <v>7.6133097984385598</v>
          </cell>
          <cell r="O18">
            <v>7.6133097984385598</v>
          </cell>
          <cell r="T18">
            <v>7.6133097984385598</v>
          </cell>
          <cell r="Y18">
            <v>7.4186424658135017</v>
          </cell>
        </row>
        <row r="19">
          <cell r="B19">
            <v>166</v>
          </cell>
          <cell r="C19">
            <v>5</v>
          </cell>
          <cell r="D19">
            <v>7.0624392968077956</v>
          </cell>
          <cell r="J19">
            <v>6.8770226147514748</v>
          </cell>
          <cell r="O19">
            <v>8.2831712129699007</v>
          </cell>
          <cell r="T19">
            <v>8.2831712129699007</v>
          </cell>
          <cell r="Y19">
            <v>6.994190956324748</v>
          </cell>
        </row>
        <row r="20">
          <cell r="B20">
            <v>167</v>
          </cell>
          <cell r="C20">
            <v>3.8</v>
          </cell>
          <cell r="D20">
            <v>5.1451480434217522</v>
          </cell>
          <cell r="J20">
            <v>5.5751863314423691</v>
          </cell>
          <cell r="O20">
            <v>7.246907987236991</v>
          </cell>
          <cell r="T20">
            <v>7.1034073163738283</v>
          </cell>
          <cell r="Y20">
            <v>7.0442839877233654</v>
          </cell>
        </row>
        <row r="21">
          <cell r="B21">
            <v>168</v>
          </cell>
          <cell r="C21">
            <v>2.8</v>
          </cell>
          <cell r="D21">
            <v>7.5875282937369137</v>
          </cell>
          <cell r="J21">
            <v>5.1972637963110042</v>
          </cell>
          <cell r="O21">
            <v>7.3975155419753262</v>
          </cell>
          <cell r="T21">
            <v>8.4822654103555699</v>
          </cell>
          <cell r="Y21">
            <v>7.3966132201502726</v>
          </cell>
        </row>
        <row r="22">
          <cell r="B22">
            <v>169</v>
          </cell>
          <cell r="C22">
            <v>3.4</v>
          </cell>
          <cell r="D22">
            <v>6.1730883614475633</v>
          </cell>
          <cell r="J22">
            <v>5.7728552823196519</v>
          </cell>
          <cell r="O22">
            <v>6.9182857383978131</v>
          </cell>
          <cell r="T22">
            <v>5.7728552823196519</v>
          </cell>
          <cell r="Y22">
            <v>6.9191004334098398</v>
          </cell>
        </row>
        <row r="23">
          <cell r="B23">
            <v>170</v>
          </cell>
          <cell r="C23">
            <v>3.9</v>
          </cell>
          <cell r="D23">
            <v>6.1386138852394323</v>
          </cell>
          <cell r="J23">
            <v>5.576520979864009</v>
          </cell>
          <cell r="O23">
            <v>5.95608893156985</v>
          </cell>
          <cell r="T23">
            <v>4.8959554370481051</v>
          </cell>
          <cell r="Y23">
            <v>6.1028873407959843</v>
          </cell>
        </row>
        <row r="24">
          <cell r="B24">
            <v>171</v>
          </cell>
          <cell r="C24">
            <v>3.5</v>
          </cell>
          <cell r="D24">
            <v>0.56769397488983131</v>
          </cell>
          <cell r="J24">
            <v>0.87202407404673854</v>
          </cell>
          <cell r="O24">
            <v>0.87202407404673854</v>
          </cell>
          <cell r="T24">
            <v>3.2043750008216341</v>
          </cell>
          <cell r="Y24">
            <v>4.5495360058780348</v>
          </cell>
        </row>
        <row r="25">
          <cell r="B25">
            <v>172</v>
          </cell>
          <cell r="C25">
            <v>5.9</v>
          </cell>
          <cell r="D25">
            <v>0.17603947278228668</v>
          </cell>
          <cell r="J25">
            <v>0.39407730249532541</v>
          </cell>
          <cell r="O25">
            <v>0.66568318668044923</v>
          </cell>
          <cell r="T25">
            <v>2.752563703763748</v>
          </cell>
          <cell r="Y25">
            <v>3.2530729459247021</v>
          </cell>
        </row>
        <row r="26">
          <cell r="B26">
            <v>173</v>
          </cell>
          <cell r="C26">
            <v>5.6</v>
          </cell>
          <cell r="D26">
            <v>8.7505285465390177</v>
          </cell>
          <cell r="J26">
            <v>2.3321925009842244</v>
          </cell>
          <cell r="O26">
            <v>0.9413332343358205</v>
          </cell>
          <cell r="T26">
            <v>2.3321925009842244</v>
          </cell>
          <cell r="Y26">
            <v>2.3321925009842244</v>
          </cell>
        </row>
        <row r="27">
          <cell r="B27">
            <v>174</v>
          </cell>
          <cell r="C27">
            <v>5.9</v>
          </cell>
          <cell r="D27">
            <v>7.6096992596621691</v>
          </cell>
          <cell r="J27">
            <v>7.6096992596621691</v>
          </cell>
          <cell r="O27">
            <v>7.3972700899369928</v>
          </cell>
          <cell r="T27">
            <v>2.8660383979607804</v>
          </cell>
          <cell r="Y27">
            <v>2.8660383979607804</v>
          </cell>
        </row>
        <row r="28">
          <cell r="B28">
            <v>175</v>
          </cell>
          <cell r="C28">
            <v>3.4</v>
          </cell>
          <cell r="D28">
            <v>3.2353689840871911</v>
          </cell>
          <cell r="J28">
            <v>5.6637201794048693</v>
          </cell>
          <cell r="O28">
            <v>6.9183412380281615</v>
          </cell>
          <cell r="T28">
            <v>3.4555794167430514</v>
          </cell>
          <cell r="Y28">
            <v>3.4555794167430514</v>
          </cell>
        </row>
        <row r="29">
          <cell r="B29">
            <v>176</v>
          </cell>
          <cell r="C29">
            <v>3.8</v>
          </cell>
          <cell r="D29">
            <v>1.1738410812110385</v>
          </cell>
          <cell r="J29">
            <v>8.8497742252841469</v>
          </cell>
          <cell r="O29">
            <v>8.3246060231411239</v>
          </cell>
          <cell r="T29">
            <v>10.058065633843997</v>
          </cell>
          <cell r="Y29">
            <v>2.914918016294068</v>
          </cell>
        </row>
        <row r="30">
          <cell r="B30">
            <v>177</v>
          </cell>
          <cell r="C30">
            <v>5</v>
          </cell>
          <cell r="D30">
            <v>5.1103049367293831</v>
          </cell>
          <cell r="J30">
            <v>5.5884916551779114</v>
          </cell>
          <cell r="O30">
            <v>5.5884916551779114</v>
          </cell>
          <cell r="T30">
            <v>5.5884916551779114</v>
          </cell>
          <cell r="Y30">
            <v>10.141009103431347</v>
          </cell>
        </row>
        <row r="31">
          <cell r="B31">
            <v>178</v>
          </cell>
          <cell r="C31">
            <v>3.3</v>
          </cell>
          <cell r="D31">
            <v>7.519963641275079</v>
          </cell>
          <cell r="J31">
            <v>7.150696319205494</v>
          </cell>
          <cell r="O31">
            <v>6.6860905913024888</v>
          </cell>
          <cell r="T31">
            <v>6.6860905913024888</v>
          </cell>
          <cell r="Y31">
            <v>5.820942788523185</v>
          </cell>
        </row>
        <row r="32">
          <cell r="B32">
            <v>179</v>
          </cell>
          <cell r="C32">
            <v>5</v>
          </cell>
          <cell r="D32">
            <v>3.3650359996633981</v>
          </cell>
          <cell r="J32">
            <v>5.3751310375032864</v>
          </cell>
          <cell r="O32">
            <v>5.8042353507111901</v>
          </cell>
          <cell r="T32">
            <v>7.2363853879892783</v>
          </cell>
          <cell r="Y32">
            <v>6.2098726366651311</v>
          </cell>
        </row>
        <row r="33">
          <cell r="B33">
            <v>180</v>
          </cell>
          <cell r="C33">
            <v>4.8</v>
          </cell>
          <cell r="D33">
            <v>4.3893032894780291</v>
          </cell>
          <cell r="J33">
            <v>2.9054279234899192</v>
          </cell>
          <cell r="O33">
            <v>6.9240174596983746</v>
          </cell>
          <cell r="T33">
            <v>3.2373858883532258</v>
          </cell>
          <cell r="Y33">
            <v>6.5208136941320749</v>
          </cell>
        </row>
        <row r="34">
          <cell r="B34">
            <v>181</v>
          </cell>
          <cell r="C34">
            <v>4.5999999999999996</v>
          </cell>
          <cell r="D34">
            <v>11.056105000930108</v>
          </cell>
          <cell r="J34">
            <v>4.9176199920654247</v>
          </cell>
          <cell r="O34">
            <v>7.6594037586090442</v>
          </cell>
          <cell r="T34">
            <v>4.9176199920654247</v>
          </cell>
          <cell r="Y34">
            <v>7.9397757394659401</v>
          </cell>
        </row>
        <row r="35">
          <cell r="B35">
            <v>182</v>
          </cell>
          <cell r="C35">
            <v>3.5</v>
          </cell>
          <cell r="D35">
            <v>4.7294558902758723</v>
          </cell>
          <cell r="J35">
            <v>11.336787919216686</v>
          </cell>
          <cell r="O35">
            <v>9.5605071258489236</v>
          </cell>
          <cell r="T35">
            <v>5.0716981439683053</v>
          </cell>
          <cell r="Y35">
            <v>9.3238193576575483</v>
          </cell>
        </row>
        <row r="36">
          <cell r="B36">
            <v>183</v>
          </cell>
          <cell r="C36">
            <v>3</v>
          </cell>
          <cell r="D36">
            <v>2.3544236970680297</v>
          </cell>
          <cell r="J36">
            <v>5.3774309936535811</v>
          </cell>
          <cell r="O36">
            <v>5.3774309936535811</v>
          </cell>
          <cell r="T36">
            <v>4.7980035235975471</v>
          </cell>
          <cell r="Y36">
            <v>5.4380018920653761</v>
          </cell>
        </row>
        <row r="37">
          <cell r="B37">
            <v>184</v>
          </cell>
          <cell r="C37">
            <v>3.7</v>
          </cell>
          <cell r="D37">
            <v>3.398791880623691</v>
          </cell>
          <cell r="J37">
            <v>2.9082496426212976</v>
          </cell>
          <cell r="O37">
            <v>7.3310992748752168</v>
          </cell>
          <cell r="T37">
            <v>4.5187648293535423</v>
          </cell>
          <cell r="Y37">
            <v>7.3772325520885538</v>
          </cell>
        </row>
        <row r="38">
          <cell r="B38">
            <v>185</v>
          </cell>
          <cell r="C38">
            <v>4.2</v>
          </cell>
          <cell r="D38">
            <v>4.7352800404691138</v>
          </cell>
          <cell r="J38">
            <v>4.9195361511292779</v>
          </cell>
          <cell r="O38">
            <v>3.9531277744839226</v>
          </cell>
          <cell r="T38">
            <v>4.9195361511292779</v>
          </cell>
          <cell r="Y38">
            <v>9.7990747561151803</v>
          </cell>
        </row>
        <row r="39">
          <cell r="B39">
            <v>186</v>
          </cell>
          <cell r="C39">
            <v>3.4</v>
          </cell>
          <cell r="D39">
            <v>2.7759231185835671</v>
          </cell>
          <cell r="J39">
            <v>3.8157749500718769</v>
          </cell>
          <cell r="O39">
            <v>3.5306015779657134</v>
          </cell>
          <cell r="T39">
            <v>5.0737588273413925</v>
          </cell>
          <cell r="Y39">
            <v>8.8130884358967947</v>
          </cell>
        </row>
        <row r="40">
          <cell r="B40">
            <v>187</v>
          </cell>
          <cell r="C40">
            <v>3.5</v>
          </cell>
          <cell r="D40">
            <v>3.5635218946882001</v>
          </cell>
          <cell r="J40">
            <v>5.3241163347588065</v>
          </cell>
          <cell r="O40">
            <v>3.4002687741065327</v>
          </cell>
          <cell r="T40">
            <v>4.7995103906851861</v>
          </cell>
          <cell r="Y40">
            <v>1.8109627930241254</v>
          </cell>
        </row>
        <row r="41">
          <cell r="B41">
            <v>188</v>
          </cell>
          <cell r="C41">
            <v>4.5999999999999996</v>
          </cell>
          <cell r="D41">
            <v>2.718739043720956</v>
          </cell>
          <cell r="J41">
            <v>2.718739043720956</v>
          </cell>
          <cell r="O41">
            <v>2.3567750609392353</v>
          </cell>
          <cell r="T41">
            <v>2.718739043720956</v>
          </cell>
          <cell r="Y41">
            <v>5.3290137901712598</v>
          </cell>
        </row>
        <row r="42">
          <cell r="B42">
            <v>189</v>
          </cell>
          <cell r="C42">
            <v>4.5</v>
          </cell>
          <cell r="D42">
            <v>3.4757862660938303</v>
          </cell>
          <cell r="J42">
            <v>1.8906424540241216</v>
          </cell>
          <cell r="O42">
            <v>1.8906424540241216</v>
          </cell>
          <cell r="T42">
            <v>1.8906424540241216</v>
          </cell>
          <cell r="Y42">
            <v>4.8393327424239132</v>
          </cell>
        </row>
        <row r="43">
          <cell r="B43">
            <v>190</v>
          </cell>
          <cell r="C43">
            <v>3.2</v>
          </cell>
          <cell r="D43">
            <v>4.5287989329121192</v>
          </cell>
          <cell r="J43">
            <v>4.8379044948651808</v>
          </cell>
          <cell r="O43">
            <v>4.1581832664644711</v>
          </cell>
          <cell r="T43">
            <v>4.1581832664644711</v>
          </cell>
          <cell r="Y43">
            <v>5.0232944502112007</v>
          </cell>
        </row>
        <row r="44">
          <cell r="B44">
            <v>191</v>
          </cell>
          <cell r="C44">
            <v>4.9000000000000004</v>
          </cell>
          <cell r="D44">
            <v>2.307005107327734</v>
          </cell>
          <cell r="J44">
            <v>3.533997703083624</v>
          </cell>
          <cell r="O44">
            <v>2.9881095845757817</v>
          </cell>
          <cell r="T44">
            <v>2.8347407964325595</v>
          </cell>
          <cell r="Y44">
            <v>3.7243919207530514</v>
          </cell>
        </row>
        <row r="45">
          <cell r="B45">
            <v>192</v>
          </cell>
          <cell r="C45">
            <v>5</v>
          </cell>
          <cell r="D45">
            <v>4.0777656484164355</v>
          </cell>
          <cell r="J45">
            <v>3.8323164317904066</v>
          </cell>
          <cell r="O45">
            <v>3.8525631400834435</v>
          </cell>
          <cell r="T45">
            <v>4.5299112859354063</v>
          </cell>
          <cell r="Y45">
            <v>3.9567694438197343</v>
          </cell>
        </row>
        <row r="46">
          <cell r="B46">
            <v>193</v>
          </cell>
          <cell r="C46">
            <v>3.3</v>
          </cell>
          <cell r="D46">
            <v>2.531661341042843</v>
          </cell>
          <cell r="J46">
            <v>3.5356288422526108</v>
          </cell>
          <cell r="O46">
            <v>4.1640142937213165</v>
          </cell>
          <cell r="T46">
            <v>3.5356288422526108</v>
          </cell>
          <cell r="Y46">
            <v>3.5356288422526108</v>
          </cell>
        </row>
        <row r="47">
          <cell r="B47">
            <v>194</v>
          </cell>
          <cell r="C47">
            <v>5</v>
          </cell>
          <cell r="D47">
            <v>2.2115815488767399</v>
          </cell>
          <cell r="J47">
            <v>3.4466899414810404</v>
          </cell>
          <cell r="O47">
            <v>3.5645449920028422</v>
          </cell>
          <cell r="T47">
            <v>3.406307578954435</v>
          </cell>
          <cell r="Y47">
            <v>3.406307578954435</v>
          </cell>
        </row>
        <row r="48">
          <cell r="B48">
            <v>195</v>
          </cell>
          <cell r="C48">
            <v>4.8</v>
          </cell>
          <cell r="D48">
            <v>2.7825303530501762</v>
          </cell>
          <cell r="J48">
            <v>3.6560416079133486</v>
          </cell>
          <cell r="O48">
            <v>3.6560416079133486</v>
          </cell>
          <cell r="T48">
            <v>3.7776072507391736</v>
          </cell>
          <cell r="Y48">
            <v>3.7776072507391736</v>
          </cell>
        </row>
        <row r="49">
          <cell r="B49">
            <v>196</v>
          </cell>
          <cell r="C49">
            <v>4.5999999999999996</v>
          </cell>
          <cell r="D49">
            <v>5.0138555987894424</v>
          </cell>
          <cell r="J49">
            <v>4.4920745072023163</v>
          </cell>
          <cell r="O49">
            <v>4.4126411659460425</v>
          </cell>
          <cell r="T49">
            <v>4.4920745072023163</v>
          </cell>
          <cell r="Y49">
            <v>4.8427338208905493</v>
          </cell>
        </row>
        <row r="50">
          <cell r="B50">
            <v>197</v>
          </cell>
          <cell r="C50">
            <v>4.5999999999999996</v>
          </cell>
          <cell r="D50">
            <v>3.1572058375937488</v>
          </cell>
          <cell r="J50">
            <v>3.873958505764922</v>
          </cell>
          <cell r="O50">
            <v>3.422802548352478</v>
          </cell>
          <cell r="T50">
            <v>3.873958505764922</v>
          </cell>
          <cell r="Y50">
            <v>3.156152842253853</v>
          </cell>
        </row>
        <row r="51">
          <cell r="B51">
            <v>198</v>
          </cell>
          <cell r="C51">
            <v>5.0999999999999996</v>
          </cell>
          <cell r="D51">
            <v>1.7888353966355477</v>
          </cell>
          <cell r="J51">
            <v>2.1293136156859016</v>
          </cell>
          <cell r="O51">
            <v>1.654894905867941</v>
          </cell>
          <cell r="T51">
            <v>2.9437102540447522</v>
          </cell>
          <cell r="Y51">
            <v>1.6525657351624956</v>
          </cell>
        </row>
        <row r="52">
          <cell r="B52">
            <v>199</v>
          </cell>
          <cell r="C52">
            <v>5.0999999999999996</v>
          </cell>
          <cell r="D52">
            <v>1.6162804719960147</v>
          </cell>
          <cell r="J52">
            <v>1.4912527926899521</v>
          </cell>
          <cell r="O52">
            <v>1.7357796163276196</v>
          </cell>
          <cell r="T52">
            <v>1.7890497557016349</v>
          </cell>
          <cell r="Y52">
            <v>1.7371414028937753</v>
          </cell>
        </row>
        <row r="53">
          <cell r="B53">
            <v>200</v>
          </cell>
          <cell r="C53">
            <v>3.4</v>
          </cell>
          <cell r="D53">
            <v>1.1689622512584477</v>
          </cell>
          <cell r="J53">
            <v>1.7833966071500111</v>
          </cell>
          <cell r="O53">
            <v>1.9238996309987109</v>
          </cell>
          <cell r="T53">
            <v>1.9238996309987109</v>
          </cell>
          <cell r="Y53">
            <v>1.9426266658267901</v>
          </cell>
        </row>
        <row r="54">
          <cell r="B54">
            <v>201</v>
          </cell>
          <cell r="C54">
            <v>3.4</v>
          </cell>
          <cell r="D54">
            <v>4.0729050752849592</v>
          </cell>
          <cell r="J54">
            <v>5.3332001798165134</v>
          </cell>
          <cell r="O54">
            <v>5.3332001798165134</v>
          </cell>
          <cell r="T54">
            <v>5.3332001798165134</v>
          </cell>
          <cell r="Y54">
            <v>1.9774274235528069</v>
          </cell>
        </row>
        <row r="55">
          <cell r="B55">
            <v>202</v>
          </cell>
          <cell r="C55">
            <v>3.5</v>
          </cell>
          <cell r="D55">
            <v>2.0684740437280613</v>
          </cell>
          <cell r="J55">
            <v>3.6040847903123652</v>
          </cell>
          <cell r="O55">
            <v>4.8387116917281974</v>
          </cell>
          <cell r="T55">
            <v>4.8387116917281974</v>
          </cell>
          <cell r="Y55">
            <v>1.9313100268661092</v>
          </cell>
        </row>
        <row r="56">
          <cell r="B56">
            <v>203</v>
          </cell>
          <cell r="C56">
            <v>3.7</v>
          </cell>
          <cell r="D56">
            <v>1.4370998872546104</v>
          </cell>
          <cell r="J56">
            <v>1.398966651229959</v>
          </cell>
          <cell r="O56">
            <v>3.5505057528744337</v>
          </cell>
          <cell r="T56">
            <v>5.0307450624123877</v>
          </cell>
          <cell r="Y56">
            <v>1.397118566551679</v>
          </cell>
        </row>
        <row r="57">
          <cell r="B57">
            <v>204</v>
          </cell>
          <cell r="C57">
            <v>4.5999999999999996</v>
          </cell>
          <cell r="D57">
            <v>0.96027518320829852</v>
          </cell>
          <cell r="J57">
            <v>0.61045672923096272</v>
          </cell>
          <cell r="O57">
            <v>2.3069180688862563</v>
          </cell>
          <cell r="T57">
            <v>1.3376572218166694</v>
          </cell>
          <cell r="Y57">
            <v>1.689821210188291</v>
          </cell>
        </row>
        <row r="58">
          <cell r="B58">
            <v>205</v>
          </cell>
          <cell r="C58">
            <v>4.3</v>
          </cell>
          <cell r="D58">
            <v>2.8202546135384758</v>
          </cell>
          <cell r="J58">
            <v>1.1322547509450456</v>
          </cell>
          <cell r="O58">
            <v>2.116586267131058</v>
          </cell>
          <cell r="T58">
            <v>1.1322547509450456</v>
          </cell>
          <cell r="Y58">
            <v>1.5425752053778437</v>
          </cell>
        </row>
        <row r="59">
          <cell r="B59">
            <v>206</v>
          </cell>
          <cell r="C59">
            <v>4</v>
          </cell>
          <cell r="D59">
            <v>2.5104374431037448</v>
          </cell>
          <cell r="J59">
            <v>3.0807648119635291</v>
          </cell>
          <cell r="O59">
            <v>2.3620821221200838</v>
          </cell>
          <cell r="T59">
            <v>2.0401857829857084</v>
          </cell>
          <cell r="Y59">
            <v>1.633256942489534</v>
          </cell>
        </row>
        <row r="60">
          <cell r="B60">
            <v>207</v>
          </cell>
          <cell r="C60">
            <v>3.3</v>
          </cell>
          <cell r="D60">
            <v>2.7348148925772819</v>
          </cell>
          <cell r="J60">
            <v>3.136283533904725</v>
          </cell>
          <cell r="O60">
            <v>3.136283533904725</v>
          </cell>
          <cell r="T60">
            <v>3.0023743062152897</v>
          </cell>
          <cell r="Y60">
            <v>2.4507889962707159</v>
          </cell>
        </row>
        <row r="61">
          <cell r="B61">
            <v>208</v>
          </cell>
          <cell r="C61">
            <v>2.9</v>
          </cell>
          <cell r="D61">
            <v>1.3083411345844234</v>
          </cell>
          <cell r="J61">
            <v>1.34106628333839</v>
          </cell>
          <cell r="O61">
            <v>3.835803313259682</v>
          </cell>
          <cell r="T61">
            <v>1.34106628333839</v>
          </cell>
          <cell r="Y61">
            <v>1.9034218525093121</v>
          </cell>
        </row>
        <row r="62">
          <cell r="B62">
            <v>209</v>
          </cell>
          <cell r="C62">
            <v>1.7</v>
          </cell>
          <cell r="D62">
            <v>0.8983935891838708</v>
          </cell>
          <cell r="J62">
            <v>1.1356214055818254</v>
          </cell>
          <cell r="O62">
            <v>1.0487764278882512</v>
          </cell>
          <cell r="T62">
            <v>1.1356214055818254</v>
          </cell>
          <cell r="Y62">
            <v>4.186711772215185</v>
          </cell>
        </row>
        <row r="63">
          <cell r="B63">
            <v>210</v>
          </cell>
          <cell r="C63">
            <v>1.6</v>
          </cell>
          <cell r="D63">
            <v>1.2813815823732875</v>
          </cell>
          <cell r="J63">
            <v>1.5839593862035206</v>
          </cell>
          <cell r="O63">
            <v>1.1454895403902119</v>
          </cell>
          <cell r="T63">
            <v>2.0434826080392829</v>
          </cell>
          <cell r="Y63">
            <v>2.849770425061827</v>
          </cell>
        </row>
        <row r="64">
          <cell r="B64">
            <v>211</v>
          </cell>
          <cell r="C64">
            <v>2.2999999999999998</v>
          </cell>
          <cell r="D64">
            <v>2.5570842637851796</v>
          </cell>
          <cell r="J64">
            <v>1.7206006422215705</v>
          </cell>
          <cell r="O64">
            <v>1.2604933793382445</v>
          </cell>
          <cell r="T64">
            <v>3.0060837128737479</v>
          </cell>
          <cell r="Y64">
            <v>3.1433681115891376</v>
          </cell>
        </row>
        <row r="65">
          <cell r="B65">
            <v>212</v>
          </cell>
          <cell r="C65">
            <v>3.6</v>
          </cell>
          <cell r="D65">
            <v>2.4185045501060549</v>
          </cell>
          <cell r="J65">
            <v>2.7018977287951085</v>
          </cell>
          <cell r="O65">
            <v>2.8323006740568939</v>
          </cell>
          <cell r="T65">
            <v>2.6339900324044838</v>
          </cell>
          <cell r="Y65">
            <v>2.6339900324044838</v>
          </cell>
        </row>
        <row r="66">
          <cell r="B66">
            <v>213</v>
          </cell>
          <cell r="C66">
            <v>2.7</v>
          </cell>
          <cell r="D66">
            <v>4.8562292902978443</v>
          </cell>
          <cell r="J66">
            <v>3.3644906391721863</v>
          </cell>
          <cell r="O66">
            <v>3.3644906391721863</v>
          </cell>
          <cell r="T66">
            <v>3.3644906391721863</v>
          </cell>
          <cell r="Y66">
            <v>3.3644906391721863</v>
          </cell>
        </row>
        <row r="67">
          <cell r="B67">
            <v>214</v>
          </cell>
          <cell r="C67">
            <v>1.1000000000000001</v>
          </cell>
          <cell r="D67">
            <v>0.93554713634966113</v>
          </cell>
          <cell r="J67">
            <v>1.1937049515266986</v>
          </cell>
          <cell r="O67">
            <v>3.8467606236919112</v>
          </cell>
          <cell r="T67">
            <v>3.8467606236919112</v>
          </cell>
          <cell r="Y67">
            <v>3.8467606236919112</v>
          </cell>
        </row>
        <row r="68">
          <cell r="B68">
            <v>215</v>
          </cell>
          <cell r="C68">
            <v>1.7</v>
          </cell>
          <cell r="D68">
            <v>3.7001355034558872</v>
          </cell>
          <cell r="J68">
            <v>1.5681755808050086</v>
          </cell>
          <cell r="O68">
            <v>3.5708450494310888</v>
          </cell>
          <cell r="T68">
            <v>2.3537606248151692</v>
          </cell>
          <cell r="Y68">
            <v>2.3537606248151692</v>
          </cell>
        </row>
        <row r="69">
          <cell r="B69">
            <v>216</v>
          </cell>
          <cell r="C69">
            <v>2.9</v>
          </cell>
          <cell r="D69">
            <v>2.0347268020736715</v>
          </cell>
          <cell r="J69">
            <v>3.1283430127185796</v>
          </cell>
          <cell r="O69">
            <v>2.4416315252803176</v>
          </cell>
          <cell r="T69">
            <v>2.5896462339063633</v>
          </cell>
          <cell r="Y69">
            <v>2.8953756376894915</v>
          </cell>
        </row>
        <row r="70">
          <cell r="B70">
            <v>217</v>
          </cell>
          <cell r="C70">
            <v>3.1</v>
          </cell>
          <cell r="D70">
            <v>2.393943897249097</v>
          </cell>
          <cell r="J70">
            <v>1.3150561360698996</v>
          </cell>
          <cell r="O70">
            <v>2.3875426038951093</v>
          </cell>
          <cell r="T70">
            <v>1.3150561360698996</v>
          </cell>
          <cell r="Y70">
            <v>3.965258137310161</v>
          </cell>
        </row>
        <row r="71">
          <cell r="B71">
            <v>218</v>
          </cell>
          <cell r="C71">
            <v>2.8</v>
          </cell>
          <cell r="D71">
            <v>1.6172216181143153</v>
          </cell>
          <cell r="J71">
            <v>1.0317545031448077</v>
          </cell>
          <cell r="O71">
            <v>0.9847072878197265</v>
          </cell>
          <cell r="T71">
            <v>2.4483262316048271</v>
          </cell>
          <cell r="Y71">
            <v>2.3539471899921023</v>
          </cell>
        </row>
        <row r="72">
          <cell r="B72">
            <v>219</v>
          </cell>
          <cell r="C72">
            <v>2.2000000000000002</v>
          </cell>
          <cell r="D72">
            <v>2.9235638013793985</v>
          </cell>
          <cell r="J72">
            <v>2.2520435724247929</v>
          </cell>
          <cell r="O72">
            <v>2.2520435724247929</v>
          </cell>
          <cell r="T72">
            <v>2.2325990063586092</v>
          </cell>
          <cell r="Y72">
            <v>2.9023399137684716</v>
          </cell>
        </row>
        <row r="73">
          <cell r="B73">
            <v>220</v>
          </cell>
          <cell r="C73">
            <v>2.9</v>
          </cell>
          <cell r="D73">
            <v>3.5224315143280238</v>
          </cell>
          <cell r="J73">
            <v>3.3667933491886246</v>
          </cell>
          <cell r="O73">
            <v>2.4678668740244762</v>
          </cell>
          <cell r="T73">
            <v>2.2353522814971964</v>
          </cell>
          <cell r="Y73">
            <v>3.4984588142530888</v>
          </cell>
        </row>
        <row r="74">
          <cell r="B74">
            <v>221</v>
          </cell>
          <cell r="C74">
            <v>3.2</v>
          </cell>
          <cell r="D74">
            <v>3.3171484229698676</v>
          </cell>
          <cell r="J74">
            <v>3.1516595891768433</v>
          </cell>
          <cell r="O74">
            <v>3.3171484229698676</v>
          </cell>
          <cell r="T74">
            <v>3.1516595891768433</v>
          </cell>
          <cell r="Y74">
            <v>2.9662651072671196</v>
          </cell>
        </row>
        <row r="75">
          <cell r="B75">
            <v>222</v>
          </cell>
          <cell r="C75">
            <v>4.0999999999999996</v>
          </cell>
          <cell r="D75">
            <v>2.9929317201767374</v>
          </cell>
          <cell r="J75">
            <v>2.8251960996772056</v>
          </cell>
          <cell r="O75">
            <v>3.5765112623881339</v>
          </cell>
          <cell r="T75">
            <v>3.0074663391295506</v>
          </cell>
          <cell r="Y75">
            <v>3.5171852291272381</v>
          </cell>
        </row>
        <row r="76">
          <cell r="B76">
            <v>223</v>
          </cell>
          <cell r="C76">
            <v>4.5</v>
          </cell>
          <cell r="D76">
            <v>1.3894284908546701</v>
          </cell>
          <cell r="J76">
            <v>2.4561014192830877</v>
          </cell>
          <cell r="O76">
            <v>2.5792211300892354</v>
          </cell>
          <cell r="T76">
            <v>2.6506350802622274</v>
          </cell>
          <cell r="Y76">
            <v>2.4640506690712001</v>
          </cell>
        </row>
        <row r="77">
          <cell r="B77">
            <v>224</v>
          </cell>
          <cell r="C77">
            <v>2.7</v>
          </cell>
          <cell r="D77">
            <v>0.77187558056673811</v>
          </cell>
          <cell r="J77">
            <v>0.9774616913833486</v>
          </cell>
          <cell r="O77">
            <v>0.93908057153793711</v>
          </cell>
          <cell r="T77">
            <v>0.9774616913833486</v>
          </cell>
          <cell r="Y77">
            <v>2.3987061543638211</v>
          </cell>
        </row>
        <row r="78">
          <cell r="B78">
            <v>225</v>
          </cell>
          <cell r="C78">
            <v>2.5</v>
          </cell>
          <cell r="D78">
            <v>1.4517349975423477</v>
          </cell>
          <cell r="J78">
            <v>1.6572431403898469</v>
          </cell>
          <cell r="O78">
            <v>1.6572431403898469</v>
          </cell>
          <cell r="T78">
            <v>1.6572431403898469</v>
          </cell>
          <cell r="Y78">
            <v>1.6230182069221206</v>
          </cell>
        </row>
        <row r="79">
          <cell r="B79">
            <v>226</v>
          </cell>
          <cell r="C79">
            <v>3.5</v>
          </cell>
          <cell r="D79">
            <v>1.9429672150720436</v>
          </cell>
          <cell r="J79">
            <v>2.5620061311414228</v>
          </cell>
          <cell r="O79">
            <v>2.3331068837649007</v>
          </cell>
          <cell r="T79">
            <v>2.3331068837649007</v>
          </cell>
          <cell r="Y79">
            <v>1.4276751632322271</v>
          </cell>
        </row>
        <row r="80">
          <cell r="B80">
            <v>227</v>
          </cell>
          <cell r="C80">
            <v>4.2</v>
          </cell>
          <cell r="D80">
            <v>2.3831908362241609</v>
          </cell>
          <cell r="J80">
            <v>2.4650123736779697</v>
          </cell>
          <cell r="O80">
            <v>2.7646221394313364</v>
          </cell>
          <cell r="T80">
            <v>2.9061369259920151</v>
          </cell>
          <cell r="Y80">
            <v>1.7151620886790486</v>
          </cell>
        </row>
        <row r="81">
          <cell r="B81">
            <v>228</v>
          </cell>
          <cell r="C81">
            <v>4.8</v>
          </cell>
          <cell r="D81">
            <v>1.3353766155758304</v>
          </cell>
          <cell r="J81">
            <v>1.5135976671484812</v>
          </cell>
          <cell r="O81">
            <v>2.1952331649304013</v>
          </cell>
          <cell r="T81">
            <v>1.5135976671484812</v>
          </cell>
          <cell r="Y81">
            <v>2.1967327324626642</v>
          </cell>
        </row>
        <row r="82">
          <cell r="B82">
            <v>229</v>
          </cell>
          <cell r="C82">
            <v>3.5</v>
          </cell>
          <cell r="D82">
            <v>1.5349556063357479</v>
          </cell>
          <cell r="J82">
            <v>1.8314813953810312</v>
          </cell>
          <cell r="O82">
            <v>1.4710920172839348</v>
          </cell>
          <cell r="T82">
            <v>1.8314813953810312</v>
          </cell>
          <cell r="Y82">
            <v>1.4691750187241972</v>
          </cell>
        </row>
        <row r="83">
          <cell r="B83">
            <v>230</v>
          </cell>
          <cell r="C83">
            <v>2.2999999999999998</v>
          </cell>
          <cell r="D83">
            <v>3.2024057981977547</v>
          </cell>
          <cell r="J83">
            <v>2.3805002677432112</v>
          </cell>
          <cell r="O83">
            <v>1.9780231022868859</v>
          </cell>
          <cell r="T83">
            <v>2.4604403266366299</v>
          </cell>
          <cell r="Y83">
            <v>1.6921133710855432</v>
          </cell>
        </row>
        <row r="84">
          <cell r="B84">
            <v>231</v>
          </cell>
          <cell r="C84">
            <v>3.7</v>
          </cell>
          <cell r="D84">
            <v>1.6752820882294641</v>
          </cell>
          <cell r="J84">
            <v>1.8649000810629834</v>
          </cell>
          <cell r="O84">
            <v>1.8649000810629834</v>
          </cell>
          <cell r="T84">
            <v>2.2639572963226695</v>
          </cell>
          <cell r="Y84">
            <v>1.8090017948490908</v>
          </cell>
        </row>
        <row r="85">
          <cell r="B85">
            <v>232</v>
          </cell>
          <cell r="C85">
            <v>3.7</v>
          </cell>
          <cell r="D85">
            <v>1.4872542626613172</v>
          </cell>
          <cell r="J85">
            <v>1.5603667945498763</v>
          </cell>
          <cell r="O85">
            <v>2.0287861602037252</v>
          </cell>
          <cell r="T85">
            <v>1.5603667945498763</v>
          </cell>
          <cell r="Y85">
            <v>1.4116894656898495</v>
          </cell>
        </row>
        <row r="86">
          <cell r="B86">
            <v>233</v>
          </cell>
          <cell r="C86">
            <v>3.1</v>
          </cell>
          <cell r="D86">
            <v>1.8650898674331471</v>
          </cell>
          <cell r="J86">
            <v>1.3430464130299369</v>
          </cell>
          <cell r="O86">
            <v>1.970459469538774</v>
          </cell>
          <cell r="T86">
            <v>1.3430464130299369</v>
          </cell>
          <cell r="Y86">
            <v>1.3430464130299369</v>
          </cell>
        </row>
        <row r="87">
          <cell r="B87">
            <v>234</v>
          </cell>
          <cell r="C87">
            <v>3.7</v>
          </cell>
          <cell r="D87">
            <v>2.0707219494761127</v>
          </cell>
          <cell r="J87">
            <v>2.0707219494761127</v>
          </cell>
          <cell r="O87">
            <v>1.3403252948917035</v>
          </cell>
          <cell r="T87">
            <v>1.5941563999623436</v>
          </cell>
          <cell r="Y87">
            <v>1.5941563999623436</v>
          </cell>
        </row>
        <row r="88">
          <cell r="B88">
            <v>235</v>
          </cell>
          <cell r="C88">
            <v>3.5</v>
          </cell>
          <cell r="D88">
            <v>2.3152637864522942</v>
          </cell>
          <cell r="J88">
            <v>2.4839905583080348</v>
          </cell>
          <cell r="O88">
            <v>2.4739143381841364</v>
          </cell>
          <cell r="T88">
            <v>2.648125914947363</v>
          </cell>
          <cell r="Y88">
            <v>2.648125914947363</v>
          </cell>
        </row>
        <row r="89">
          <cell r="B89">
            <v>236</v>
          </cell>
          <cell r="C89">
            <v>4.3</v>
          </cell>
          <cell r="D89">
            <v>1.772335774219056</v>
          </cell>
          <cell r="J89">
            <v>1.772335774219056</v>
          </cell>
          <cell r="O89">
            <v>1.6375493888277923</v>
          </cell>
          <cell r="T89">
            <v>1.772335774219056</v>
          </cell>
          <cell r="Y89">
            <v>2.7774442125931622</v>
          </cell>
        </row>
        <row r="90">
          <cell r="B90">
            <v>237</v>
          </cell>
          <cell r="C90">
            <v>4.3</v>
          </cell>
          <cell r="D90">
            <v>2.2387832231156146</v>
          </cell>
          <cell r="J90">
            <v>1.3496454999286791</v>
          </cell>
          <cell r="O90">
            <v>1.3496454999286791</v>
          </cell>
          <cell r="T90">
            <v>1.3496454999286791</v>
          </cell>
          <cell r="Y90">
            <v>2.2405381457551368</v>
          </cell>
        </row>
        <row r="91">
          <cell r="B91">
            <v>238</v>
          </cell>
          <cell r="C91">
            <v>3.9</v>
          </cell>
          <cell r="D91">
            <v>2.2080712374295803</v>
          </cell>
          <cell r="J91">
            <v>1.6937125096612249</v>
          </cell>
          <cell r="O91">
            <v>1.6008187054027567</v>
          </cell>
          <cell r="T91">
            <v>1.6008187054027567</v>
          </cell>
          <cell r="Y91">
            <v>2.7811050454191562</v>
          </cell>
        </row>
        <row r="92">
          <cell r="B92">
            <v>239</v>
          </cell>
          <cell r="C92">
            <v>4.4000000000000004</v>
          </cell>
          <cell r="D92">
            <v>2.6592686485015684</v>
          </cell>
          <cell r="J92">
            <v>2.7673616265673959</v>
          </cell>
          <cell r="O92">
            <v>2.6592686485015684</v>
          </cell>
          <cell r="T92">
            <v>2.6545997083907671</v>
          </cell>
          <cell r="Y92">
            <v>1.8811467809380595</v>
          </cell>
        </row>
        <row r="93">
          <cell r="B93">
            <v>240</v>
          </cell>
          <cell r="C93">
            <v>3.6</v>
          </cell>
          <cell r="D93">
            <v>2.4424190773902144</v>
          </cell>
          <cell r="J93">
            <v>2.5482059904747665</v>
          </cell>
          <cell r="O93">
            <v>2.6627716498894825</v>
          </cell>
          <cell r="T93">
            <v>2.5482059904747665</v>
          </cell>
          <cell r="Y93">
            <v>1.3475764443697491</v>
          </cell>
        </row>
        <row r="94">
          <cell r="B94">
            <v>241</v>
          </cell>
          <cell r="C94">
            <v>3.5</v>
          </cell>
          <cell r="D94">
            <v>2.7412642150960171</v>
          </cell>
          <cell r="J94">
            <v>2.1906306268705897</v>
          </cell>
          <cell r="O94">
            <v>2.3028805045467204</v>
          </cell>
          <cell r="T94">
            <v>2.1906306268705897</v>
          </cell>
          <cell r="Y94">
            <v>2.4835748341245303</v>
          </cell>
        </row>
        <row r="95">
          <cell r="B95">
            <v>242</v>
          </cell>
          <cell r="C95">
            <v>3.7</v>
          </cell>
          <cell r="D95">
            <v>0.83381422095495572</v>
          </cell>
          <cell r="J95">
            <v>1.8075061905775882</v>
          </cell>
          <cell r="O95">
            <v>1.8075061905775882</v>
          </cell>
          <cell r="T95">
            <v>1.7569515582343296</v>
          </cell>
          <cell r="Y95">
            <v>1.6712406920571863</v>
          </cell>
        </row>
        <row r="96">
          <cell r="B96">
            <v>243</v>
          </cell>
          <cell r="C96">
            <v>2.9</v>
          </cell>
          <cell r="D96">
            <v>3.3723378490654996</v>
          </cell>
          <cell r="J96">
            <v>1.886744067372325</v>
          </cell>
          <cell r="O96">
            <v>1.886744067372325</v>
          </cell>
          <cell r="T96">
            <v>3.2116782804222845</v>
          </cell>
          <cell r="Y96">
            <v>1.885588943453977</v>
          </cell>
        </row>
        <row r="97">
          <cell r="B97">
            <v>244</v>
          </cell>
          <cell r="C97">
            <v>2.2999999999999998</v>
          </cell>
          <cell r="D97">
            <v>1.8577295991919787</v>
          </cell>
          <cell r="J97">
            <v>1.3569979336041118</v>
          </cell>
          <cell r="O97">
            <v>1.2549381336790457</v>
          </cell>
          <cell r="T97">
            <v>0.73898336569954037</v>
          </cell>
          <cell r="Y97">
            <v>1.2545902085266969</v>
          </cell>
        </row>
        <row r="98">
          <cell r="B98">
            <v>245</v>
          </cell>
          <cell r="C98">
            <v>2.2000000000000002</v>
          </cell>
          <cell r="D98">
            <v>0.74446809660487545</v>
          </cell>
          <cell r="J98">
            <v>1.6576866809470021</v>
          </cell>
          <cell r="O98">
            <v>0.71774899671406989</v>
          </cell>
          <cell r="T98">
            <v>1.6576866809470021</v>
          </cell>
          <cell r="Y98">
            <v>1.7436242062807372</v>
          </cell>
        </row>
        <row r="99">
          <cell r="B99">
            <v>246</v>
          </cell>
          <cell r="C99">
            <v>2.4</v>
          </cell>
          <cell r="D99">
            <v>1.0034635934750769</v>
          </cell>
          <cell r="J99">
            <v>0.97582315957238519</v>
          </cell>
          <cell r="O99">
            <v>1.0424807135259277</v>
          </cell>
          <cell r="T99">
            <v>1.2381856336475292</v>
          </cell>
          <cell r="Y99">
            <v>1.3392971829700626</v>
          </cell>
        </row>
        <row r="100">
          <cell r="B100">
            <v>247</v>
          </cell>
          <cell r="C100">
            <v>2.6</v>
          </cell>
          <cell r="D100">
            <v>0.86870510419017077</v>
          </cell>
          <cell r="J100">
            <v>1.3154143625476955</v>
          </cell>
          <cell r="O100">
            <v>1.8575775394507263</v>
          </cell>
          <cell r="T100">
            <v>1.6560564672615434</v>
          </cell>
          <cell r="Y100">
            <v>0.79605678958852499</v>
          </cell>
        </row>
        <row r="101">
          <cell r="B101">
            <v>248</v>
          </cell>
          <cell r="C101">
            <v>3.5</v>
          </cell>
          <cell r="D101">
            <v>1.5060433819654784</v>
          </cell>
          <cell r="J101">
            <v>1.6924324060155687</v>
          </cell>
          <cell r="O101">
            <v>1.5060433819654784</v>
          </cell>
          <cell r="T101">
            <v>1.4653767347235047</v>
          </cell>
          <cell r="Y101">
            <v>1.0432719763236586</v>
          </cell>
        </row>
        <row r="102">
          <cell r="B102">
            <v>249</v>
          </cell>
          <cell r="C102">
            <v>2.4</v>
          </cell>
          <cell r="D102">
            <v>1.1073295341288063</v>
          </cell>
          <cell r="J102">
            <v>1.4520118643125315</v>
          </cell>
          <cell r="O102">
            <v>1.4520118643125315</v>
          </cell>
          <cell r="T102">
            <v>1.4520118643125315</v>
          </cell>
          <cell r="Y102">
            <v>1.8650959570636643</v>
          </cell>
        </row>
        <row r="103">
          <cell r="B103">
            <v>250</v>
          </cell>
          <cell r="C103">
            <v>2</v>
          </cell>
          <cell r="D103">
            <v>1.9147900938309788</v>
          </cell>
          <cell r="J103">
            <v>2.2587075503384999</v>
          </cell>
          <cell r="O103">
            <v>2.6489815642379755</v>
          </cell>
          <cell r="T103">
            <v>2.6489815642379755</v>
          </cell>
          <cell r="Y103">
            <v>2.1780991311092488</v>
          </cell>
        </row>
        <row r="104">
          <cell r="B104">
            <v>251</v>
          </cell>
          <cell r="C104">
            <v>3</v>
          </cell>
          <cell r="D104">
            <v>2.8080895882054926</v>
          </cell>
          <cell r="J104">
            <v>2.8897169951306774</v>
          </cell>
          <cell r="O104">
            <v>2.746267228184931</v>
          </cell>
          <cell r="T104">
            <v>3.0846246077193755</v>
          </cell>
          <cell r="Y104">
            <v>2.2684881205410377</v>
          </cell>
        </row>
        <row r="105">
          <cell r="B105">
            <v>252</v>
          </cell>
          <cell r="C105">
            <v>3</v>
          </cell>
          <cell r="D105">
            <v>3.4052717420086771</v>
          </cell>
          <cell r="J105">
            <v>3.4052717420086771</v>
          </cell>
          <cell r="O105">
            <v>2.7082176063877301</v>
          </cell>
          <cell r="T105">
            <v>3.3141826443439326</v>
          </cell>
          <cell r="Y105">
            <v>3.3141826443439326</v>
          </cell>
        </row>
        <row r="106">
          <cell r="B106">
            <v>253</v>
          </cell>
          <cell r="C106">
            <v>3.2</v>
          </cell>
          <cell r="D106">
            <v>2.7838416867390481</v>
          </cell>
          <cell r="J106">
            <v>2.6704776623622966</v>
          </cell>
          <cell r="O106">
            <v>2.3843549552079715</v>
          </cell>
          <cell r="T106">
            <v>2.6704776623622966</v>
          </cell>
          <cell r="Y106">
            <v>2.6704776623622966</v>
          </cell>
        </row>
        <row r="107">
          <cell r="B107">
            <v>254</v>
          </cell>
          <cell r="C107">
            <v>3.7</v>
          </cell>
          <cell r="D107">
            <v>3.6569977025968528</v>
          </cell>
          <cell r="J107">
            <v>3.6569977025968528</v>
          </cell>
          <cell r="O107">
            <v>3.3839241558897104</v>
          </cell>
          <cell r="T107">
            <v>2.5432909672772381</v>
          </cell>
          <cell r="Y107">
            <v>2.5432909672772381</v>
          </cell>
        </row>
        <row r="108">
          <cell r="B108">
            <v>255</v>
          </cell>
          <cell r="C108">
            <v>1.8</v>
          </cell>
          <cell r="D108">
            <v>0.73326796210591227</v>
          </cell>
          <cell r="J108">
            <v>3.642694385254118</v>
          </cell>
          <cell r="O108">
            <v>3.642694385254118</v>
          </cell>
          <cell r="T108">
            <v>1.8977482394028216</v>
          </cell>
          <cell r="Y108">
            <v>1.8977482394028216</v>
          </cell>
        </row>
        <row r="109">
          <cell r="B109">
            <v>256</v>
          </cell>
          <cell r="C109">
            <v>3.5</v>
          </cell>
          <cell r="D109">
            <v>1.8751923615156325</v>
          </cell>
          <cell r="J109">
            <v>1.720551713195124</v>
          </cell>
          <cell r="O109">
            <v>3.5298018571052503</v>
          </cell>
          <cell r="T109">
            <v>1.5509248215727534</v>
          </cell>
          <cell r="Y109">
            <v>1.8798894618810291</v>
          </cell>
        </row>
        <row r="110">
          <cell r="B110">
            <v>257</v>
          </cell>
          <cell r="C110">
            <v>3.6</v>
          </cell>
          <cell r="D110">
            <v>3.3125256877768465</v>
          </cell>
          <cell r="J110">
            <v>2.9027312059269623</v>
          </cell>
          <cell r="O110">
            <v>2.7808066430305298</v>
          </cell>
          <cell r="T110">
            <v>2.9027312059269623</v>
          </cell>
          <cell r="Y110">
            <v>1.8097413281792698</v>
          </cell>
        </row>
        <row r="111">
          <cell r="B111">
            <v>258</v>
          </cell>
          <cell r="C111">
            <v>3.4</v>
          </cell>
          <cell r="D111">
            <v>2.5051432383858505</v>
          </cell>
          <cell r="J111">
            <v>4.0141961123422973</v>
          </cell>
          <cell r="O111">
            <v>1.9140854224540675</v>
          </cell>
          <cell r="T111">
            <v>3.0189231449842127</v>
          </cell>
          <cell r="Y111">
            <v>1.9140642408856887</v>
          </cell>
        </row>
        <row r="112">
          <cell r="B112">
            <v>259</v>
          </cell>
          <cell r="C112">
            <v>2.2000000000000002</v>
          </cell>
          <cell r="D112">
            <v>0.48490287989604813</v>
          </cell>
          <cell r="J112">
            <v>0.8979096503660573</v>
          </cell>
          <cell r="O112">
            <v>2.0749329483894363</v>
          </cell>
          <cell r="T112">
            <v>2.5212581902128015</v>
          </cell>
          <cell r="Y112">
            <v>2.0743044839046534</v>
          </cell>
        </row>
        <row r="113">
          <cell r="B113">
            <v>260</v>
          </cell>
          <cell r="C113">
            <v>3.4</v>
          </cell>
          <cell r="D113">
            <v>2.5083522735873061</v>
          </cell>
          <cell r="J113">
            <v>0.57965458731963948</v>
          </cell>
          <cell r="O113">
            <v>1.699327072365852</v>
          </cell>
          <cell r="T113">
            <v>1.699327072365852</v>
          </cell>
          <cell r="Y113">
            <v>1.8917538861382113</v>
          </cell>
        </row>
        <row r="114">
          <cell r="B114">
            <v>261</v>
          </cell>
          <cell r="C114">
            <v>3.3</v>
          </cell>
          <cell r="D114">
            <v>1.5080216365009116</v>
          </cell>
          <cell r="J114">
            <v>0.87053611796933317</v>
          </cell>
          <cell r="O114">
            <v>0.87053611796933317</v>
          </cell>
          <cell r="T114">
            <v>0.87053611796933317</v>
          </cell>
          <cell r="Y114">
            <v>2.4185687247882628</v>
          </cell>
        </row>
        <row r="115">
          <cell r="B115">
            <v>262</v>
          </cell>
          <cell r="C115">
            <v>3.1</v>
          </cell>
          <cell r="D115">
            <v>0.55722767092875802</v>
          </cell>
          <cell r="J115">
            <v>1.552405129026643</v>
          </cell>
          <cell r="O115">
            <v>1.156252640436134</v>
          </cell>
          <cell r="T115">
            <v>1.156252640436134</v>
          </cell>
          <cell r="Y115">
            <v>1.6960276190084567</v>
          </cell>
        </row>
        <row r="116">
          <cell r="B116">
            <v>263</v>
          </cell>
          <cell r="C116">
            <v>3.4</v>
          </cell>
          <cell r="D116">
            <v>2.808384696100493</v>
          </cell>
          <cell r="J116">
            <v>1.9985031095211168</v>
          </cell>
          <cell r="O116">
            <v>3.2121835670633465</v>
          </cell>
          <cell r="T116">
            <v>2.1004361405312042</v>
          </cell>
          <cell r="Y116">
            <v>2.0010182840895996</v>
          </cell>
        </row>
        <row r="117">
          <cell r="B117">
            <v>264</v>
          </cell>
          <cell r="C117">
            <v>4.0999999999999996</v>
          </cell>
          <cell r="D117">
            <v>0.88526172579693141</v>
          </cell>
          <cell r="J117">
            <v>3.2082028422160205</v>
          </cell>
          <cell r="O117">
            <v>0.91163945643867417</v>
          </cell>
          <cell r="T117">
            <v>3.0859728303870027</v>
          </cell>
          <cell r="Y117">
            <v>2.4387602716663266</v>
          </cell>
        </row>
        <row r="118">
          <cell r="B118">
            <v>265</v>
          </cell>
          <cell r="C118">
            <v>3.2</v>
          </cell>
          <cell r="D118">
            <v>1.0363637996812054</v>
          </cell>
          <cell r="J118">
            <v>0.97678594120060724</v>
          </cell>
          <cell r="O118">
            <v>1.0076643126318809</v>
          </cell>
          <cell r="T118">
            <v>0.97678594120060724</v>
          </cell>
          <cell r="Y118">
            <v>1.9052537260358209</v>
          </cell>
        </row>
        <row r="119">
          <cell r="B119">
            <v>266</v>
          </cell>
          <cell r="C119">
            <v>2.8</v>
          </cell>
          <cell r="D119">
            <v>0.49975610939878889</v>
          </cell>
          <cell r="J119">
            <v>0.39911242725351298</v>
          </cell>
          <cell r="O119">
            <v>0.68894519064213655</v>
          </cell>
          <cell r="T119">
            <v>0.66693737841652467</v>
          </cell>
          <cell r="Y119">
            <v>1.4312438073907567</v>
          </cell>
        </row>
        <row r="120">
          <cell r="B120">
            <v>267</v>
          </cell>
          <cell r="C120">
            <v>2.6</v>
          </cell>
          <cell r="D120">
            <v>2.3947002189722064</v>
          </cell>
          <cell r="J120">
            <v>2.9241741285098986</v>
          </cell>
          <cell r="O120">
            <v>2.9241741285098986</v>
          </cell>
          <cell r="T120">
            <v>1.0908020124021587</v>
          </cell>
          <cell r="Y120">
            <v>0.87893149464625997</v>
          </cell>
        </row>
        <row r="121">
          <cell r="B121">
            <v>268</v>
          </cell>
          <cell r="C121">
            <v>2.6</v>
          </cell>
          <cell r="D121">
            <v>1.8801825357823343</v>
          </cell>
          <cell r="J121">
            <v>2.6367002507992381</v>
          </cell>
          <cell r="O121">
            <v>3.03813055147261</v>
          </cell>
          <cell r="T121">
            <v>1.9670715174729476</v>
          </cell>
          <cell r="Y121">
            <v>2.0133282500213152</v>
          </cell>
        </row>
        <row r="122">
          <cell r="B122">
            <v>269</v>
          </cell>
          <cell r="C122">
            <v>2.6</v>
          </cell>
          <cell r="D122">
            <v>2.0118060664485902</v>
          </cell>
          <cell r="J122">
            <v>2.1983816898274502</v>
          </cell>
          <cell r="O122">
            <v>2.4817286394768412</v>
          </cell>
          <cell r="T122">
            <v>2.1983816898274502</v>
          </cell>
          <cell r="Y122">
            <v>2.4531793359708347</v>
          </cell>
        </row>
        <row r="123">
          <cell r="B123">
            <v>270</v>
          </cell>
          <cell r="C123">
            <v>3.2</v>
          </cell>
          <cell r="D123">
            <v>1.8415575603641938</v>
          </cell>
          <cell r="J123">
            <v>1.3339352819448824</v>
          </cell>
          <cell r="O123">
            <v>2.4529701261814418</v>
          </cell>
          <cell r="T123">
            <v>1.9423567173127914</v>
          </cell>
          <cell r="Y123">
            <v>1.9150753298296481</v>
          </cell>
        </row>
        <row r="124">
          <cell r="B124">
            <v>271</v>
          </cell>
          <cell r="C124">
            <v>2.7</v>
          </cell>
          <cell r="D124">
            <v>2.373105243131846</v>
          </cell>
          <cell r="J124">
            <v>2.0161562724024762</v>
          </cell>
          <cell r="O124">
            <v>2.0512149224787071</v>
          </cell>
          <cell r="T124">
            <v>1.6896391351925142</v>
          </cell>
          <cell r="Y124">
            <v>1.4419799663517092</v>
          </cell>
        </row>
        <row r="125">
          <cell r="B125">
            <v>272</v>
          </cell>
          <cell r="C125">
            <v>3.5</v>
          </cell>
          <cell r="D125">
            <v>1.868924290934749</v>
          </cell>
          <cell r="J125">
            <v>2.9614997994765391</v>
          </cell>
          <cell r="O125">
            <v>1.423476289405553</v>
          </cell>
          <cell r="T125">
            <v>1.7257650856009563</v>
          </cell>
          <cell r="Y125">
            <v>1.423476289405553</v>
          </cell>
        </row>
        <row r="126">
          <cell r="B126">
            <v>273</v>
          </cell>
          <cell r="C126">
            <v>2.4</v>
          </cell>
          <cell r="D126">
            <v>1.61484081411739</v>
          </cell>
          <cell r="J126">
            <v>1.1864787503228138</v>
          </cell>
          <cell r="O126">
            <v>1.1864787503228138</v>
          </cell>
          <cell r="T126">
            <v>1.1864787503228138</v>
          </cell>
          <cell r="Y126">
            <v>1.1864787503228138</v>
          </cell>
        </row>
        <row r="127">
          <cell r="B127">
            <v>274</v>
          </cell>
          <cell r="C127">
            <v>3.3</v>
          </cell>
          <cell r="D127">
            <v>2.0015883608264295</v>
          </cell>
          <cell r="J127">
            <v>1.4706019066539102</v>
          </cell>
          <cell r="O127">
            <v>0.91938163958769892</v>
          </cell>
          <cell r="T127">
            <v>0.91938163958769892</v>
          </cell>
          <cell r="Y127">
            <v>0.91938163958769892</v>
          </cell>
        </row>
        <row r="128">
          <cell r="B128">
            <v>275</v>
          </cell>
          <cell r="C128">
            <v>3.3</v>
          </cell>
          <cell r="D128">
            <v>1.7474607589459781</v>
          </cell>
          <cell r="J128">
            <v>1.6768115627787639</v>
          </cell>
          <cell r="O128">
            <v>1.2432727436742841</v>
          </cell>
          <cell r="T128">
            <v>0.41841663774462562</v>
          </cell>
          <cell r="Y128">
            <v>0.41841663774462562</v>
          </cell>
        </row>
        <row r="129">
          <cell r="B129">
            <v>276</v>
          </cell>
          <cell r="C129">
            <v>3.4</v>
          </cell>
          <cell r="D129">
            <v>0.54647704933541386</v>
          </cell>
          <cell r="J129">
            <v>0.83957342719657968</v>
          </cell>
          <cell r="O129">
            <v>0.92599170512111506</v>
          </cell>
          <cell r="T129">
            <v>0.83957342719657968</v>
          </cell>
          <cell r="Y129">
            <v>1.4223082146942601</v>
          </cell>
        </row>
        <row r="130">
          <cell r="B130">
            <v>277</v>
          </cell>
          <cell r="C130">
            <v>3</v>
          </cell>
          <cell r="D130">
            <v>1.09641878022029</v>
          </cell>
          <cell r="J130">
            <v>1.3511821369327297</v>
          </cell>
          <cell r="O130">
            <v>1.3266794857880584</v>
          </cell>
          <cell r="T130">
            <v>1.3511821369327297</v>
          </cell>
          <cell r="Y130">
            <v>1.0929434103481814</v>
          </cell>
        </row>
        <row r="131">
          <cell r="B131">
            <v>278</v>
          </cell>
          <cell r="C131">
            <v>3.3</v>
          </cell>
          <cell r="D131">
            <v>1.3619770028213634</v>
          </cell>
          <cell r="J131">
            <v>0.96276337032640091</v>
          </cell>
          <cell r="O131">
            <v>1.1661913309282745</v>
          </cell>
          <cell r="T131">
            <v>0.89865324026413518</v>
          </cell>
          <cell r="Y131">
            <v>1.2308532950678701</v>
          </cell>
        </row>
        <row r="132">
          <cell r="B132">
            <v>279</v>
          </cell>
          <cell r="C132">
            <v>2</v>
          </cell>
          <cell r="D132">
            <v>0.90377531202258654</v>
          </cell>
          <cell r="J132">
            <v>0.95096469611076517</v>
          </cell>
          <cell r="O132">
            <v>0.95096469611076517</v>
          </cell>
          <cell r="T132">
            <v>0.94766912696309569</v>
          </cell>
          <cell r="Y132">
            <v>0.8437202660840275</v>
          </cell>
        </row>
        <row r="133">
          <cell r="B133">
            <v>280</v>
          </cell>
          <cell r="C133">
            <v>3.4</v>
          </cell>
          <cell r="D133">
            <v>1.2846428366812703</v>
          </cell>
          <cell r="J133">
            <v>0.3626275030563319</v>
          </cell>
          <cell r="O133">
            <v>1.0389751573855184</v>
          </cell>
          <cell r="T133">
            <v>0.3626275030563319</v>
          </cell>
          <cell r="Y133">
            <v>1.7275085195958764</v>
          </cell>
        </row>
        <row r="134">
          <cell r="B134">
            <v>281</v>
          </cell>
          <cell r="C134">
            <v>3.3</v>
          </cell>
          <cell r="D134">
            <v>1.5942247703167705</v>
          </cell>
          <cell r="J134">
            <v>1.5361078145242781</v>
          </cell>
          <cell r="O134">
            <v>1.2812250251063091</v>
          </cell>
          <cell r="T134">
            <v>1.5361078145242781</v>
          </cell>
          <cell r="Y134">
            <v>1.7627182786643492</v>
          </cell>
        </row>
        <row r="135">
          <cell r="B135">
            <v>282</v>
          </cell>
          <cell r="C135">
            <v>2.2000000000000002</v>
          </cell>
          <cell r="D135">
            <v>1.6095420871849622</v>
          </cell>
          <cell r="J135">
            <v>1.6095420871849622</v>
          </cell>
          <cell r="O135">
            <v>1.2026888801169431</v>
          </cell>
          <cell r="T135">
            <v>1.4984611147327151</v>
          </cell>
          <cell r="Y135">
            <v>1.7725160044969761</v>
          </cell>
        </row>
        <row r="136">
          <cell r="B136">
            <v>283</v>
          </cell>
          <cell r="C136">
            <v>2.2000000000000002</v>
          </cell>
          <cell r="D136">
            <v>1.2439247008039922</v>
          </cell>
          <cell r="J136">
            <v>1.3505160394054669</v>
          </cell>
          <cell r="O136">
            <v>0.94916163834134726</v>
          </cell>
          <cell r="T136">
            <v>1.2044101014612596</v>
          </cell>
          <cell r="Y136">
            <v>1.3508583265759702</v>
          </cell>
        </row>
        <row r="137">
          <cell r="B137">
            <v>284</v>
          </cell>
          <cell r="C137">
            <v>2.2000000000000002</v>
          </cell>
          <cell r="D137">
            <v>1.20419307882661</v>
          </cell>
          <cell r="J137">
            <v>1.20419307882661</v>
          </cell>
          <cell r="O137">
            <v>1.20419307882661</v>
          </cell>
          <cell r="T137">
            <v>1.20419307882661</v>
          </cell>
          <cell r="Y137">
            <v>1.3205058943158434</v>
          </cell>
        </row>
        <row r="138">
          <cell r="B138">
            <v>285</v>
          </cell>
          <cell r="C138">
            <v>2.8</v>
          </cell>
          <cell r="D138">
            <v>1.1403033860228362</v>
          </cell>
          <cell r="J138">
            <v>1.1028580970225079</v>
          </cell>
          <cell r="O138">
            <v>1.1028580970225079</v>
          </cell>
          <cell r="T138">
            <v>1.1028580970225079</v>
          </cell>
          <cell r="Y138">
            <v>0.79178911571133492</v>
          </cell>
        </row>
        <row r="139">
          <cell r="B139">
            <v>286</v>
          </cell>
          <cell r="C139">
            <v>3.2</v>
          </cell>
          <cell r="D139">
            <v>1.3444217977696853</v>
          </cell>
          <cell r="J139">
            <v>1.3444217977696853</v>
          </cell>
          <cell r="O139">
            <v>1.4483409361769219</v>
          </cell>
          <cell r="T139">
            <v>1.4483409361769219</v>
          </cell>
          <cell r="Y139">
            <v>1.2006597967187411</v>
          </cell>
        </row>
        <row r="140">
          <cell r="B140">
            <v>287</v>
          </cell>
          <cell r="C140">
            <v>2.7</v>
          </cell>
          <cell r="D140">
            <v>1.6434854567927888</v>
          </cell>
          <cell r="J140">
            <v>1.5117472693282896</v>
          </cell>
          <cell r="O140">
            <v>1.6434854567927888</v>
          </cell>
          <cell r="T140">
            <v>1.6089071252679841</v>
          </cell>
          <cell r="Y140">
            <v>1.3734812882119556</v>
          </cell>
        </row>
        <row r="141">
          <cell r="B141">
            <v>288</v>
          </cell>
          <cell r="C141">
            <v>2.4</v>
          </cell>
          <cell r="D141">
            <v>1.517412048975477</v>
          </cell>
          <cell r="J141">
            <v>1.3947355361279385</v>
          </cell>
          <cell r="O141">
            <v>1.4343246567989942</v>
          </cell>
          <cell r="T141">
            <v>1.517412048975477</v>
          </cell>
          <cell r="Y141">
            <v>1.4331425394825488</v>
          </cell>
        </row>
        <row r="142">
          <cell r="B142">
            <v>289</v>
          </cell>
          <cell r="C142">
            <v>2.1</v>
          </cell>
          <cell r="D142">
            <v>1.0424961153734895</v>
          </cell>
          <cell r="J142">
            <v>1.2553632423706846</v>
          </cell>
          <cell r="O142">
            <v>1.3456057571758271</v>
          </cell>
          <cell r="T142">
            <v>1.2553632423706846</v>
          </cell>
          <cell r="Y142">
            <v>1.3420255369905281</v>
          </cell>
        </row>
        <row r="143">
          <cell r="B143">
            <v>290</v>
          </cell>
          <cell r="C143">
            <v>2.8</v>
          </cell>
          <cell r="D143">
            <v>1.1523795118276849</v>
          </cell>
          <cell r="J143">
            <v>1.3223721660017247</v>
          </cell>
          <cell r="O143">
            <v>1.4862723587218947</v>
          </cell>
          <cell r="T143">
            <v>1.2638557511455006</v>
          </cell>
          <cell r="Y143">
            <v>1.7244654969853439</v>
          </cell>
        </row>
        <row r="144">
          <cell r="B144">
            <v>291</v>
          </cell>
          <cell r="C144">
            <v>2.5</v>
          </cell>
          <cell r="D144">
            <v>0.90347823558185236</v>
          </cell>
          <cell r="J144">
            <v>1.5619318080437605</v>
          </cell>
          <cell r="O144">
            <v>1.5619318080437605</v>
          </cell>
          <cell r="T144">
            <v>1.1807998750684228</v>
          </cell>
          <cell r="Y144">
            <v>1.5747917315271822</v>
          </cell>
        </row>
        <row r="145">
          <cell r="B145">
            <v>292</v>
          </cell>
          <cell r="C145">
            <v>2.2000000000000002</v>
          </cell>
          <cell r="D145">
            <v>1.0693632724640942</v>
          </cell>
          <cell r="J145">
            <v>0.90940754898995424</v>
          </cell>
          <cell r="O145">
            <v>1.5150422424141723</v>
          </cell>
          <cell r="T145">
            <v>1.0693632724640942</v>
          </cell>
          <cell r="Y145">
            <v>1.0693632724640942</v>
          </cell>
        </row>
        <row r="146">
          <cell r="B146">
            <v>293</v>
          </cell>
          <cell r="C146">
            <v>2.2000000000000002</v>
          </cell>
          <cell r="D146">
            <v>3.8979133480954862</v>
          </cell>
          <cell r="J146">
            <v>2.9738961178959076</v>
          </cell>
          <cell r="O146">
            <v>1.6144498016018622</v>
          </cell>
          <cell r="T146">
            <v>2.9738961178959076</v>
          </cell>
          <cell r="Y146">
            <v>2.9738961178959076</v>
          </cell>
        </row>
        <row r="147">
          <cell r="B147">
            <v>294</v>
          </cell>
          <cell r="C147">
            <v>1.9</v>
          </cell>
          <cell r="D147">
            <v>1.3604281825194233</v>
          </cell>
          <cell r="J147">
            <v>3.1321225854372763</v>
          </cell>
          <cell r="O147">
            <v>1.2220746689875153</v>
          </cell>
          <cell r="T147">
            <v>3.0823849052477277</v>
          </cell>
          <cell r="Y147">
            <v>3.0823849052477277</v>
          </cell>
        </row>
        <row r="148">
          <cell r="B148">
            <v>295</v>
          </cell>
          <cell r="C148">
            <v>2.2000000000000002</v>
          </cell>
          <cell r="D148">
            <v>1.29652821291769</v>
          </cell>
          <cell r="J148">
            <v>1.5268793485723069</v>
          </cell>
          <cell r="O148">
            <v>0.98463432722534205</v>
          </cell>
          <cell r="T148">
            <v>2.6018974771775696</v>
          </cell>
          <cell r="Y148">
            <v>2.6018974771775696</v>
          </cell>
        </row>
        <row r="149">
          <cell r="B149">
            <v>296</v>
          </cell>
          <cell r="C149">
            <v>2.8</v>
          </cell>
          <cell r="D149">
            <v>1.184597632560149</v>
          </cell>
          <cell r="J149">
            <v>1.2908079252234486</v>
          </cell>
          <cell r="O149">
            <v>0.95915020356375491</v>
          </cell>
          <cell r="T149">
            <v>1.9333318236263934</v>
          </cell>
          <cell r="Y149">
            <v>2.5956855953610165</v>
          </cell>
        </row>
        <row r="150">
          <cell r="B150">
            <v>297</v>
          </cell>
          <cell r="C150">
            <v>2</v>
          </cell>
          <cell r="D150">
            <v>1.1213109245477482</v>
          </cell>
          <cell r="J150">
            <v>0.89570758180039356</v>
          </cell>
          <cell r="O150">
            <v>0.89570758180039356</v>
          </cell>
          <cell r="T150">
            <v>0.89570758180039356</v>
          </cell>
          <cell r="Y150">
            <v>1.6534793559112939</v>
          </cell>
        </row>
        <row r="151">
          <cell r="B151">
            <v>298</v>
          </cell>
          <cell r="C151">
            <v>2.4</v>
          </cell>
          <cell r="D151">
            <v>1.2124791688799537</v>
          </cell>
          <cell r="J151">
            <v>1.603588500600011</v>
          </cell>
          <cell r="O151">
            <v>1.4355007719774411</v>
          </cell>
          <cell r="T151">
            <v>1.4355007719774411</v>
          </cell>
          <cell r="Y151">
            <v>1.5169855607333109</v>
          </cell>
        </row>
        <row r="152">
          <cell r="B152">
            <v>299</v>
          </cell>
          <cell r="C152">
            <v>3.2</v>
          </cell>
          <cell r="D152">
            <v>1.1931064255639219</v>
          </cell>
          <cell r="J152">
            <v>1.3066499594079715</v>
          </cell>
          <cell r="O152">
            <v>0.98043231937075337</v>
          </cell>
          <cell r="T152">
            <v>0.95211141596132864</v>
          </cell>
          <cell r="Y152">
            <v>0.89708894173840015</v>
          </cell>
        </row>
        <row r="153">
          <cell r="B153">
            <v>300</v>
          </cell>
          <cell r="C153">
            <v>3</v>
          </cell>
          <cell r="D153">
            <v>0.91640309288788302</v>
          </cell>
          <cell r="J153">
            <v>0.91640309288788302</v>
          </cell>
          <cell r="O153">
            <v>0.88347015097660542</v>
          </cell>
          <cell r="T153">
            <v>1.047334444033402</v>
          </cell>
          <cell r="Y153">
            <v>0.74592881189149218</v>
          </cell>
        </row>
        <row r="154">
          <cell r="B154">
            <v>301</v>
          </cell>
          <cell r="C154">
            <v>4.0999999999999996</v>
          </cell>
          <cell r="D154">
            <v>1.1764429540679433</v>
          </cell>
          <cell r="J154">
            <v>1.3885293173901176</v>
          </cell>
          <cell r="O154">
            <v>0.70628398926875335</v>
          </cell>
          <cell r="T154">
            <v>1.3885293173901176</v>
          </cell>
          <cell r="Y154">
            <v>1.4321107824932677</v>
          </cell>
        </row>
        <row r="155">
          <cell r="B155">
            <v>302</v>
          </cell>
          <cell r="C155">
            <v>2.5</v>
          </cell>
          <cell r="D155">
            <v>0.92679448911940143</v>
          </cell>
          <cell r="J155">
            <v>0.81852363967280295</v>
          </cell>
          <cell r="O155">
            <v>0.81852363967280295</v>
          </cell>
          <cell r="T155">
            <v>1.0334883736523219</v>
          </cell>
          <cell r="Y155">
            <v>0.91463535264678164</v>
          </cell>
        </row>
        <row r="156">
          <cell r="B156">
            <v>303</v>
          </cell>
          <cell r="C156">
            <v>2.2000000000000002</v>
          </cell>
          <cell r="D156">
            <v>1.4538214070281965</v>
          </cell>
          <cell r="J156">
            <v>1.5215106823572171</v>
          </cell>
          <cell r="O156">
            <v>1.5215106823572171</v>
          </cell>
          <cell r="T156">
            <v>1.125813835063749</v>
          </cell>
          <cell r="Y156">
            <v>1.5180393797200209</v>
          </cell>
        </row>
        <row r="157">
          <cell r="B157">
            <v>304</v>
          </cell>
          <cell r="C157">
            <v>1.8</v>
          </cell>
          <cell r="D157">
            <v>2.5620372233219495</v>
          </cell>
          <cell r="J157">
            <v>1.3185556208014426</v>
          </cell>
          <cell r="O157">
            <v>0.90496341176612671</v>
          </cell>
          <cell r="T157">
            <v>1.1537101796210973</v>
          </cell>
          <cell r="Y157">
            <v>0.900971283525833</v>
          </cell>
        </row>
        <row r="158">
          <cell r="B158">
            <v>305</v>
          </cell>
          <cell r="C158">
            <v>2.8</v>
          </cell>
          <cell r="D158">
            <v>1.179194728413655</v>
          </cell>
          <cell r="J158">
            <v>1.2370918569252196</v>
          </cell>
          <cell r="O158">
            <v>0.96298336893468295</v>
          </cell>
          <cell r="T158">
            <v>1.2370918569252196</v>
          </cell>
          <cell r="Y158">
            <v>0.76681908901964646</v>
          </cell>
        </row>
        <row r="159">
          <cell r="B159">
            <v>306</v>
          </cell>
          <cell r="C159">
            <v>2.2999999999999998</v>
          </cell>
          <cell r="D159">
            <v>1.389505752988089</v>
          </cell>
          <cell r="J159">
            <v>0.74047939576544108</v>
          </cell>
          <cell r="O159">
            <v>1.6517612681798495</v>
          </cell>
          <cell r="T159">
            <v>1.0119798833426539</v>
          </cell>
          <cell r="Y159">
            <v>1.4429107966146626</v>
          </cell>
        </row>
        <row r="160">
          <cell r="B160">
            <v>307</v>
          </cell>
          <cell r="C160">
            <v>2.6</v>
          </cell>
          <cell r="D160">
            <v>1.4260826055356401</v>
          </cell>
          <cell r="J160">
            <v>1.6548154374759187</v>
          </cell>
          <cell r="O160">
            <v>1.3230170025605299</v>
          </cell>
          <cell r="T160">
            <v>0.56229245830511354</v>
          </cell>
          <cell r="Y160">
            <v>1.2172952450965526</v>
          </cell>
        </row>
        <row r="161">
          <cell r="B161">
            <v>308</v>
          </cell>
          <cell r="C161">
            <v>3.2</v>
          </cell>
          <cell r="D161">
            <v>0.41704996884002998</v>
          </cell>
          <cell r="J161">
            <v>0.53265866052228572</v>
          </cell>
          <cell r="O161">
            <v>0.49580801078639958</v>
          </cell>
          <cell r="T161">
            <v>0.41704996884002998</v>
          </cell>
          <cell r="Y161">
            <v>0.98047023697542346</v>
          </cell>
        </row>
        <row r="162">
          <cell r="B162">
            <v>309</v>
          </cell>
          <cell r="C162">
            <v>2.6</v>
          </cell>
          <cell r="D162">
            <v>1.7185863113967415</v>
          </cell>
          <cell r="J162">
            <v>1.2321716166937127</v>
          </cell>
          <cell r="O162">
            <v>1.2321716166937127</v>
          </cell>
          <cell r="T162">
            <v>1.2321716166937127</v>
          </cell>
          <cell r="Y162">
            <v>0.77492088368682421</v>
          </cell>
        </row>
        <row r="163">
          <cell r="B163">
            <v>310</v>
          </cell>
          <cell r="C163">
            <v>2.5</v>
          </cell>
          <cell r="D163">
            <v>0.41914482358110677</v>
          </cell>
          <cell r="J163">
            <v>0.56988428118098133</v>
          </cell>
          <cell r="O163">
            <v>1.856948263590616</v>
          </cell>
          <cell r="T163">
            <v>1.856948263590616</v>
          </cell>
          <cell r="Y163">
            <v>1.1011965755509812</v>
          </cell>
        </row>
        <row r="164">
          <cell r="B164">
            <v>311</v>
          </cell>
          <cell r="C164">
            <v>2.9</v>
          </cell>
          <cell r="D164">
            <v>1.4817593195166907</v>
          </cell>
          <cell r="J164">
            <v>1.2347833335010707</v>
          </cell>
          <cell r="O164">
            <v>1.8167998382338875</v>
          </cell>
          <cell r="T164">
            <v>1.985688317233494</v>
          </cell>
          <cell r="Y164">
            <v>1.1004113013381092</v>
          </cell>
        </row>
        <row r="165">
          <cell r="B165">
            <v>312</v>
          </cell>
          <cell r="C165">
            <v>1.6</v>
          </cell>
          <cell r="D165">
            <v>1.7472336960063397</v>
          </cell>
          <cell r="J165">
            <v>1.9218622552467417</v>
          </cell>
          <cell r="O165">
            <v>1.6261098784660606</v>
          </cell>
          <cell r="T165">
            <v>1.3773663597231789</v>
          </cell>
          <cell r="Y165">
            <v>0.97720528982541455</v>
          </cell>
        </row>
        <row r="166">
          <cell r="B166">
            <v>313</v>
          </cell>
          <cell r="C166">
            <v>2.7</v>
          </cell>
          <cell r="D166">
            <v>1.202611760668755</v>
          </cell>
          <cell r="J166">
            <v>1.7184810074646601</v>
          </cell>
          <cell r="O166">
            <v>1.6277706393184532</v>
          </cell>
          <cell r="T166">
            <v>1.7184810074646601</v>
          </cell>
          <cell r="Y166">
            <v>1.7184810074646601</v>
          </cell>
        </row>
        <row r="167">
          <cell r="B167">
            <v>314</v>
          </cell>
          <cell r="C167">
            <v>2.9</v>
          </cell>
          <cell r="D167">
            <v>1.2393516847519157</v>
          </cell>
          <cell r="J167">
            <v>1.0703338874629864</v>
          </cell>
          <cell r="O167">
            <v>1.4019223462118493</v>
          </cell>
          <cell r="T167">
            <v>1.4462766114069399</v>
          </cell>
          <cell r="Y167">
            <v>1.4462766114069399</v>
          </cell>
        </row>
        <row r="168">
          <cell r="B168">
            <v>315</v>
          </cell>
          <cell r="C168">
            <v>2.6</v>
          </cell>
          <cell r="D168">
            <v>1.2684217003839542</v>
          </cell>
          <cell r="J168">
            <v>1.2994307257427307</v>
          </cell>
          <cell r="O168">
            <v>1.2994307257427307</v>
          </cell>
          <cell r="T168">
            <v>1.1806594161829838</v>
          </cell>
          <cell r="Y168">
            <v>1.1806594161829838</v>
          </cell>
        </row>
        <row r="169">
          <cell r="B169">
            <v>316</v>
          </cell>
          <cell r="C169">
            <v>2.5</v>
          </cell>
          <cell r="D169">
            <v>1.6610524820349775</v>
          </cell>
          <cell r="J169">
            <v>1.6610524820349775</v>
          </cell>
          <cell r="O169">
            <v>1.3723137655349478</v>
          </cell>
          <cell r="T169">
            <v>1.4903240050407434</v>
          </cell>
          <cell r="Y169">
            <v>1.085236898132325</v>
          </cell>
        </row>
        <row r="170">
          <cell r="B170">
            <v>317</v>
          </cell>
          <cell r="C170">
            <v>2.6</v>
          </cell>
          <cell r="D170">
            <v>1.408805074446186</v>
          </cell>
          <cell r="J170">
            <v>1.6374416460191998</v>
          </cell>
          <cell r="O170">
            <v>1.2463682351463126</v>
          </cell>
          <cell r="T170">
            <v>1.6374416460191998</v>
          </cell>
          <cell r="Y170">
            <v>1.1001534578591918</v>
          </cell>
        </row>
        <row r="171">
          <cell r="B171">
            <v>318</v>
          </cell>
          <cell r="C171">
            <v>1.7</v>
          </cell>
          <cell r="D171">
            <v>1.2151455203123527</v>
          </cell>
          <cell r="J171">
            <v>1.4216241465079775</v>
          </cell>
          <cell r="O171">
            <v>1.3070896761848783</v>
          </cell>
          <cell r="T171">
            <v>1.6389535836241584</v>
          </cell>
          <cell r="Y171">
            <v>1.3406670852055194</v>
          </cell>
        </row>
        <row r="172">
          <cell r="B172">
            <v>319</v>
          </cell>
          <cell r="C172">
            <v>1.4</v>
          </cell>
          <cell r="D172">
            <v>1.6627684802561205</v>
          </cell>
          <cell r="J172">
            <v>1.686494031737457</v>
          </cell>
          <cell r="O172">
            <v>1.3796154840005905</v>
          </cell>
          <cell r="T172">
            <v>2.1169918667206855</v>
          </cell>
          <cell r="Y172">
            <v>1.419538586523611</v>
          </cell>
        </row>
        <row r="173">
          <cell r="B173">
            <v>320</v>
          </cell>
          <cell r="C173">
            <v>2.6</v>
          </cell>
          <cell r="D173">
            <v>1.009821763850707</v>
          </cell>
          <cell r="J173">
            <v>1.6958746050569959</v>
          </cell>
          <cell r="O173">
            <v>1.4765071675055863</v>
          </cell>
          <cell r="T173">
            <v>1.6958746050569959</v>
          </cell>
          <cell r="Y173">
            <v>1.3855186121062122</v>
          </cell>
        </row>
        <row r="174">
          <cell r="B174">
            <v>321</v>
          </cell>
          <cell r="C174">
            <v>2.6</v>
          </cell>
          <cell r="D174">
            <v>2.4658916537639599</v>
          </cell>
          <cell r="J174">
            <v>2.8421152150522349</v>
          </cell>
          <cell r="O174">
            <v>2.8421152150522349</v>
          </cell>
          <cell r="T174">
            <v>2.8421152150522349</v>
          </cell>
          <cell r="Y174">
            <v>1.5795541042169088</v>
          </cell>
        </row>
        <row r="175">
          <cell r="B175">
            <v>322</v>
          </cell>
          <cell r="C175">
            <v>2.6</v>
          </cell>
          <cell r="D175">
            <v>1.2239999864346469</v>
          </cell>
          <cell r="J175">
            <v>2.0007558898097497</v>
          </cell>
          <cell r="O175">
            <v>2.3992364354533042</v>
          </cell>
          <cell r="T175">
            <v>2.3992364354533042</v>
          </cell>
          <cell r="Y175">
            <v>0.99059095085608184</v>
          </cell>
        </row>
        <row r="176">
          <cell r="B176">
            <v>323</v>
          </cell>
          <cell r="C176">
            <v>2.2999999999999998</v>
          </cell>
          <cell r="D176">
            <v>1.2587603427363663</v>
          </cell>
          <cell r="J176">
            <v>1.6949954602131398</v>
          </cell>
          <cell r="O176">
            <v>1.5770900301983948</v>
          </cell>
          <cell r="T176">
            <v>2.249971456704452</v>
          </cell>
          <cell r="Y176">
            <v>1.6850043100048646</v>
          </cell>
        </row>
        <row r="177">
          <cell r="B177">
            <v>324</v>
          </cell>
          <cell r="C177">
            <v>1.7</v>
          </cell>
          <cell r="D177">
            <v>0.9751301570711608</v>
          </cell>
          <cell r="J177">
            <v>1.2850643911872934</v>
          </cell>
          <cell r="O177">
            <v>1.3205688657939203</v>
          </cell>
          <cell r="T177">
            <v>1.4308915754865146</v>
          </cell>
          <cell r="Y177">
            <v>1.3629632917933077</v>
          </cell>
        </row>
        <row r="178">
          <cell r="B178">
            <v>325</v>
          </cell>
          <cell r="C178">
            <v>2.1</v>
          </cell>
          <cell r="D178">
            <v>1.1753096350101566</v>
          </cell>
          <cell r="J178">
            <v>1.4060601216341579</v>
          </cell>
          <cell r="O178">
            <v>1.3924187454098678</v>
          </cell>
          <cell r="T178">
            <v>1.4060601216341579</v>
          </cell>
          <cell r="Y178">
            <v>1.6110416752172942</v>
          </cell>
        </row>
        <row r="179">
          <cell r="B179">
            <v>326</v>
          </cell>
          <cell r="C179">
            <v>2.2999999999999998</v>
          </cell>
          <cell r="D179">
            <v>0.6926847498841614</v>
          </cell>
          <cell r="J179">
            <v>0.59622252696606071</v>
          </cell>
          <cell r="O179">
            <v>0.87315725094084951</v>
          </cell>
          <cell r="T179">
            <v>1.2573193115979362</v>
          </cell>
          <cell r="Y179">
            <v>1.3364195001967074</v>
          </cell>
        </row>
        <row r="180">
          <cell r="B180">
            <v>327</v>
          </cell>
          <cell r="C180">
            <v>2.2999999999999998</v>
          </cell>
          <cell r="D180">
            <v>1.6233101601262274</v>
          </cell>
          <cell r="J180">
            <v>1.2553400489840938</v>
          </cell>
          <cell r="O180">
            <v>1.2553400489840938</v>
          </cell>
          <cell r="T180">
            <v>1.3922699398507594</v>
          </cell>
          <cell r="Y180">
            <v>0.97242307539311645</v>
          </cell>
        </row>
        <row r="181">
          <cell r="B181">
            <v>328</v>
          </cell>
          <cell r="C181">
            <v>2.2000000000000002</v>
          </cell>
          <cell r="D181">
            <v>1.5172478827384368</v>
          </cell>
          <cell r="J181">
            <v>1.7193631982920605</v>
          </cell>
          <cell r="O181">
            <v>1.598975631055167</v>
          </cell>
          <cell r="T181">
            <v>1.0873061411971179</v>
          </cell>
          <cell r="Y181">
            <v>1.3759825907702803</v>
          </cell>
        </row>
        <row r="182">
          <cell r="B182">
            <v>329</v>
          </cell>
          <cell r="C182">
            <v>2.2999999999999998</v>
          </cell>
          <cell r="D182">
            <v>1.5869204189054114</v>
          </cell>
          <cell r="J182">
            <v>1.9719660824461911</v>
          </cell>
          <cell r="O182">
            <v>1.2689729995807306</v>
          </cell>
          <cell r="T182">
            <v>1.9719660824461911</v>
          </cell>
          <cell r="Y182">
            <v>1.9038455458380676</v>
          </cell>
        </row>
        <row r="183">
          <cell r="B183">
            <v>330</v>
          </cell>
          <cell r="C183">
            <v>1.1000000000000001</v>
          </cell>
          <cell r="D183">
            <v>1.4435918754923995</v>
          </cell>
          <cell r="J183">
            <v>2.1039470546479837</v>
          </cell>
          <cell r="O183">
            <v>1.3316091287457903</v>
          </cell>
          <cell r="T183">
            <v>2.0893790018676723</v>
          </cell>
          <cell r="Y183">
            <v>2.3120142921225799</v>
          </cell>
        </row>
        <row r="184">
          <cell r="B184">
            <v>331</v>
          </cell>
          <cell r="C184">
            <v>2.2999999999999998</v>
          </cell>
          <cell r="D184">
            <v>1.8504287719518659</v>
          </cell>
          <cell r="J184">
            <v>2.3879914933519819</v>
          </cell>
          <cell r="O184">
            <v>1.4028370089487776</v>
          </cell>
          <cell r="T184">
            <v>2.0817888851795794</v>
          </cell>
          <cell r="Y184">
            <v>1.7485391588726988</v>
          </cell>
        </row>
        <row r="185">
          <cell r="B185">
            <v>332</v>
          </cell>
          <cell r="C185">
            <v>2.1</v>
          </cell>
          <cell r="D185">
            <v>2.0463732732973274</v>
          </cell>
          <cell r="J185">
            <v>2.0463732732973274</v>
          </cell>
          <cell r="O185">
            <v>1.6735339571239136</v>
          </cell>
          <cell r="T185">
            <v>1.6735339571239136</v>
          </cell>
          <cell r="Y185">
            <v>1.6735339571239136</v>
          </cell>
        </row>
        <row r="186">
          <cell r="B186">
            <v>333</v>
          </cell>
          <cell r="C186">
            <v>2</v>
          </cell>
          <cell r="D186">
            <v>1.9309286279674589</v>
          </cell>
          <cell r="J186">
            <v>2.4182794450645311</v>
          </cell>
          <cell r="O186">
            <v>2.4182794450645311</v>
          </cell>
          <cell r="T186">
            <v>2.4182794450645311</v>
          </cell>
          <cell r="Y186">
            <v>2.4182794450645311</v>
          </cell>
        </row>
        <row r="187">
          <cell r="B187">
            <v>334</v>
          </cell>
          <cell r="C187">
            <v>2</v>
          </cell>
          <cell r="D187">
            <v>1.2688764045355876</v>
          </cell>
          <cell r="J187">
            <v>1.0449903913000613</v>
          </cell>
          <cell r="O187">
            <v>2.5041772621164511</v>
          </cell>
          <cell r="T187">
            <v>2.5041772621164511</v>
          </cell>
          <cell r="Y187">
            <v>2.5041772621164511</v>
          </cell>
        </row>
        <row r="188">
          <cell r="B188">
            <v>335</v>
          </cell>
          <cell r="C188">
            <v>1.1000000000000001</v>
          </cell>
          <cell r="D188">
            <v>0.55180085503456766</v>
          </cell>
          <cell r="J188">
            <v>1.2648125124448986</v>
          </cell>
          <cell r="O188">
            <v>0.55180085503456766</v>
          </cell>
          <cell r="T188">
            <v>2.9812882110812158</v>
          </cell>
          <cell r="Y188">
            <v>2.9812882110812158</v>
          </cell>
        </row>
        <row r="189">
          <cell r="B189">
            <v>336</v>
          </cell>
          <cell r="C189">
            <v>0.9</v>
          </cell>
          <cell r="D189">
            <v>0.79289563995111512</v>
          </cell>
          <cell r="J189">
            <v>0.96534603048867595</v>
          </cell>
          <cell r="O189">
            <v>1.2574522694176729</v>
          </cell>
          <cell r="T189">
            <v>0.96534603048867595</v>
          </cell>
          <cell r="Y189">
            <v>2.2177889707396408</v>
          </cell>
        </row>
        <row r="190">
          <cell r="B190">
            <v>337</v>
          </cell>
          <cell r="C190">
            <v>1.1000000000000001</v>
          </cell>
          <cell r="D190">
            <v>1.8485333018753862</v>
          </cell>
          <cell r="J190">
            <v>1.2666802247066435</v>
          </cell>
          <cell r="O190">
            <v>1.8800578860101977</v>
          </cell>
          <cell r="T190">
            <v>1.2666802247066435</v>
          </cell>
          <cell r="Y190">
            <v>2.0119930767732588</v>
          </cell>
        </row>
        <row r="191">
          <cell r="B191">
            <v>338</v>
          </cell>
          <cell r="C191">
            <v>2</v>
          </cell>
          <cell r="D191">
            <v>2.237076672611308</v>
          </cell>
          <cell r="J191">
            <v>2.237076672611308</v>
          </cell>
          <cell r="O191">
            <v>2.237076672611308</v>
          </cell>
          <cell r="T191">
            <v>1.611130846881337</v>
          </cell>
          <cell r="Y191">
            <v>1.6676846645643215</v>
          </cell>
        </row>
        <row r="192">
          <cell r="B192">
            <v>339</v>
          </cell>
          <cell r="C192">
            <v>1.7</v>
          </cell>
          <cell r="D192">
            <v>1.4558760050323407</v>
          </cell>
          <cell r="J192">
            <v>1.7459063549614247</v>
          </cell>
          <cell r="O192">
            <v>1.7459063549614247</v>
          </cell>
          <cell r="T192">
            <v>1.83816148672612</v>
          </cell>
          <cell r="Y192">
            <v>1.6763446104882185</v>
          </cell>
        </row>
        <row r="193">
          <cell r="B193">
            <v>340</v>
          </cell>
          <cell r="C193">
            <v>1.8</v>
          </cell>
          <cell r="D193">
            <v>1.6812992035223531</v>
          </cell>
          <cell r="J193">
            <v>1.2774201586515093</v>
          </cell>
          <cell r="O193">
            <v>1.2425086900575864</v>
          </cell>
          <cell r="T193">
            <v>1.483519404584144</v>
          </cell>
          <cell r="Y193">
            <v>2.1243465278226963</v>
          </cell>
        </row>
        <row r="194">
          <cell r="B194">
            <v>341</v>
          </cell>
          <cell r="C194">
            <v>1.8</v>
          </cell>
          <cell r="D194">
            <v>1.7023636296971283</v>
          </cell>
          <cell r="J194">
            <v>2.4253716434660446</v>
          </cell>
          <cell r="O194">
            <v>1.8420886383793835</v>
          </cell>
          <cell r="T194">
            <v>2.4253716434660446</v>
          </cell>
          <cell r="Y194">
            <v>2.1293678935327334</v>
          </cell>
        </row>
        <row r="195">
          <cell r="B195">
            <v>342</v>
          </cell>
          <cell r="C195">
            <v>1.7</v>
          </cell>
          <cell r="D195">
            <v>1.9077426324682765</v>
          </cell>
          <cell r="J195">
            <v>2.3945778273984337</v>
          </cell>
          <cell r="O195">
            <v>0.99729969802554108</v>
          </cell>
          <cell r="T195">
            <v>2.5101014237202768</v>
          </cell>
          <cell r="Y195">
            <v>2.0786646036738681</v>
          </cell>
        </row>
        <row r="196">
          <cell r="B196">
            <v>343</v>
          </cell>
          <cell r="C196">
            <v>1.9</v>
          </cell>
          <cell r="D196">
            <v>1.8266430978891766</v>
          </cell>
          <cell r="J196">
            <v>1.7471631254299453</v>
          </cell>
          <cell r="O196">
            <v>1.6401092748487787</v>
          </cell>
          <cell r="T196">
            <v>2.9841656359549291</v>
          </cell>
          <cell r="Y196">
            <v>1.7453429132635914</v>
          </cell>
        </row>
        <row r="197">
          <cell r="B197">
            <v>344</v>
          </cell>
          <cell r="C197">
            <v>2</v>
          </cell>
          <cell r="D197">
            <v>1.4048492964071755</v>
          </cell>
          <cell r="J197">
            <v>1.4048492964071755</v>
          </cell>
          <cell r="O197">
            <v>1.1505776400234125</v>
          </cell>
          <cell r="T197">
            <v>2.107024352355352</v>
          </cell>
          <cell r="Y197">
            <v>1.2423955482400482</v>
          </cell>
        </row>
        <row r="198">
          <cell r="B198">
            <v>345</v>
          </cell>
          <cell r="C198">
            <v>1.6</v>
          </cell>
          <cell r="D198">
            <v>1.514753255854004</v>
          </cell>
          <cell r="J198">
            <v>1.7116657172266045</v>
          </cell>
          <cell r="O198">
            <v>1.7116657172266045</v>
          </cell>
          <cell r="T198">
            <v>1.7116657172266045</v>
          </cell>
          <cell r="Y198">
            <v>2.0568288493381033</v>
          </cell>
        </row>
        <row r="199">
          <cell r="B199">
            <v>346</v>
          </cell>
          <cell r="C199">
            <v>2.2000000000000002</v>
          </cell>
          <cell r="D199">
            <v>3.0030999334806112</v>
          </cell>
          <cell r="J199">
            <v>3.0030999334806112</v>
          </cell>
          <cell r="O199">
            <v>2.7400580007606923</v>
          </cell>
          <cell r="T199">
            <v>2.7400580007606923</v>
          </cell>
          <cell r="Y199">
            <v>2.3055021827509852</v>
          </cell>
        </row>
        <row r="200">
          <cell r="B200">
            <v>347</v>
          </cell>
          <cell r="C200">
            <v>2.2000000000000002</v>
          </cell>
          <cell r="D200">
            <v>2.0985233152604224</v>
          </cell>
          <cell r="J200">
            <v>2.0085225410113368</v>
          </cell>
          <cell r="O200">
            <v>2.6428449262784151</v>
          </cell>
          <cell r="T200">
            <v>2.8548982388720403</v>
          </cell>
          <cell r="Y200">
            <v>2.1015550495258397</v>
          </cell>
        </row>
        <row r="201">
          <cell r="B201">
            <v>348</v>
          </cell>
          <cell r="C201">
            <v>2.2000000000000002</v>
          </cell>
          <cell r="D201">
            <v>2.3418293815740325</v>
          </cell>
          <cell r="J201">
            <v>2.1786589099674174</v>
          </cell>
          <cell r="O201">
            <v>2.2337089145444589</v>
          </cell>
          <cell r="T201">
            <v>2.0090321711524752</v>
          </cell>
          <cell r="Y201">
            <v>2.2337089145444589</v>
          </cell>
        </row>
        <row r="202">
          <cell r="B202">
            <v>349</v>
          </cell>
          <cell r="C202">
            <v>3.1</v>
          </cell>
          <cell r="D202">
            <v>1.0512906049276352</v>
          </cell>
          <cell r="J202">
            <v>2.4010109572087499</v>
          </cell>
          <cell r="O202">
            <v>2.4293151988121395</v>
          </cell>
          <cell r="T202">
            <v>2.4010109572087499</v>
          </cell>
          <cell r="Y202">
            <v>2.4310201142416887</v>
          </cell>
        </row>
        <row r="203">
          <cell r="B203">
            <v>350</v>
          </cell>
          <cell r="C203">
            <v>2.2999999999999998</v>
          </cell>
          <cell r="D203">
            <v>2.2050742280292286</v>
          </cell>
          <cell r="J203">
            <v>2.4155535544961539</v>
          </cell>
          <cell r="O203">
            <v>2.4155535544961539</v>
          </cell>
          <cell r="T203">
            <v>2.6916291310312364</v>
          </cell>
          <cell r="Y203">
            <v>2.5156383970729208</v>
          </cell>
        </row>
        <row r="204">
          <cell r="B204">
            <v>351</v>
          </cell>
          <cell r="C204">
            <v>1.9</v>
          </cell>
          <cell r="D204">
            <v>1.6866446429100543</v>
          </cell>
          <cell r="J204">
            <v>1.736723903001159</v>
          </cell>
          <cell r="O204">
            <v>1.736723903001159</v>
          </cell>
          <cell r="T204">
            <v>2.6392383185410209</v>
          </cell>
          <cell r="Y204">
            <v>2.4014471643144102</v>
          </cell>
        </row>
        <row r="205">
          <cell r="B205">
            <v>352</v>
          </cell>
          <cell r="C205">
            <v>1.3</v>
          </cell>
          <cell r="D205">
            <v>2.3963858452558346</v>
          </cell>
          <cell r="J205">
            <v>1.9096575155945488</v>
          </cell>
          <cell r="O205">
            <v>1.5536971142101523</v>
          </cell>
          <cell r="T205">
            <v>2.2402937540070531</v>
          </cell>
          <cell r="Y205">
            <v>2.3963858452558346</v>
          </cell>
        </row>
        <row r="206">
          <cell r="B206">
            <v>353</v>
          </cell>
          <cell r="C206">
            <v>1.6</v>
          </cell>
          <cell r="D206">
            <v>2.9482052142740471</v>
          </cell>
          <cell r="J206">
            <v>1.7487455794988798</v>
          </cell>
          <cell r="O206">
            <v>2.7073689953475846</v>
          </cell>
          <cell r="T206">
            <v>1.7487455794988798</v>
          </cell>
          <cell r="Y206">
            <v>1.7487455794988798</v>
          </cell>
        </row>
        <row r="207">
          <cell r="B207">
            <v>354</v>
          </cell>
          <cell r="C207">
            <v>1.6</v>
          </cell>
          <cell r="D207">
            <v>1.2905137348340816</v>
          </cell>
          <cell r="J207">
            <v>1.0532213319871955</v>
          </cell>
          <cell r="O207">
            <v>1.665865082534643</v>
          </cell>
          <cell r="T207">
            <v>1.2464621327582548</v>
          </cell>
          <cell r="Y207">
            <v>1.2464621327582548</v>
          </cell>
        </row>
        <row r="208">
          <cell r="B208">
            <v>355</v>
          </cell>
          <cell r="C208">
            <v>2</v>
          </cell>
          <cell r="D208">
            <v>2.5496478234685127</v>
          </cell>
          <cell r="J208">
            <v>2.8630825925050032</v>
          </cell>
          <cell r="O208">
            <v>1.9564879122252006</v>
          </cell>
          <cell r="T208">
            <v>2.0588833435952041</v>
          </cell>
          <cell r="Y208">
            <v>2.0588833435952041</v>
          </cell>
        </row>
        <row r="209">
          <cell r="B209">
            <v>356</v>
          </cell>
          <cell r="C209">
            <v>1.5</v>
          </cell>
          <cell r="D209">
            <v>1.129364072064535</v>
          </cell>
          <cell r="J209">
            <v>1.129364072064535</v>
          </cell>
          <cell r="O209">
            <v>1.051857704458647</v>
          </cell>
          <cell r="T209">
            <v>1.129364072064535</v>
          </cell>
          <cell r="Y209">
            <v>2.3137200654074483</v>
          </cell>
        </row>
        <row r="210">
          <cell r="B210">
            <v>357</v>
          </cell>
          <cell r="C210">
            <v>2.1</v>
          </cell>
          <cell r="D210">
            <v>1.8351172604490904</v>
          </cell>
          <cell r="J210">
            <v>1.2745874174077401</v>
          </cell>
          <cell r="O210">
            <v>1.2745874174077401</v>
          </cell>
          <cell r="T210">
            <v>1.2745874174077401</v>
          </cell>
          <cell r="Y210">
            <v>1.8276663991850801</v>
          </cell>
        </row>
        <row r="211">
          <cell r="B211">
            <v>358</v>
          </cell>
          <cell r="C211">
            <v>2</v>
          </cell>
          <cell r="D211">
            <v>1.9464369283061298</v>
          </cell>
          <cell r="J211">
            <v>1.736451103502731</v>
          </cell>
          <cell r="O211">
            <v>1.6189061896566324</v>
          </cell>
          <cell r="T211">
            <v>1.6189061896566324</v>
          </cell>
          <cell r="Y211">
            <v>2.1492883912217349</v>
          </cell>
        </row>
        <row r="212">
          <cell r="B212">
            <v>359</v>
          </cell>
          <cell r="C212">
            <v>2</v>
          </cell>
          <cell r="D212">
            <v>1.2751392764828569</v>
          </cell>
          <cell r="J212">
            <v>2.8628184144200604</v>
          </cell>
          <cell r="O212">
            <v>0.88661374009272087</v>
          </cell>
          <cell r="T212">
            <v>1.8435141233982255</v>
          </cell>
          <cell r="Y212">
            <v>1.2639657660417549</v>
          </cell>
        </row>
        <row r="213">
          <cell r="B213">
            <v>360</v>
          </cell>
          <cell r="C213">
            <v>1.1000000000000001</v>
          </cell>
          <cell r="D213">
            <v>1.8346913021844364</v>
          </cell>
          <cell r="J213">
            <v>2.1616154286466571</v>
          </cell>
          <cell r="O213">
            <v>1.2740990738675932</v>
          </cell>
          <cell r="T213">
            <v>1.479452502111215</v>
          </cell>
          <cell r="Y213">
            <v>1.5479647658262701</v>
          </cell>
        </row>
        <row r="214">
          <cell r="B214">
            <v>361</v>
          </cell>
          <cell r="C214">
            <v>1</v>
          </cell>
          <cell r="D214">
            <v>2.0585595848926141</v>
          </cell>
          <cell r="J214">
            <v>2.1546904375561846</v>
          </cell>
          <cell r="O214">
            <v>1.6181949407976004</v>
          </cell>
          <cell r="T214">
            <v>2.1546904375561846</v>
          </cell>
          <cell r="Y214">
            <v>1.9948739143279317</v>
          </cell>
        </row>
        <row r="215">
          <cell r="B215">
            <v>362</v>
          </cell>
          <cell r="C215">
            <v>1.4</v>
          </cell>
          <cell r="D215">
            <v>1.813015440837932</v>
          </cell>
          <cell r="J215">
            <v>1.6797121019224341</v>
          </cell>
          <cell r="O215">
            <v>1.5409527623739776</v>
          </cell>
          <cell r="T215">
            <v>1.2725599518328981</v>
          </cell>
          <cell r="Y215">
            <v>2.8189603736102296</v>
          </cell>
        </row>
        <row r="216">
          <cell r="B216">
            <v>363</v>
          </cell>
          <cell r="C216">
            <v>1.5</v>
          </cell>
          <cell r="D216">
            <v>2.1019420777577063</v>
          </cell>
          <cell r="J216">
            <v>2.0580786442108661</v>
          </cell>
          <cell r="O216">
            <v>2.0580786442108661</v>
          </cell>
          <cell r="T216">
            <v>1.5504977621553513</v>
          </cell>
          <cell r="Y216">
            <v>2.0624597462586243</v>
          </cell>
        </row>
        <row r="217">
          <cell r="B217">
            <v>364</v>
          </cell>
          <cell r="C217">
            <v>1.2</v>
          </cell>
          <cell r="D217">
            <v>2.5276759880925956</v>
          </cell>
          <cell r="J217">
            <v>2.1461455333385104</v>
          </cell>
          <cell r="O217">
            <v>2.3078925099081546</v>
          </cell>
          <cell r="T217">
            <v>2.7080529346353441</v>
          </cell>
          <cell r="Y217">
            <v>2.3060407572704733</v>
          </cell>
        </row>
        <row r="218">
          <cell r="B218">
            <v>365</v>
          </cell>
          <cell r="C218">
            <v>1.3</v>
          </cell>
          <cell r="D218">
            <v>2.4620392036155878</v>
          </cell>
          <cell r="J218">
            <v>2.861349654160017</v>
          </cell>
          <cell r="O218">
            <v>1.8331304506326991</v>
          </cell>
          <cell r="T218">
            <v>2.861349654160017</v>
          </cell>
          <cell r="Y218">
            <v>3.1788007193228522</v>
          </cell>
        </row>
        <row r="219">
          <cell r="B219">
            <v>1</v>
          </cell>
          <cell r="C219">
            <v>2</v>
          </cell>
          <cell r="D219">
            <v>1.5513574917541402</v>
          </cell>
          <cell r="J219">
            <v>1.6998026758876563</v>
          </cell>
          <cell r="O219">
            <v>1.5513574917541402</v>
          </cell>
          <cell r="T219">
            <v>1.6998026758876563</v>
          </cell>
          <cell r="Y219">
            <v>1.0688058603934236</v>
          </cell>
        </row>
        <row r="220">
          <cell r="B220">
            <v>2</v>
          </cell>
          <cell r="C220">
            <v>1.2</v>
          </cell>
          <cell r="D220">
            <v>2.9469537659574851</v>
          </cell>
          <cell r="J220">
            <v>1.5222866356451688</v>
          </cell>
          <cell r="O220">
            <v>1.5222866356451688</v>
          </cell>
          <cell r="T220">
            <v>1.5222866356451688</v>
          </cell>
          <cell r="Y220">
            <v>1.5222866356451688</v>
          </cell>
        </row>
        <row r="221">
          <cell r="B221">
            <v>3</v>
          </cell>
          <cell r="C221">
            <v>1.7</v>
          </cell>
          <cell r="D221">
            <v>1.753511193619516</v>
          </cell>
          <cell r="J221">
            <v>1.3646909854610216</v>
          </cell>
          <cell r="O221">
            <v>1.7220995222457296</v>
          </cell>
          <cell r="T221">
            <v>1.7220995222457296</v>
          </cell>
          <cell r="Y221">
            <v>1.7220995222457296</v>
          </cell>
        </row>
        <row r="222">
          <cell r="B222">
            <v>4</v>
          </cell>
          <cell r="C222">
            <v>1.7</v>
          </cell>
          <cell r="D222">
            <v>1.2342668201918587</v>
          </cell>
          <cell r="J222">
            <v>1.8136167763925108</v>
          </cell>
          <cell r="O222">
            <v>0.76555778355554271</v>
          </cell>
          <cell r="T222">
            <v>0.99688940023893691</v>
          </cell>
          <cell r="Y222">
            <v>0.99688940023893691</v>
          </cell>
        </row>
        <row r="223">
          <cell r="B223">
            <v>5</v>
          </cell>
          <cell r="C223">
            <v>1.7</v>
          </cell>
          <cell r="D223">
            <v>1.5587266643064679</v>
          </cell>
          <cell r="J223">
            <v>1.9985076939600914</v>
          </cell>
          <cell r="O223">
            <v>1.4035916399159161</v>
          </cell>
          <cell r="T223">
            <v>1.8069952055633671</v>
          </cell>
          <cell r="Y223">
            <v>1.9472948458468058</v>
          </cell>
        </row>
        <row r="224">
          <cell r="B224">
            <v>6</v>
          </cell>
          <cell r="C224">
            <v>2.2999999999999998</v>
          </cell>
          <cell r="D224">
            <v>2.0153721637865911</v>
          </cell>
          <cell r="J224">
            <v>1.8578762860063811</v>
          </cell>
          <cell r="O224">
            <v>2.0328617440082093</v>
          </cell>
          <cell r="T224">
            <v>1.8578762860063811</v>
          </cell>
          <cell r="Y224">
            <v>1.7393133244326162</v>
          </cell>
        </row>
        <row r="225">
          <cell r="B225">
            <v>7</v>
          </cell>
          <cell r="C225">
            <v>1.3</v>
          </cell>
          <cell r="D225">
            <v>1.8637920718352106</v>
          </cell>
          <cell r="J225">
            <v>1.8060191076591074</v>
          </cell>
          <cell r="O225">
            <v>1.4881707338543553</v>
          </cell>
          <cell r="T225">
            <v>1.6606016146219549</v>
          </cell>
          <cell r="Y225">
            <v>1.5536889204861182</v>
          </cell>
        </row>
        <row r="226">
          <cell r="B226">
            <v>8</v>
          </cell>
          <cell r="C226">
            <v>2.5</v>
          </cell>
          <cell r="D226">
            <v>2.1023156985266609</v>
          </cell>
          <cell r="J226">
            <v>2.4356331514028762</v>
          </cell>
          <cell r="O226">
            <v>2.4356331514028762</v>
          </cell>
          <cell r="T226">
            <v>2.7432827914674491</v>
          </cell>
          <cell r="Y226">
            <v>2.7302332716761741</v>
          </cell>
        </row>
        <row r="227">
          <cell r="B227">
            <v>9</v>
          </cell>
          <cell r="C227">
            <v>1.1000000000000001</v>
          </cell>
          <cell r="D227">
            <v>2.275200402201051</v>
          </cell>
          <cell r="J227">
            <v>2.2431141219770607</v>
          </cell>
          <cell r="O227">
            <v>1.7175342080675544</v>
          </cell>
          <cell r="T227">
            <v>2.3887566350766285</v>
          </cell>
          <cell r="Y227">
            <v>2.5552438596114313</v>
          </cell>
        </row>
        <row r="228">
          <cell r="B228">
            <v>10</v>
          </cell>
          <cell r="C228">
            <v>1.9</v>
          </cell>
          <cell r="D228">
            <v>1.6024492270351225</v>
          </cell>
          <cell r="J228">
            <v>1.843678214048295</v>
          </cell>
          <cell r="O228">
            <v>1.0695683338964321</v>
          </cell>
          <cell r="T228">
            <v>1.843678214048295</v>
          </cell>
          <cell r="Y228">
            <v>1.1197184522164025</v>
          </cell>
        </row>
        <row r="229">
          <cell r="B229">
            <v>11</v>
          </cell>
          <cell r="C229">
            <v>2</v>
          </cell>
          <cell r="D229">
            <v>1.9021096928423935</v>
          </cell>
          <cell r="J229">
            <v>2.0910840570161118</v>
          </cell>
          <cell r="O229">
            <v>2.2449505659826121</v>
          </cell>
          <cell r="T229">
            <v>2.400688436619296</v>
          </cell>
          <cell r="Y229">
            <v>1.8542763454466715</v>
          </cell>
        </row>
        <row r="230">
          <cell r="B230">
            <v>12</v>
          </cell>
          <cell r="C230">
            <v>2.2999999999999998</v>
          </cell>
          <cell r="D230">
            <v>1.6282300438946482</v>
          </cell>
          <cell r="J230">
            <v>2.4438886786982001</v>
          </cell>
          <cell r="O230">
            <v>2.3385588691809223</v>
          </cell>
          <cell r="T230">
            <v>2.6235396766720425</v>
          </cell>
          <cell r="Y230">
            <v>2.4573916644133975</v>
          </cell>
        </row>
        <row r="231">
          <cell r="B231">
            <v>13</v>
          </cell>
          <cell r="C231">
            <v>2.2999999999999998</v>
          </cell>
          <cell r="D231">
            <v>1.41655840496713</v>
          </cell>
          <cell r="J231">
            <v>1.4347362620521122</v>
          </cell>
          <cell r="O231">
            <v>1.4347362620521122</v>
          </cell>
          <cell r="T231">
            <v>1.7430336089424328</v>
          </cell>
          <cell r="Y231">
            <v>1.3041189268823647</v>
          </cell>
        </row>
        <row r="232">
          <cell r="B232">
            <v>14</v>
          </cell>
          <cell r="C232">
            <v>2.4</v>
          </cell>
          <cell r="D232">
            <v>2.3215703022781478</v>
          </cell>
          <cell r="J232">
            <v>2.4182101582548339</v>
          </cell>
          <cell r="O232">
            <v>2.4182101582548339</v>
          </cell>
          <cell r="T232">
            <v>2.4182101582548339</v>
          </cell>
          <cell r="Y232">
            <v>1.4325610230623167</v>
          </cell>
        </row>
        <row r="233">
          <cell r="B233">
            <v>15</v>
          </cell>
          <cell r="C233">
            <v>3.2</v>
          </cell>
          <cell r="D233">
            <v>3.3383320852040339</v>
          </cell>
          <cell r="J233">
            <v>3.1368132029380948</v>
          </cell>
          <cell r="O233">
            <v>3.2835428359755414</v>
          </cell>
          <cell r="T233">
            <v>3.2835428359755414</v>
          </cell>
          <cell r="Y233">
            <v>2.5043433313918597</v>
          </cell>
        </row>
        <row r="234">
          <cell r="B234">
            <v>16</v>
          </cell>
          <cell r="C234">
            <v>3.6</v>
          </cell>
          <cell r="D234">
            <v>4.003632649761637</v>
          </cell>
          <cell r="J234">
            <v>3.8263476249209503</v>
          </cell>
          <cell r="O234">
            <v>3.8695601598956739</v>
          </cell>
          <cell r="T234">
            <v>3.4949606444457393</v>
          </cell>
          <cell r="Y234">
            <v>3.473393580440499</v>
          </cell>
        </row>
        <row r="235">
          <cell r="B235">
            <v>17</v>
          </cell>
          <cell r="C235">
            <v>2</v>
          </cell>
          <cell r="D235">
            <v>3.0270984993895569</v>
          </cell>
          <cell r="J235">
            <v>2.9799584543263391</v>
          </cell>
          <cell r="O235">
            <v>2.3352107470795591</v>
          </cell>
          <cell r="T235">
            <v>3.3525261375808193</v>
          </cell>
          <cell r="Y235">
            <v>3.3405299170740599</v>
          </cell>
        </row>
        <row r="236">
          <cell r="B236">
            <v>18</v>
          </cell>
          <cell r="C236">
            <v>2.2000000000000002</v>
          </cell>
          <cell r="D236">
            <v>1.5598636824042693</v>
          </cell>
          <cell r="J236">
            <v>2.5263729328679378</v>
          </cell>
          <cell r="O236">
            <v>2.8674346090649143</v>
          </cell>
          <cell r="T236">
            <v>2.5263729328679378</v>
          </cell>
          <cell r="Y236">
            <v>2.8674346090649143</v>
          </cell>
        </row>
        <row r="237">
          <cell r="B237">
            <v>19</v>
          </cell>
          <cell r="C237">
            <v>2.5</v>
          </cell>
          <cell r="D237">
            <v>2.8206059726165673</v>
          </cell>
          <cell r="J237">
            <v>2.414716422008746</v>
          </cell>
          <cell r="O237">
            <v>2.414716422008746</v>
          </cell>
          <cell r="T237">
            <v>2.5147755167033039</v>
          </cell>
          <cell r="Y237">
            <v>2.8692421314774004</v>
          </cell>
        </row>
        <row r="238">
          <cell r="B238">
            <v>20</v>
          </cell>
          <cell r="C238">
            <v>2.2000000000000002</v>
          </cell>
          <cell r="D238">
            <v>1.2118611775026231</v>
          </cell>
          <cell r="J238">
            <v>1.269496063237483</v>
          </cell>
          <cell r="O238">
            <v>1.269496063237483</v>
          </cell>
          <cell r="T238">
            <v>2.2557570399512192</v>
          </cell>
          <cell r="Y238">
            <v>2.4312111577617213</v>
          </cell>
        </row>
        <row r="239">
          <cell r="B239">
            <v>21</v>
          </cell>
          <cell r="C239">
            <v>2.9</v>
          </cell>
          <cell r="D239">
            <v>2.4162897712969391</v>
          </cell>
          <cell r="J239">
            <v>2.5022133954804371</v>
          </cell>
          <cell r="O239">
            <v>2.621258457646277</v>
          </cell>
          <cell r="T239">
            <v>3.145821670238</v>
          </cell>
          <cell r="Y239">
            <v>2.9389215789834635</v>
          </cell>
        </row>
        <row r="240">
          <cell r="B240">
            <v>22</v>
          </cell>
          <cell r="C240">
            <v>3</v>
          </cell>
          <cell r="D240">
            <v>3.1438234492538033</v>
          </cell>
          <cell r="J240">
            <v>3.4713219540871632</v>
          </cell>
          <cell r="O240">
            <v>3.4235758980948976</v>
          </cell>
          <cell r="T240">
            <v>3.4713219540871632</v>
          </cell>
          <cell r="Y240">
            <v>3.4713219540871632</v>
          </cell>
        </row>
        <row r="241">
          <cell r="B241">
            <v>23</v>
          </cell>
          <cell r="C241">
            <v>2.5</v>
          </cell>
          <cell r="D241">
            <v>2.7051284497956924</v>
          </cell>
          <cell r="J241">
            <v>3.7993523175742938</v>
          </cell>
          <cell r="O241">
            <v>3.1922833736241669</v>
          </cell>
          <cell r="T241">
            <v>3.7008687681476005</v>
          </cell>
          <cell r="Y241">
            <v>3.7008687681476005</v>
          </cell>
        </row>
        <row r="242">
          <cell r="B242">
            <v>24</v>
          </cell>
          <cell r="C242">
            <v>2.4</v>
          </cell>
          <cell r="D242">
            <v>2.0618358318315146</v>
          </cell>
          <cell r="J242">
            <v>1.9611912997667167</v>
          </cell>
          <cell r="O242">
            <v>2.808695567754437</v>
          </cell>
          <cell r="T242">
            <v>4.0862173870356377</v>
          </cell>
          <cell r="Y242">
            <v>4.0862173870356377</v>
          </cell>
        </row>
        <row r="243">
          <cell r="B243">
            <v>25</v>
          </cell>
          <cell r="C243">
            <v>3</v>
          </cell>
          <cell r="D243">
            <v>2.2501407934172346</v>
          </cell>
          <cell r="J243">
            <v>2.404619403768383</v>
          </cell>
          <cell r="O243">
            <v>1.7555920606538289</v>
          </cell>
          <cell r="T243">
            <v>1.7555920606538289</v>
          </cell>
          <cell r="Y243">
            <v>2.7065959870377858</v>
          </cell>
        </row>
        <row r="244">
          <cell r="B244">
            <v>26</v>
          </cell>
          <cell r="C244">
            <v>2.5</v>
          </cell>
          <cell r="D244">
            <v>2.084078263434709</v>
          </cell>
          <cell r="J244">
            <v>2.0141746093404627</v>
          </cell>
          <cell r="O244">
            <v>2.0141746093404627</v>
          </cell>
          <cell r="T244">
            <v>2.0141746093404627</v>
          </cell>
          <cell r="Y244">
            <v>1.665120536689926</v>
          </cell>
        </row>
        <row r="245">
          <cell r="B245">
            <v>27</v>
          </cell>
          <cell r="C245">
            <v>2.7</v>
          </cell>
          <cell r="D245">
            <v>2.6763364176460418</v>
          </cell>
          <cell r="J245">
            <v>2.5882845068808664</v>
          </cell>
          <cell r="O245">
            <v>2.65588107403536</v>
          </cell>
          <cell r="T245">
            <v>2.65588107403536</v>
          </cell>
          <cell r="Y245">
            <v>2.9509819628049474</v>
          </cell>
        </row>
        <row r="246">
          <cell r="B246">
            <v>28</v>
          </cell>
          <cell r="C246">
            <v>2.5</v>
          </cell>
          <cell r="D246">
            <v>4.1034758634800674</v>
          </cell>
          <cell r="J246">
            <v>4.5710884124277582</v>
          </cell>
          <cell r="O246">
            <v>4.7792221550742271</v>
          </cell>
          <cell r="T246">
            <v>4.9754636293887176</v>
          </cell>
          <cell r="Y246">
            <v>5.3176269600583064</v>
          </cell>
        </row>
        <row r="247">
          <cell r="B247">
            <v>29</v>
          </cell>
          <cell r="C247">
            <v>2.2999999999999998</v>
          </cell>
          <cell r="D247">
            <v>3.9357417487534154</v>
          </cell>
          <cell r="J247">
            <v>3.3573324387787311</v>
          </cell>
          <cell r="O247">
            <v>3.4154397738316975</v>
          </cell>
          <cell r="T247">
            <v>2.8073014984399056</v>
          </cell>
          <cell r="Y247">
            <v>3.2092488433718724</v>
          </cell>
        </row>
        <row r="248">
          <cell r="B248">
            <v>30</v>
          </cell>
          <cell r="C248">
            <v>2.2000000000000002</v>
          </cell>
          <cell r="D248">
            <v>1.8984535317153581</v>
          </cell>
          <cell r="J248">
            <v>2.0781081294693</v>
          </cell>
          <cell r="O248">
            <v>2.767988706634934</v>
          </cell>
          <cell r="T248">
            <v>2.0781081294693</v>
          </cell>
          <cell r="Y248">
            <v>2.8370397318235163</v>
          </cell>
        </row>
        <row r="249">
          <cell r="B249">
            <v>31</v>
          </cell>
          <cell r="C249">
            <v>2.2000000000000002</v>
          </cell>
          <cell r="D249">
            <v>2.622170162252131</v>
          </cell>
          <cell r="J249">
            <v>2.5906170556472889</v>
          </cell>
          <cell r="O249">
            <v>2.2972214481874937</v>
          </cell>
          <cell r="T249">
            <v>2.6984033808194474</v>
          </cell>
          <cell r="Y249">
            <v>2.2863781617090542</v>
          </cell>
        </row>
        <row r="250">
          <cell r="B250">
            <v>32</v>
          </cell>
          <cell r="C250">
            <v>3</v>
          </cell>
          <cell r="D250">
            <v>3.4044778481856808</v>
          </cell>
          <cell r="J250">
            <v>3.5894161537897751</v>
          </cell>
          <cell r="O250">
            <v>3.5894161537897751</v>
          </cell>
          <cell r="T250">
            <v>4.4200259162772735</v>
          </cell>
          <cell r="Y250">
            <v>3.5894161537897751</v>
          </cell>
        </row>
        <row r="251">
          <cell r="B251">
            <v>33</v>
          </cell>
          <cell r="C251">
            <v>1.7</v>
          </cell>
          <cell r="D251">
            <v>3.2689049878204508</v>
          </cell>
          <cell r="J251">
            <v>3.5354195858871611</v>
          </cell>
          <cell r="O251">
            <v>4.4944726477677559</v>
          </cell>
          <cell r="T251">
            <v>3.234615836851169</v>
          </cell>
          <cell r="Y251">
            <v>4.5091937776619337</v>
          </cell>
        </row>
        <row r="252">
          <cell r="B252">
            <v>34</v>
          </cell>
          <cell r="C252">
            <v>2.2999999999999998</v>
          </cell>
          <cell r="D252">
            <v>2.3804069081061385</v>
          </cell>
          <cell r="J252">
            <v>2.947703034026389</v>
          </cell>
          <cell r="O252">
            <v>4.6906381154660952</v>
          </cell>
          <cell r="T252">
            <v>2.947703034026389</v>
          </cell>
          <cell r="Y252">
            <v>4.6506074271535178</v>
          </cell>
        </row>
        <row r="253">
          <cell r="B253">
            <v>35</v>
          </cell>
          <cell r="C253">
            <v>3.3</v>
          </cell>
          <cell r="D253">
            <v>4.0408653295424086</v>
          </cell>
          <cell r="J253">
            <v>4.434408847799979</v>
          </cell>
          <cell r="O253">
            <v>3.7610116949231682</v>
          </cell>
          <cell r="T253">
            <v>4.0514856440882472</v>
          </cell>
          <cell r="Y253">
            <v>4.593127087756983</v>
          </cell>
        </row>
        <row r="254">
          <cell r="B254">
            <v>36</v>
          </cell>
          <cell r="C254">
            <v>2.2000000000000002</v>
          </cell>
          <cell r="D254">
            <v>3.9361715637682675</v>
          </cell>
          <cell r="J254">
            <v>3.8382836239168507</v>
          </cell>
          <cell r="O254">
            <v>4.2467884214209972</v>
          </cell>
          <cell r="T254">
            <v>4.0491009034987187</v>
          </cell>
          <cell r="Y254">
            <v>4.2477787339112547</v>
          </cell>
        </row>
        <row r="255">
          <cell r="B255">
            <v>37</v>
          </cell>
          <cell r="C255">
            <v>3</v>
          </cell>
          <cell r="D255">
            <v>3.2417582623342414</v>
          </cell>
          <cell r="J255">
            <v>3.6829509316436013</v>
          </cell>
          <cell r="O255">
            <v>4.2342086481808092</v>
          </cell>
          <cell r="T255">
            <v>3.6829509316436013</v>
          </cell>
          <cell r="Y255">
            <v>3.5086814359548986</v>
          </cell>
        </row>
        <row r="256">
          <cell r="B256">
            <v>38</v>
          </cell>
          <cell r="C256">
            <v>2.8</v>
          </cell>
          <cell r="D256">
            <v>5.229137889115826</v>
          </cell>
          <cell r="J256">
            <v>4.1729470194529821</v>
          </cell>
          <cell r="O256">
            <v>4.1729470194529821</v>
          </cell>
          <cell r="T256">
            <v>4.1729470194529821</v>
          </cell>
          <cell r="Y256">
            <v>5.1457595014327584</v>
          </cell>
        </row>
        <row r="257">
          <cell r="B257">
            <v>39</v>
          </cell>
          <cell r="C257">
            <v>1.9</v>
          </cell>
          <cell r="D257">
            <v>4.8742312329009438</v>
          </cell>
          <cell r="J257">
            <v>3.0231610945813485</v>
          </cell>
          <cell r="O257">
            <v>4.025125510720807</v>
          </cell>
          <cell r="T257">
            <v>4.025125510720807</v>
          </cell>
          <cell r="Y257">
            <v>2.7596878254011163</v>
          </cell>
        </row>
        <row r="258">
          <cell r="B258">
            <v>40</v>
          </cell>
          <cell r="C258">
            <v>1.3</v>
          </cell>
          <cell r="D258">
            <v>2.3343835029315385</v>
          </cell>
          <cell r="J258">
            <v>1.8994285320214828</v>
          </cell>
          <cell r="O258">
            <v>2.1228835226093934</v>
          </cell>
          <cell r="T258">
            <v>1.8398050603503071</v>
          </cell>
          <cell r="Y258">
            <v>2.039932596797565</v>
          </cell>
        </row>
        <row r="259">
          <cell r="B259">
            <v>41</v>
          </cell>
          <cell r="C259">
            <v>2.1</v>
          </cell>
          <cell r="D259">
            <v>2.5941352575911436</v>
          </cell>
          <cell r="J259">
            <v>2.464352663691681</v>
          </cell>
          <cell r="O259">
            <v>2.3412661259510421</v>
          </cell>
          <cell r="T259">
            <v>2.2944146608499918</v>
          </cell>
          <cell r="Y259">
            <v>2.464352663691681</v>
          </cell>
        </row>
        <row r="260">
          <cell r="B260">
            <v>42</v>
          </cell>
          <cell r="C260">
            <v>2.5</v>
          </cell>
          <cell r="D260">
            <v>2.461634230772042</v>
          </cell>
          <cell r="J260">
            <v>2.789987762566041</v>
          </cell>
          <cell r="O260">
            <v>2.3233127192061578</v>
          </cell>
          <cell r="T260">
            <v>2.789987762566041</v>
          </cell>
          <cell r="Y260">
            <v>2.789987762566041</v>
          </cell>
        </row>
        <row r="261">
          <cell r="B261">
            <v>43</v>
          </cell>
          <cell r="C261">
            <v>1.7</v>
          </cell>
          <cell r="D261">
            <v>2.1111644657939355</v>
          </cell>
          <cell r="J261">
            <v>1.837873752179199</v>
          </cell>
          <cell r="O261">
            <v>1.837873752179199</v>
          </cell>
          <cell r="T261">
            <v>4.1885143337872615</v>
          </cell>
          <cell r="Y261">
            <v>3.1627816874629491</v>
          </cell>
        </row>
        <row r="262">
          <cell r="B262">
            <v>44</v>
          </cell>
          <cell r="C262">
            <v>2.9</v>
          </cell>
          <cell r="D262">
            <v>1.128532007209365</v>
          </cell>
          <cell r="J262">
            <v>2.6546950834648406</v>
          </cell>
          <cell r="O262">
            <v>2.6546950834648406</v>
          </cell>
          <cell r="T262">
            <v>2.4775596798349917</v>
          </cell>
          <cell r="Y262">
            <v>3.1104491826949414</v>
          </cell>
        </row>
        <row r="263">
          <cell r="B263">
            <v>45</v>
          </cell>
          <cell r="C263">
            <v>2.8</v>
          </cell>
          <cell r="D263">
            <v>3.0024185194513273</v>
          </cell>
          <cell r="J263">
            <v>2.6858868614688718</v>
          </cell>
          <cell r="O263">
            <v>3.6297697538784055</v>
          </cell>
          <cell r="T263">
            <v>2.6858868614688718</v>
          </cell>
          <cell r="Y263">
            <v>3.2442621455094049</v>
          </cell>
        </row>
        <row r="264">
          <cell r="B264">
            <v>46</v>
          </cell>
          <cell r="C264">
            <v>3</v>
          </cell>
          <cell r="D264">
            <v>1.8719925106228774</v>
          </cell>
          <cell r="J264">
            <v>1.8826615051020841</v>
          </cell>
          <cell r="O264">
            <v>2.7081785009075676</v>
          </cell>
          <cell r="T264">
            <v>1.8826615051020841</v>
          </cell>
          <cell r="Y264">
            <v>2.2995097978118682</v>
          </cell>
        </row>
        <row r="265">
          <cell r="B265">
            <v>47</v>
          </cell>
          <cell r="C265">
            <v>2.9</v>
          </cell>
          <cell r="D265">
            <v>2.3080653426650213</v>
          </cell>
          <cell r="J265">
            <v>1.8012137751344519</v>
          </cell>
          <cell r="O265">
            <v>2.2202399546480134</v>
          </cell>
          <cell r="T265">
            <v>1.8546193683981391</v>
          </cell>
          <cell r="Y265">
            <v>2.2202399546480134</v>
          </cell>
        </row>
        <row r="266">
          <cell r="B266">
            <v>48</v>
          </cell>
          <cell r="C266">
            <v>3</v>
          </cell>
          <cell r="D266">
            <v>2.9059943020237875</v>
          </cell>
          <cell r="J266">
            <v>3.0269686408042933</v>
          </cell>
          <cell r="O266">
            <v>3.2588523988300286</v>
          </cell>
          <cell r="T266">
            <v>2.9999822927876569</v>
          </cell>
          <cell r="Y266">
            <v>3.2588523988300286</v>
          </cell>
        </row>
        <row r="267">
          <cell r="B267">
            <v>49</v>
          </cell>
          <cell r="C267">
            <v>4.8</v>
          </cell>
          <cell r="D267">
            <v>3.2096245563670696</v>
          </cell>
          <cell r="J267">
            <v>3.9684828824693685</v>
          </cell>
          <cell r="O267">
            <v>3.9684828824693685</v>
          </cell>
          <cell r="T267">
            <v>3.9684828824693685</v>
          </cell>
          <cell r="Y267">
            <v>2.5585051507166656</v>
          </cell>
        </row>
        <row r="268">
          <cell r="B268">
            <v>50</v>
          </cell>
          <cell r="C268">
            <v>3.2</v>
          </cell>
          <cell r="D268">
            <v>4.3512187273273577</v>
          </cell>
          <cell r="J268">
            <v>2.9412459068757899</v>
          </cell>
          <cell r="O268">
            <v>2.9412459068757899</v>
          </cell>
          <cell r="T268">
            <v>2.9412459068757899</v>
          </cell>
          <cell r="Y268">
            <v>3.3762608558415406</v>
          </cell>
        </row>
        <row r="269">
          <cell r="B269">
            <v>51</v>
          </cell>
          <cell r="C269">
            <v>3.6</v>
          </cell>
          <cell r="D269">
            <v>3.9987742494322664</v>
          </cell>
          <cell r="J269">
            <v>3.4000018614208023</v>
          </cell>
          <cell r="O269">
            <v>3.7762458816494018</v>
          </cell>
          <cell r="T269">
            <v>3.7762458816494018</v>
          </cell>
          <cell r="Y269">
            <v>3.9184630828417513</v>
          </cell>
        </row>
        <row r="270">
          <cell r="B270">
            <v>52</v>
          </cell>
          <cell r="C270">
            <v>3.8</v>
          </cell>
          <cell r="D270">
            <v>4.4164326452323985</v>
          </cell>
          <cell r="J270">
            <v>5.0774222986752831</v>
          </cell>
          <cell r="O270">
            <v>4.4608400645949686</v>
          </cell>
          <cell r="T270">
            <v>5.328749717126068</v>
          </cell>
          <cell r="Y270">
            <v>5.067221166163173</v>
          </cell>
        </row>
        <row r="271">
          <cell r="B271">
            <v>53</v>
          </cell>
          <cell r="C271">
            <v>3.6</v>
          </cell>
          <cell r="D271">
            <v>3.9581111288107556</v>
          </cell>
          <cell r="J271">
            <v>4.4777581239544713</v>
          </cell>
          <cell r="O271">
            <v>4.1648224307269262</v>
          </cell>
          <cell r="T271">
            <v>4.4777581239544713</v>
          </cell>
          <cell r="Y271">
            <v>4.9427541326379814</v>
          </cell>
        </row>
        <row r="272">
          <cell r="B272">
            <v>54</v>
          </cell>
          <cell r="C272">
            <v>3.8</v>
          </cell>
          <cell r="D272">
            <v>4.2054720028133419</v>
          </cell>
          <cell r="J272">
            <v>4.1724500364033732</v>
          </cell>
          <cell r="O272">
            <v>4.4764327610733021</v>
          </cell>
          <cell r="T272">
            <v>4.1724500364033732</v>
          </cell>
          <cell r="Y272">
            <v>4.6938498558524637</v>
          </cell>
        </row>
        <row r="273">
          <cell r="B273">
            <v>55</v>
          </cell>
          <cell r="C273">
            <v>3.6</v>
          </cell>
          <cell r="D273">
            <v>4.3937458223233641</v>
          </cell>
          <cell r="J273">
            <v>5.4683198513660969</v>
          </cell>
          <cell r="O273">
            <v>5.4683198513660969</v>
          </cell>
          <cell r="T273">
            <v>5.1529511529818661</v>
          </cell>
          <cell r="Y273">
            <v>4.9567922310778867</v>
          </cell>
        </row>
        <row r="274">
          <cell r="B274">
            <v>56</v>
          </cell>
          <cell r="C274">
            <v>3.5</v>
          </cell>
          <cell r="D274">
            <v>4.282357829586763</v>
          </cell>
          <cell r="J274">
            <v>3.2132763110129008</v>
          </cell>
          <cell r="O274">
            <v>3.2132763110129008</v>
          </cell>
          <cell r="T274">
            <v>3.8397664371574396</v>
          </cell>
          <cell r="Y274">
            <v>3.9735436926530099</v>
          </cell>
        </row>
        <row r="275">
          <cell r="B275">
            <v>57</v>
          </cell>
          <cell r="C275">
            <v>2.9</v>
          </cell>
          <cell r="D275">
            <v>2.3839831307096717</v>
          </cell>
          <cell r="J275">
            <v>1.7645165614363507</v>
          </cell>
          <cell r="O275">
            <v>1.5746955417860069</v>
          </cell>
          <cell r="T275">
            <v>2.8913295586464258</v>
          </cell>
          <cell r="Y275">
            <v>2.0826411539735461</v>
          </cell>
        </row>
        <row r="276">
          <cell r="B276">
            <v>58</v>
          </cell>
          <cell r="C276">
            <v>3</v>
          </cell>
          <cell r="D276">
            <v>2.886602865990179</v>
          </cell>
          <cell r="J276">
            <v>2.7198389862268297</v>
          </cell>
          <cell r="O276">
            <v>1.8177364411615569</v>
          </cell>
          <cell r="T276">
            <v>2.5909976267476571</v>
          </cell>
          <cell r="Y276">
            <v>2.3883338749709497</v>
          </cell>
        </row>
        <row r="277">
          <cell r="B277">
            <v>59</v>
          </cell>
          <cell r="C277">
            <v>3</v>
          </cell>
          <cell r="D277">
            <v>2.7432520136118845</v>
          </cell>
          <cell r="J277">
            <v>2.8237319152421394</v>
          </cell>
          <cell r="O277">
            <v>2.8337289384743292</v>
          </cell>
          <cell r="T277">
            <v>3.4997048952397649</v>
          </cell>
          <cell r="Y277">
            <v>2.6804676780307579</v>
          </cell>
        </row>
        <row r="278">
          <cell r="B278">
            <v>60</v>
          </cell>
          <cell r="C278">
            <v>3.4</v>
          </cell>
          <cell r="D278">
            <v>3.3622512274629348</v>
          </cell>
          <cell r="J278">
            <v>3.4619013992869063</v>
          </cell>
          <cell r="O278">
            <v>4.0743055090400286</v>
          </cell>
          <cell r="T278">
            <v>3.8972039228255508</v>
          </cell>
          <cell r="Y278">
            <v>3.3403104100171777</v>
          </cell>
        </row>
        <row r="279">
          <cell r="B279">
            <v>61</v>
          </cell>
          <cell r="C279">
            <v>3.4</v>
          </cell>
          <cell r="D279">
            <v>2.5461462523035645</v>
          </cell>
          <cell r="J279">
            <v>3.2407599759527455</v>
          </cell>
          <cell r="O279">
            <v>3.4918195320361161</v>
          </cell>
          <cell r="T279">
            <v>3.2407599759527455</v>
          </cell>
          <cell r="Y279">
            <v>2.9805168471602062</v>
          </cell>
        </row>
        <row r="280">
          <cell r="B280">
            <v>62</v>
          </cell>
          <cell r="C280">
            <v>3</v>
          </cell>
          <cell r="D280">
            <v>2.7075758882630985</v>
          </cell>
          <cell r="J280">
            <v>1.8505085077302117</v>
          </cell>
          <cell r="O280">
            <v>1.8505085077302117</v>
          </cell>
          <cell r="T280">
            <v>1.8505085077302117</v>
          </cell>
          <cell r="Y280">
            <v>1.8505085077302117</v>
          </cell>
        </row>
        <row r="281">
          <cell r="B281">
            <v>63</v>
          </cell>
          <cell r="C281">
            <v>2.2999999999999998</v>
          </cell>
          <cell r="D281">
            <v>2.3416680171584363</v>
          </cell>
          <cell r="J281">
            <v>2.5697811532023422</v>
          </cell>
          <cell r="O281">
            <v>2.0940108481763873</v>
          </cell>
          <cell r="T281">
            <v>2.0940108481763873</v>
          </cell>
          <cell r="Y281">
            <v>2.0940108481763873</v>
          </cell>
        </row>
        <row r="282">
          <cell r="B282">
            <v>64</v>
          </cell>
          <cell r="C282">
            <v>3.3</v>
          </cell>
          <cell r="D282">
            <v>4.034348356450943</v>
          </cell>
          <cell r="J282">
            <v>2.967910778745634</v>
          </cell>
          <cell r="O282">
            <v>1.8850287484227561</v>
          </cell>
          <cell r="T282">
            <v>2.5524952334061921</v>
          </cell>
          <cell r="Y282">
            <v>2.5524952334061921</v>
          </cell>
        </row>
        <row r="283">
          <cell r="B283">
            <v>65</v>
          </cell>
          <cell r="C283">
            <v>2.8</v>
          </cell>
          <cell r="D283">
            <v>2.718034145470281</v>
          </cell>
          <cell r="J283">
            <v>1.7818238661864074</v>
          </cell>
          <cell r="O283">
            <v>3.3037080516490658</v>
          </cell>
          <cell r="T283">
            <v>3.3280147731608576</v>
          </cell>
          <cell r="Y283">
            <v>3.529493511090759</v>
          </cell>
        </row>
        <row r="284">
          <cell r="B284">
            <v>66</v>
          </cell>
          <cell r="C284">
            <v>3.5</v>
          </cell>
          <cell r="D284">
            <v>5.5671415900200678</v>
          </cell>
          <cell r="J284">
            <v>5.6813858832367572</v>
          </cell>
          <cell r="O284">
            <v>5.0996554232128197</v>
          </cell>
          <cell r="T284">
            <v>5.6813858832367572</v>
          </cell>
          <cell r="Y284">
            <v>3.0389752922146074</v>
          </cell>
        </row>
        <row r="285">
          <cell r="B285">
            <v>67</v>
          </cell>
          <cell r="C285">
            <v>3.3</v>
          </cell>
          <cell r="D285">
            <v>4.2142960572206674</v>
          </cell>
          <cell r="J285">
            <v>3.6530766145542266</v>
          </cell>
          <cell r="O285">
            <v>3.4025374045683696</v>
          </cell>
          <cell r="T285">
            <v>3.3514166497063549</v>
          </cell>
          <cell r="Y285">
            <v>4.091883115984837</v>
          </cell>
        </row>
        <row r="286">
          <cell r="B286">
            <v>68</v>
          </cell>
          <cell r="C286">
            <v>3.1</v>
          </cell>
          <cell r="D286">
            <v>2.3010412312873183</v>
          </cell>
          <cell r="J286">
            <v>2.551890730066646</v>
          </cell>
          <cell r="O286">
            <v>2.551890730066646</v>
          </cell>
          <cell r="T286">
            <v>3.0192828637467155</v>
          </cell>
          <cell r="Y286">
            <v>3.3198235457639536</v>
          </cell>
        </row>
        <row r="287">
          <cell r="B287">
            <v>69</v>
          </cell>
          <cell r="C287">
            <v>2.6</v>
          </cell>
          <cell r="D287">
            <v>2.3281306522021827</v>
          </cell>
          <cell r="J287">
            <v>2.5236288969047025</v>
          </cell>
          <cell r="O287">
            <v>2.8407437452778304</v>
          </cell>
          <cell r="T287">
            <v>2.7538932957770164</v>
          </cell>
          <cell r="Y287">
            <v>5.4505911484087397</v>
          </cell>
        </row>
        <row r="288">
          <cell r="B288">
            <v>70</v>
          </cell>
          <cell r="C288">
            <v>3.9</v>
          </cell>
          <cell r="D288">
            <v>3.1867116233069259</v>
          </cell>
          <cell r="J288">
            <v>4.1406867816300323</v>
          </cell>
          <cell r="O288">
            <v>3.746721284711064</v>
          </cell>
          <cell r="T288">
            <v>3.6963517519807851</v>
          </cell>
          <cell r="Y288">
            <v>5.9181071963043212</v>
          </cell>
        </row>
        <row r="289">
          <cell r="B289">
            <v>71</v>
          </cell>
          <cell r="C289">
            <v>3.5</v>
          </cell>
          <cell r="D289">
            <v>3.7427720568296476</v>
          </cell>
          <cell r="J289">
            <v>3.5901490482003195</v>
          </cell>
          <cell r="O289">
            <v>4.1677359400432454</v>
          </cell>
          <cell r="T289">
            <v>4.1207075497621393</v>
          </cell>
          <cell r="Y289">
            <v>4.5729036961262164</v>
          </cell>
        </row>
        <row r="290">
          <cell r="B290">
            <v>72</v>
          </cell>
          <cell r="C290">
            <v>2.9</v>
          </cell>
          <cell r="D290">
            <v>3.1814233946340322</v>
          </cell>
          <cell r="J290">
            <v>4.6641986459832347</v>
          </cell>
          <cell r="O290">
            <v>2.5639519136698707</v>
          </cell>
          <cell r="T290">
            <v>3.4132778858750732</v>
          </cell>
          <cell r="Y290">
            <v>3.5959319660167397</v>
          </cell>
        </row>
        <row r="291">
          <cell r="B291">
            <v>73</v>
          </cell>
          <cell r="C291">
            <v>4.4000000000000004</v>
          </cell>
          <cell r="D291">
            <v>3.7022330844190794</v>
          </cell>
          <cell r="J291">
            <v>4.6218496309116262</v>
          </cell>
          <cell r="O291">
            <v>3.7137277791067711</v>
          </cell>
          <cell r="T291">
            <v>4.6601533258346937</v>
          </cell>
          <cell r="Y291">
            <v>4.0568714410062912</v>
          </cell>
        </row>
        <row r="292">
          <cell r="B292">
            <v>74</v>
          </cell>
          <cell r="C292">
            <v>3.2</v>
          </cell>
          <cell r="D292">
            <v>4.3508422223188292</v>
          </cell>
          <cell r="J292">
            <v>3.895542922125657</v>
          </cell>
          <cell r="O292">
            <v>4.6177552203014178</v>
          </cell>
          <cell r="T292">
            <v>4.6177552203014178</v>
          </cell>
          <cell r="Y292">
            <v>3.8525503271349262</v>
          </cell>
        </row>
        <row r="293">
          <cell r="B293">
            <v>75</v>
          </cell>
          <cell r="C293">
            <v>3.9</v>
          </cell>
          <cell r="D293">
            <v>4.2132737156621278</v>
          </cell>
          <cell r="J293">
            <v>4.4583335799537993</v>
          </cell>
          <cell r="O293">
            <v>3.5533252363659193</v>
          </cell>
          <cell r="T293">
            <v>3.5533252363659193</v>
          </cell>
          <cell r="Y293">
            <v>4.6796055207287646</v>
          </cell>
        </row>
        <row r="294">
          <cell r="B294">
            <v>76</v>
          </cell>
          <cell r="C294">
            <v>4.2</v>
          </cell>
          <cell r="D294">
            <v>4.667340087975882</v>
          </cell>
          <cell r="J294">
            <v>2.3967904521049905</v>
          </cell>
          <cell r="O294">
            <v>4.668644137729336</v>
          </cell>
          <cell r="T294">
            <v>5.086119486656429</v>
          </cell>
          <cell r="Y294">
            <v>4.9426072391510072</v>
          </cell>
        </row>
        <row r="295">
          <cell r="B295">
            <v>77</v>
          </cell>
          <cell r="C295">
            <v>5</v>
          </cell>
          <cell r="D295">
            <v>4.0641351159089361</v>
          </cell>
          <cell r="J295">
            <v>2.3497900415052539</v>
          </cell>
          <cell r="O295">
            <v>4.5406549733239352</v>
          </cell>
          <cell r="T295">
            <v>5.7436346499877677</v>
          </cell>
          <cell r="Y295">
            <v>4.530736120811528</v>
          </cell>
        </row>
        <row r="296">
          <cell r="B296">
            <v>78</v>
          </cell>
          <cell r="C296">
            <v>4.3</v>
          </cell>
          <cell r="D296">
            <v>5.446304492056651</v>
          </cell>
          <cell r="J296">
            <v>5.7847920085065496</v>
          </cell>
          <cell r="O296">
            <v>5.6228135392629239</v>
          </cell>
          <cell r="T296">
            <v>5.7847920085065496</v>
          </cell>
          <cell r="Y296">
            <v>5.6326093869800715</v>
          </cell>
        </row>
        <row r="297">
          <cell r="B297">
            <v>79</v>
          </cell>
          <cell r="C297">
            <v>3.7</v>
          </cell>
          <cell r="D297">
            <v>3.7347387398257381</v>
          </cell>
          <cell r="J297">
            <v>2.9945807412358345</v>
          </cell>
          <cell r="O297">
            <v>2.5984641535170026</v>
          </cell>
          <cell r="T297">
            <v>2.8783823392330832</v>
          </cell>
          <cell r="Y297">
            <v>2.3880379182339464</v>
          </cell>
        </row>
        <row r="298">
          <cell r="B298">
            <v>80</v>
          </cell>
          <cell r="C298">
            <v>4.3</v>
          </cell>
          <cell r="D298">
            <v>3.7432505845338224</v>
          </cell>
          <cell r="J298">
            <v>3.3334938211050789</v>
          </cell>
          <cell r="O298">
            <v>3.3334938211050789</v>
          </cell>
          <cell r="T298">
            <v>3.3029690304212491</v>
          </cell>
          <cell r="Y298">
            <v>3.5324692022482602</v>
          </cell>
        </row>
        <row r="299">
          <cell r="B299">
            <v>81</v>
          </cell>
          <cell r="C299">
            <v>4</v>
          </cell>
          <cell r="D299">
            <v>3.6120190701154371</v>
          </cell>
          <cell r="J299">
            <v>3.9409239950070329</v>
          </cell>
          <cell r="O299">
            <v>4.0481781368015097</v>
          </cell>
          <cell r="T299">
            <v>4.2690541730696729</v>
          </cell>
          <cell r="Y299">
            <v>3.6019018481346818</v>
          </cell>
        </row>
        <row r="300">
          <cell r="B300">
            <v>82</v>
          </cell>
          <cell r="C300">
            <v>4.2</v>
          </cell>
          <cell r="D300">
            <v>2.1190489092932605</v>
          </cell>
          <cell r="J300">
            <v>2.5503812496916747</v>
          </cell>
          <cell r="O300">
            <v>2.2532121707820214</v>
          </cell>
          <cell r="T300">
            <v>2.5503812496916747</v>
          </cell>
          <cell r="Y300">
            <v>2.5503812496916747</v>
          </cell>
        </row>
        <row r="301">
          <cell r="B301">
            <v>83</v>
          </cell>
          <cell r="C301">
            <v>4.3</v>
          </cell>
          <cell r="D301">
            <v>3.4412366944129409</v>
          </cell>
          <cell r="J301">
            <v>4.0279340006336479</v>
          </cell>
          <cell r="O301">
            <v>3.1294305522360006</v>
          </cell>
          <cell r="T301">
            <v>4.4399730096427428</v>
          </cell>
          <cell r="Y301">
            <v>4.4399730096427428</v>
          </cell>
        </row>
        <row r="302">
          <cell r="B302">
            <v>84</v>
          </cell>
          <cell r="C302">
            <v>4.4000000000000004</v>
          </cell>
          <cell r="D302">
            <v>3.7104038944052169</v>
          </cell>
          <cell r="J302">
            <v>4.1568725762961867</v>
          </cell>
          <cell r="O302">
            <v>4.5982125976787049</v>
          </cell>
          <cell r="T302">
            <v>3.9306229571940299</v>
          </cell>
          <cell r="Y302">
            <v>4.522846256525157</v>
          </cell>
        </row>
        <row r="303">
          <cell r="B303">
            <v>85</v>
          </cell>
          <cell r="C303">
            <v>4.5</v>
          </cell>
          <cell r="D303">
            <v>3.2926884536500558</v>
          </cell>
          <cell r="J303">
            <v>2.8649222308630566</v>
          </cell>
          <cell r="O303">
            <v>4.0108444159538124</v>
          </cell>
          <cell r="T303">
            <v>4.0108444159538124</v>
          </cell>
          <cell r="Y303">
            <v>4.3773761344773279</v>
          </cell>
        </row>
        <row r="304">
          <cell r="B304">
            <v>86</v>
          </cell>
          <cell r="C304">
            <v>4.8</v>
          </cell>
          <cell r="D304">
            <v>5.0460140172487984</v>
          </cell>
          <cell r="J304">
            <v>5.6398110464038371</v>
          </cell>
          <cell r="O304">
            <v>5.6398110464038371</v>
          </cell>
          <cell r="T304">
            <v>5.6398110464038371</v>
          </cell>
          <cell r="Y304">
            <v>3.3229648594709298</v>
          </cell>
        </row>
        <row r="305">
          <cell r="B305">
            <v>87</v>
          </cell>
          <cell r="C305">
            <v>5.4</v>
          </cell>
          <cell r="D305">
            <v>5.6137855257531371</v>
          </cell>
          <cell r="J305">
            <v>4.6136844462239752</v>
          </cell>
          <cell r="O305">
            <v>4.5734784958473131</v>
          </cell>
          <cell r="T305">
            <v>4.5734784958473131</v>
          </cell>
          <cell r="Y305">
            <v>5.8962540170486477</v>
          </cell>
        </row>
        <row r="306">
          <cell r="B306">
            <v>88</v>
          </cell>
          <cell r="C306">
            <v>4.0999999999999996</v>
          </cell>
          <cell r="D306">
            <v>4.9996705797111192</v>
          </cell>
          <cell r="J306">
            <v>5.6950681776465668</v>
          </cell>
          <cell r="O306">
            <v>5.7449104891341154</v>
          </cell>
          <cell r="T306">
            <v>5.2132894489842965</v>
          </cell>
          <cell r="Y306">
            <v>4.7640831262684946</v>
          </cell>
        </row>
        <row r="307">
          <cell r="B307">
            <v>89</v>
          </cell>
          <cell r="C307">
            <v>4.3</v>
          </cell>
          <cell r="D307">
            <v>4.2556636952115721</v>
          </cell>
          <cell r="J307">
            <v>3.0484622584395722</v>
          </cell>
          <cell r="O307">
            <v>4.8068404051823119</v>
          </cell>
          <cell r="T307">
            <v>3.8879885179079419</v>
          </cell>
          <cell r="Y307">
            <v>3.5975891942633811</v>
          </cell>
        </row>
        <row r="308">
          <cell r="B308">
            <v>90</v>
          </cell>
          <cell r="C308">
            <v>4.8</v>
          </cell>
          <cell r="D308">
            <v>3.0435697997525577</v>
          </cell>
          <cell r="J308">
            <v>2.7576513096809805</v>
          </cell>
          <cell r="O308">
            <v>3.8632305680963372</v>
          </cell>
          <cell r="T308">
            <v>2.7576513096809805</v>
          </cell>
          <cell r="Y308">
            <v>2.3447004714854565</v>
          </cell>
        </row>
        <row r="309">
          <cell r="B309">
            <v>91</v>
          </cell>
          <cell r="C309">
            <v>4.3</v>
          </cell>
          <cell r="D309">
            <v>5.007258503287547</v>
          </cell>
          <cell r="J309">
            <v>5.3295165038979579</v>
          </cell>
          <cell r="O309">
            <v>5.3295165038979579</v>
          </cell>
          <cell r="T309">
            <v>4.080741217394892</v>
          </cell>
          <cell r="Y309">
            <v>4.5373027521029732</v>
          </cell>
        </row>
        <row r="310">
          <cell r="B310">
            <v>92</v>
          </cell>
          <cell r="C310">
            <v>3.6</v>
          </cell>
          <cell r="D310">
            <v>4.0803618516801361</v>
          </cell>
          <cell r="J310">
            <v>3.398097079887755</v>
          </cell>
          <cell r="O310">
            <v>3.398097079887755</v>
          </cell>
          <cell r="T310">
            <v>2.9031139326569382</v>
          </cell>
          <cell r="Y310">
            <v>3.4638270544298462</v>
          </cell>
        </row>
        <row r="311">
          <cell r="B311">
            <v>93</v>
          </cell>
          <cell r="C311">
            <v>3.4</v>
          </cell>
          <cell r="D311">
            <v>3.0456288827379758</v>
          </cell>
          <cell r="J311">
            <v>4.2976861657449845</v>
          </cell>
          <cell r="O311">
            <v>4.000666388573606</v>
          </cell>
          <cell r="T311">
            <v>2.2667009941650198</v>
          </cell>
          <cell r="Y311">
            <v>3.9633082008516065</v>
          </cell>
        </row>
        <row r="312">
          <cell r="B312">
            <v>94</v>
          </cell>
          <cell r="C312">
            <v>4</v>
          </cell>
          <cell r="D312">
            <v>4.6868706661528865</v>
          </cell>
          <cell r="J312">
            <v>4.0390334971462449</v>
          </cell>
          <cell r="O312">
            <v>2.8584309321262622</v>
          </cell>
          <cell r="T312">
            <v>4.5122242898412601</v>
          </cell>
          <cell r="Y312">
            <v>3.234002910663262</v>
          </cell>
        </row>
        <row r="313">
          <cell r="B313">
            <v>95</v>
          </cell>
          <cell r="C313">
            <v>2.9</v>
          </cell>
          <cell r="D313">
            <v>4.0261902151076034</v>
          </cell>
          <cell r="J313">
            <v>4.329659292732428</v>
          </cell>
          <cell r="O313">
            <v>4.7249129302269859</v>
          </cell>
          <cell r="T313">
            <v>3.1762480256222436</v>
          </cell>
          <cell r="Y313">
            <v>3.9194458794976481</v>
          </cell>
        </row>
        <row r="314">
          <cell r="B314">
            <v>96</v>
          </cell>
          <cell r="C314">
            <v>4.5</v>
          </cell>
          <cell r="D314">
            <v>3.8941279008353531</v>
          </cell>
          <cell r="J314">
            <v>3.5302625544083495</v>
          </cell>
          <cell r="O314">
            <v>6.0837808769942301</v>
          </cell>
          <cell r="T314">
            <v>4.7836472248989415</v>
          </cell>
          <cell r="Y314">
            <v>4.3270623277903448</v>
          </cell>
        </row>
        <row r="315">
          <cell r="B315">
            <v>97</v>
          </cell>
          <cell r="C315">
            <v>4.2</v>
          </cell>
          <cell r="D315">
            <v>5.1245605833261259</v>
          </cell>
          <cell r="J315">
            <v>4.1944607976703248</v>
          </cell>
          <cell r="O315">
            <v>4.5561760152623796</v>
          </cell>
          <cell r="T315">
            <v>4.5561760152623796</v>
          </cell>
          <cell r="Y315">
            <v>4.6471326952562242</v>
          </cell>
        </row>
        <row r="316">
          <cell r="B316">
            <v>98</v>
          </cell>
          <cell r="C316">
            <v>4.8</v>
          </cell>
          <cell r="D316">
            <v>4.5531046463505023</v>
          </cell>
          <cell r="J316">
            <v>3.7979713771901507</v>
          </cell>
          <cell r="O316">
            <v>3.7979713771901507</v>
          </cell>
          <cell r="T316">
            <v>3.7979713771901507</v>
          </cell>
          <cell r="Y316">
            <v>5.0070535096090474</v>
          </cell>
        </row>
        <row r="317">
          <cell r="B317">
            <v>99</v>
          </cell>
          <cell r="C317">
            <v>4.4000000000000004</v>
          </cell>
          <cell r="D317">
            <v>3.8327594521649564</v>
          </cell>
          <cell r="J317">
            <v>4.9769255460262194</v>
          </cell>
          <cell r="O317">
            <v>5.1295707697434709</v>
          </cell>
          <cell r="T317">
            <v>5.1295707697434709</v>
          </cell>
          <cell r="Y317">
            <v>4.4286045494696484</v>
          </cell>
        </row>
        <row r="318">
          <cell r="B318">
            <v>100</v>
          </cell>
          <cell r="C318">
            <v>5.2</v>
          </cell>
          <cell r="D318">
            <v>3.2536127263741794</v>
          </cell>
          <cell r="J318">
            <v>3.2155281623286487</v>
          </cell>
          <cell r="O318">
            <v>3.46414516979479</v>
          </cell>
          <cell r="T318">
            <v>3.1190309938369487</v>
          </cell>
          <cell r="Y318">
            <v>3.9308162513178373</v>
          </cell>
        </row>
        <row r="319">
          <cell r="B319">
            <v>101</v>
          </cell>
          <cell r="C319">
            <v>4.8</v>
          </cell>
          <cell r="D319">
            <v>5.0265201476087178</v>
          </cell>
          <cell r="J319">
            <v>4.1904947415973126</v>
          </cell>
          <cell r="O319">
            <v>5.0964045551743427</v>
          </cell>
          <cell r="T319">
            <v>5.3080572319189478</v>
          </cell>
          <cell r="Y319">
            <v>4.1904947415973126</v>
          </cell>
        </row>
        <row r="320">
          <cell r="B320">
            <v>102</v>
          </cell>
          <cell r="C320">
            <v>4.3</v>
          </cell>
          <cell r="D320">
            <v>5.3037243636509537</v>
          </cell>
          <cell r="J320">
            <v>5.9816286055364642</v>
          </cell>
          <cell r="O320">
            <v>4.6215657544301232</v>
          </cell>
          <cell r="T320">
            <v>5.9816286055364642</v>
          </cell>
          <cell r="Y320">
            <v>5.9816286055364642</v>
          </cell>
        </row>
        <row r="321">
          <cell r="B321">
            <v>103</v>
          </cell>
          <cell r="C321">
            <v>4.2</v>
          </cell>
          <cell r="D321">
            <v>4.8082236680158452</v>
          </cell>
          <cell r="J321">
            <v>3.5523556005613184</v>
          </cell>
          <cell r="O321">
            <v>4.4085683031286003</v>
          </cell>
          <cell r="T321">
            <v>3.7275891129459722</v>
          </cell>
          <cell r="Y321">
            <v>3.7275891129459722</v>
          </cell>
        </row>
        <row r="322">
          <cell r="B322">
            <v>104</v>
          </cell>
          <cell r="C322">
            <v>4.4000000000000004</v>
          </cell>
          <cell r="D322">
            <v>4.8116362348411119</v>
          </cell>
          <cell r="J322">
            <v>5.4479547189255522</v>
          </cell>
          <cell r="O322">
            <v>5.4479547189255522</v>
          </cell>
          <cell r="T322">
            <v>5.277324004102824</v>
          </cell>
          <cell r="Y322">
            <v>5.277324004102824</v>
          </cell>
        </row>
        <row r="323">
          <cell r="B323">
            <v>105</v>
          </cell>
          <cell r="C323">
            <v>4.2</v>
          </cell>
          <cell r="D323">
            <v>4.8643550029769127</v>
          </cell>
          <cell r="J323">
            <v>4.0286732042690012</v>
          </cell>
          <cell r="O323">
            <v>3.7296742613348006</v>
          </cell>
          <cell r="T323">
            <v>6.2080327040632781</v>
          </cell>
          <cell r="Y323">
            <v>6.4685082964481229</v>
          </cell>
        </row>
        <row r="324">
          <cell r="B324">
            <v>106</v>
          </cell>
          <cell r="C324">
            <v>4.3</v>
          </cell>
          <cell r="D324">
            <v>5.3703191019888186</v>
          </cell>
          <cell r="J324">
            <v>5.0805272273479094</v>
          </cell>
          <cell r="O324">
            <v>4.4192746601158062</v>
          </cell>
          <cell r="T324">
            <v>5.0805272273479094</v>
          </cell>
          <cell r="Y324">
            <v>5.2975552707868445</v>
          </cell>
        </row>
        <row r="325">
          <cell r="B325">
            <v>107</v>
          </cell>
          <cell r="C325">
            <v>4.8</v>
          </cell>
          <cell r="D325">
            <v>5.6971705451558785</v>
          </cell>
          <cell r="J325">
            <v>5.2738269401269582</v>
          </cell>
          <cell r="O325">
            <v>5.339670555916415</v>
          </cell>
          <cell r="T325">
            <v>5.5162834571662769</v>
          </cell>
          <cell r="Y325">
            <v>5.3281247864970407</v>
          </cell>
        </row>
        <row r="326">
          <cell r="B326">
            <v>108</v>
          </cell>
          <cell r="C326">
            <v>4.8</v>
          </cell>
          <cell r="D326">
            <v>4.4506020822389667</v>
          </cell>
          <cell r="J326">
            <v>4.4427243990138221</v>
          </cell>
          <cell r="O326">
            <v>5.1588791704173458</v>
          </cell>
          <cell r="T326">
            <v>5.1861072416188243</v>
          </cell>
          <cell r="Y326">
            <v>5.1650187986721452</v>
          </cell>
        </row>
        <row r="327">
          <cell r="B327">
            <v>109</v>
          </cell>
          <cell r="C327">
            <v>4.2</v>
          </cell>
          <cell r="D327">
            <v>2.8479376534445771</v>
          </cell>
          <cell r="J327">
            <v>4.8929526197917061</v>
          </cell>
          <cell r="O327">
            <v>5.6792425087398817</v>
          </cell>
          <cell r="T327">
            <v>5.2919399789693919</v>
          </cell>
          <cell r="Y327">
            <v>5.3213639466366152</v>
          </cell>
        </row>
        <row r="328">
          <cell r="B328">
            <v>110</v>
          </cell>
          <cell r="C328">
            <v>4.5999999999999996</v>
          </cell>
          <cell r="D328">
            <v>3.1652294573098572</v>
          </cell>
          <cell r="J328">
            <v>2.7206545705528726</v>
          </cell>
          <cell r="O328">
            <v>2.7206545705528726</v>
          </cell>
          <cell r="T328">
            <v>2.7206545705528726</v>
          </cell>
          <cell r="Y328">
            <v>3.6211167255229468</v>
          </cell>
        </row>
        <row r="329">
          <cell r="B329">
            <v>111</v>
          </cell>
          <cell r="C329">
            <v>4.8</v>
          </cell>
          <cell r="D329">
            <v>4.3700775653299084</v>
          </cell>
          <cell r="J329">
            <v>3.6163369702324579</v>
          </cell>
          <cell r="O329">
            <v>3.0326578581472172</v>
          </cell>
          <cell r="T329">
            <v>3.0326578581472172</v>
          </cell>
          <cell r="Y329">
            <v>4.9293899952577211</v>
          </cell>
        </row>
        <row r="330">
          <cell r="B330">
            <v>112</v>
          </cell>
          <cell r="C330">
            <v>4.5999999999999996</v>
          </cell>
          <cell r="D330">
            <v>5.7304739608732502</v>
          </cell>
          <cell r="J330">
            <v>6.0406788469163502</v>
          </cell>
          <cell r="O330">
            <v>4.7316740006944347</v>
          </cell>
          <cell r="T330">
            <v>3.6982603785261325</v>
          </cell>
          <cell r="Y330">
            <v>6.0497005663283607</v>
          </cell>
        </row>
        <row r="331">
          <cell r="B331">
            <v>113</v>
          </cell>
          <cell r="C331">
            <v>5.2</v>
          </cell>
          <cell r="D331">
            <v>5.1213336714666884</v>
          </cell>
          <cell r="J331">
            <v>5.1917273464882108</v>
          </cell>
          <cell r="O331">
            <v>5.2725266605615113</v>
          </cell>
          <cell r="T331">
            <v>4.1321713938922588</v>
          </cell>
          <cell r="Y331">
            <v>5.8188155853044146</v>
          </cell>
        </row>
        <row r="332">
          <cell r="B332">
            <v>114</v>
          </cell>
          <cell r="C332">
            <v>5.6</v>
          </cell>
          <cell r="D332">
            <v>5.1881193902877794</v>
          </cell>
          <cell r="J332">
            <v>5.2624960751097705</v>
          </cell>
          <cell r="O332">
            <v>6.3545848988338376</v>
          </cell>
          <cell r="T332">
            <v>5.2624960751097705</v>
          </cell>
          <cell r="Y332">
            <v>5.4408129824227993</v>
          </cell>
        </row>
        <row r="333">
          <cell r="B333">
            <v>115</v>
          </cell>
          <cell r="C333">
            <v>5.3</v>
          </cell>
          <cell r="D333">
            <v>6.2669675378046454</v>
          </cell>
          <cell r="J333">
            <v>3.8619200350151317</v>
          </cell>
          <cell r="O333">
            <v>5.1553198112381411</v>
          </cell>
          <cell r="T333">
            <v>4.6515661327936089</v>
          </cell>
          <cell r="Y333">
            <v>6.4103479499406193</v>
          </cell>
        </row>
        <row r="334">
          <cell r="B334">
            <v>116</v>
          </cell>
          <cell r="C334">
            <v>3.6</v>
          </cell>
          <cell r="D334">
            <v>5.1510261588076744</v>
          </cell>
          <cell r="J334">
            <v>6.622560661053849</v>
          </cell>
          <cell r="O334">
            <v>6.622560661053849</v>
          </cell>
          <cell r="T334">
            <v>3.9373734530040041</v>
          </cell>
          <cell r="Y334">
            <v>4.0069910036054042</v>
          </cell>
        </row>
        <row r="335">
          <cell r="B335">
            <v>117</v>
          </cell>
          <cell r="C335">
            <v>5</v>
          </cell>
          <cell r="D335">
            <v>3.9945309358184264</v>
          </cell>
          <cell r="J335">
            <v>2.9306637901104118</v>
          </cell>
          <cell r="O335">
            <v>3.8669941389615001</v>
          </cell>
          <cell r="T335">
            <v>3.9103875390949683</v>
          </cell>
          <cell r="Y335">
            <v>3.3096536162123305</v>
          </cell>
        </row>
        <row r="336">
          <cell r="B336">
            <v>118</v>
          </cell>
          <cell r="C336">
            <v>5.4</v>
          </cell>
          <cell r="D336">
            <v>3.9060812135188692</v>
          </cell>
          <cell r="J336">
            <v>4.0920535337793931</v>
          </cell>
          <cell r="O336">
            <v>6.2272417094721053</v>
          </cell>
          <cell r="T336">
            <v>4.0920535337793931</v>
          </cell>
          <cell r="Y336">
            <v>4.828012153809512</v>
          </cell>
        </row>
        <row r="337">
          <cell r="B337">
            <v>119</v>
          </cell>
          <cell r="C337">
            <v>5.6</v>
          </cell>
          <cell r="D337">
            <v>5.4331504393246073</v>
          </cell>
          <cell r="J337">
            <v>5.2947524311215943</v>
          </cell>
          <cell r="O337">
            <v>4.5268467062741271</v>
          </cell>
          <cell r="T337">
            <v>4.9957040227491207</v>
          </cell>
          <cell r="Y337">
            <v>5.673518497313073</v>
          </cell>
        </row>
        <row r="338">
          <cell r="B338">
            <v>120</v>
          </cell>
          <cell r="C338">
            <v>5</v>
          </cell>
          <cell r="D338">
            <v>4.6468932139884647</v>
          </cell>
          <cell r="J338">
            <v>4.7778226549000467</v>
          </cell>
          <cell r="O338">
            <v>4.4413980191299922</v>
          </cell>
          <cell r="T338">
            <v>4.5003411801713504</v>
          </cell>
          <cell r="Y338">
            <v>5.639498977192603</v>
          </cell>
        </row>
        <row r="339">
          <cell r="B339">
            <v>121</v>
          </cell>
          <cell r="C339">
            <v>4.9000000000000004</v>
          </cell>
          <cell r="D339">
            <v>4.4543277142269559</v>
          </cell>
          <cell r="J339">
            <v>2.7781496682859488</v>
          </cell>
          <cell r="O339">
            <v>5.2942998221910553</v>
          </cell>
          <cell r="T339">
            <v>2.8444441420599236</v>
          </cell>
          <cell r="Y339">
            <v>5.3681525470147546</v>
          </cell>
        </row>
        <row r="340">
          <cell r="B340">
            <v>122</v>
          </cell>
          <cell r="C340">
            <v>5.5</v>
          </cell>
          <cell r="D340">
            <v>3.6654721483662174</v>
          </cell>
          <cell r="J340">
            <v>3.9297032866797208</v>
          </cell>
          <cell r="O340">
            <v>3.9297032866797208</v>
          </cell>
          <cell r="T340">
            <v>3.9297032866797208</v>
          </cell>
          <cell r="Y340">
            <v>3.9297032866797208</v>
          </cell>
        </row>
        <row r="341">
          <cell r="B341">
            <v>123</v>
          </cell>
          <cell r="C341">
            <v>4.8</v>
          </cell>
          <cell r="D341">
            <v>2.8841738520611897</v>
          </cell>
          <cell r="J341">
            <v>4.9252537508664993</v>
          </cell>
          <cell r="O341">
            <v>5.080744657873173</v>
          </cell>
          <cell r="T341">
            <v>5.080744657873173</v>
          </cell>
          <cell r="Y341">
            <v>5.080744657873173</v>
          </cell>
        </row>
        <row r="342">
          <cell r="B342">
            <v>124</v>
          </cell>
          <cell r="C342">
            <v>5.5</v>
          </cell>
          <cell r="D342">
            <v>3.6145017350899828</v>
          </cell>
          <cell r="J342">
            <v>4.1625431522732725</v>
          </cell>
          <cell r="O342">
            <v>5.7373116965075983</v>
          </cell>
          <cell r="T342">
            <v>5.6467334011083379</v>
          </cell>
          <cell r="Y342">
            <v>5.6467334011083379</v>
          </cell>
        </row>
        <row r="343">
          <cell r="B343">
            <v>125</v>
          </cell>
          <cell r="C343">
            <v>5.6</v>
          </cell>
          <cell r="D343">
            <v>6.168868006197874</v>
          </cell>
          <cell r="J343">
            <v>5.9854881601625296</v>
          </cell>
          <cell r="O343">
            <v>5.8531418715340191</v>
          </cell>
          <cell r="T343">
            <v>5.9488223834109988</v>
          </cell>
          <cell r="Y343">
            <v>6.9340783715184466</v>
          </cell>
        </row>
        <row r="344">
          <cell r="B344">
            <v>126</v>
          </cell>
          <cell r="C344">
            <v>6.3</v>
          </cell>
          <cell r="D344">
            <v>5.6023668456871425</v>
          </cell>
          <cell r="J344">
            <v>6.4954997010573798</v>
          </cell>
          <cell r="O344">
            <v>5.7886945309119886</v>
          </cell>
          <cell r="T344">
            <v>6.4954997010573798</v>
          </cell>
          <cell r="Y344">
            <v>3.8687538382025637</v>
          </cell>
        </row>
        <row r="345">
          <cell r="B345">
            <v>127</v>
          </cell>
          <cell r="C345">
            <v>4.9000000000000004</v>
          </cell>
          <cell r="D345">
            <v>5.8578791778935626</v>
          </cell>
          <cell r="J345">
            <v>3.9421532158005728</v>
          </cell>
          <cell r="O345">
            <v>4.7625372204908283</v>
          </cell>
          <cell r="T345">
            <v>3.80507110853247</v>
          </cell>
          <cell r="Y345">
            <v>5.5412921419200005</v>
          </cell>
        </row>
        <row r="346">
          <cell r="B346">
            <v>128</v>
          </cell>
          <cell r="C346">
            <v>3.9</v>
          </cell>
          <cell r="D346">
            <v>6.6174627076857089</v>
          </cell>
          <cell r="J346">
            <v>6.5393320175434155</v>
          </cell>
          <cell r="O346">
            <v>6.5393320175434155</v>
          </cell>
          <cell r="T346">
            <v>4.9152811897882689</v>
          </cell>
          <cell r="Y346">
            <v>6.1420833088852316</v>
          </cell>
        </row>
        <row r="347">
          <cell r="B347">
            <v>129</v>
          </cell>
          <cell r="C347">
            <v>4.3</v>
          </cell>
          <cell r="D347">
            <v>5.268000373545255</v>
          </cell>
          <cell r="J347">
            <v>4.6903731291274005</v>
          </cell>
          <cell r="O347">
            <v>4.5569594916879046</v>
          </cell>
          <cell r="T347">
            <v>5.4263741355672837</v>
          </cell>
          <cell r="Y347">
            <v>5.7561161059617474</v>
          </cell>
        </row>
        <row r="348">
          <cell r="B348">
            <v>130</v>
          </cell>
          <cell r="C348">
            <v>5.2</v>
          </cell>
          <cell r="D348">
            <v>4.3031546474611524</v>
          </cell>
          <cell r="J348">
            <v>4.0635165512268427</v>
          </cell>
          <cell r="O348">
            <v>3.9898688317071174</v>
          </cell>
          <cell r="T348">
            <v>4.0635165512268427</v>
          </cell>
          <cell r="Y348">
            <v>6.5743282561438141</v>
          </cell>
        </row>
        <row r="349">
          <cell r="B349">
            <v>131</v>
          </cell>
          <cell r="C349">
            <v>2.7</v>
          </cell>
          <cell r="D349">
            <v>5.3445294542770618</v>
          </cell>
          <cell r="J349">
            <v>4.1239447729934744</v>
          </cell>
          <cell r="O349">
            <v>5.2367045452355701</v>
          </cell>
          <cell r="T349">
            <v>3.7135509505632109</v>
          </cell>
          <cell r="Y349">
            <v>4.1227054644301351</v>
          </cell>
        </row>
        <row r="350">
          <cell r="B350">
            <v>132</v>
          </cell>
          <cell r="C350">
            <v>5.2</v>
          </cell>
          <cell r="D350">
            <v>3.6930822111688015</v>
          </cell>
          <cell r="J350">
            <v>3.2332784688310303</v>
          </cell>
          <cell r="O350">
            <v>3.3945101165599851</v>
          </cell>
          <cell r="T350">
            <v>4.8062409675700808</v>
          </cell>
          <cell r="Y350">
            <v>3.2215976866136637</v>
          </cell>
        </row>
        <row r="351">
          <cell r="B351">
            <v>133</v>
          </cell>
          <cell r="C351">
            <v>5</v>
          </cell>
          <cell r="D351">
            <v>4.0683233213611505</v>
          </cell>
          <cell r="J351">
            <v>2.9100830007768419</v>
          </cell>
          <cell r="O351">
            <v>4.1790310224794398</v>
          </cell>
          <cell r="T351">
            <v>4.5764641126888668</v>
          </cell>
          <cell r="Y351">
            <v>2.8059832132372584</v>
          </cell>
        </row>
        <row r="352">
          <cell r="B352">
            <v>134</v>
          </cell>
          <cell r="C352">
            <v>4.8</v>
          </cell>
          <cell r="D352">
            <v>2.9067922546072684</v>
          </cell>
          <cell r="J352">
            <v>3.2396090841473177</v>
          </cell>
          <cell r="O352">
            <v>3.2396090841473177</v>
          </cell>
          <cell r="T352">
            <v>3.2396090841473177</v>
          </cell>
          <cell r="Y352">
            <v>3.8636863032752324</v>
          </cell>
        </row>
        <row r="353">
          <cell r="B353">
            <v>135</v>
          </cell>
          <cell r="C353">
            <v>5.2</v>
          </cell>
          <cell r="D353">
            <v>4.1115665328824056</v>
          </cell>
          <cell r="J353">
            <v>3.2606613574399042</v>
          </cell>
          <cell r="O353">
            <v>3.350363526948005</v>
          </cell>
          <cell r="T353">
            <v>3.350363526948005</v>
          </cell>
          <cell r="Y353">
            <v>4.2892244007174201</v>
          </cell>
        </row>
        <row r="354">
          <cell r="B354">
            <v>136</v>
          </cell>
          <cell r="C354">
            <v>4.9000000000000004</v>
          </cell>
          <cell r="D354">
            <v>5.7116248338871758</v>
          </cell>
          <cell r="J354">
            <v>5.3251537258880415</v>
          </cell>
          <cell r="O354">
            <v>4.6147436225604208</v>
          </cell>
          <cell r="T354">
            <v>3.9017615745747487</v>
          </cell>
          <cell r="Y354">
            <v>6.2435219038496799</v>
          </cell>
        </row>
        <row r="355">
          <cell r="B355">
            <v>137</v>
          </cell>
          <cell r="C355">
            <v>5</v>
          </cell>
          <cell r="D355">
            <v>3.8914452498689909</v>
          </cell>
          <cell r="J355">
            <v>4.1133086525967997</v>
          </cell>
          <cell r="O355">
            <v>4.1537704375026099</v>
          </cell>
          <cell r="T355">
            <v>4.1133086525967997</v>
          </cell>
          <cell r="Y355">
            <v>4.1527466558260411</v>
          </cell>
        </row>
        <row r="356">
          <cell r="B356">
            <v>138</v>
          </cell>
          <cell r="C356">
            <v>3.8</v>
          </cell>
          <cell r="D356">
            <v>5.5788360550316032</v>
          </cell>
          <cell r="J356">
            <v>6.4171206246045198</v>
          </cell>
          <cell r="O356">
            <v>7.5166073619285685</v>
          </cell>
          <cell r="T356">
            <v>6.4171206246045198</v>
          </cell>
          <cell r="Y356">
            <v>7.51642504820743</v>
          </cell>
        </row>
        <row r="357">
          <cell r="B357">
            <v>139</v>
          </cell>
          <cell r="C357">
            <v>5.9</v>
          </cell>
          <cell r="D357">
            <v>4.2443451471947382</v>
          </cell>
          <cell r="J357">
            <v>6.566517671125907</v>
          </cell>
          <cell r="O357">
            <v>6.1669729007240806</v>
          </cell>
          <cell r="T357">
            <v>6.9083781582290928</v>
          </cell>
          <cell r="Y357">
            <v>6.455120603075124</v>
          </cell>
        </row>
        <row r="358">
          <cell r="B358">
            <v>140</v>
          </cell>
          <cell r="C358">
            <v>5</v>
          </cell>
          <cell r="D358">
            <v>8.056298707774932</v>
          </cell>
          <cell r="J358">
            <v>8.4997223582559069</v>
          </cell>
          <cell r="O358">
            <v>8.4997223582559069</v>
          </cell>
          <cell r="T358">
            <v>10.819198884084273</v>
          </cell>
          <cell r="Y358">
            <v>10.202857518869626</v>
          </cell>
        </row>
        <row r="359">
          <cell r="B359">
            <v>141</v>
          </cell>
          <cell r="C359">
            <v>6.6</v>
          </cell>
          <cell r="D359">
            <v>9.4584134367986898</v>
          </cell>
          <cell r="J359">
            <v>12.204190330796814</v>
          </cell>
          <cell r="O359">
            <v>11.822709730741353</v>
          </cell>
          <cell r="T359">
            <v>12.935669429539159</v>
          </cell>
          <cell r="Y359">
            <v>11.825228956300235</v>
          </cell>
        </row>
        <row r="360">
          <cell r="B360">
            <v>142</v>
          </cell>
          <cell r="C360">
            <v>6.9</v>
          </cell>
          <cell r="D360">
            <v>9.7835367897900785</v>
          </cell>
          <cell r="J360">
            <v>9.0009762058208178</v>
          </cell>
          <cell r="O360">
            <v>7.5049207739169557</v>
          </cell>
          <cell r="T360">
            <v>9.0009762058208178</v>
          </cell>
          <cell r="Y360">
            <v>9.0009762058208178</v>
          </cell>
        </row>
        <row r="361">
          <cell r="B361">
            <v>143</v>
          </cell>
          <cell r="C361">
            <v>6.2</v>
          </cell>
          <cell r="D361">
            <v>7.502448058687273</v>
          </cell>
          <cell r="J361">
            <v>7.7698267170286606</v>
          </cell>
          <cell r="O361">
            <v>7.0576508813187013</v>
          </cell>
          <cell r="T361">
            <v>8.6331798126799661</v>
          </cell>
          <cell r="Y361">
            <v>8.6331798126799661</v>
          </cell>
        </row>
        <row r="362">
          <cell r="B362">
            <v>144</v>
          </cell>
          <cell r="C362">
            <v>6</v>
          </cell>
          <cell r="D362">
            <v>6.3793205327884541</v>
          </cell>
          <cell r="J362">
            <v>5.7087186788703379</v>
          </cell>
          <cell r="O362">
            <v>6.558026621402977</v>
          </cell>
          <cell r="T362">
            <v>6.1561310374943341</v>
          </cell>
          <cell r="Y362">
            <v>6.1561310374943341</v>
          </cell>
        </row>
        <row r="363">
          <cell r="B363">
            <v>145</v>
          </cell>
          <cell r="C363">
            <v>5.3</v>
          </cell>
          <cell r="D363">
            <v>5.4931993390844545</v>
          </cell>
          <cell r="J363">
            <v>5.5851216183768795</v>
          </cell>
          <cell r="O363">
            <v>5.1432553168256554</v>
          </cell>
          <cell r="T363">
            <v>5.1432553168256554</v>
          </cell>
          <cell r="Y363">
            <v>6.2819762843379081</v>
          </cell>
        </row>
        <row r="364">
          <cell r="B364">
            <v>146</v>
          </cell>
          <cell r="C364">
            <v>6.3</v>
          </cell>
          <cell r="D364">
            <v>5.1403985413189801</v>
          </cell>
          <cell r="J364">
            <v>5.5952343334635231</v>
          </cell>
          <cell r="O364">
            <v>5.5952343334635231</v>
          </cell>
          <cell r="T364">
            <v>5.5952343334635231</v>
          </cell>
          <cell r="Y364">
            <v>7.0132890191245787</v>
          </cell>
        </row>
        <row r="365">
          <cell r="B365">
            <v>147</v>
          </cell>
          <cell r="C365">
            <v>6.5</v>
          </cell>
          <cell r="D365">
            <v>4.4430360506777493</v>
          </cell>
          <cell r="J365">
            <v>4.570845203317182</v>
          </cell>
          <cell r="O365">
            <v>5.3749224428112345</v>
          </cell>
          <cell r="T365">
            <v>5.3749224428112345</v>
          </cell>
          <cell r="Y365">
            <v>4.1190661341706472</v>
          </cell>
        </row>
        <row r="366">
          <cell r="B366">
            <v>148</v>
          </cell>
          <cell r="C366">
            <v>5.8</v>
          </cell>
          <cell r="D366">
            <v>4.5689342494298337</v>
          </cell>
          <cell r="J366">
            <v>5.8925913822232161</v>
          </cell>
          <cell r="O366">
            <v>5.1633749353803751</v>
          </cell>
          <cell r="T366">
            <v>5.4579763787871389</v>
          </cell>
          <cell r="Y366">
            <v>6.0821245972720108</v>
          </cell>
        </row>
        <row r="367">
          <cell r="B367">
            <v>149</v>
          </cell>
          <cell r="C367">
            <v>6.2</v>
          </cell>
          <cell r="D367">
            <v>5.16148054195612</v>
          </cell>
          <cell r="J367">
            <v>4.6126061470325155</v>
          </cell>
          <cell r="O367">
            <v>5.4873385874999725</v>
          </cell>
          <cell r="T367">
            <v>7.5098015677568606</v>
          </cell>
          <cell r="Y367">
            <v>6.9885746544089962</v>
          </cell>
        </row>
        <row r="368">
          <cell r="B368">
            <v>150</v>
          </cell>
          <cell r="C368">
            <v>6.3</v>
          </cell>
          <cell r="D368">
            <v>5.1233871196538461</v>
          </cell>
          <cell r="J368">
            <v>6.0250681250948723</v>
          </cell>
          <cell r="O368">
            <v>5.061924132433675</v>
          </cell>
          <cell r="T368">
            <v>6.0250681250948723</v>
          </cell>
          <cell r="Y368">
            <v>6.8963660119950694</v>
          </cell>
        </row>
        <row r="369">
          <cell r="B369">
            <v>151</v>
          </cell>
          <cell r="C369">
            <v>3.1</v>
          </cell>
          <cell r="D369">
            <v>4.8499880065103804</v>
          </cell>
          <cell r="J369">
            <v>4.1927521656545981</v>
          </cell>
          <cell r="O369">
            <v>4.6220698868898289</v>
          </cell>
          <cell r="T369">
            <v>4.3177195361631568</v>
          </cell>
          <cell r="Y369">
            <v>5.4533445060790386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65"/>
  <sheetViews>
    <sheetView zoomScale="80" zoomScaleNormal="80" workbookViewId="0">
      <selection activeCell="I16" sqref="I16"/>
    </sheetView>
  </sheetViews>
  <sheetFormatPr defaultRowHeight="14.4" x14ac:dyDescent="0.3"/>
  <cols>
    <col min="1" max="1" width="14.88671875" bestFit="1" customWidth="1"/>
    <col min="2" max="3" width="12.88671875" customWidth="1"/>
    <col min="4" max="4" width="11.33203125" customWidth="1"/>
    <col min="5" max="5" width="11.109375" customWidth="1"/>
    <col min="6" max="6" width="11.33203125" customWidth="1"/>
    <col min="7" max="7" width="13.6640625" customWidth="1"/>
    <col min="8" max="8" width="14.88671875" customWidth="1"/>
    <col min="9" max="9" width="10" customWidth="1"/>
    <col min="10" max="10" width="15.5546875" customWidth="1"/>
    <col min="16" max="16" width="13.6640625" customWidth="1"/>
    <col min="18" max="18" width="9.5546875" bestFit="1" customWidth="1"/>
    <col min="20" max="20" width="13.33203125" customWidth="1"/>
  </cols>
  <sheetData>
    <row r="2" spans="1:20" x14ac:dyDescent="0.3">
      <c r="C2" s="65" t="s">
        <v>26</v>
      </c>
      <c r="D2" s="66"/>
      <c r="E2" s="4">
        <v>17.59</v>
      </c>
      <c r="F2" s="63" t="s">
        <v>32</v>
      </c>
      <c r="G2" s="63"/>
      <c r="H2" s="20">
        <v>2</v>
      </c>
      <c r="I2" s="64"/>
      <c r="J2" s="64"/>
      <c r="K2" s="14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C3" s="62" t="s">
        <v>27</v>
      </c>
      <c r="D3" s="62"/>
      <c r="E3" s="19">
        <f>520</f>
        <v>520</v>
      </c>
      <c r="F3" s="64"/>
      <c r="G3" s="64"/>
      <c r="H3" s="9"/>
      <c r="I3" s="64"/>
      <c r="J3" s="64"/>
      <c r="K3" s="14"/>
      <c r="L3" s="3"/>
      <c r="M3" s="3"/>
      <c r="N3" s="3"/>
      <c r="O3" s="3"/>
      <c r="P3" s="3"/>
      <c r="Q3" s="3"/>
      <c r="R3" s="3"/>
      <c r="S3" s="3"/>
      <c r="T3" s="3"/>
    </row>
    <row r="4" spans="1:20" ht="15.6" x14ac:dyDescent="0.3">
      <c r="A4" s="2" t="s">
        <v>23</v>
      </c>
      <c r="B4" s="5" t="s">
        <v>0</v>
      </c>
      <c r="C4" s="5" t="s">
        <v>16</v>
      </c>
      <c r="D4" s="5" t="s">
        <v>17</v>
      </c>
      <c r="E4" s="11" t="s">
        <v>18</v>
      </c>
      <c r="F4" s="5" t="s">
        <v>20</v>
      </c>
      <c r="G4" s="5" t="s">
        <v>19</v>
      </c>
      <c r="H4" s="11" t="s">
        <v>3</v>
      </c>
      <c r="I4" s="3"/>
      <c r="J4" s="3"/>
      <c r="K4" s="15"/>
      <c r="L4" s="15"/>
      <c r="M4" s="15"/>
      <c r="N4" s="15"/>
      <c r="O4" s="1"/>
      <c r="P4" s="1"/>
      <c r="Q4" s="1"/>
      <c r="R4" s="1"/>
      <c r="S4" s="1"/>
      <c r="T4" s="1"/>
    </row>
    <row r="5" spans="1:20" x14ac:dyDescent="0.3">
      <c r="A5" s="2">
        <f t="shared" ref="A5:A68" si="0">A6-1</f>
        <v>152</v>
      </c>
      <c r="B5" s="7">
        <v>43617</v>
      </c>
      <c r="C5" s="1"/>
      <c r="D5" s="1"/>
      <c r="E5" s="1"/>
      <c r="F5" s="1"/>
      <c r="G5" s="1"/>
      <c r="H5" s="1"/>
      <c r="I5" s="3"/>
      <c r="J5" s="3"/>
      <c r="K5" s="15"/>
      <c r="L5" s="15"/>
      <c r="M5" s="15"/>
      <c r="N5" s="15"/>
      <c r="O5" s="1"/>
      <c r="P5" s="1"/>
      <c r="Q5" s="1"/>
      <c r="R5" s="1"/>
      <c r="S5" s="1"/>
      <c r="T5" s="1"/>
    </row>
    <row r="6" spans="1:20" x14ac:dyDescent="0.3">
      <c r="A6" s="2">
        <f t="shared" si="0"/>
        <v>153</v>
      </c>
      <c r="B6" s="7">
        <v>43618</v>
      </c>
      <c r="C6" s="1">
        <v>41.6</v>
      </c>
      <c r="D6" s="1">
        <v>27.4</v>
      </c>
      <c r="E6" s="3">
        <v>3.6111111111111112</v>
      </c>
      <c r="F6" s="1">
        <v>45</v>
      </c>
      <c r="G6" s="1">
        <v>17.2</v>
      </c>
      <c r="H6" s="1">
        <v>6</v>
      </c>
      <c r="J6" s="3"/>
      <c r="K6" s="15"/>
      <c r="L6" s="15"/>
      <c r="M6" s="15"/>
      <c r="N6" s="15"/>
      <c r="O6" s="1"/>
      <c r="P6" s="1"/>
      <c r="Q6" s="1"/>
      <c r="R6" s="1"/>
      <c r="S6" s="1"/>
      <c r="T6" s="1"/>
    </row>
    <row r="7" spans="1:20" x14ac:dyDescent="0.3">
      <c r="A7" s="2">
        <f t="shared" si="0"/>
        <v>154</v>
      </c>
      <c r="B7" s="7">
        <v>43619</v>
      </c>
      <c r="C7" s="1">
        <v>41.6</v>
      </c>
      <c r="D7" s="1">
        <v>27.4</v>
      </c>
      <c r="E7" s="3">
        <v>3.3333333333333335</v>
      </c>
      <c r="F7" s="1">
        <v>43</v>
      </c>
      <c r="G7" s="1">
        <v>18.2</v>
      </c>
      <c r="H7" s="1">
        <v>4</v>
      </c>
      <c r="J7" s="3"/>
      <c r="K7" s="15"/>
      <c r="L7" s="15"/>
      <c r="M7" s="15"/>
      <c r="N7" s="15"/>
      <c r="O7" s="1"/>
      <c r="P7" s="1"/>
      <c r="Q7" s="1"/>
      <c r="R7" s="1"/>
      <c r="S7" s="1"/>
      <c r="T7" s="1"/>
    </row>
    <row r="8" spans="1:20" x14ac:dyDescent="0.3">
      <c r="A8" s="2">
        <f t="shared" si="0"/>
        <v>155</v>
      </c>
      <c r="B8" s="7">
        <v>43620</v>
      </c>
      <c r="C8" s="1">
        <v>39.799999999999997</v>
      </c>
      <c r="D8" s="1">
        <v>23.5</v>
      </c>
      <c r="E8" s="3">
        <v>5.2777777777777777</v>
      </c>
      <c r="F8" s="1">
        <v>61.1</v>
      </c>
      <c r="G8" s="1">
        <v>25.1</v>
      </c>
      <c r="H8" s="1">
        <v>6</v>
      </c>
      <c r="J8" s="3"/>
      <c r="K8" s="15"/>
      <c r="L8" s="15"/>
      <c r="M8" s="15"/>
      <c r="N8" s="15"/>
      <c r="O8" s="1"/>
      <c r="P8" s="1"/>
      <c r="Q8" s="1"/>
      <c r="R8" s="1"/>
      <c r="S8" s="1"/>
      <c r="T8" s="1"/>
    </row>
    <row r="9" spans="1:20" x14ac:dyDescent="0.3">
      <c r="A9" s="2">
        <f t="shared" si="0"/>
        <v>156</v>
      </c>
      <c r="B9" s="7">
        <v>43621</v>
      </c>
      <c r="C9" s="1">
        <v>41.6</v>
      </c>
      <c r="D9" s="1">
        <v>27.4</v>
      </c>
      <c r="E9" s="3">
        <v>3.3333333333333335</v>
      </c>
      <c r="F9" s="1">
        <v>43</v>
      </c>
      <c r="G9" s="1">
        <v>18.2</v>
      </c>
      <c r="H9" s="1">
        <v>4</v>
      </c>
      <c r="J9" s="3"/>
      <c r="K9" s="15"/>
      <c r="L9" s="15"/>
      <c r="M9" s="15"/>
      <c r="N9" s="15"/>
      <c r="O9" s="1"/>
      <c r="P9" s="1"/>
      <c r="Q9" s="1"/>
      <c r="R9" s="1"/>
      <c r="S9" s="1"/>
      <c r="T9" s="1"/>
    </row>
    <row r="10" spans="1:20" x14ac:dyDescent="0.3">
      <c r="A10" s="2">
        <f t="shared" si="0"/>
        <v>157</v>
      </c>
      <c r="B10" s="7">
        <v>43622</v>
      </c>
      <c r="C10" s="1">
        <v>40.799999999999997</v>
      </c>
      <c r="D10" s="1">
        <v>26.5</v>
      </c>
      <c r="E10" s="3">
        <v>4.7222222222222223</v>
      </c>
      <c r="F10" s="1">
        <v>40.200000000000003</v>
      </c>
      <c r="G10" s="1">
        <v>18.7</v>
      </c>
      <c r="H10" s="1">
        <v>5</v>
      </c>
      <c r="J10" s="3"/>
      <c r="K10" s="15"/>
      <c r="L10" s="15"/>
      <c r="M10" s="15"/>
      <c r="N10" s="15"/>
      <c r="O10" s="1"/>
      <c r="P10" s="1"/>
      <c r="Q10" s="1"/>
      <c r="R10" s="1"/>
      <c r="S10" s="1"/>
      <c r="T10" s="1"/>
    </row>
    <row r="11" spans="1:20" x14ac:dyDescent="0.3">
      <c r="A11" s="2">
        <f t="shared" si="0"/>
        <v>158</v>
      </c>
      <c r="B11" s="7">
        <v>43623</v>
      </c>
      <c r="C11" s="1">
        <v>37.700000000000003</v>
      </c>
      <c r="D11" s="1">
        <v>23</v>
      </c>
      <c r="E11" s="3">
        <v>5.2777777777777777</v>
      </c>
      <c r="F11" s="1">
        <v>56.1</v>
      </c>
      <c r="G11" s="1">
        <v>28.4</v>
      </c>
      <c r="H11" s="1">
        <v>7</v>
      </c>
      <c r="J11" s="3"/>
      <c r="K11" s="15"/>
      <c r="L11" s="15"/>
      <c r="M11" s="15"/>
      <c r="N11" s="15"/>
      <c r="O11" s="1"/>
      <c r="P11" s="1"/>
      <c r="Q11" s="1"/>
      <c r="R11" s="1"/>
      <c r="S11" s="1"/>
      <c r="T11" s="1"/>
    </row>
    <row r="12" spans="1:20" x14ac:dyDescent="0.3">
      <c r="A12" s="2">
        <f t="shared" si="0"/>
        <v>159</v>
      </c>
      <c r="B12" s="7">
        <v>43624</v>
      </c>
      <c r="C12" s="1">
        <v>35.299999999999997</v>
      </c>
      <c r="D12" s="1">
        <v>23.3</v>
      </c>
      <c r="E12" s="3">
        <v>4.7222222222222223</v>
      </c>
      <c r="F12" s="1">
        <v>53.1</v>
      </c>
      <c r="G12" s="1">
        <v>38.4</v>
      </c>
      <c r="H12" s="1">
        <v>7</v>
      </c>
      <c r="J12" s="3"/>
      <c r="K12" s="15"/>
      <c r="L12" s="15"/>
      <c r="M12" s="15"/>
      <c r="N12" s="15"/>
      <c r="O12" s="1"/>
      <c r="P12" s="1"/>
      <c r="Q12" s="1"/>
      <c r="R12" s="1"/>
      <c r="S12" s="1"/>
      <c r="T12" s="1"/>
    </row>
    <row r="13" spans="1:20" x14ac:dyDescent="0.3">
      <c r="A13" s="2">
        <f t="shared" si="0"/>
        <v>160</v>
      </c>
      <c r="B13" s="7">
        <v>43625</v>
      </c>
      <c r="C13" s="1">
        <v>39.799999999999997</v>
      </c>
      <c r="D13" s="1">
        <v>23.5</v>
      </c>
      <c r="E13" s="3">
        <v>5.2777777777777777</v>
      </c>
      <c r="F13" s="1">
        <v>61.1</v>
      </c>
      <c r="G13" s="1">
        <v>25.1</v>
      </c>
      <c r="H13" s="1">
        <v>6</v>
      </c>
      <c r="J13" s="3"/>
      <c r="K13" s="15"/>
      <c r="L13" s="15"/>
      <c r="M13" s="15"/>
      <c r="N13" s="15"/>
      <c r="O13" s="1"/>
      <c r="P13" s="1"/>
      <c r="Q13" s="1"/>
      <c r="R13" s="1"/>
      <c r="S13" s="1"/>
      <c r="T13" s="1"/>
    </row>
    <row r="14" spans="1:20" x14ac:dyDescent="0.3">
      <c r="A14" s="2">
        <f t="shared" si="0"/>
        <v>161</v>
      </c>
      <c r="B14" s="7">
        <v>43626</v>
      </c>
      <c r="C14" s="1">
        <v>38.5</v>
      </c>
      <c r="D14" s="1">
        <v>22.3</v>
      </c>
      <c r="E14" s="3">
        <v>5.5555555555555554</v>
      </c>
      <c r="F14" s="1">
        <v>60.2</v>
      </c>
      <c r="G14" s="1">
        <v>27.6</v>
      </c>
      <c r="H14" s="1">
        <v>6</v>
      </c>
      <c r="J14" s="3"/>
      <c r="K14" s="15"/>
      <c r="L14" s="15"/>
      <c r="M14" s="15"/>
      <c r="N14" s="15"/>
      <c r="O14" s="1"/>
      <c r="P14" s="1"/>
      <c r="Q14" s="1"/>
      <c r="R14" s="1"/>
      <c r="S14" s="1"/>
      <c r="T14" s="1"/>
    </row>
    <row r="15" spans="1:20" x14ac:dyDescent="0.3">
      <c r="A15" s="2">
        <f t="shared" si="0"/>
        <v>162</v>
      </c>
      <c r="B15" s="7">
        <v>43627</v>
      </c>
      <c r="C15" s="1">
        <v>37.1</v>
      </c>
      <c r="D15" s="1">
        <v>22.5</v>
      </c>
      <c r="E15" s="3">
        <v>7.2222222222222223</v>
      </c>
      <c r="F15" s="1">
        <v>62.4</v>
      </c>
      <c r="G15" s="1">
        <v>34.799999999999997</v>
      </c>
      <c r="H15" s="1">
        <v>6</v>
      </c>
      <c r="J15" s="3"/>
      <c r="K15" s="15"/>
      <c r="L15" s="15"/>
      <c r="M15" s="15"/>
      <c r="N15" s="15"/>
      <c r="O15" s="1"/>
      <c r="P15" s="1"/>
      <c r="Q15" s="1"/>
      <c r="R15" s="1"/>
      <c r="S15" s="1"/>
      <c r="T15" s="1"/>
    </row>
    <row r="16" spans="1:20" x14ac:dyDescent="0.3">
      <c r="A16" s="2">
        <f t="shared" si="0"/>
        <v>163</v>
      </c>
      <c r="B16" s="7">
        <v>43628</v>
      </c>
      <c r="C16" s="1">
        <v>37.6</v>
      </c>
      <c r="D16" s="1">
        <v>21.4</v>
      </c>
      <c r="E16" s="3">
        <v>7.5</v>
      </c>
      <c r="F16" s="1">
        <v>62.1</v>
      </c>
      <c r="G16" s="1">
        <v>34.1</v>
      </c>
      <c r="H16" s="1">
        <v>4</v>
      </c>
      <c r="J16" s="3"/>
      <c r="K16" s="15"/>
      <c r="L16" s="15"/>
      <c r="M16" s="15"/>
      <c r="N16" s="15"/>
      <c r="O16" s="1"/>
      <c r="P16" s="1"/>
      <c r="Q16" s="1"/>
      <c r="R16" s="1"/>
      <c r="S16" s="1"/>
      <c r="T16" s="1"/>
    </row>
    <row r="17" spans="1:20" x14ac:dyDescent="0.3">
      <c r="A17" s="2">
        <f t="shared" si="0"/>
        <v>164</v>
      </c>
      <c r="B17" s="7">
        <v>43629</v>
      </c>
      <c r="C17" s="1">
        <v>37.1</v>
      </c>
      <c r="D17" s="1">
        <v>22.5</v>
      </c>
      <c r="E17" s="3">
        <v>7.2222222222222223</v>
      </c>
      <c r="F17" s="1">
        <v>62.4</v>
      </c>
      <c r="G17" s="1">
        <v>34.799999999999997</v>
      </c>
      <c r="H17" s="1">
        <v>6</v>
      </c>
      <c r="J17" s="3"/>
      <c r="K17" s="15"/>
      <c r="L17" s="15"/>
      <c r="M17" s="15"/>
      <c r="N17" s="15"/>
      <c r="O17" s="1"/>
      <c r="P17" s="1"/>
      <c r="Q17" s="1"/>
      <c r="R17" s="1"/>
      <c r="S17" s="1"/>
      <c r="T17" s="1"/>
    </row>
    <row r="18" spans="1:20" x14ac:dyDescent="0.3">
      <c r="A18" s="2">
        <f t="shared" si="0"/>
        <v>165</v>
      </c>
      <c r="B18" s="7">
        <v>43630</v>
      </c>
      <c r="C18" s="1">
        <v>37.9</v>
      </c>
      <c r="D18" s="1">
        <v>23.6</v>
      </c>
      <c r="E18" s="3">
        <v>6.9444444444444446</v>
      </c>
      <c r="F18" s="1">
        <v>59.1</v>
      </c>
      <c r="G18" s="1">
        <v>30.2</v>
      </c>
      <c r="H18" s="1">
        <v>4</v>
      </c>
      <c r="J18" s="3"/>
      <c r="K18" s="15"/>
      <c r="L18" s="15"/>
      <c r="M18" s="15"/>
      <c r="N18" s="15"/>
      <c r="O18" s="1"/>
      <c r="P18" s="1"/>
      <c r="Q18" s="1"/>
      <c r="R18" s="1"/>
      <c r="S18" s="1"/>
      <c r="T18" s="1"/>
    </row>
    <row r="19" spans="1:20" x14ac:dyDescent="0.3">
      <c r="A19" s="2">
        <f t="shared" si="0"/>
        <v>166</v>
      </c>
      <c r="B19" s="7">
        <v>43631</v>
      </c>
      <c r="C19" s="1">
        <v>38.700000000000003</v>
      </c>
      <c r="D19" s="1">
        <v>24.3</v>
      </c>
      <c r="E19" s="3">
        <v>7.5</v>
      </c>
      <c r="F19" s="1">
        <v>59.1</v>
      </c>
      <c r="G19" s="1">
        <v>27.6</v>
      </c>
      <c r="H19" s="1">
        <v>6</v>
      </c>
      <c r="J19" s="3"/>
      <c r="K19" s="15"/>
      <c r="L19" s="15"/>
      <c r="M19" s="15"/>
      <c r="N19" s="15"/>
      <c r="O19" s="1"/>
      <c r="P19" s="1"/>
      <c r="Q19" s="1"/>
      <c r="R19" s="1"/>
      <c r="S19" s="1"/>
      <c r="T19" s="1"/>
    </row>
    <row r="20" spans="1:20" x14ac:dyDescent="0.3">
      <c r="A20" s="2">
        <f t="shared" si="0"/>
        <v>167</v>
      </c>
      <c r="B20" s="7">
        <v>43632</v>
      </c>
      <c r="C20" s="1">
        <v>35.299999999999997</v>
      </c>
      <c r="D20" s="1">
        <v>23.3</v>
      </c>
      <c r="E20" s="3">
        <v>4.7222222222222223</v>
      </c>
      <c r="F20" s="1">
        <v>53.1</v>
      </c>
      <c r="G20" s="1">
        <v>38.4</v>
      </c>
      <c r="H20" s="1">
        <v>7</v>
      </c>
      <c r="J20" s="3"/>
      <c r="K20" s="15"/>
      <c r="L20" s="15"/>
      <c r="M20" s="15"/>
      <c r="N20" s="15"/>
      <c r="O20" s="1"/>
      <c r="P20" s="1"/>
      <c r="Q20" s="1"/>
      <c r="R20" s="1"/>
      <c r="S20" s="1"/>
      <c r="T20" s="1"/>
    </row>
    <row r="21" spans="1:20" x14ac:dyDescent="0.3">
      <c r="A21" s="2">
        <f t="shared" si="0"/>
        <v>168</v>
      </c>
      <c r="B21" s="7">
        <v>43633</v>
      </c>
      <c r="C21" s="1">
        <v>36.5</v>
      </c>
      <c r="D21" s="1">
        <v>24.5</v>
      </c>
      <c r="E21" s="3">
        <v>6.666666666666667</v>
      </c>
      <c r="F21" s="1">
        <v>57.1</v>
      </c>
      <c r="G21" s="1">
        <v>32.799999999999997</v>
      </c>
      <c r="H21" s="1">
        <v>6</v>
      </c>
      <c r="J21" s="3"/>
      <c r="K21" s="15"/>
      <c r="L21" s="15"/>
      <c r="M21" s="15"/>
      <c r="N21" s="15"/>
      <c r="O21" s="1"/>
      <c r="P21" s="1"/>
      <c r="Q21" s="1"/>
      <c r="R21" s="1"/>
      <c r="S21" s="1"/>
      <c r="T21" s="1"/>
    </row>
    <row r="22" spans="1:20" x14ac:dyDescent="0.3">
      <c r="A22" s="2">
        <f t="shared" si="0"/>
        <v>169</v>
      </c>
      <c r="B22" s="7">
        <v>43634</v>
      </c>
      <c r="C22" s="1">
        <v>37.1</v>
      </c>
      <c r="D22" s="1">
        <v>25</v>
      </c>
      <c r="E22" s="3">
        <v>5.8333333333333339</v>
      </c>
      <c r="F22" s="1">
        <v>56.7</v>
      </c>
      <c r="G22" s="1">
        <v>27</v>
      </c>
      <c r="H22" s="1">
        <v>7</v>
      </c>
      <c r="J22" s="3"/>
      <c r="K22" s="15"/>
      <c r="L22" s="15"/>
      <c r="M22" s="15"/>
      <c r="N22" s="15"/>
      <c r="O22" s="1"/>
      <c r="P22" s="1"/>
      <c r="Q22" s="1"/>
      <c r="R22" s="1"/>
      <c r="S22" s="1"/>
      <c r="T22" s="1"/>
    </row>
    <row r="23" spans="1:20" x14ac:dyDescent="0.3">
      <c r="A23" s="2">
        <f t="shared" si="0"/>
        <v>170</v>
      </c>
      <c r="B23" s="7">
        <v>43635</v>
      </c>
      <c r="C23" s="1">
        <v>37.9</v>
      </c>
      <c r="D23" s="1">
        <v>23.6</v>
      </c>
      <c r="E23" s="3">
        <v>6.9444444444444446</v>
      </c>
      <c r="F23" s="1">
        <v>59.1</v>
      </c>
      <c r="G23" s="1">
        <v>30.2</v>
      </c>
      <c r="H23" s="1">
        <v>4</v>
      </c>
      <c r="J23" s="3"/>
      <c r="K23" s="15"/>
      <c r="L23" s="15"/>
      <c r="M23" s="15"/>
      <c r="N23" s="15"/>
      <c r="O23" s="1"/>
      <c r="P23" s="1"/>
      <c r="Q23" s="1"/>
      <c r="R23" s="1"/>
      <c r="S23" s="1"/>
      <c r="T23" s="1"/>
    </row>
    <row r="24" spans="1:20" x14ac:dyDescent="0.3">
      <c r="A24" s="2">
        <f t="shared" si="0"/>
        <v>171</v>
      </c>
      <c r="B24" s="7">
        <v>43636</v>
      </c>
      <c r="C24" s="1">
        <v>35.5</v>
      </c>
      <c r="D24" s="1">
        <v>25.7</v>
      </c>
      <c r="E24" s="3">
        <v>1.1111111111111112</v>
      </c>
      <c r="F24" s="1">
        <v>62.1</v>
      </c>
      <c r="G24" s="1">
        <v>41.2</v>
      </c>
      <c r="H24" s="1">
        <v>7</v>
      </c>
      <c r="J24" s="3"/>
      <c r="K24" s="15"/>
      <c r="L24" s="15"/>
      <c r="M24" s="15"/>
      <c r="N24" s="15"/>
      <c r="O24" s="1"/>
      <c r="P24" s="1"/>
      <c r="Q24" s="1"/>
      <c r="R24" s="1"/>
      <c r="S24" s="1"/>
      <c r="T24" s="1"/>
    </row>
    <row r="25" spans="1:20" x14ac:dyDescent="0.3">
      <c r="A25" s="2">
        <f t="shared" si="0"/>
        <v>172</v>
      </c>
      <c r="B25" s="7">
        <v>43637</v>
      </c>
      <c r="C25" s="1">
        <v>30.2</v>
      </c>
      <c r="D25" s="1">
        <v>22.2</v>
      </c>
      <c r="E25" s="3">
        <v>1.1111111111111112</v>
      </c>
      <c r="F25" s="1">
        <v>83.1</v>
      </c>
      <c r="G25" s="1">
        <v>60.9</v>
      </c>
      <c r="H25" s="1">
        <v>8</v>
      </c>
      <c r="J25" s="3"/>
      <c r="K25" s="15"/>
      <c r="L25" s="15"/>
      <c r="M25" s="15"/>
      <c r="N25" s="15"/>
      <c r="O25" s="1"/>
      <c r="P25" s="1"/>
      <c r="Q25" s="1"/>
      <c r="R25" s="1"/>
      <c r="S25" s="1"/>
      <c r="T25" s="1"/>
    </row>
    <row r="26" spans="1:20" x14ac:dyDescent="0.3">
      <c r="A26" s="2">
        <f t="shared" si="0"/>
        <v>173</v>
      </c>
      <c r="B26" s="7">
        <v>43638</v>
      </c>
      <c r="C26" s="1">
        <v>32.5</v>
      </c>
      <c r="D26" s="1">
        <v>22.2</v>
      </c>
      <c r="E26" s="3">
        <v>9.4444444444444446</v>
      </c>
      <c r="F26" s="1">
        <v>81</v>
      </c>
      <c r="G26" s="1">
        <v>57</v>
      </c>
      <c r="H26" s="1">
        <v>5</v>
      </c>
      <c r="J26" s="3"/>
      <c r="K26" s="15"/>
      <c r="L26" s="15"/>
      <c r="M26" s="15"/>
      <c r="N26" s="15"/>
      <c r="O26" s="1"/>
      <c r="P26" s="1"/>
      <c r="Q26" s="1"/>
      <c r="R26" s="1"/>
      <c r="S26" s="1"/>
      <c r="T26" s="1"/>
    </row>
    <row r="27" spans="1:20" x14ac:dyDescent="0.3">
      <c r="A27" s="2">
        <f t="shared" si="0"/>
        <v>174</v>
      </c>
      <c r="B27" s="7">
        <v>43639</v>
      </c>
      <c r="C27" s="1">
        <v>36.5</v>
      </c>
      <c r="D27" s="1">
        <v>24.5</v>
      </c>
      <c r="E27" s="3">
        <v>6.666666666666667</v>
      </c>
      <c r="F27" s="1">
        <v>57.1</v>
      </c>
      <c r="G27" s="1">
        <v>32.799999999999997</v>
      </c>
      <c r="H27" s="1">
        <v>6</v>
      </c>
      <c r="J27" s="3"/>
      <c r="K27" s="15"/>
      <c r="L27" s="15"/>
      <c r="M27" s="15"/>
      <c r="N27" s="15"/>
      <c r="O27" s="1"/>
      <c r="P27" s="1"/>
      <c r="Q27" s="1"/>
      <c r="R27" s="1"/>
      <c r="S27" s="1"/>
      <c r="T27" s="1"/>
    </row>
    <row r="28" spans="1:20" x14ac:dyDescent="0.3">
      <c r="A28" s="2">
        <f t="shared" si="0"/>
        <v>175</v>
      </c>
      <c r="B28" s="7">
        <v>43640</v>
      </c>
      <c r="C28" s="1">
        <v>38.5</v>
      </c>
      <c r="D28" s="1">
        <v>22.3</v>
      </c>
      <c r="E28" s="3">
        <v>5.5555555555555554</v>
      </c>
      <c r="F28" s="1">
        <v>60.2</v>
      </c>
      <c r="G28" s="1">
        <v>27.6</v>
      </c>
      <c r="H28" s="1">
        <v>6</v>
      </c>
      <c r="J28" s="3"/>
      <c r="K28" s="15"/>
      <c r="L28" s="15"/>
      <c r="M28" s="15"/>
      <c r="N28" s="15"/>
      <c r="O28" s="1"/>
      <c r="P28" s="1"/>
      <c r="Q28" s="1"/>
      <c r="R28" s="1"/>
      <c r="S28" s="1"/>
      <c r="T28" s="1"/>
    </row>
    <row r="29" spans="1:20" x14ac:dyDescent="0.3">
      <c r="A29" s="2">
        <f t="shared" si="0"/>
        <v>176</v>
      </c>
      <c r="B29" s="7">
        <v>43641</v>
      </c>
      <c r="C29" s="1">
        <v>33.9</v>
      </c>
      <c r="D29" s="1">
        <v>23.5</v>
      </c>
      <c r="E29" s="3">
        <v>1.1111111111111112</v>
      </c>
      <c r="F29" s="1">
        <v>77.099999999999994</v>
      </c>
      <c r="G29" s="1">
        <v>51.2</v>
      </c>
      <c r="H29" s="1">
        <v>3</v>
      </c>
      <c r="J29" s="3"/>
      <c r="K29" s="15"/>
      <c r="L29" s="15"/>
      <c r="M29" s="15"/>
      <c r="N29" s="15"/>
      <c r="O29" s="1"/>
      <c r="P29" s="1"/>
      <c r="Q29" s="1"/>
      <c r="R29" s="1"/>
      <c r="S29" s="1"/>
      <c r="T29" s="1"/>
    </row>
    <row r="30" spans="1:20" x14ac:dyDescent="0.3">
      <c r="A30" s="2">
        <f t="shared" si="0"/>
        <v>177</v>
      </c>
      <c r="B30" s="7">
        <v>43642</v>
      </c>
      <c r="C30" s="1">
        <v>38.4</v>
      </c>
      <c r="D30" s="1">
        <v>25.9</v>
      </c>
      <c r="E30" s="3">
        <v>3.8888888888888893</v>
      </c>
      <c r="F30" s="1">
        <v>50.9</v>
      </c>
      <c r="G30" s="1">
        <v>21.8</v>
      </c>
      <c r="H30" s="1">
        <v>6</v>
      </c>
      <c r="J30" s="3"/>
      <c r="K30" s="15"/>
      <c r="L30" s="15"/>
      <c r="M30" s="15"/>
      <c r="N30" s="15"/>
      <c r="O30" s="1"/>
      <c r="P30" s="1"/>
      <c r="Q30" s="1"/>
      <c r="R30" s="1"/>
      <c r="S30" s="1"/>
      <c r="T30" s="1"/>
    </row>
    <row r="31" spans="1:20" x14ac:dyDescent="0.3">
      <c r="A31" s="2">
        <f t="shared" si="0"/>
        <v>178</v>
      </c>
      <c r="B31" s="7">
        <v>43643</v>
      </c>
      <c r="C31" s="1">
        <v>39.799999999999997</v>
      </c>
      <c r="D31" s="1">
        <v>23.5</v>
      </c>
      <c r="E31" s="3">
        <v>5.2777777777777777</v>
      </c>
      <c r="F31" s="1">
        <v>61.1</v>
      </c>
      <c r="G31" s="1">
        <v>25.1</v>
      </c>
      <c r="H31" s="1">
        <v>6</v>
      </c>
      <c r="J31" s="3"/>
      <c r="K31" s="15"/>
      <c r="L31" s="15"/>
      <c r="M31" s="15"/>
      <c r="N31" s="15"/>
      <c r="O31" s="1"/>
      <c r="P31" s="1"/>
      <c r="Q31" s="1"/>
      <c r="R31" s="1"/>
      <c r="S31" s="1"/>
      <c r="T31" s="1"/>
    </row>
    <row r="32" spans="1:20" x14ac:dyDescent="0.3">
      <c r="A32" s="2">
        <f t="shared" si="0"/>
        <v>179</v>
      </c>
      <c r="B32" s="7">
        <v>43644</v>
      </c>
      <c r="C32" s="1">
        <v>41.6</v>
      </c>
      <c r="D32" s="1">
        <v>27.4</v>
      </c>
      <c r="E32" s="3">
        <v>3.3333333333333335</v>
      </c>
      <c r="F32" s="1">
        <v>43</v>
      </c>
      <c r="G32" s="1">
        <v>18.2</v>
      </c>
      <c r="H32" s="1">
        <v>4</v>
      </c>
      <c r="J32" s="3"/>
      <c r="K32" s="15"/>
      <c r="L32" s="15"/>
      <c r="M32" s="15"/>
      <c r="N32" s="15"/>
      <c r="O32" s="1"/>
      <c r="P32" s="1"/>
      <c r="Q32" s="1"/>
      <c r="R32" s="1"/>
      <c r="S32" s="1"/>
      <c r="T32" s="1"/>
    </row>
    <row r="33" spans="1:20" x14ac:dyDescent="0.3">
      <c r="A33" s="2">
        <f t="shared" si="0"/>
        <v>180</v>
      </c>
      <c r="B33" s="7">
        <v>43645</v>
      </c>
      <c r="C33" s="1">
        <v>37.6</v>
      </c>
      <c r="D33" s="1">
        <v>21.4</v>
      </c>
      <c r="E33" s="3">
        <v>7.5</v>
      </c>
      <c r="F33" s="1">
        <v>62.1</v>
      </c>
      <c r="G33" s="1">
        <v>34.1</v>
      </c>
      <c r="H33" s="1">
        <v>4</v>
      </c>
      <c r="J33" s="3"/>
      <c r="K33" s="15"/>
      <c r="L33" s="15"/>
      <c r="M33" s="15"/>
      <c r="N33" s="15"/>
      <c r="O33" s="1"/>
      <c r="P33" s="1"/>
      <c r="Q33" s="1"/>
      <c r="R33" s="1"/>
      <c r="S33" s="1"/>
      <c r="T33" s="1"/>
    </row>
    <row r="34" spans="1:20" x14ac:dyDescent="0.3">
      <c r="A34" s="2">
        <f t="shared" si="0"/>
        <v>181</v>
      </c>
      <c r="B34" s="7">
        <v>43646</v>
      </c>
      <c r="C34" s="1">
        <v>33.700000000000003</v>
      </c>
      <c r="D34" s="1">
        <v>22.6</v>
      </c>
      <c r="E34" s="3">
        <v>8.3333333333333339</v>
      </c>
      <c r="F34" s="1">
        <v>77</v>
      </c>
      <c r="G34" s="1">
        <v>50.7</v>
      </c>
      <c r="H34" s="1">
        <v>4</v>
      </c>
      <c r="J34" s="3"/>
      <c r="K34" s="15"/>
      <c r="L34" s="15"/>
      <c r="M34" s="15"/>
      <c r="N34" s="15"/>
      <c r="O34" s="1"/>
      <c r="P34" s="1"/>
      <c r="Q34" s="1"/>
      <c r="R34" s="1"/>
      <c r="S34" s="1"/>
      <c r="T34" s="1"/>
    </row>
    <row r="35" spans="1:20" x14ac:dyDescent="0.3">
      <c r="A35" s="2">
        <f t="shared" si="0"/>
        <v>182</v>
      </c>
      <c r="B35" s="7">
        <v>43647</v>
      </c>
      <c r="C35" s="1">
        <v>41.6</v>
      </c>
      <c r="D35" s="1">
        <v>27.4</v>
      </c>
      <c r="E35" s="3">
        <v>3.3333333333333335</v>
      </c>
      <c r="F35" s="1">
        <v>43</v>
      </c>
      <c r="G35" s="1">
        <v>18.2</v>
      </c>
      <c r="H35" s="1">
        <v>4</v>
      </c>
      <c r="J35" s="3"/>
      <c r="K35" s="15"/>
      <c r="L35" s="15"/>
      <c r="M35" s="15"/>
      <c r="N35" s="15"/>
      <c r="O35" s="1"/>
      <c r="P35" s="1"/>
      <c r="Q35" s="1"/>
      <c r="R35" s="1"/>
      <c r="S35" s="1"/>
      <c r="T35" s="1"/>
    </row>
    <row r="36" spans="1:20" x14ac:dyDescent="0.3">
      <c r="A36" s="2">
        <f t="shared" si="0"/>
        <v>183</v>
      </c>
      <c r="B36" s="7">
        <v>43648</v>
      </c>
      <c r="C36" s="1">
        <v>41.6</v>
      </c>
      <c r="D36" s="1">
        <v>27.4</v>
      </c>
      <c r="E36" s="3">
        <v>3.3333333333333335</v>
      </c>
      <c r="F36" s="1">
        <v>43</v>
      </c>
      <c r="G36" s="1">
        <v>18.2</v>
      </c>
      <c r="H36" s="1">
        <v>4</v>
      </c>
      <c r="J36" s="3"/>
      <c r="K36" s="15"/>
      <c r="L36" s="15"/>
      <c r="M36" s="15"/>
      <c r="N36" s="15"/>
      <c r="O36" s="1"/>
      <c r="P36" s="1"/>
      <c r="Q36" s="1"/>
      <c r="R36" s="1"/>
      <c r="S36" s="1"/>
      <c r="T36" s="1"/>
    </row>
    <row r="37" spans="1:20" x14ac:dyDescent="0.3">
      <c r="A37" s="2">
        <f t="shared" si="0"/>
        <v>184</v>
      </c>
      <c r="B37" s="7">
        <v>43649</v>
      </c>
      <c r="C37" s="1">
        <v>33</v>
      </c>
      <c r="D37" s="1">
        <v>22.8</v>
      </c>
      <c r="E37" s="3">
        <v>5.5555555555555554</v>
      </c>
      <c r="F37" s="1">
        <v>80.5</v>
      </c>
      <c r="G37" s="1">
        <v>53.5</v>
      </c>
      <c r="H37" s="1">
        <v>8</v>
      </c>
      <c r="J37" s="3"/>
      <c r="K37" s="15"/>
      <c r="L37" s="15"/>
      <c r="M37" s="15"/>
      <c r="N37" s="15"/>
      <c r="O37" s="1"/>
      <c r="P37" s="1"/>
      <c r="Q37" s="1"/>
      <c r="R37" s="1"/>
      <c r="S37" s="1"/>
      <c r="T37" s="1"/>
    </row>
    <row r="38" spans="1:20" x14ac:dyDescent="0.3">
      <c r="A38" s="2">
        <f t="shared" si="0"/>
        <v>185</v>
      </c>
      <c r="B38" s="7">
        <v>43650</v>
      </c>
      <c r="C38" s="1">
        <v>33.700000000000003</v>
      </c>
      <c r="D38" s="1">
        <v>22.6</v>
      </c>
      <c r="E38" s="3">
        <v>8.3333333333333339</v>
      </c>
      <c r="F38" s="1">
        <v>77</v>
      </c>
      <c r="G38" s="1">
        <v>50.7</v>
      </c>
      <c r="H38" s="1">
        <v>4</v>
      </c>
      <c r="J38" s="3"/>
      <c r="K38" s="15"/>
      <c r="L38" s="15"/>
      <c r="M38" s="15"/>
      <c r="N38" s="15"/>
      <c r="O38" s="1"/>
      <c r="P38" s="1"/>
      <c r="Q38" s="1"/>
      <c r="R38" s="1"/>
      <c r="S38" s="1"/>
      <c r="T38" s="1"/>
    </row>
    <row r="39" spans="1:20" x14ac:dyDescent="0.3">
      <c r="A39" s="2">
        <f t="shared" si="0"/>
        <v>186</v>
      </c>
      <c r="B39" s="7">
        <v>43651</v>
      </c>
      <c r="C39" s="1">
        <v>33</v>
      </c>
      <c r="D39" s="1">
        <v>22.8</v>
      </c>
      <c r="E39" s="3">
        <v>5.5555555555555554</v>
      </c>
      <c r="F39" s="1">
        <v>80.5</v>
      </c>
      <c r="G39" s="1">
        <v>53.5</v>
      </c>
      <c r="H39" s="1">
        <v>8</v>
      </c>
      <c r="J39" s="3"/>
      <c r="K39" s="15"/>
      <c r="L39" s="15"/>
      <c r="M39" s="15"/>
      <c r="N39" s="15"/>
      <c r="O39" s="1"/>
      <c r="P39" s="1"/>
      <c r="Q39" s="1"/>
      <c r="R39" s="1"/>
      <c r="S39" s="1"/>
      <c r="T39" s="1"/>
    </row>
    <row r="40" spans="1:20" x14ac:dyDescent="0.3">
      <c r="A40" s="2">
        <f t="shared" si="0"/>
        <v>187</v>
      </c>
      <c r="B40" s="7">
        <v>43652</v>
      </c>
      <c r="C40" s="1">
        <v>31.5</v>
      </c>
      <c r="D40" s="1">
        <v>21.7</v>
      </c>
      <c r="E40" s="3">
        <v>7.7777777777777786</v>
      </c>
      <c r="F40" s="1">
        <v>82.8</v>
      </c>
      <c r="G40" s="1">
        <v>60.6</v>
      </c>
      <c r="H40" s="1">
        <v>7</v>
      </c>
      <c r="J40" s="3"/>
      <c r="K40" s="15"/>
      <c r="L40" s="15"/>
      <c r="M40" s="15"/>
      <c r="N40" s="15"/>
      <c r="O40" s="1"/>
      <c r="P40" s="1"/>
      <c r="Q40" s="1"/>
      <c r="R40" s="1"/>
      <c r="S40" s="1"/>
      <c r="T40" s="1"/>
    </row>
    <row r="41" spans="1:20" x14ac:dyDescent="0.3">
      <c r="A41" s="2">
        <f t="shared" si="0"/>
        <v>188</v>
      </c>
      <c r="B41" s="7">
        <v>43653</v>
      </c>
      <c r="C41" s="1">
        <v>31.5</v>
      </c>
      <c r="D41" s="1">
        <v>21.7</v>
      </c>
      <c r="E41" s="3">
        <v>7.7777777777777786</v>
      </c>
      <c r="F41" s="1">
        <v>82.8</v>
      </c>
      <c r="G41" s="1">
        <v>60.6</v>
      </c>
      <c r="H41" s="1">
        <v>7</v>
      </c>
      <c r="J41" s="3"/>
      <c r="K41" s="15"/>
      <c r="L41" s="15"/>
      <c r="M41" s="15"/>
      <c r="N41" s="15"/>
      <c r="O41" s="1"/>
      <c r="P41" s="1"/>
      <c r="Q41" s="1"/>
      <c r="R41" s="1"/>
      <c r="S41" s="1"/>
      <c r="T41" s="1"/>
    </row>
    <row r="42" spans="1:20" x14ac:dyDescent="0.3">
      <c r="A42" s="2">
        <f t="shared" si="0"/>
        <v>189</v>
      </c>
      <c r="B42" s="7">
        <v>43654</v>
      </c>
      <c r="C42" s="1">
        <v>29.5</v>
      </c>
      <c r="D42" s="1">
        <v>20.9</v>
      </c>
      <c r="E42" s="3">
        <v>7.5</v>
      </c>
      <c r="F42" s="1">
        <v>85.6</v>
      </c>
      <c r="G42" s="1">
        <v>67.599999999999994</v>
      </c>
      <c r="H42" s="1">
        <v>7</v>
      </c>
      <c r="J42" s="3"/>
      <c r="K42" s="15"/>
      <c r="L42" s="15"/>
      <c r="M42" s="15"/>
      <c r="N42" s="15"/>
      <c r="O42" s="1"/>
      <c r="P42" s="1"/>
      <c r="Q42" s="1"/>
      <c r="R42" s="1"/>
      <c r="S42" s="1"/>
      <c r="T42" s="1"/>
    </row>
    <row r="43" spans="1:20" x14ac:dyDescent="0.3">
      <c r="A43" s="2">
        <f t="shared" si="0"/>
        <v>190</v>
      </c>
      <c r="B43" s="7">
        <v>43655</v>
      </c>
      <c r="C43" s="1">
        <v>31.5</v>
      </c>
      <c r="D43" s="1">
        <v>21.7</v>
      </c>
      <c r="E43" s="3">
        <v>7.7777777777777786</v>
      </c>
      <c r="F43" s="1">
        <v>82.8</v>
      </c>
      <c r="G43" s="1">
        <v>60.6</v>
      </c>
      <c r="H43" s="1">
        <v>7</v>
      </c>
      <c r="J43" s="3"/>
      <c r="K43" s="15"/>
      <c r="L43" s="15"/>
      <c r="M43" s="15"/>
      <c r="N43" s="15"/>
      <c r="O43" s="1"/>
      <c r="P43" s="1"/>
      <c r="Q43" s="1"/>
      <c r="R43" s="1"/>
      <c r="S43" s="1"/>
      <c r="T43" s="1"/>
    </row>
    <row r="44" spans="1:20" x14ac:dyDescent="0.3">
      <c r="A44" s="2">
        <f t="shared" si="0"/>
        <v>191</v>
      </c>
      <c r="B44" s="7">
        <v>43656</v>
      </c>
      <c r="C44" s="1">
        <v>33</v>
      </c>
      <c r="D44" s="1">
        <v>22.8</v>
      </c>
      <c r="E44" s="3">
        <v>5.5555555555555554</v>
      </c>
      <c r="F44" s="1">
        <v>80.5</v>
      </c>
      <c r="G44" s="1">
        <v>53.5</v>
      </c>
      <c r="H44" s="1">
        <v>8</v>
      </c>
      <c r="J44" s="3"/>
      <c r="K44" s="15"/>
      <c r="L44" s="15"/>
      <c r="M44" s="15"/>
      <c r="N44" s="15"/>
      <c r="O44" s="1"/>
      <c r="P44" s="1"/>
      <c r="Q44" s="1"/>
      <c r="R44" s="1"/>
      <c r="S44" s="1"/>
      <c r="T44" s="1"/>
    </row>
    <row r="45" spans="1:20" x14ac:dyDescent="0.3">
      <c r="A45" s="2">
        <f t="shared" si="0"/>
        <v>192</v>
      </c>
      <c r="B45" s="7">
        <v>43657</v>
      </c>
      <c r="C45" s="1">
        <v>29.4</v>
      </c>
      <c r="D45" s="1">
        <v>21.8</v>
      </c>
      <c r="E45" s="3">
        <v>6.666666666666667</v>
      </c>
      <c r="F45" s="1">
        <v>85.5</v>
      </c>
      <c r="G45" s="1">
        <v>66.2</v>
      </c>
      <c r="H45" s="1">
        <v>8</v>
      </c>
      <c r="J45" s="3"/>
      <c r="K45" s="15"/>
      <c r="L45" s="15"/>
      <c r="M45" s="15"/>
      <c r="N45" s="15"/>
      <c r="O45" s="1"/>
      <c r="P45" s="1"/>
      <c r="Q45" s="1"/>
      <c r="R45" s="1"/>
      <c r="S45" s="1"/>
      <c r="T45" s="1"/>
    </row>
    <row r="46" spans="1:20" x14ac:dyDescent="0.3">
      <c r="A46" s="2">
        <f t="shared" si="0"/>
        <v>193</v>
      </c>
      <c r="B46" s="7">
        <v>43658</v>
      </c>
      <c r="C46" s="1">
        <v>33</v>
      </c>
      <c r="D46" s="1">
        <v>22.8</v>
      </c>
      <c r="E46" s="3">
        <v>5.5555555555555554</v>
      </c>
      <c r="F46" s="1">
        <v>80.5</v>
      </c>
      <c r="G46" s="1">
        <v>53.5</v>
      </c>
      <c r="H46" s="1">
        <v>8</v>
      </c>
      <c r="J46" s="3"/>
      <c r="K46" s="15"/>
      <c r="L46" s="15"/>
      <c r="M46" s="15"/>
      <c r="N46" s="15"/>
      <c r="O46" s="1"/>
      <c r="P46" s="1"/>
      <c r="Q46" s="1"/>
      <c r="R46" s="1"/>
      <c r="S46" s="1"/>
      <c r="T46" s="1"/>
    </row>
    <row r="47" spans="1:20" x14ac:dyDescent="0.3">
      <c r="A47" s="2">
        <f t="shared" si="0"/>
        <v>194</v>
      </c>
      <c r="B47" s="7">
        <v>43659</v>
      </c>
      <c r="C47" s="1">
        <v>31.7</v>
      </c>
      <c r="D47" s="1">
        <v>22.3</v>
      </c>
      <c r="E47" s="3">
        <v>3.6111111111111112</v>
      </c>
      <c r="F47" s="1">
        <v>87.2</v>
      </c>
      <c r="G47" s="1">
        <v>64.400000000000006</v>
      </c>
      <c r="H47" s="1">
        <v>8</v>
      </c>
      <c r="J47" s="3"/>
      <c r="K47" s="15"/>
      <c r="L47" s="15"/>
      <c r="M47" s="15"/>
      <c r="N47" s="15"/>
      <c r="O47" s="1"/>
      <c r="P47" s="1"/>
      <c r="Q47" s="1"/>
      <c r="R47" s="1"/>
      <c r="S47" s="1"/>
      <c r="T47" s="1"/>
    </row>
    <row r="48" spans="1:20" x14ac:dyDescent="0.3">
      <c r="A48" s="2">
        <f t="shared" si="0"/>
        <v>195</v>
      </c>
      <c r="B48" s="7">
        <v>43660</v>
      </c>
      <c r="C48" s="1">
        <v>33.1</v>
      </c>
      <c r="D48" s="1">
        <v>22.5</v>
      </c>
      <c r="E48" s="3">
        <v>5.5555555555555554</v>
      </c>
      <c r="F48" s="1">
        <v>82.4</v>
      </c>
      <c r="G48" s="1">
        <v>56.5</v>
      </c>
      <c r="H48" s="1">
        <v>7</v>
      </c>
      <c r="J48" s="3"/>
      <c r="K48" s="15"/>
      <c r="L48" s="15"/>
      <c r="M48" s="15"/>
      <c r="N48" s="15"/>
      <c r="O48" s="1"/>
      <c r="P48" s="1"/>
      <c r="Q48" s="1"/>
      <c r="R48" s="1"/>
      <c r="S48" s="1"/>
      <c r="T48" s="1"/>
    </row>
    <row r="49" spans="1:20" x14ac:dyDescent="0.3">
      <c r="A49" s="2">
        <f t="shared" si="0"/>
        <v>196</v>
      </c>
      <c r="B49" s="7">
        <v>43661</v>
      </c>
      <c r="C49" s="1">
        <v>31.5</v>
      </c>
      <c r="D49" s="1">
        <v>21.7</v>
      </c>
      <c r="E49" s="3">
        <v>7.7777777777777786</v>
      </c>
      <c r="F49" s="1">
        <v>82.8</v>
      </c>
      <c r="G49" s="1">
        <v>60.6</v>
      </c>
      <c r="H49" s="1">
        <v>7</v>
      </c>
      <c r="J49" s="3"/>
      <c r="K49" s="15"/>
      <c r="L49" s="15"/>
      <c r="M49" s="15"/>
      <c r="N49" s="15"/>
      <c r="O49" s="1"/>
      <c r="P49" s="1"/>
      <c r="Q49" s="1"/>
      <c r="R49" s="1"/>
      <c r="S49" s="1"/>
      <c r="T49" s="1"/>
    </row>
    <row r="50" spans="1:20" x14ac:dyDescent="0.3">
      <c r="A50" s="2">
        <f t="shared" si="0"/>
        <v>197</v>
      </c>
      <c r="B50" s="7">
        <v>43662</v>
      </c>
      <c r="C50" s="1">
        <v>34.200000000000003</v>
      </c>
      <c r="D50" s="1">
        <v>23.1</v>
      </c>
      <c r="E50" s="3">
        <v>5</v>
      </c>
      <c r="F50" s="1">
        <v>76.7</v>
      </c>
      <c r="G50" s="1">
        <v>50.4</v>
      </c>
      <c r="H50" s="1">
        <v>7</v>
      </c>
      <c r="J50" s="3"/>
      <c r="K50" s="15"/>
      <c r="L50" s="15"/>
      <c r="M50" s="15"/>
      <c r="N50" s="15"/>
      <c r="O50" s="1"/>
      <c r="P50" s="1"/>
      <c r="Q50" s="1"/>
      <c r="R50" s="1"/>
      <c r="S50" s="1"/>
      <c r="T50" s="1"/>
    </row>
    <row r="51" spans="1:20" x14ac:dyDescent="0.3">
      <c r="A51" s="2">
        <f t="shared" si="0"/>
        <v>198</v>
      </c>
      <c r="B51" s="7">
        <v>43663</v>
      </c>
      <c r="C51" s="1">
        <v>33.6</v>
      </c>
      <c r="D51" s="1">
        <v>23.4</v>
      </c>
      <c r="E51" s="3">
        <v>3.6111111111111112</v>
      </c>
      <c r="F51" s="1">
        <v>80.400000000000006</v>
      </c>
      <c r="G51" s="1">
        <v>56.8</v>
      </c>
      <c r="H51" s="1">
        <v>8</v>
      </c>
      <c r="J51" s="3"/>
      <c r="K51" s="15"/>
      <c r="L51" s="15"/>
      <c r="M51" s="15"/>
      <c r="N51" s="15"/>
      <c r="O51" s="1"/>
      <c r="P51" s="1"/>
      <c r="Q51" s="1"/>
      <c r="R51" s="1"/>
      <c r="S51" s="1"/>
      <c r="T51" s="1"/>
    </row>
    <row r="52" spans="1:20" x14ac:dyDescent="0.3">
      <c r="A52" s="2">
        <f t="shared" si="0"/>
        <v>199</v>
      </c>
      <c r="B52" s="7">
        <v>43664</v>
      </c>
      <c r="C52" s="1">
        <v>31.7</v>
      </c>
      <c r="D52" s="1">
        <v>22.3</v>
      </c>
      <c r="E52" s="3">
        <v>3.6111111111111112</v>
      </c>
      <c r="F52" s="1">
        <v>87.2</v>
      </c>
      <c r="G52" s="1">
        <v>64.400000000000006</v>
      </c>
      <c r="H52" s="1">
        <v>8</v>
      </c>
      <c r="J52" s="3"/>
      <c r="K52" s="15"/>
      <c r="L52" s="15"/>
      <c r="M52" s="15"/>
      <c r="N52" s="15"/>
      <c r="O52" s="1"/>
      <c r="P52" s="1"/>
      <c r="Q52" s="1"/>
      <c r="R52" s="1"/>
      <c r="S52" s="1"/>
      <c r="T52" s="1"/>
    </row>
    <row r="53" spans="1:20" x14ac:dyDescent="0.3">
      <c r="A53" s="2">
        <f t="shared" si="0"/>
        <v>200</v>
      </c>
      <c r="B53" s="7">
        <v>43665</v>
      </c>
      <c r="C53" s="1">
        <v>31.4</v>
      </c>
      <c r="D53" s="1">
        <v>22.7</v>
      </c>
      <c r="E53" s="3">
        <v>2.2222222222222223</v>
      </c>
      <c r="F53" s="1">
        <v>85</v>
      </c>
      <c r="G53" s="1">
        <v>69.2</v>
      </c>
      <c r="H53" s="1">
        <v>8</v>
      </c>
      <c r="J53" s="3"/>
      <c r="K53" s="15"/>
      <c r="L53" s="15"/>
      <c r="M53" s="15"/>
      <c r="N53" s="15"/>
      <c r="O53" s="1"/>
      <c r="P53" s="1"/>
      <c r="Q53" s="1"/>
      <c r="R53" s="1"/>
      <c r="S53" s="1"/>
      <c r="T53" s="1"/>
    </row>
    <row r="54" spans="1:20" x14ac:dyDescent="0.3">
      <c r="A54" s="2">
        <f t="shared" si="0"/>
        <v>201</v>
      </c>
      <c r="B54" s="7">
        <v>43666</v>
      </c>
      <c r="C54" s="1">
        <v>31.5</v>
      </c>
      <c r="D54" s="1">
        <v>21.7</v>
      </c>
      <c r="E54" s="3">
        <v>7.7777777777777786</v>
      </c>
      <c r="F54" s="1">
        <v>82.8</v>
      </c>
      <c r="G54" s="1">
        <v>60.6</v>
      </c>
      <c r="H54" s="1">
        <v>7</v>
      </c>
      <c r="J54" s="3"/>
      <c r="K54" s="15"/>
      <c r="L54" s="15"/>
      <c r="M54" s="15"/>
      <c r="N54" s="15"/>
      <c r="O54" s="1"/>
      <c r="P54" s="1"/>
      <c r="Q54" s="1"/>
      <c r="R54" s="1"/>
      <c r="S54" s="1"/>
      <c r="T54" s="1"/>
    </row>
    <row r="55" spans="1:20" x14ac:dyDescent="0.3">
      <c r="A55" s="2">
        <f t="shared" si="0"/>
        <v>202</v>
      </c>
      <c r="B55" s="7">
        <v>43667</v>
      </c>
      <c r="C55" s="1">
        <v>35</v>
      </c>
      <c r="D55" s="1">
        <v>23.3</v>
      </c>
      <c r="E55" s="3">
        <v>3.8888888888888893</v>
      </c>
      <c r="F55" s="1">
        <v>86.8</v>
      </c>
      <c r="G55" s="1">
        <v>56.5</v>
      </c>
      <c r="H55" s="1">
        <v>6</v>
      </c>
      <c r="J55" s="3"/>
      <c r="K55" s="15"/>
      <c r="L55" s="15"/>
      <c r="M55" s="15"/>
      <c r="N55" s="15"/>
      <c r="O55" s="1"/>
      <c r="P55" s="1"/>
      <c r="Q55" s="1"/>
      <c r="R55" s="1"/>
      <c r="S55" s="1"/>
      <c r="T55" s="1"/>
    </row>
    <row r="56" spans="1:20" x14ac:dyDescent="0.3">
      <c r="A56" s="2">
        <f t="shared" si="0"/>
        <v>203</v>
      </c>
      <c r="B56" s="7">
        <v>43668</v>
      </c>
      <c r="C56" s="1">
        <v>33.5</v>
      </c>
      <c r="D56" s="1">
        <v>22.5</v>
      </c>
      <c r="E56" s="3">
        <v>2.7777777777777777</v>
      </c>
      <c r="F56" s="1">
        <v>91.2</v>
      </c>
      <c r="G56" s="1">
        <v>58.8</v>
      </c>
      <c r="H56" s="1">
        <v>7</v>
      </c>
      <c r="J56" s="3"/>
      <c r="K56" s="15"/>
      <c r="L56" s="15"/>
      <c r="M56" s="15"/>
      <c r="N56" s="15"/>
      <c r="O56" s="1"/>
      <c r="P56" s="1"/>
      <c r="Q56" s="1"/>
      <c r="R56" s="1"/>
      <c r="S56" s="1"/>
      <c r="T56" s="1"/>
    </row>
    <row r="57" spans="1:20" x14ac:dyDescent="0.3">
      <c r="A57" s="2">
        <f t="shared" si="0"/>
        <v>204</v>
      </c>
      <c r="B57" s="7">
        <v>43669</v>
      </c>
      <c r="C57" s="1">
        <v>32.299999999999997</v>
      </c>
      <c r="D57" s="1">
        <v>22.1</v>
      </c>
      <c r="E57" s="3">
        <v>5</v>
      </c>
      <c r="F57" s="1">
        <v>87.4</v>
      </c>
      <c r="G57" s="1">
        <v>60.7</v>
      </c>
      <c r="H57" s="1">
        <v>7</v>
      </c>
      <c r="J57" s="3"/>
      <c r="K57" s="15"/>
      <c r="L57" s="15"/>
      <c r="M57" s="15"/>
      <c r="N57" s="15"/>
      <c r="O57" s="1"/>
      <c r="P57" s="1"/>
      <c r="Q57" s="1"/>
      <c r="R57" s="1"/>
      <c r="S57" s="1"/>
      <c r="T57" s="1"/>
    </row>
    <row r="58" spans="1:20" x14ac:dyDescent="0.3">
      <c r="A58" s="2">
        <f t="shared" si="0"/>
        <v>205</v>
      </c>
      <c r="B58" s="7">
        <v>43670</v>
      </c>
      <c r="C58" s="1">
        <v>27.3</v>
      </c>
      <c r="D58" s="1">
        <v>21</v>
      </c>
      <c r="E58" s="3">
        <v>7.5</v>
      </c>
      <c r="F58" s="1">
        <v>90</v>
      </c>
      <c r="G58" s="1">
        <v>84.7</v>
      </c>
      <c r="H58" s="1">
        <v>8</v>
      </c>
      <c r="J58" s="3"/>
      <c r="K58" s="15"/>
      <c r="L58" s="15"/>
      <c r="M58" s="15"/>
      <c r="N58" s="15"/>
      <c r="O58" s="1"/>
      <c r="P58" s="1"/>
      <c r="Q58" s="1"/>
      <c r="R58" s="1"/>
      <c r="S58" s="1"/>
      <c r="T58" s="1"/>
    </row>
    <row r="59" spans="1:20" x14ac:dyDescent="0.3">
      <c r="A59" s="2">
        <f t="shared" si="0"/>
        <v>206</v>
      </c>
      <c r="B59" s="7">
        <v>43671</v>
      </c>
      <c r="C59" s="1">
        <v>31.2</v>
      </c>
      <c r="D59" s="1">
        <v>21.5</v>
      </c>
      <c r="E59" s="3">
        <v>6.666666666666667</v>
      </c>
      <c r="F59" s="1">
        <v>89.8</v>
      </c>
      <c r="G59" s="1">
        <v>66.7</v>
      </c>
      <c r="H59" s="1">
        <v>8</v>
      </c>
      <c r="J59" s="3"/>
      <c r="K59" s="15"/>
      <c r="L59" s="15"/>
      <c r="M59" s="15"/>
      <c r="N59" s="15"/>
      <c r="O59" s="1"/>
      <c r="P59" s="1"/>
      <c r="Q59" s="1"/>
      <c r="R59" s="1"/>
      <c r="S59" s="1"/>
      <c r="T59" s="1"/>
    </row>
    <row r="60" spans="1:20" x14ac:dyDescent="0.3">
      <c r="A60" s="2">
        <f t="shared" si="0"/>
        <v>207</v>
      </c>
      <c r="B60" s="7">
        <v>43672</v>
      </c>
      <c r="C60" s="1">
        <v>28.6</v>
      </c>
      <c r="D60" s="1">
        <v>21</v>
      </c>
      <c r="E60" s="3">
        <v>7.7777777777777786</v>
      </c>
      <c r="F60" s="1">
        <v>88.3</v>
      </c>
      <c r="G60" s="1">
        <v>65.5</v>
      </c>
      <c r="H60" s="1">
        <v>8</v>
      </c>
      <c r="J60" s="3"/>
      <c r="K60" s="15"/>
      <c r="L60" s="15"/>
      <c r="M60" s="15"/>
      <c r="N60" s="15"/>
      <c r="O60" s="1"/>
      <c r="P60" s="1"/>
      <c r="Q60" s="1"/>
      <c r="R60" s="1"/>
      <c r="S60" s="1"/>
      <c r="T60" s="1"/>
    </row>
    <row r="61" spans="1:20" x14ac:dyDescent="0.3">
      <c r="A61" s="2">
        <f t="shared" si="0"/>
        <v>208</v>
      </c>
      <c r="B61" s="7">
        <v>43673</v>
      </c>
      <c r="C61" s="1">
        <v>29.5</v>
      </c>
      <c r="D61" s="1">
        <v>20.9</v>
      </c>
      <c r="E61" s="3">
        <v>7.5</v>
      </c>
      <c r="F61" s="1">
        <v>85.6</v>
      </c>
      <c r="G61" s="1">
        <v>67.599999999999994</v>
      </c>
      <c r="H61" s="1">
        <v>7</v>
      </c>
      <c r="J61" s="3"/>
      <c r="K61" s="15"/>
      <c r="L61" s="15"/>
      <c r="M61" s="15"/>
      <c r="N61" s="15"/>
      <c r="O61" s="1"/>
      <c r="P61" s="1"/>
      <c r="Q61" s="1"/>
      <c r="R61" s="1"/>
      <c r="S61" s="1"/>
      <c r="T61" s="1"/>
    </row>
    <row r="62" spans="1:20" x14ac:dyDescent="0.3">
      <c r="A62" s="2">
        <f t="shared" si="0"/>
        <v>209</v>
      </c>
      <c r="B62" s="7">
        <v>43674</v>
      </c>
      <c r="C62" s="1">
        <v>27.3</v>
      </c>
      <c r="D62" s="1">
        <v>21</v>
      </c>
      <c r="E62" s="3">
        <v>7.5</v>
      </c>
      <c r="F62" s="1">
        <v>90</v>
      </c>
      <c r="G62" s="1">
        <v>84.7</v>
      </c>
      <c r="H62" s="1">
        <v>8</v>
      </c>
      <c r="J62" s="3"/>
      <c r="K62" s="15"/>
      <c r="L62" s="15"/>
      <c r="M62" s="15"/>
      <c r="N62" s="15"/>
      <c r="O62" s="1"/>
      <c r="P62" s="1"/>
      <c r="Q62" s="1"/>
      <c r="R62" s="1"/>
      <c r="S62" s="1"/>
      <c r="T62" s="1"/>
    </row>
    <row r="63" spans="1:20" x14ac:dyDescent="0.3">
      <c r="A63" s="2">
        <f t="shared" si="0"/>
        <v>210</v>
      </c>
      <c r="B63" s="7">
        <v>43675</v>
      </c>
      <c r="C63" s="1">
        <v>26.5</v>
      </c>
      <c r="D63" s="1">
        <v>20.7</v>
      </c>
      <c r="E63" s="3">
        <v>6.666666666666667</v>
      </c>
      <c r="F63" s="1">
        <v>91.8</v>
      </c>
      <c r="G63" s="1">
        <v>89.6</v>
      </c>
      <c r="H63" s="1">
        <v>8</v>
      </c>
      <c r="J63" s="3"/>
      <c r="K63" s="15"/>
      <c r="L63" s="15"/>
      <c r="M63" s="15"/>
      <c r="N63" s="15"/>
      <c r="O63" s="1"/>
      <c r="P63" s="1"/>
      <c r="Q63" s="1"/>
      <c r="R63" s="1"/>
      <c r="S63" s="1"/>
      <c r="T63" s="1"/>
    </row>
    <row r="64" spans="1:20" x14ac:dyDescent="0.3">
      <c r="A64" s="2">
        <f t="shared" si="0"/>
        <v>211</v>
      </c>
      <c r="B64" s="7">
        <v>43676</v>
      </c>
      <c r="C64" s="1">
        <v>27.3</v>
      </c>
      <c r="D64" s="1">
        <v>20.8</v>
      </c>
      <c r="E64" s="3">
        <v>7.2222222222222223</v>
      </c>
      <c r="F64" s="1">
        <v>90</v>
      </c>
      <c r="G64" s="1">
        <v>83.4</v>
      </c>
      <c r="H64" s="1">
        <v>8</v>
      </c>
      <c r="J64" s="3"/>
      <c r="K64" s="15"/>
      <c r="L64" s="15"/>
      <c r="M64" s="15"/>
      <c r="N64" s="15"/>
      <c r="O64" s="1"/>
      <c r="P64" s="1"/>
      <c r="Q64" s="1"/>
      <c r="R64" s="1"/>
      <c r="S64" s="1"/>
      <c r="T64" s="1"/>
    </row>
    <row r="65" spans="1:20" x14ac:dyDescent="0.3">
      <c r="A65" s="2">
        <f t="shared" si="0"/>
        <v>212</v>
      </c>
      <c r="B65" s="7">
        <v>43677</v>
      </c>
      <c r="C65" s="1">
        <v>31.1</v>
      </c>
      <c r="D65" s="1">
        <v>20.7</v>
      </c>
      <c r="E65" s="3">
        <v>6.9444444444444446</v>
      </c>
      <c r="F65" s="1">
        <v>87.8</v>
      </c>
      <c r="G65" s="1">
        <v>69.099999999999994</v>
      </c>
      <c r="H65" s="1">
        <v>7</v>
      </c>
      <c r="J65" s="3"/>
      <c r="K65" s="15"/>
      <c r="L65" s="15"/>
      <c r="M65" s="15"/>
      <c r="N65" s="15"/>
      <c r="O65" s="1"/>
      <c r="P65" s="1"/>
      <c r="Q65" s="1"/>
      <c r="R65" s="1"/>
      <c r="S65" s="1"/>
      <c r="T65" s="1"/>
    </row>
    <row r="66" spans="1:20" x14ac:dyDescent="0.3">
      <c r="A66" s="2">
        <f t="shared" si="0"/>
        <v>213</v>
      </c>
      <c r="B66" s="7">
        <v>43678</v>
      </c>
      <c r="C66" s="1">
        <v>30.1</v>
      </c>
      <c r="D66" s="1">
        <v>21.6</v>
      </c>
      <c r="E66" s="3">
        <v>8.6111111111111107</v>
      </c>
      <c r="F66" s="1">
        <v>85.5</v>
      </c>
      <c r="G66" s="1">
        <v>68.5</v>
      </c>
      <c r="H66" s="1">
        <v>6</v>
      </c>
      <c r="J66" s="3"/>
      <c r="K66" s="15"/>
      <c r="L66" s="15"/>
      <c r="M66" s="15"/>
      <c r="N66" s="15"/>
      <c r="O66" s="1"/>
      <c r="P66" s="1"/>
      <c r="Q66" s="1"/>
      <c r="R66" s="1"/>
      <c r="S66" s="1"/>
      <c r="T66" s="1"/>
    </row>
    <row r="67" spans="1:20" x14ac:dyDescent="0.3">
      <c r="A67" s="2">
        <f t="shared" si="0"/>
        <v>214</v>
      </c>
      <c r="B67" s="7">
        <v>43679</v>
      </c>
      <c r="C67" s="1">
        <v>33</v>
      </c>
      <c r="D67" s="1">
        <v>22.8</v>
      </c>
      <c r="E67" s="3">
        <v>5.5555555555555554</v>
      </c>
      <c r="F67" s="1">
        <v>80.5</v>
      </c>
      <c r="G67" s="1">
        <v>53.5</v>
      </c>
      <c r="H67" s="1">
        <v>8</v>
      </c>
      <c r="J67" s="3"/>
      <c r="K67" s="15"/>
      <c r="L67" s="15"/>
      <c r="M67" s="15"/>
      <c r="N67" s="15"/>
      <c r="O67" s="1"/>
      <c r="P67" s="1"/>
      <c r="Q67" s="1"/>
      <c r="R67" s="1"/>
      <c r="S67" s="1"/>
      <c r="T67" s="1"/>
    </row>
    <row r="68" spans="1:20" x14ac:dyDescent="0.3">
      <c r="A68" s="2">
        <f t="shared" si="0"/>
        <v>215</v>
      </c>
      <c r="B68" s="7">
        <v>43680</v>
      </c>
      <c r="C68" s="1">
        <v>24.8</v>
      </c>
      <c r="D68" s="1">
        <v>21.1</v>
      </c>
      <c r="E68" s="3">
        <v>10</v>
      </c>
      <c r="F68" s="1">
        <v>89.3</v>
      </c>
      <c r="G68" s="1">
        <v>86.3</v>
      </c>
      <c r="H68" s="1">
        <v>8</v>
      </c>
      <c r="J68" s="3"/>
      <c r="K68" s="15"/>
      <c r="L68" s="15"/>
      <c r="M68" s="15"/>
      <c r="N68" s="15"/>
      <c r="O68" s="1"/>
      <c r="P68" s="1"/>
      <c r="Q68" s="1"/>
      <c r="R68" s="1"/>
      <c r="S68" s="1"/>
      <c r="T68" s="1"/>
    </row>
    <row r="69" spans="1:20" x14ac:dyDescent="0.3">
      <c r="A69" s="2">
        <f t="shared" ref="A69:A132" si="1">A70-1</f>
        <v>216</v>
      </c>
      <c r="B69" s="7">
        <v>43681</v>
      </c>
      <c r="C69" s="1">
        <v>32.299999999999997</v>
      </c>
      <c r="D69" s="1">
        <v>21.8</v>
      </c>
      <c r="E69" s="3">
        <v>5</v>
      </c>
      <c r="F69" s="1">
        <v>89.6</v>
      </c>
      <c r="G69" s="1">
        <v>63.9</v>
      </c>
      <c r="H69" s="1">
        <v>7</v>
      </c>
      <c r="J69" s="3"/>
      <c r="K69" s="15"/>
      <c r="L69" s="15"/>
      <c r="M69" s="15"/>
      <c r="N69" s="15"/>
      <c r="O69" s="1"/>
      <c r="P69" s="1"/>
      <c r="Q69" s="1"/>
      <c r="R69" s="1"/>
      <c r="S69" s="1"/>
      <c r="T69" s="1"/>
    </row>
    <row r="70" spans="1:20" x14ac:dyDescent="0.3">
      <c r="A70" s="2">
        <f t="shared" si="1"/>
        <v>217</v>
      </c>
      <c r="B70" s="7">
        <v>43682</v>
      </c>
      <c r="C70" s="1">
        <v>31.6</v>
      </c>
      <c r="D70" s="1">
        <v>22.5</v>
      </c>
      <c r="E70" s="3">
        <v>4.4444444444444446</v>
      </c>
      <c r="F70" s="1">
        <v>90.3</v>
      </c>
      <c r="G70" s="1">
        <v>64</v>
      </c>
      <c r="H70" s="1">
        <v>6</v>
      </c>
      <c r="J70" s="3"/>
      <c r="K70" s="15"/>
      <c r="L70" s="15"/>
      <c r="M70" s="15"/>
      <c r="N70" s="15"/>
      <c r="O70" s="1"/>
      <c r="P70" s="1"/>
      <c r="Q70" s="1"/>
      <c r="R70" s="1"/>
      <c r="S70" s="1"/>
      <c r="T70" s="1"/>
    </row>
    <row r="71" spans="1:20" x14ac:dyDescent="0.3">
      <c r="A71" s="2">
        <f t="shared" si="1"/>
        <v>218</v>
      </c>
      <c r="B71" s="7">
        <v>43683</v>
      </c>
      <c r="C71" s="1">
        <v>32.5</v>
      </c>
      <c r="D71" s="1">
        <v>22.2</v>
      </c>
      <c r="E71" s="3">
        <v>9.4444444444444446</v>
      </c>
      <c r="F71" s="1">
        <v>81</v>
      </c>
      <c r="G71" s="1">
        <v>57</v>
      </c>
      <c r="H71" s="1">
        <v>5</v>
      </c>
      <c r="J71" s="3"/>
      <c r="K71" s="15"/>
      <c r="L71" s="15"/>
      <c r="M71" s="15"/>
      <c r="N71" s="15"/>
      <c r="O71" s="1"/>
      <c r="P71" s="1"/>
      <c r="Q71" s="1"/>
      <c r="R71" s="1"/>
      <c r="S71" s="1"/>
      <c r="T71" s="1"/>
    </row>
    <row r="72" spans="1:20" x14ac:dyDescent="0.3">
      <c r="A72" s="2">
        <f t="shared" si="1"/>
        <v>219</v>
      </c>
      <c r="B72" s="7">
        <v>43684</v>
      </c>
      <c r="C72" s="1">
        <v>27.9</v>
      </c>
      <c r="D72" s="1">
        <v>21.7</v>
      </c>
      <c r="E72" s="3">
        <v>8.6111111111111107</v>
      </c>
      <c r="F72" s="1">
        <v>88.8</v>
      </c>
      <c r="G72" s="1">
        <v>84.8</v>
      </c>
      <c r="H72" s="1">
        <v>8</v>
      </c>
      <c r="J72" s="3"/>
      <c r="K72" s="15"/>
      <c r="L72" s="15"/>
      <c r="M72" s="15"/>
      <c r="N72" s="15"/>
      <c r="O72" s="1"/>
      <c r="P72" s="1"/>
      <c r="Q72" s="1"/>
      <c r="R72" s="1"/>
      <c r="S72" s="1"/>
      <c r="T72" s="1"/>
    </row>
    <row r="73" spans="1:20" x14ac:dyDescent="0.3">
      <c r="A73" s="2">
        <f t="shared" si="1"/>
        <v>220</v>
      </c>
      <c r="B73" s="7">
        <v>43685</v>
      </c>
      <c r="C73" s="1">
        <v>29.9</v>
      </c>
      <c r="D73" s="1">
        <v>21.8</v>
      </c>
      <c r="E73" s="3">
        <v>9.7222222222222232</v>
      </c>
      <c r="F73" s="1">
        <v>82.8</v>
      </c>
      <c r="G73" s="1">
        <v>71.400000000000006</v>
      </c>
      <c r="H73" s="1">
        <v>8</v>
      </c>
      <c r="J73" s="3"/>
      <c r="K73" s="15"/>
      <c r="L73" s="15"/>
      <c r="M73" s="15"/>
      <c r="N73" s="15"/>
      <c r="O73" s="1"/>
      <c r="P73" s="1"/>
      <c r="Q73" s="1"/>
      <c r="R73" s="1"/>
      <c r="S73" s="1"/>
      <c r="T73" s="1"/>
    </row>
    <row r="74" spans="1:20" x14ac:dyDescent="0.3">
      <c r="A74" s="2">
        <f t="shared" si="1"/>
        <v>221</v>
      </c>
      <c r="B74" s="7">
        <v>43686</v>
      </c>
      <c r="C74" s="1">
        <v>31.7</v>
      </c>
      <c r="D74" s="1">
        <v>21</v>
      </c>
      <c r="E74" s="3">
        <v>8.0555555555555554</v>
      </c>
      <c r="F74" s="1">
        <v>86.9</v>
      </c>
      <c r="G74" s="1">
        <v>60.5</v>
      </c>
      <c r="H74" s="1">
        <v>2</v>
      </c>
      <c r="J74" s="3"/>
      <c r="K74" s="15"/>
      <c r="L74" s="15"/>
      <c r="M74" s="15"/>
      <c r="N74" s="15"/>
      <c r="O74" s="1"/>
      <c r="P74" s="1"/>
      <c r="Q74" s="1"/>
      <c r="R74" s="1"/>
      <c r="S74" s="1"/>
      <c r="T74" s="1"/>
    </row>
    <row r="75" spans="1:20" x14ac:dyDescent="0.3">
      <c r="A75" s="2">
        <f t="shared" si="1"/>
        <v>222</v>
      </c>
      <c r="B75" s="7">
        <v>43687</v>
      </c>
      <c r="C75" s="1">
        <v>31.8</v>
      </c>
      <c r="D75" s="1">
        <v>21</v>
      </c>
      <c r="E75" s="3">
        <v>7.2222222222222223</v>
      </c>
      <c r="F75" s="1">
        <v>85.4</v>
      </c>
      <c r="G75" s="1">
        <v>59.1</v>
      </c>
      <c r="H75" s="1">
        <v>3</v>
      </c>
      <c r="J75" s="3"/>
      <c r="K75" s="15"/>
      <c r="L75" s="15"/>
      <c r="M75" s="15"/>
      <c r="N75" s="15"/>
      <c r="O75" s="1"/>
      <c r="P75" s="1"/>
      <c r="Q75" s="1"/>
      <c r="R75" s="1"/>
      <c r="S75" s="1"/>
      <c r="T75" s="1"/>
    </row>
    <row r="76" spans="1:20" x14ac:dyDescent="0.3">
      <c r="A76" s="2">
        <f t="shared" si="1"/>
        <v>223</v>
      </c>
      <c r="B76" s="7">
        <v>43688</v>
      </c>
      <c r="C76" s="1">
        <v>32.299999999999997</v>
      </c>
      <c r="D76" s="1">
        <v>21.8</v>
      </c>
      <c r="E76" s="3">
        <v>5</v>
      </c>
      <c r="F76" s="1">
        <v>89.6</v>
      </c>
      <c r="G76" s="1">
        <v>63.9</v>
      </c>
      <c r="H76" s="1">
        <v>7</v>
      </c>
      <c r="J76" s="3"/>
      <c r="K76" s="15"/>
      <c r="L76" s="15"/>
      <c r="M76" s="15"/>
      <c r="N76" s="15"/>
      <c r="O76" s="1"/>
      <c r="P76" s="1"/>
      <c r="Q76" s="1"/>
      <c r="R76" s="1"/>
      <c r="S76" s="1"/>
      <c r="T76" s="1"/>
    </row>
    <row r="77" spans="1:20" x14ac:dyDescent="0.3">
      <c r="A77" s="2">
        <f t="shared" si="1"/>
        <v>224</v>
      </c>
      <c r="B77" s="7">
        <v>43689</v>
      </c>
      <c r="C77" s="1">
        <v>29.1</v>
      </c>
      <c r="D77" s="1">
        <v>22</v>
      </c>
      <c r="E77" s="3">
        <v>4.166666666666667</v>
      </c>
      <c r="F77" s="1">
        <v>92.1</v>
      </c>
      <c r="G77" s="1">
        <v>76.5</v>
      </c>
      <c r="H77" s="1">
        <v>8</v>
      </c>
      <c r="J77" s="3"/>
      <c r="K77" s="15"/>
      <c r="L77" s="15"/>
      <c r="M77" s="15"/>
      <c r="N77" s="15"/>
      <c r="O77" s="1"/>
      <c r="P77" s="1"/>
      <c r="Q77" s="1"/>
      <c r="R77" s="1"/>
      <c r="S77" s="1"/>
      <c r="T77" s="1"/>
    </row>
    <row r="78" spans="1:20" x14ac:dyDescent="0.3">
      <c r="A78" s="2">
        <f t="shared" si="1"/>
        <v>225</v>
      </c>
      <c r="B78" s="7">
        <v>43690</v>
      </c>
      <c r="C78" s="1">
        <v>26</v>
      </c>
      <c r="D78" s="1">
        <v>21.9</v>
      </c>
      <c r="E78" s="3">
        <v>5.2777777777777777</v>
      </c>
      <c r="F78" s="1">
        <v>91.4</v>
      </c>
      <c r="G78" s="1">
        <v>84.8</v>
      </c>
      <c r="H78" s="1">
        <v>8</v>
      </c>
      <c r="J78" s="3"/>
      <c r="K78" s="15"/>
      <c r="L78" s="15"/>
      <c r="M78" s="15"/>
      <c r="N78" s="15"/>
      <c r="O78" s="1"/>
      <c r="P78" s="1"/>
      <c r="Q78" s="1"/>
      <c r="R78" s="1"/>
      <c r="S78" s="1"/>
      <c r="T78" s="1"/>
    </row>
    <row r="79" spans="1:20" x14ac:dyDescent="0.3">
      <c r="A79" s="2">
        <f t="shared" si="1"/>
        <v>226</v>
      </c>
      <c r="B79" s="7">
        <v>43691</v>
      </c>
      <c r="C79" s="1">
        <v>29.1</v>
      </c>
      <c r="D79" s="1">
        <v>22</v>
      </c>
      <c r="E79" s="3">
        <v>4.166666666666667</v>
      </c>
      <c r="F79" s="1">
        <v>92.1</v>
      </c>
      <c r="G79" s="1">
        <v>76.5</v>
      </c>
      <c r="H79" s="1">
        <v>8</v>
      </c>
      <c r="J79" s="3"/>
      <c r="K79" s="15"/>
      <c r="L79" s="15"/>
      <c r="M79" s="15"/>
      <c r="N79" s="15"/>
      <c r="O79" s="1"/>
      <c r="P79" s="1"/>
      <c r="Q79" s="1"/>
      <c r="R79" s="1"/>
      <c r="S79" s="1"/>
      <c r="T79" s="1"/>
    </row>
    <row r="80" spans="1:20" x14ac:dyDescent="0.3">
      <c r="A80" s="2">
        <f t="shared" si="1"/>
        <v>227</v>
      </c>
      <c r="B80" s="7">
        <v>43692</v>
      </c>
      <c r="C80" s="1">
        <v>32.299999999999997</v>
      </c>
      <c r="D80" s="1">
        <v>21.8</v>
      </c>
      <c r="E80" s="3">
        <v>5</v>
      </c>
      <c r="F80" s="1">
        <v>89.6</v>
      </c>
      <c r="G80" s="1">
        <v>63.9</v>
      </c>
      <c r="H80" s="1">
        <v>7</v>
      </c>
      <c r="J80" s="3"/>
      <c r="K80" s="15"/>
      <c r="L80" s="15"/>
      <c r="M80" s="15"/>
      <c r="N80" s="15"/>
      <c r="O80" s="1"/>
      <c r="P80" s="1"/>
      <c r="Q80" s="1"/>
      <c r="R80" s="1"/>
      <c r="S80" s="1"/>
      <c r="T80" s="1"/>
    </row>
    <row r="81" spans="1:20" x14ac:dyDescent="0.3">
      <c r="A81" s="2">
        <f t="shared" si="1"/>
        <v>228</v>
      </c>
      <c r="B81" s="7">
        <v>43693</v>
      </c>
      <c r="C81" s="1">
        <v>32.4</v>
      </c>
      <c r="D81" s="1">
        <v>21.8</v>
      </c>
      <c r="E81" s="3">
        <v>4.7222222222222223</v>
      </c>
      <c r="F81" s="1">
        <v>90</v>
      </c>
      <c r="G81" s="1">
        <v>63.8</v>
      </c>
      <c r="H81" s="1">
        <v>8</v>
      </c>
      <c r="J81" s="3"/>
      <c r="K81" s="15"/>
      <c r="L81" s="15"/>
      <c r="M81" s="15"/>
      <c r="N81" s="15"/>
      <c r="O81" s="1"/>
      <c r="P81" s="1"/>
      <c r="Q81" s="1"/>
      <c r="R81" s="1"/>
      <c r="S81" s="1"/>
      <c r="T81" s="1"/>
    </row>
    <row r="82" spans="1:20" x14ac:dyDescent="0.3">
      <c r="A82" s="2">
        <f t="shared" si="1"/>
        <v>229</v>
      </c>
      <c r="B82" s="7">
        <v>43694</v>
      </c>
      <c r="C82" s="1">
        <v>29.1</v>
      </c>
      <c r="D82" s="1">
        <v>22</v>
      </c>
      <c r="E82" s="3">
        <v>4.166666666666667</v>
      </c>
      <c r="F82" s="1">
        <v>92.1</v>
      </c>
      <c r="G82" s="1">
        <v>76.5</v>
      </c>
      <c r="H82" s="1">
        <v>8</v>
      </c>
      <c r="J82" s="3"/>
      <c r="K82" s="15"/>
      <c r="L82" s="15"/>
      <c r="M82" s="15"/>
      <c r="N82" s="15"/>
      <c r="O82" s="1"/>
      <c r="P82" s="1"/>
      <c r="Q82" s="1"/>
      <c r="R82" s="1"/>
      <c r="S82" s="1"/>
      <c r="T82" s="1"/>
    </row>
    <row r="83" spans="1:20" x14ac:dyDescent="0.3">
      <c r="A83" s="2">
        <f t="shared" si="1"/>
        <v>230</v>
      </c>
      <c r="B83" s="7">
        <v>43695</v>
      </c>
      <c r="C83" s="1">
        <v>31.7</v>
      </c>
      <c r="D83" s="1">
        <v>21</v>
      </c>
      <c r="E83" s="3">
        <v>8.0555555555555554</v>
      </c>
      <c r="F83" s="1">
        <v>86.9</v>
      </c>
      <c r="G83" s="1">
        <v>60.5</v>
      </c>
      <c r="H83" s="1">
        <v>2</v>
      </c>
      <c r="J83" s="3"/>
      <c r="K83" s="15"/>
      <c r="L83" s="15"/>
      <c r="M83" s="15"/>
      <c r="N83" s="15"/>
      <c r="O83" s="1"/>
      <c r="P83" s="1"/>
      <c r="Q83" s="1"/>
      <c r="R83" s="1"/>
      <c r="S83" s="1"/>
      <c r="T83" s="1"/>
    </row>
    <row r="84" spans="1:20" x14ac:dyDescent="0.3">
      <c r="A84" s="2">
        <f t="shared" si="1"/>
        <v>231</v>
      </c>
      <c r="B84" s="7">
        <v>43696</v>
      </c>
      <c r="C84" s="1">
        <v>32</v>
      </c>
      <c r="D84" s="1">
        <v>23.2</v>
      </c>
      <c r="E84" s="3">
        <v>3.8888888888888893</v>
      </c>
      <c r="F84" s="1">
        <v>90</v>
      </c>
      <c r="G84" s="1">
        <v>64.599999999999994</v>
      </c>
      <c r="H84" s="1">
        <v>8</v>
      </c>
      <c r="J84" s="3"/>
      <c r="K84" s="15"/>
      <c r="L84" s="15"/>
      <c r="M84" s="15"/>
      <c r="N84" s="15"/>
      <c r="O84" s="1"/>
      <c r="P84" s="1"/>
      <c r="Q84" s="1"/>
      <c r="R84" s="1"/>
      <c r="S84" s="1"/>
      <c r="T84" s="1"/>
    </row>
    <row r="85" spans="1:20" x14ac:dyDescent="0.3">
      <c r="A85" s="2">
        <f t="shared" si="1"/>
        <v>232</v>
      </c>
      <c r="B85" s="7">
        <v>43697</v>
      </c>
      <c r="C85" s="1">
        <v>31.6</v>
      </c>
      <c r="D85" s="1">
        <v>22.8</v>
      </c>
      <c r="E85" s="3">
        <v>4.4444444444444446</v>
      </c>
      <c r="F85" s="1">
        <v>91</v>
      </c>
      <c r="G85" s="1">
        <v>67.8</v>
      </c>
      <c r="H85" s="1">
        <v>8</v>
      </c>
      <c r="J85" s="3"/>
      <c r="K85" s="15"/>
      <c r="L85" s="15"/>
      <c r="M85" s="15"/>
      <c r="N85" s="15"/>
      <c r="O85" s="1"/>
      <c r="P85" s="1"/>
      <c r="Q85" s="1"/>
      <c r="R85" s="1"/>
      <c r="S85" s="1"/>
      <c r="T85" s="1"/>
    </row>
    <row r="86" spans="1:20" x14ac:dyDescent="0.3">
      <c r="A86" s="2">
        <f t="shared" si="1"/>
        <v>233</v>
      </c>
      <c r="B86" s="7">
        <v>43698</v>
      </c>
      <c r="C86" s="1">
        <v>30.1</v>
      </c>
      <c r="D86" s="1">
        <v>22</v>
      </c>
      <c r="E86" s="3">
        <v>4.4444444444444446</v>
      </c>
      <c r="F86" s="1">
        <v>94.3</v>
      </c>
      <c r="G86" s="1">
        <v>71.8</v>
      </c>
      <c r="H86" s="1">
        <v>8</v>
      </c>
      <c r="J86" s="3"/>
      <c r="K86" s="15"/>
      <c r="L86" s="15"/>
      <c r="M86" s="15"/>
      <c r="N86" s="15"/>
      <c r="O86" s="1"/>
      <c r="P86" s="1"/>
      <c r="Q86" s="1"/>
      <c r="R86" s="1"/>
      <c r="S86" s="1"/>
      <c r="T86" s="1"/>
    </row>
    <row r="87" spans="1:20" x14ac:dyDescent="0.3">
      <c r="A87" s="2">
        <f t="shared" si="1"/>
        <v>234</v>
      </c>
      <c r="B87" s="7">
        <v>43699</v>
      </c>
      <c r="C87" s="1">
        <v>31.6</v>
      </c>
      <c r="D87" s="1">
        <v>22.5</v>
      </c>
      <c r="E87" s="3">
        <v>4.4444444444444446</v>
      </c>
      <c r="F87" s="1">
        <v>90.3</v>
      </c>
      <c r="G87" s="1">
        <v>64</v>
      </c>
      <c r="H87" s="1">
        <v>6</v>
      </c>
      <c r="J87" s="3"/>
      <c r="K87" s="15"/>
      <c r="L87" s="15"/>
      <c r="M87" s="15"/>
      <c r="N87" s="15"/>
      <c r="O87" s="1"/>
      <c r="P87" s="1"/>
      <c r="Q87" s="1"/>
      <c r="R87" s="1"/>
      <c r="S87" s="1"/>
      <c r="T87" s="1"/>
    </row>
    <row r="88" spans="1:20" x14ac:dyDescent="0.3">
      <c r="A88" s="2">
        <f t="shared" si="1"/>
        <v>235</v>
      </c>
      <c r="B88" s="7">
        <v>43700</v>
      </c>
      <c r="C88" s="1">
        <v>32.299999999999997</v>
      </c>
      <c r="D88" s="1">
        <v>21.8</v>
      </c>
      <c r="E88" s="3">
        <v>5</v>
      </c>
      <c r="F88" s="1">
        <v>89.6</v>
      </c>
      <c r="G88" s="1">
        <v>63.9</v>
      </c>
      <c r="H88" s="1">
        <v>7</v>
      </c>
      <c r="J88" s="3"/>
      <c r="K88" s="15"/>
      <c r="L88" s="15"/>
      <c r="M88" s="15"/>
      <c r="N88" s="15"/>
      <c r="O88" s="1"/>
      <c r="P88" s="1"/>
      <c r="Q88" s="1"/>
      <c r="R88" s="1"/>
      <c r="S88" s="1"/>
      <c r="T88" s="1"/>
    </row>
    <row r="89" spans="1:20" x14ac:dyDescent="0.3">
      <c r="A89" s="2">
        <f t="shared" si="1"/>
        <v>236</v>
      </c>
      <c r="B89" s="7">
        <v>43701</v>
      </c>
      <c r="C89" s="1">
        <v>30.8</v>
      </c>
      <c r="D89" s="1">
        <v>21.9</v>
      </c>
      <c r="E89" s="3">
        <v>5.5555555555555554</v>
      </c>
      <c r="F89" s="1">
        <v>90.1</v>
      </c>
      <c r="G89" s="1">
        <v>62.8</v>
      </c>
      <c r="H89" s="1">
        <v>8</v>
      </c>
      <c r="J89" s="3"/>
      <c r="K89" s="15"/>
      <c r="L89" s="15"/>
      <c r="M89" s="15"/>
      <c r="N89" s="15"/>
      <c r="O89" s="1"/>
      <c r="P89" s="1"/>
      <c r="Q89" s="1"/>
      <c r="R89" s="1"/>
      <c r="S89" s="1"/>
      <c r="T89" s="1"/>
    </row>
    <row r="90" spans="1:20" x14ac:dyDescent="0.3">
      <c r="A90" s="2">
        <f t="shared" si="1"/>
        <v>237</v>
      </c>
      <c r="B90" s="7">
        <v>43702</v>
      </c>
      <c r="C90" s="1">
        <v>30.1</v>
      </c>
      <c r="D90" s="1">
        <v>22</v>
      </c>
      <c r="E90" s="3">
        <v>4.4444444444444446</v>
      </c>
      <c r="F90" s="1">
        <v>94.3</v>
      </c>
      <c r="G90" s="1">
        <v>71.8</v>
      </c>
      <c r="H90" s="1">
        <v>8</v>
      </c>
      <c r="J90" s="3"/>
      <c r="K90" s="15"/>
      <c r="L90" s="15"/>
      <c r="M90" s="15"/>
      <c r="N90" s="15"/>
      <c r="O90" s="1"/>
      <c r="P90" s="1"/>
      <c r="Q90" s="1"/>
      <c r="R90" s="1"/>
      <c r="S90" s="1"/>
      <c r="T90" s="1"/>
    </row>
    <row r="91" spans="1:20" x14ac:dyDescent="0.3">
      <c r="A91" s="2">
        <f t="shared" si="1"/>
        <v>238</v>
      </c>
      <c r="B91" s="7">
        <v>43703</v>
      </c>
      <c r="C91" s="1">
        <v>31.6</v>
      </c>
      <c r="D91" s="1">
        <v>22.2</v>
      </c>
      <c r="E91" s="3">
        <v>5.5555555555555554</v>
      </c>
      <c r="F91" s="1">
        <v>87.2</v>
      </c>
      <c r="G91" s="1">
        <v>63.2</v>
      </c>
      <c r="H91" s="1">
        <v>8</v>
      </c>
      <c r="J91" s="3"/>
      <c r="K91" s="15"/>
      <c r="L91" s="15"/>
      <c r="M91" s="15"/>
      <c r="N91" s="15"/>
      <c r="O91" s="1"/>
      <c r="P91" s="1"/>
      <c r="Q91" s="1"/>
      <c r="R91" s="1"/>
      <c r="S91" s="1"/>
      <c r="T91" s="1"/>
    </row>
    <row r="92" spans="1:20" x14ac:dyDescent="0.3">
      <c r="A92" s="2">
        <f t="shared" si="1"/>
        <v>239</v>
      </c>
      <c r="B92" s="7">
        <v>43704</v>
      </c>
      <c r="C92" s="1">
        <v>32</v>
      </c>
      <c r="D92" s="1">
        <v>21.1</v>
      </c>
      <c r="E92" s="3">
        <v>5.5555555555555554</v>
      </c>
      <c r="F92" s="1">
        <v>86.2</v>
      </c>
      <c r="G92" s="1">
        <v>59.1</v>
      </c>
      <c r="H92" s="1">
        <v>1</v>
      </c>
      <c r="J92" s="3"/>
      <c r="K92" s="15"/>
      <c r="L92" s="15"/>
      <c r="M92" s="15"/>
      <c r="N92" s="15"/>
      <c r="O92" s="1"/>
      <c r="P92" s="1"/>
      <c r="Q92" s="1"/>
      <c r="R92" s="1"/>
      <c r="S92" s="1"/>
      <c r="T92" s="1"/>
    </row>
    <row r="93" spans="1:20" x14ac:dyDescent="0.3">
      <c r="A93" s="2">
        <f t="shared" si="1"/>
        <v>240</v>
      </c>
      <c r="B93" s="7">
        <v>43705</v>
      </c>
      <c r="C93" s="1">
        <v>31.7</v>
      </c>
      <c r="D93" s="1">
        <v>22.2</v>
      </c>
      <c r="E93" s="3">
        <v>5.2777777777777777</v>
      </c>
      <c r="F93" s="1">
        <v>82.5</v>
      </c>
      <c r="G93" s="1">
        <v>58.5</v>
      </c>
      <c r="H93" s="1">
        <v>4</v>
      </c>
      <c r="J93" s="3"/>
      <c r="K93" s="15"/>
      <c r="L93" s="15"/>
      <c r="M93" s="15"/>
      <c r="N93" s="15"/>
      <c r="O93" s="1"/>
      <c r="P93" s="1"/>
      <c r="Q93" s="1"/>
      <c r="R93" s="1"/>
      <c r="S93" s="1"/>
      <c r="T93" s="1"/>
    </row>
    <row r="94" spans="1:20" x14ac:dyDescent="0.3">
      <c r="A94" s="2">
        <f t="shared" si="1"/>
        <v>241</v>
      </c>
      <c r="B94" s="7">
        <v>43706</v>
      </c>
      <c r="C94" s="1">
        <v>32</v>
      </c>
      <c r="D94" s="1">
        <v>22.6</v>
      </c>
      <c r="E94" s="3">
        <v>5.5555555555555554</v>
      </c>
      <c r="F94" s="1">
        <v>86.1</v>
      </c>
      <c r="G94" s="1">
        <v>62.6</v>
      </c>
      <c r="H94" s="1">
        <v>6</v>
      </c>
      <c r="J94" s="3"/>
      <c r="K94" s="15"/>
      <c r="L94" s="15"/>
      <c r="M94" s="15"/>
      <c r="N94" s="15"/>
      <c r="O94" s="1"/>
      <c r="P94" s="1"/>
      <c r="Q94" s="1"/>
      <c r="R94" s="1"/>
      <c r="S94" s="1"/>
      <c r="T94" s="1"/>
    </row>
    <row r="95" spans="1:20" x14ac:dyDescent="0.3">
      <c r="A95" s="2">
        <f t="shared" si="1"/>
        <v>242</v>
      </c>
      <c r="B95" s="7">
        <v>43707</v>
      </c>
      <c r="C95" s="1">
        <v>31.4</v>
      </c>
      <c r="D95" s="1">
        <v>21.2</v>
      </c>
      <c r="E95" s="3">
        <v>2.2222222222222223</v>
      </c>
      <c r="F95" s="1">
        <v>87.8</v>
      </c>
      <c r="G95" s="1">
        <v>57.8</v>
      </c>
      <c r="H95" s="1">
        <v>6</v>
      </c>
      <c r="J95" s="3"/>
      <c r="K95" s="15"/>
      <c r="L95" s="15"/>
      <c r="M95" s="15"/>
      <c r="N95" s="15"/>
      <c r="O95" s="1"/>
      <c r="P95" s="1"/>
      <c r="Q95" s="1"/>
      <c r="R95" s="1"/>
      <c r="S95" s="1"/>
      <c r="T95" s="1"/>
    </row>
    <row r="96" spans="1:20" x14ac:dyDescent="0.3">
      <c r="A96" s="2">
        <f t="shared" si="1"/>
        <v>243</v>
      </c>
      <c r="B96" s="7">
        <v>43708</v>
      </c>
      <c r="C96" s="1">
        <v>30.2</v>
      </c>
      <c r="D96" s="1">
        <v>22.1</v>
      </c>
      <c r="E96" s="3">
        <v>6.3888888888888893</v>
      </c>
      <c r="F96" s="1">
        <v>91.8</v>
      </c>
      <c r="G96" s="1">
        <v>73</v>
      </c>
      <c r="H96" s="1">
        <v>8</v>
      </c>
      <c r="J96" s="3"/>
      <c r="K96" s="15"/>
      <c r="L96" s="15"/>
      <c r="M96" s="15"/>
      <c r="N96" s="15"/>
      <c r="O96" s="1"/>
      <c r="P96" s="1"/>
      <c r="Q96" s="1"/>
      <c r="R96" s="1"/>
      <c r="S96" s="1"/>
      <c r="T96" s="1"/>
    </row>
    <row r="97" spans="1:20" x14ac:dyDescent="0.3">
      <c r="A97" s="2">
        <f t="shared" si="1"/>
        <v>244</v>
      </c>
      <c r="B97" s="7">
        <v>43709</v>
      </c>
      <c r="C97" s="1">
        <v>32.5</v>
      </c>
      <c r="D97" s="1">
        <v>22.2</v>
      </c>
      <c r="E97" s="3">
        <v>9.4444444444444446</v>
      </c>
      <c r="F97" s="1">
        <v>81</v>
      </c>
      <c r="G97" s="1">
        <v>57</v>
      </c>
      <c r="H97" s="1">
        <v>5</v>
      </c>
      <c r="J97" s="3"/>
      <c r="K97" s="15"/>
      <c r="L97" s="15"/>
      <c r="M97" s="15"/>
      <c r="N97" s="15"/>
      <c r="O97" s="1"/>
      <c r="P97" s="1"/>
      <c r="Q97" s="1"/>
      <c r="R97" s="1"/>
      <c r="S97" s="1"/>
      <c r="T97" s="1"/>
    </row>
    <row r="98" spans="1:20" x14ac:dyDescent="0.3">
      <c r="A98" s="2">
        <f t="shared" si="1"/>
        <v>245</v>
      </c>
      <c r="B98" s="7">
        <v>43710</v>
      </c>
      <c r="C98" s="1">
        <v>27.7</v>
      </c>
      <c r="D98" s="1">
        <v>21.7</v>
      </c>
      <c r="E98" s="3">
        <v>5.8333333333333339</v>
      </c>
      <c r="F98" s="1">
        <v>92.1</v>
      </c>
      <c r="G98" s="1">
        <v>79.5</v>
      </c>
      <c r="H98" s="1">
        <v>8</v>
      </c>
      <c r="J98" s="3"/>
      <c r="K98" s="15"/>
      <c r="L98" s="15"/>
      <c r="M98" s="15"/>
      <c r="N98" s="15"/>
      <c r="O98" s="1"/>
      <c r="P98" s="1"/>
      <c r="Q98" s="1"/>
      <c r="R98" s="1"/>
      <c r="S98" s="1"/>
      <c r="T98" s="1"/>
    </row>
    <row r="99" spans="1:20" x14ac:dyDescent="0.3">
      <c r="A99" s="2">
        <f t="shared" si="1"/>
        <v>246</v>
      </c>
      <c r="B99" s="7">
        <v>43711</v>
      </c>
      <c r="C99" s="1">
        <v>25.7</v>
      </c>
      <c r="D99" s="1">
        <v>20.7</v>
      </c>
      <c r="E99" s="3">
        <v>6.9444444444444446</v>
      </c>
      <c r="F99" s="1">
        <v>92.7</v>
      </c>
      <c r="G99" s="1">
        <v>89.5</v>
      </c>
      <c r="H99" s="1">
        <v>8</v>
      </c>
      <c r="J99" s="3"/>
      <c r="K99" s="15"/>
      <c r="L99" s="15"/>
      <c r="M99" s="15"/>
      <c r="N99" s="15"/>
      <c r="O99" s="1"/>
      <c r="P99" s="1"/>
      <c r="Q99" s="1"/>
      <c r="R99" s="1"/>
      <c r="S99" s="1"/>
      <c r="T99" s="1"/>
    </row>
    <row r="100" spans="1:20" x14ac:dyDescent="0.3">
      <c r="A100" s="2">
        <f t="shared" si="1"/>
        <v>247</v>
      </c>
      <c r="B100" s="7">
        <v>43712</v>
      </c>
      <c r="C100" s="1">
        <v>26.9</v>
      </c>
      <c r="D100" s="1">
        <v>20.6</v>
      </c>
      <c r="E100" s="3">
        <v>7.2222222222222223</v>
      </c>
      <c r="F100" s="1">
        <v>93.9</v>
      </c>
      <c r="G100" s="1">
        <v>86.5</v>
      </c>
      <c r="H100" s="1">
        <v>8</v>
      </c>
      <c r="J100" s="3"/>
      <c r="K100" s="15"/>
      <c r="L100" s="15"/>
      <c r="M100" s="15"/>
      <c r="N100" s="15"/>
      <c r="O100" s="1"/>
      <c r="P100" s="1"/>
      <c r="Q100" s="1"/>
      <c r="R100" s="1"/>
      <c r="S100" s="1"/>
      <c r="T100" s="1"/>
    </row>
    <row r="101" spans="1:20" x14ac:dyDescent="0.3">
      <c r="A101" s="2">
        <f t="shared" si="1"/>
        <v>248</v>
      </c>
      <c r="B101" s="7">
        <v>43713</v>
      </c>
      <c r="C101" s="1">
        <v>25.7</v>
      </c>
      <c r="D101" s="1">
        <v>20.7</v>
      </c>
      <c r="E101" s="3">
        <v>6.9444444444444446</v>
      </c>
      <c r="F101" s="1">
        <v>92.7</v>
      </c>
      <c r="G101" s="1">
        <v>89.5</v>
      </c>
      <c r="H101" s="1">
        <v>8</v>
      </c>
      <c r="J101" s="3"/>
      <c r="K101" s="15"/>
      <c r="L101" s="15"/>
      <c r="M101" s="15"/>
      <c r="N101" s="15"/>
      <c r="O101" s="1"/>
      <c r="P101" s="1"/>
      <c r="Q101" s="1"/>
      <c r="R101" s="1"/>
      <c r="S101" s="1"/>
      <c r="T101" s="1"/>
    </row>
    <row r="102" spans="1:20" x14ac:dyDescent="0.3">
      <c r="A102" s="2">
        <f t="shared" si="1"/>
        <v>249</v>
      </c>
      <c r="B102" s="7">
        <v>43714</v>
      </c>
      <c r="C102" s="1">
        <v>28.3</v>
      </c>
      <c r="D102" s="1">
        <v>20.7</v>
      </c>
      <c r="E102" s="3">
        <v>8.0555555555555554</v>
      </c>
      <c r="F102" s="1">
        <v>91.2</v>
      </c>
      <c r="G102" s="1">
        <v>81.099999999999994</v>
      </c>
      <c r="H102" s="1">
        <v>8</v>
      </c>
      <c r="J102" s="3"/>
      <c r="K102" s="15"/>
      <c r="L102" s="15"/>
      <c r="M102" s="15"/>
      <c r="N102" s="15"/>
      <c r="O102" s="1"/>
      <c r="P102" s="1"/>
      <c r="Q102" s="1"/>
      <c r="R102" s="1"/>
      <c r="S102" s="1"/>
      <c r="T102" s="1"/>
    </row>
    <row r="103" spans="1:20" x14ac:dyDescent="0.3">
      <c r="A103" s="2">
        <f t="shared" si="1"/>
        <v>250</v>
      </c>
      <c r="B103" s="7">
        <v>43715</v>
      </c>
      <c r="C103" s="1">
        <v>26.1</v>
      </c>
      <c r="D103" s="1">
        <v>21.3</v>
      </c>
      <c r="E103" s="3">
        <v>7.2222222222222223</v>
      </c>
      <c r="F103" s="1">
        <v>91.9</v>
      </c>
      <c r="G103" s="1">
        <v>87.6</v>
      </c>
      <c r="H103" s="1">
        <v>8</v>
      </c>
      <c r="J103" s="3"/>
      <c r="K103" s="15"/>
      <c r="L103" s="15"/>
      <c r="M103" s="15"/>
      <c r="N103" s="15"/>
      <c r="O103" s="1"/>
      <c r="P103" s="1"/>
      <c r="Q103" s="1"/>
      <c r="R103" s="1"/>
      <c r="S103" s="1"/>
      <c r="T103" s="1"/>
    </row>
    <row r="104" spans="1:20" x14ac:dyDescent="0.3">
      <c r="A104" s="2">
        <f t="shared" si="1"/>
        <v>251</v>
      </c>
      <c r="B104" s="7">
        <v>43716</v>
      </c>
      <c r="C104" s="1">
        <v>29.1</v>
      </c>
      <c r="D104" s="1">
        <v>21</v>
      </c>
      <c r="E104" s="3">
        <v>8.3333333333333339</v>
      </c>
      <c r="F104" s="1">
        <v>88.2</v>
      </c>
      <c r="G104" s="1">
        <v>78.099999999999994</v>
      </c>
      <c r="H104" s="1">
        <v>8</v>
      </c>
      <c r="J104" s="3"/>
      <c r="K104" s="15"/>
      <c r="L104" s="15"/>
      <c r="M104" s="15"/>
      <c r="N104" s="15"/>
      <c r="O104" s="1"/>
      <c r="P104" s="1"/>
      <c r="Q104" s="1"/>
      <c r="R104" s="1"/>
      <c r="S104" s="1"/>
      <c r="T104" s="1"/>
    </row>
    <row r="105" spans="1:20" x14ac:dyDescent="0.3">
      <c r="A105" s="2">
        <f t="shared" si="1"/>
        <v>252</v>
      </c>
      <c r="B105" s="7">
        <v>43717</v>
      </c>
      <c r="C105" s="1">
        <v>31.7</v>
      </c>
      <c r="D105" s="1">
        <v>21.7</v>
      </c>
      <c r="E105" s="3">
        <v>7.2222222222222223</v>
      </c>
      <c r="F105" s="1">
        <v>87.4</v>
      </c>
      <c r="G105" s="1">
        <v>71</v>
      </c>
      <c r="H105" s="1">
        <v>7</v>
      </c>
      <c r="J105" s="3"/>
      <c r="K105" s="15"/>
      <c r="L105" s="15"/>
      <c r="M105" s="15"/>
      <c r="N105" s="15"/>
      <c r="O105" s="1"/>
      <c r="P105" s="1"/>
      <c r="Q105" s="1"/>
      <c r="R105" s="1"/>
      <c r="S105" s="1"/>
      <c r="T105" s="1"/>
    </row>
    <row r="106" spans="1:20" x14ac:dyDescent="0.3">
      <c r="A106" s="2">
        <f t="shared" si="1"/>
        <v>253</v>
      </c>
      <c r="B106" s="7">
        <v>43718</v>
      </c>
      <c r="C106" s="1">
        <v>32.799999999999997</v>
      </c>
      <c r="D106" s="1">
        <v>21.3</v>
      </c>
      <c r="E106" s="3">
        <v>6.3888888888888893</v>
      </c>
      <c r="F106" s="1">
        <v>86.9</v>
      </c>
      <c r="G106" s="1">
        <v>61.5</v>
      </c>
      <c r="H106" s="1">
        <v>7</v>
      </c>
      <c r="J106" s="3"/>
      <c r="K106" s="15"/>
      <c r="L106" s="15"/>
      <c r="M106" s="15"/>
      <c r="N106" s="15"/>
      <c r="O106" s="1"/>
      <c r="P106" s="1"/>
      <c r="Q106" s="1"/>
      <c r="R106" s="1"/>
      <c r="S106" s="1"/>
      <c r="T106" s="1"/>
    </row>
    <row r="107" spans="1:20" x14ac:dyDescent="0.3">
      <c r="A107" s="2">
        <f t="shared" si="1"/>
        <v>254</v>
      </c>
      <c r="B107" s="7">
        <v>43719</v>
      </c>
      <c r="C107" s="1">
        <v>31.7</v>
      </c>
      <c r="D107" s="1">
        <v>21.6</v>
      </c>
      <c r="E107" s="3">
        <v>5.5555555555555554</v>
      </c>
      <c r="F107" s="1">
        <v>88.4</v>
      </c>
      <c r="G107" s="1">
        <v>63.9</v>
      </c>
      <c r="H107" s="1">
        <v>7</v>
      </c>
      <c r="J107" s="3"/>
      <c r="K107" s="15"/>
      <c r="L107" s="15"/>
      <c r="M107" s="15"/>
      <c r="N107" s="15"/>
      <c r="O107" s="1"/>
      <c r="P107" s="1"/>
      <c r="Q107" s="1"/>
      <c r="R107" s="1"/>
      <c r="S107" s="1"/>
      <c r="T107" s="1"/>
    </row>
    <row r="108" spans="1:20" x14ac:dyDescent="0.3">
      <c r="A108" s="2">
        <f t="shared" si="1"/>
        <v>255</v>
      </c>
      <c r="B108" s="7">
        <v>43720</v>
      </c>
      <c r="C108" s="1">
        <v>33</v>
      </c>
      <c r="D108" s="1">
        <v>22.8</v>
      </c>
      <c r="E108" s="3">
        <v>5.5555555555555554</v>
      </c>
      <c r="F108" s="1">
        <v>80.5</v>
      </c>
      <c r="G108" s="1">
        <v>53.5</v>
      </c>
      <c r="H108" s="1">
        <v>8</v>
      </c>
      <c r="J108" s="3"/>
      <c r="K108" s="15"/>
      <c r="L108" s="15"/>
      <c r="M108" s="15"/>
      <c r="N108" s="15"/>
      <c r="O108" s="1"/>
      <c r="P108" s="1"/>
      <c r="Q108" s="1"/>
      <c r="R108" s="1"/>
      <c r="S108" s="1"/>
      <c r="T108" s="1"/>
    </row>
    <row r="109" spans="1:20" x14ac:dyDescent="0.3">
      <c r="A109" s="2">
        <f t="shared" si="1"/>
        <v>256</v>
      </c>
      <c r="B109" s="7">
        <v>43721</v>
      </c>
      <c r="C109" s="1">
        <v>25.7</v>
      </c>
      <c r="D109" s="1">
        <v>20.7</v>
      </c>
      <c r="E109" s="3">
        <v>6.9444444444444446</v>
      </c>
      <c r="F109" s="1">
        <v>92.7</v>
      </c>
      <c r="G109" s="1">
        <v>89.5</v>
      </c>
      <c r="H109" s="1">
        <v>8</v>
      </c>
      <c r="J109" s="3"/>
      <c r="K109" s="15"/>
      <c r="L109" s="15"/>
      <c r="M109" s="15"/>
      <c r="N109" s="15"/>
      <c r="O109" s="1"/>
      <c r="P109" s="1"/>
      <c r="Q109" s="1"/>
      <c r="R109" s="1"/>
      <c r="S109" s="1"/>
      <c r="T109" s="1"/>
    </row>
    <row r="110" spans="1:20" x14ac:dyDescent="0.3">
      <c r="A110" s="2">
        <f t="shared" si="1"/>
        <v>257</v>
      </c>
      <c r="B110" s="7">
        <v>43722</v>
      </c>
      <c r="C110" s="1">
        <v>29.1</v>
      </c>
      <c r="D110" s="1">
        <v>21</v>
      </c>
      <c r="E110" s="3">
        <v>8.3333333333333339</v>
      </c>
      <c r="F110" s="1">
        <v>88.2</v>
      </c>
      <c r="G110" s="1">
        <v>78.099999999999994</v>
      </c>
      <c r="H110" s="1">
        <v>8</v>
      </c>
      <c r="J110" s="3"/>
      <c r="K110" s="15"/>
      <c r="L110" s="15"/>
      <c r="M110" s="15"/>
      <c r="N110" s="15"/>
      <c r="O110" s="1"/>
      <c r="P110" s="1"/>
      <c r="Q110" s="1"/>
      <c r="R110" s="1"/>
      <c r="S110" s="1"/>
      <c r="T110" s="1"/>
    </row>
    <row r="111" spans="1:20" x14ac:dyDescent="0.3">
      <c r="A111" s="2">
        <f t="shared" si="1"/>
        <v>258</v>
      </c>
      <c r="B111" s="7">
        <v>43723</v>
      </c>
      <c r="C111" s="1">
        <v>32</v>
      </c>
      <c r="D111" s="1">
        <v>23.2</v>
      </c>
      <c r="E111" s="3">
        <v>3.8888888888888893</v>
      </c>
      <c r="F111" s="1">
        <v>90</v>
      </c>
      <c r="G111" s="1">
        <v>64.599999999999994</v>
      </c>
      <c r="H111" s="1">
        <v>8</v>
      </c>
      <c r="J111" s="3"/>
      <c r="K111" s="15"/>
      <c r="L111" s="15"/>
      <c r="M111" s="15"/>
      <c r="N111" s="15"/>
      <c r="O111" s="1"/>
      <c r="P111" s="1"/>
      <c r="Q111" s="1"/>
      <c r="R111" s="1"/>
      <c r="S111" s="1"/>
      <c r="T111" s="1"/>
    </row>
    <row r="112" spans="1:20" x14ac:dyDescent="0.3">
      <c r="A112" s="2">
        <f t="shared" si="1"/>
        <v>259</v>
      </c>
      <c r="B112" s="7">
        <v>43724</v>
      </c>
      <c r="C112" s="1">
        <v>32.4</v>
      </c>
      <c r="D112" s="1">
        <v>21.5</v>
      </c>
      <c r="E112" s="3">
        <v>1.3888888888888888</v>
      </c>
      <c r="F112" s="1">
        <v>83.3</v>
      </c>
      <c r="G112" s="1">
        <v>54.8</v>
      </c>
      <c r="H112" s="1">
        <v>7</v>
      </c>
      <c r="J112" s="3"/>
      <c r="K112" s="15"/>
      <c r="L112" s="15"/>
      <c r="M112" s="15"/>
      <c r="N112" s="15"/>
      <c r="O112" s="1"/>
      <c r="P112" s="1"/>
      <c r="Q112" s="1"/>
      <c r="R112" s="1"/>
      <c r="S112" s="1"/>
      <c r="T112" s="1"/>
    </row>
    <row r="113" spans="1:20" x14ac:dyDescent="0.3">
      <c r="A113" s="2">
        <f t="shared" si="1"/>
        <v>260</v>
      </c>
      <c r="B113" s="7">
        <v>43725</v>
      </c>
      <c r="C113" s="1">
        <v>29.1</v>
      </c>
      <c r="D113" s="1">
        <v>21</v>
      </c>
      <c r="E113" s="3">
        <v>8.3333333333333339</v>
      </c>
      <c r="F113" s="1">
        <v>88.2</v>
      </c>
      <c r="G113" s="1">
        <v>78.099999999999994</v>
      </c>
      <c r="H113" s="1">
        <v>8</v>
      </c>
      <c r="J113" s="3"/>
      <c r="K113" s="15"/>
      <c r="L113" s="15"/>
      <c r="M113" s="15"/>
      <c r="N113" s="15"/>
      <c r="O113" s="1"/>
      <c r="P113" s="1"/>
      <c r="Q113" s="1"/>
      <c r="R113" s="1"/>
      <c r="S113" s="1"/>
      <c r="T113" s="1"/>
    </row>
    <row r="114" spans="1:20" x14ac:dyDescent="0.3">
      <c r="A114" s="2">
        <f t="shared" si="1"/>
        <v>261</v>
      </c>
      <c r="B114" s="7">
        <v>43726</v>
      </c>
      <c r="C114" s="1">
        <v>29.9</v>
      </c>
      <c r="D114" s="1">
        <v>22.7</v>
      </c>
      <c r="E114" s="3">
        <v>2.2222222222222223</v>
      </c>
      <c r="F114" s="1">
        <v>93.5</v>
      </c>
      <c r="G114" s="1">
        <v>70.099999999999994</v>
      </c>
      <c r="H114" s="1">
        <v>8</v>
      </c>
      <c r="J114" s="3"/>
      <c r="K114" s="15"/>
      <c r="L114" s="15"/>
      <c r="M114" s="15"/>
      <c r="N114" s="15"/>
      <c r="O114" s="1"/>
      <c r="P114" s="1"/>
      <c r="Q114" s="1"/>
      <c r="R114" s="1"/>
      <c r="S114" s="1"/>
      <c r="T114" s="1"/>
    </row>
    <row r="115" spans="1:20" x14ac:dyDescent="0.3">
      <c r="A115" s="2">
        <f t="shared" si="1"/>
        <v>262</v>
      </c>
      <c r="B115" s="7">
        <v>43727</v>
      </c>
      <c r="C115" s="1">
        <v>32.4</v>
      </c>
      <c r="D115" s="1">
        <v>21.5</v>
      </c>
      <c r="E115" s="3">
        <v>1.3888888888888888</v>
      </c>
      <c r="F115" s="1">
        <v>83.3</v>
      </c>
      <c r="G115" s="1">
        <v>54.8</v>
      </c>
      <c r="H115" s="1">
        <v>7</v>
      </c>
      <c r="J115" s="3"/>
      <c r="K115" s="15"/>
      <c r="L115" s="15"/>
      <c r="M115" s="15"/>
      <c r="N115" s="15"/>
      <c r="O115" s="1"/>
      <c r="P115" s="1"/>
      <c r="Q115" s="1"/>
      <c r="R115" s="1"/>
      <c r="S115" s="1"/>
      <c r="T115" s="1"/>
    </row>
    <row r="116" spans="1:20" x14ac:dyDescent="0.3">
      <c r="A116" s="2">
        <f t="shared" si="1"/>
        <v>263</v>
      </c>
      <c r="B116" s="7">
        <v>43728</v>
      </c>
      <c r="C116" s="1">
        <v>29.3</v>
      </c>
      <c r="D116" s="1">
        <v>21.4</v>
      </c>
      <c r="E116" s="3">
        <v>4.4444444444444446</v>
      </c>
      <c r="F116" s="1">
        <v>93.9</v>
      </c>
      <c r="G116" s="1">
        <v>71</v>
      </c>
      <c r="H116" s="1">
        <v>8</v>
      </c>
      <c r="J116" s="3"/>
      <c r="K116" s="15"/>
      <c r="L116" s="15"/>
      <c r="M116" s="15"/>
      <c r="N116" s="15"/>
      <c r="O116" s="1"/>
      <c r="P116" s="1"/>
      <c r="Q116" s="1"/>
      <c r="R116" s="1"/>
      <c r="S116" s="1"/>
      <c r="T116" s="1"/>
    </row>
    <row r="117" spans="1:20" x14ac:dyDescent="0.3">
      <c r="A117" s="2">
        <f t="shared" si="1"/>
        <v>264</v>
      </c>
      <c r="B117" s="7">
        <v>43729</v>
      </c>
      <c r="C117" s="1">
        <v>32.4</v>
      </c>
      <c r="D117" s="1">
        <v>21.5</v>
      </c>
      <c r="E117" s="3">
        <v>1.3888888888888888</v>
      </c>
      <c r="F117" s="1">
        <v>83.3</v>
      </c>
      <c r="G117" s="1">
        <v>54.8</v>
      </c>
      <c r="H117" s="1">
        <v>7</v>
      </c>
      <c r="J117" s="3"/>
      <c r="K117" s="15"/>
      <c r="L117" s="15"/>
      <c r="M117" s="15"/>
      <c r="N117" s="15"/>
      <c r="O117" s="1"/>
      <c r="P117" s="1"/>
      <c r="Q117" s="1"/>
      <c r="R117" s="1"/>
      <c r="S117" s="1"/>
      <c r="T117" s="1"/>
    </row>
    <row r="118" spans="1:20" x14ac:dyDescent="0.3">
      <c r="A118" s="2">
        <f t="shared" si="1"/>
        <v>265</v>
      </c>
      <c r="B118" s="7">
        <v>43730</v>
      </c>
      <c r="C118" s="1">
        <v>32.5</v>
      </c>
      <c r="D118" s="1">
        <v>22.7</v>
      </c>
      <c r="E118" s="3">
        <v>1.6666666666666667</v>
      </c>
      <c r="F118" s="1">
        <v>85.8</v>
      </c>
      <c r="G118" s="1">
        <v>55.4</v>
      </c>
      <c r="H118" s="1">
        <v>7</v>
      </c>
      <c r="J118" s="3"/>
      <c r="K118" s="15"/>
      <c r="L118" s="15"/>
      <c r="M118" s="15"/>
      <c r="N118" s="15"/>
      <c r="O118" s="1"/>
      <c r="P118" s="1"/>
      <c r="Q118" s="1"/>
      <c r="R118" s="1"/>
      <c r="S118" s="1"/>
      <c r="T118" s="1"/>
    </row>
    <row r="119" spans="1:20" x14ac:dyDescent="0.3">
      <c r="A119" s="2">
        <f t="shared" si="1"/>
        <v>266</v>
      </c>
      <c r="B119" s="7">
        <v>43731</v>
      </c>
      <c r="C119" s="1">
        <v>31.5</v>
      </c>
      <c r="D119" s="1">
        <v>21.6</v>
      </c>
      <c r="E119" s="3">
        <v>1.3888888888888888</v>
      </c>
      <c r="F119" s="1">
        <v>85</v>
      </c>
      <c r="G119" s="1">
        <v>56.6</v>
      </c>
      <c r="H119" s="1">
        <v>7</v>
      </c>
      <c r="J119" s="3"/>
      <c r="K119" s="15"/>
      <c r="L119" s="15"/>
      <c r="M119" s="15"/>
      <c r="N119" s="15"/>
      <c r="O119" s="1"/>
      <c r="P119" s="1"/>
      <c r="Q119" s="1"/>
      <c r="R119" s="1"/>
      <c r="S119" s="1"/>
      <c r="T119" s="1"/>
    </row>
    <row r="120" spans="1:20" x14ac:dyDescent="0.3">
      <c r="A120" s="2">
        <f t="shared" si="1"/>
        <v>267</v>
      </c>
      <c r="B120" s="7">
        <v>43732</v>
      </c>
      <c r="C120" s="1">
        <v>29.1</v>
      </c>
      <c r="D120" s="1">
        <v>21</v>
      </c>
      <c r="E120" s="3">
        <v>8.3333333333333339</v>
      </c>
      <c r="F120" s="1">
        <v>88.2</v>
      </c>
      <c r="G120" s="1">
        <v>78.099999999999994</v>
      </c>
      <c r="H120" s="1">
        <v>8</v>
      </c>
      <c r="J120" s="3"/>
      <c r="K120" s="15"/>
      <c r="L120" s="15"/>
      <c r="M120" s="15"/>
      <c r="N120" s="15"/>
      <c r="O120" s="1"/>
      <c r="P120" s="1"/>
      <c r="Q120" s="1"/>
      <c r="R120" s="1"/>
      <c r="S120" s="1"/>
      <c r="T120" s="1"/>
    </row>
    <row r="121" spans="1:20" x14ac:dyDescent="0.3">
      <c r="A121" s="2">
        <f t="shared" si="1"/>
        <v>268</v>
      </c>
      <c r="B121" s="7">
        <v>43733</v>
      </c>
      <c r="C121" s="1">
        <v>29.3</v>
      </c>
      <c r="D121" s="1">
        <v>21.4</v>
      </c>
      <c r="E121" s="3">
        <v>4.4444444444444446</v>
      </c>
      <c r="F121" s="1">
        <v>93.9</v>
      </c>
      <c r="G121" s="1">
        <v>71</v>
      </c>
      <c r="H121" s="1">
        <v>8</v>
      </c>
      <c r="J121" s="3"/>
      <c r="K121" s="15"/>
      <c r="L121" s="15"/>
      <c r="M121" s="15"/>
      <c r="N121" s="15"/>
      <c r="O121" s="1"/>
      <c r="P121" s="1"/>
      <c r="Q121" s="1"/>
      <c r="R121" s="1"/>
      <c r="S121" s="1"/>
      <c r="T121" s="1"/>
    </row>
    <row r="122" spans="1:20" x14ac:dyDescent="0.3">
      <c r="A122" s="2">
        <f t="shared" si="1"/>
        <v>269</v>
      </c>
      <c r="B122" s="7">
        <v>43734</v>
      </c>
      <c r="C122" s="1">
        <v>30.1</v>
      </c>
      <c r="D122" s="1">
        <v>20.8</v>
      </c>
      <c r="E122" s="3">
        <v>4.4444444444444446</v>
      </c>
      <c r="F122" s="1">
        <v>90.7</v>
      </c>
      <c r="G122" s="1">
        <v>67.599999999999994</v>
      </c>
      <c r="H122" s="1">
        <v>8</v>
      </c>
      <c r="J122" s="3"/>
      <c r="K122" s="15"/>
      <c r="L122" s="15"/>
      <c r="M122" s="15"/>
      <c r="N122" s="15"/>
      <c r="O122" s="1"/>
      <c r="P122" s="1"/>
      <c r="Q122" s="1"/>
      <c r="R122" s="1"/>
      <c r="S122" s="1"/>
      <c r="T122" s="1"/>
    </row>
    <row r="123" spans="1:20" x14ac:dyDescent="0.3">
      <c r="A123" s="2">
        <f t="shared" si="1"/>
        <v>270</v>
      </c>
      <c r="B123" s="7">
        <v>43735</v>
      </c>
      <c r="C123" s="1">
        <v>31.2</v>
      </c>
      <c r="D123" s="1">
        <v>22.4</v>
      </c>
      <c r="E123" s="3">
        <v>5.5555555555555554</v>
      </c>
      <c r="F123" s="1">
        <v>90.1</v>
      </c>
      <c r="G123" s="1">
        <v>64.5</v>
      </c>
      <c r="H123" s="1">
        <v>7</v>
      </c>
      <c r="J123" s="3"/>
      <c r="K123" s="15"/>
      <c r="L123" s="15"/>
      <c r="M123" s="15"/>
      <c r="N123" s="15"/>
      <c r="O123" s="1"/>
      <c r="P123" s="1"/>
      <c r="Q123" s="1"/>
      <c r="R123" s="1"/>
      <c r="S123" s="1"/>
      <c r="T123" s="1"/>
    </row>
    <row r="124" spans="1:20" x14ac:dyDescent="0.3">
      <c r="A124" s="2">
        <f t="shared" si="1"/>
        <v>271</v>
      </c>
      <c r="B124" s="7">
        <v>43736</v>
      </c>
      <c r="C124" s="1">
        <v>29.3</v>
      </c>
      <c r="D124" s="1">
        <v>21.4</v>
      </c>
      <c r="E124" s="3">
        <v>4.4444444444444446</v>
      </c>
      <c r="F124" s="1">
        <v>93.9</v>
      </c>
      <c r="G124" s="1">
        <v>71</v>
      </c>
      <c r="H124" s="1">
        <v>8</v>
      </c>
      <c r="J124" s="3"/>
      <c r="K124" s="15"/>
      <c r="L124" s="15"/>
      <c r="M124" s="15"/>
      <c r="N124" s="15"/>
      <c r="O124" s="1"/>
      <c r="P124" s="1"/>
      <c r="Q124" s="1"/>
      <c r="R124" s="1"/>
      <c r="S124" s="1"/>
      <c r="T124" s="1"/>
    </row>
    <row r="125" spans="1:20" x14ac:dyDescent="0.3">
      <c r="A125" s="2">
        <f t="shared" si="1"/>
        <v>272</v>
      </c>
      <c r="B125" s="7">
        <v>43737</v>
      </c>
      <c r="C125" s="1">
        <v>30.8</v>
      </c>
      <c r="D125" s="1">
        <v>21.5</v>
      </c>
      <c r="E125" s="3">
        <v>3.0555555555555558</v>
      </c>
      <c r="F125" s="1">
        <v>86.1</v>
      </c>
      <c r="G125" s="1">
        <v>61.4</v>
      </c>
      <c r="H125" s="1">
        <v>8</v>
      </c>
      <c r="J125" s="3"/>
      <c r="K125" s="15"/>
      <c r="L125" s="15"/>
      <c r="M125" s="15"/>
      <c r="N125" s="15"/>
      <c r="O125" s="1"/>
      <c r="P125" s="1"/>
      <c r="Q125" s="1"/>
      <c r="R125" s="1"/>
      <c r="S125" s="1"/>
      <c r="T125" s="1"/>
    </row>
    <row r="126" spans="1:20" x14ac:dyDescent="0.3">
      <c r="A126" s="2">
        <f t="shared" si="1"/>
        <v>273</v>
      </c>
      <c r="B126" s="7">
        <v>43738</v>
      </c>
      <c r="C126" s="1">
        <v>30.9</v>
      </c>
      <c r="D126" s="1">
        <v>22.5</v>
      </c>
      <c r="E126" s="3">
        <v>2.5</v>
      </c>
      <c r="F126" s="1">
        <v>82.7</v>
      </c>
      <c r="G126" s="1">
        <v>60.6</v>
      </c>
      <c r="H126" s="1">
        <v>8</v>
      </c>
      <c r="J126" s="3"/>
      <c r="K126" s="15"/>
      <c r="L126" s="15"/>
      <c r="M126" s="15"/>
      <c r="N126" s="15"/>
      <c r="O126" s="1"/>
      <c r="P126" s="1"/>
      <c r="Q126" s="1"/>
      <c r="R126" s="1"/>
      <c r="S126" s="1"/>
      <c r="T126" s="1"/>
    </row>
    <row r="127" spans="1:20" x14ac:dyDescent="0.3">
      <c r="A127" s="2">
        <f t="shared" si="1"/>
        <v>274</v>
      </c>
      <c r="B127" s="7">
        <v>43739</v>
      </c>
      <c r="C127" s="1">
        <v>31.7</v>
      </c>
      <c r="D127" s="1">
        <v>22</v>
      </c>
      <c r="E127" s="3">
        <v>2.7777777777777777</v>
      </c>
      <c r="F127" s="1">
        <v>82.4</v>
      </c>
      <c r="G127" s="1">
        <v>57.2</v>
      </c>
      <c r="H127" s="1">
        <v>7</v>
      </c>
      <c r="J127" s="3"/>
      <c r="K127" s="15"/>
      <c r="L127" s="15"/>
      <c r="M127" s="15"/>
      <c r="N127" s="15"/>
      <c r="O127" s="1"/>
      <c r="P127" s="1"/>
      <c r="Q127" s="1"/>
      <c r="R127" s="1"/>
      <c r="S127" s="1"/>
      <c r="T127" s="1"/>
    </row>
    <row r="128" spans="1:20" x14ac:dyDescent="0.3">
      <c r="A128" s="2">
        <f t="shared" si="1"/>
        <v>275</v>
      </c>
      <c r="B128" s="7">
        <v>43740</v>
      </c>
      <c r="C128" s="1">
        <v>29.7</v>
      </c>
      <c r="D128" s="1">
        <v>19</v>
      </c>
      <c r="E128" s="3">
        <v>2.7777777777777777</v>
      </c>
      <c r="F128" s="1">
        <v>80.7</v>
      </c>
      <c r="G128" s="1">
        <v>52.9</v>
      </c>
      <c r="H128" s="1">
        <v>8</v>
      </c>
      <c r="J128" s="3"/>
      <c r="K128" s="15"/>
      <c r="L128" s="15"/>
      <c r="M128" s="15"/>
      <c r="N128" s="15"/>
      <c r="O128" s="1"/>
      <c r="P128" s="1"/>
      <c r="Q128" s="1"/>
      <c r="R128" s="1"/>
      <c r="S128" s="1"/>
      <c r="T128" s="1"/>
    </row>
    <row r="129" spans="1:20" x14ac:dyDescent="0.3">
      <c r="A129" s="2">
        <f t="shared" si="1"/>
        <v>276</v>
      </c>
      <c r="B129" s="7">
        <v>43741</v>
      </c>
      <c r="C129" s="1">
        <v>31.5</v>
      </c>
      <c r="D129" s="1">
        <v>21.6</v>
      </c>
      <c r="E129" s="3">
        <v>1.3888888888888888</v>
      </c>
      <c r="F129" s="1">
        <v>85</v>
      </c>
      <c r="G129" s="1">
        <v>56.6</v>
      </c>
      <c r="H129" s="1">
        <v>7</v>
      </c>
      <c r="J129" s="3"/>
      <c r="K129" s="15"/>
      <c r="L129" s="15"/>
      <c r="M129" s="15"/>
      <c r="N129" s="15"/>
      <c r="O129" s="1"/>
      <c r="P129" s="1"/>
      <c r="Q129" s="1"/>
      <c r="R129" s="1"/>
      <c r="S129" s="1"/>
      <c r="T129" s="1"/>
    </row>
    <row r="130" spans="1:20" x14ac:dyDescent="0.3">
      <c r="A130" s="2">
        <f t="shared" si="1"/>
        <v>277</v>
      </c>
      <c r="B130" s="7">
        <v>43742</v>
      </c>
      <c r="C130" s="1">
        <v>27.2</v>
      </c>
      <c r="D130" s="1">
        <v>20.399999999999999</v>
      </c>
      <c r="E130" s="3">
        <v>1.9444444444444446</v>
      </c>
      <c r="F130" s="1">
        <v>90.4</v>
      </c>
      <c r="G130" s="1">
        <v>73.3</v>
      </c>
      <c r="H130" s="1">
        <v>8</v>
      </c>
      <c r="J130" s="3"/>
      <c r="K130" s="15"/>
      <c r="L130" s="15"/>
      <c r="M130" s="15"/>
      <c r="N130" s="15"/>
      <c r="O130" s="1"/>
      <c r="P130" s="1"/>
      <c r="Q130" s="1"/>
      <c r="R130" s="1"/>
      <c r="S130" s="1"/>
      <c r="T130" s="1"/>
    </row>
    <row r="131" spans="1:20" x14ac:dyDescent="0.3">
      <c r="A131" s="2">
        <f t="shared" si="1"/>
        <v>278</v>
      </c>
      <c r="B131" s="7">
        <v>43743</v>
      </c>
      <c r="C131" s="1">
        <v>29.5</v>
      </c>
      <c r="D131" s="1">
        <v>20.100000000000001</v>
      </c>
      <c r="E131" s="3">
        <v>1.9444444444444446</v>
      </c>
      <c r="F131" s="1">
        <v>89.7</v>
      </c>
      <c r="G131" s="1">
        <v>62.2</v>
      </c>
      <c r="H131" s="1">
        <v>8</v>
      </c>
      <c r="J131" s="3"/>
      <c r="K131" s="15"/>
      <c r="L131" s="15"/>
      <c r="M131" s="15"/>
      <c r="N131" s="15"/>
      <c r="O131" s="1"/>
      <c r="P131" s="1"/>
      <c r="Q131" s="1"/>
      <c r="R131" s="1"/>
      <c r="S131" s="1"/>
      <c r="T131" s="1"/>
    </row>
    <row r="132" spans="1:20" x14ac:dyDescent="0.3">
      <c r="A132" s="2">
        <f t="shared" si="1"/>
        <v>279</v>
      </c>
      <c r="B132" s="7">
        <v>43744</v>
      </c>
      <c r="C132" s="1">
        <v>32.4</v>
      </c>
      <c r="D132" s="1">
        <v>21.5</v>
      </c>
      <c r="E132" s="3">
        <v>1.3888888888888888</v>
      </c>
      <c r="F132" s="1">
        <v>83.3</v>
      </c>
      <c r="G132" s="1">
        <v>54.8</v>
      </c>
      <c r="H132" s="1">
        <v>7</v>
      </c>
      <c r="J132" s="3"/>
      <c r="K132" s="15"/>
      <c r="L132" s="15"/>
      <c r="M132" s="15"/>
      <c r="N132" s="15"/>
      <c r="O132" s="1"/>
      <c r="P132" s="1"/>
      <c r="Q132" s="1"/>
      <c r="R132" s="1"/>
      <c r="S132" s="1"/>
      <c r="T132" s="1"/>
    </row>
    <row r="133" spans="1:20" x14ac:dyDescent="0.3">
      <c r="A133" s="2">
        <f t="shared" ref="A133:A196" si="2">A134-1</f>
        <v>280</v>
      </c>
      <c r="B133" s="7">
        <v>43745</v>
      </c>
      <c r="C133" s="1">
        <v>31.7</v>
      </c>
      <c r="D133" s="1">
        <v>22</v>
      </c>
      <c r="E133" s="3">
        <v>2.7777777777777777</v>
      </c>
      <c r="F133" s="1">
        <v>82.4</v>
      </c>
      <c r="G133" s="1">
        <v>57.2</v>
      </c>
      <c r="H133" s="1">
        <v>7</v>
      </c>
      <c r="J133" s="3"/>
      <c r="K133" s="15"/>
      <c r="L133" s="15"/>
      <c r="M133" s="15"/>
      <c r="N133" s="15"/>
      <c r="O133" s="1"/>
      <c r="P133" s="1"/>
      <c r="Q133" s="1"/>
      <c r="R133" s="1"/>
      <c r="S133" s="1"/>
      <c r="T133" s="1"/>
    </row>
    <row r="134" spans="1:20" x14ac:dyDescent="0.3">
      <c r="A134" s="2">
        <f t="shared" si="2"/>
        <v>281</v>
      </c>
      <c r="B134" s="7">
        <v>43746</v>
      </c>
      <c r="C134" s="1">
        <v>31</v>
      </c>
      <c r="D134" s="1">
        <v>21.3</v>
      </c>
      <c r="E134" s="3">
        <v>2.5</v>
      </c>
      <c r="F134" s="1">
        <v>86.4</v>
      </c>
      <c r="G134" s="1">
        <v>55</v>
      </c>
      <c r="H134" s="1">
        <v>3</v>
      </c>
      <c r="J134" s="3"/>
      <c r="K134" s="15"/>
      <c r="L134" s="15"/>
      <c r="M134" s="15"/>
      <c r="N134" s="15"/>
      <c r="O134" s="1"/>
      <c r="P134" s="1"/>
      <c r="Q134" s="1"/>
      <c r="R134" s="1"/>
      <c r="S134" s="1"/>
      <c r="T134" s="1"/>
    </row>
    <row r="135" spans="1:20" x14ac:dyDescent="0.3">
      <c r="A135" s="2">
        <f t="shared" si="2"/>
        <v>282</v>
      </c>
      <c r="B135" s="7">
        <v>43747</v>
      </c>
      <c r="C135" s="1">
        <v>30.9</v>
      </c>
      <c r="D135" s="1">
        <v>22.5</v>
      </c>
      <c r="E135" s="3">
        <v>2.5</v>
      </c>
      <c r="F135" s="1">
        <v>82.7</v>
      </c>
      <c r="G135" s="1">
        <v>60.6</v>
      </c>
      <c r="H135" s="1">
        <v>8</v>
      </c>
      <c r="J135" s="3"/>
      <c r="K135" s="15"/>
      <c r="L135" s="15"/>
      <c r="M135" s="15"/>
      <c r="N135" s="15"/>
      <c r="O135" s="1"/>
      <c r="P135" s="1"/>
      <c r="Q135" s="1"/>
      <c r="R135" s="1"/>
      <c r="S135" s="1"/>
      <c r="T135" s="1"/>
    </row>
    <row r="136" spans="1:20" x14ac:dyDescent="0.3">
      <c r="A136" s="2">
        <f t="shared" si="2"/>
        <v>283</v>
      </c>
      <c r="B136" s="7">
        <v>43748</v>
      </c>
      <c r="C136" s="1">
        <v>31.5</v>
      </c>
      <c r="D136" s="1">
        <v>20.5</v>
      </c>
      <c r="E136" s="3">
        <v>2.2222222222222223</v>
      </c>
      <c r="F136" s="1">
        <v>87.2</v>
      </c>
      <c r="G136" s="1">
        <v>55.6</v>
      </c>
      <c r="H136" s="1">
        <v>7</v>
      </c>
      <c r="J136" s="3"/>
      <c r="K136" s="15"/>
      <c r="L136" s="15"/>
      <c r="M136" s="15"/>
      <c r="N136" s="15"/>
      <c r="O136" s="1"/>
      <c r="P136" s="1"/>
      <c r="Q136" s="1"/>
      <c r="R136" s="1"/>
      <c r="S136" s="1"/>
      <c r="T136" s="1"/>
    </row>
    <row r="137" spans="1:20" x14ac:dyDescent="0.3">
      <c r="A137" s="2">
        <f t="shared" si="2"/>
        <v>284</v>
      </c>
      <c r="B137" s="7">
        <v>43749</v>
      </c>
      <c r="C137" s="1">
        <v>29.5</v>
      </c>
      <c r="D137" s="1">
        <v>20.100000000000001</v>
      </c>
      <c r="E137" s="3">
        <v>1.9444444444444446</v>
      </c>
      <c r="F137" s="1">
        <v>89.7</v>
      </c>
      <c r="G137" s="1">
        <v>62.2</v>
      </c>
      <c r="H137" s="1">
        <v>8</v>
      </c>
      <c r="J137" s="3"/>
      <c r="K137" s="15"/>
      <c r="L137" s="15"/>
      <c r="M137" s="15"/>
      <c r="N137" s="15"/>
      <c r="O137" s="1"/>
      <c r="P137" s="1"/>
      <c r="Q137" s="1"/>
      <c r="R137" s="1"/>
      <c r="S137" s="1"/>
      <c r="T137" s="1"/>
    </row>
    <row r="138" spans="1:20" x14ac:dyDescent="0.3">
      <c r="A138" s="2">
        <f t="shared" si="2"/>
        <v>285</v>
      </c>
      <c r="B138" s="7">
        <v>43750</v>
      </c>
      <c r="C138" s="1">
        <v>30.8</v>
      </c>
      <c r="D138" s="1">
        <v>20.8</v>
      </c>
      <c r="E138" s="3">
        <v>1.9444444444444446</v>
      </c>
      <c r="F138" s="1">
        <v>89.3</v>
      </c>
      <c r="G138" s="1">
        <v>60.4</v>
      </c>
      <c r="H138" s="1">
        <v>8</v>
      </c>
      <c r="J138" s="3"/>
      <c r="K138" s="15"/>
      <c r="L138" s="15"/>
      <c r="M138" s="15"/>
      <c r="N138" s="15"/>
      <c r="O138" s="1"/>
      <c r="P138" s="1"/>
      <c r="Q138" s="1"/>
      <c r="R138" s="1"/>
      <c r="S138" s="1"/>
      <c r="T138" s="1"/>
    </row>
    <row r="139" spans="1:20" x14ac:dyDescent="0.3">
      <c r="A139" s="2">
        <f t="shared" si="2"/>
        <v>286</v>
      </c>
      <c r="B139" s="7">
        <v>43751</v>
      </c>
      <c r="C139" s="1">
        <v>31.6</v>
      </c>
      <c r="D139" s="1">
        <v>20.9</v>
      </c>
      <c r="E139" s="3">
        <v>2.5</v>
      </c>
      <c r="F139" s="1">
        <v>88.4</v>
      </c>
      <c r="G139" s="1">
        <v>60.2</v>
      </c>
      <c r="H139" s="1">
        <v>7</v>
      </c>
      <c r="J139" s="3"/>
      <c r="K139" s="15"/>
      <c r="L139" s="15"/>
      <c r="M139" s="15"/>
      <c r="N139" s="15"/>
      <c r="O139" s="1"/>
      <c r="P139" s="1"/>
      <c r="Q139" s="1"/>
      <c r="R139" s="1"/>
      <c r="S139" s="1"/>
      <c r="T139" s="1"/>
    </row>
    <row r="140" spans="1:20" x14ac:dyDescent="0.3">
      <c r="A140" s="2">
        <f t="shared" si="2"/>
        <v>287</v>
      </c>
      <c r="B140" s="7">
        <v>43752</v>
      </c>
      <c r="C140" s="1">
        <v>31.3</v>
      </c>
      <c r="D140" s="1">
        <v>20.5</v>
      </c>
      <c r="E140" s="3">
        <v>3.0555555555555558</v>
      </c>
      <c r="F140" s="1">
        <v>88.7</v>
      </c>
      <c r="G140" s="1">
        <v>63</v>
      </c>
      <c r="H140" s="1">
        <v>7</v>
      </c>
      <c r="J140" s="3"/>
      <c r="K140" s="15"/>
      <c r="L140" s="15"/>
      <c r="M140" s="15"/>
      <c r="N140" s="15"/>
      <c r="O140" s="1"/>
      <c r="P140" s="1"/>
      <c r="Q140" s="1"/>
      <c r="R140" s="1"/>
      <c r="S140" s="1"/>
      <c r="T140" s="1"/>
    </row>
    <row r="141" spans="1:20" x14ac:dyDescent="0.3">
      <c r="A141" s="2">
        <f t="shared" si="2"/>
        <v>288</v>
      </c>
      <c r="B141" s="7">
        <v>43753</v>
      </c>
      <c r="C141" s="1">
        <v>31.3</v>
      </c>
      <c r="D141" s="1">
        <v>20.2</v>
      </c>
      <c r="E141" s="3">
        <v>3.0555555555555558</v>
      </c>
      <c r="F141" s="1">
        <v>90</v>
      </c>
      <c r="G141" s="1">
        <v>61.6</v>
      </c>
      <c r="H141" s="1">
        <v>7</v>
      </c>
      <c r="J141" s="3"/>
      <c r="K141" s="15"/>
      <c r="L141" s="15"/>
      <c r="M141" s="15"/>
      <c r="N141" s="15"/>
      <c r="O141" s="1"/>
      <c r="P141" s="1"/>
      <c r="Q141" s="1"/>
      <c r="R141" s="1"/>
      <c r="S141" s="1"/>
      <c r="T141" s="1"/>
    </row>
    <row r="142" spans="1:20" x14ac:dyDescent="0.3">
      <c r="A142" s="2">
        <f t="shared" si="2"/>
        <v>289</v>
      </c>
      <c r="B142" s="7">
        <v>43754</v>
      </c>
      <c r="C142" s="1">
        <v>30.3</v>
      </c>
      <c r="D142" s="1">
        <v>19.5</v>
      </c>
      <c r="E142" s="3">
        <v>2.2222222222222223</v>
      </c>
      <c r="F142" s="1">
        <v>94.1</v>
      </c>
      <c r="G142" s="1">
        <v>61.5</v>
      </c>
      <c r="H142" s="1">
        <v>7</v>
      </c>
      <c r="J142" s="3"/>
      <c r="K142" s="15"/>
      <c r="L142" s="15"/>
      <c r="M142" s="15"/>
      <c r="N142" s="15"/>
      <c r="O142" s="1"/>
      <c r="P142" s="1"/>
      <c r="Q142" s="1"/>
      <c r="R142" s="1"/>
      <c r="S142" s="1"/>
      <c r="T142" s="1"/>
    </row>
    <row r="143" spans="1:20" x14ac:dyDescent="0.3">
      <c r="A143" s="2">
        <f t="shared" si="2"/>
        <v>290</v>
      </c>
      <c r="B143" s="7">
        <v>43755</v>
      </c>
      <c r="C143" s="1">
        <v>30</v>
      </c>
      <c r="D143" s="1">
        <v>20.100000000000001</v>
      </c>
      <c r="E143" s="3">
        <v>2.5</v>
      </c>
      <c r="F143" s="1">
        <v>93.4</v>
      </c>
      <c r="G143" s="1">
        <v>64.5</v>
      </c>
      <c r="H143" s="1">
        <v>7</v>
      </c>
      <c r="J143" s="3"/>
      <c r="K143" s="15"/>
      <c r="L143" s="15"/>
      <c r="M143" s="15"/>
      <c r="N143" s="15"/>
      <c r="O143" s="1"/>
      <c r="P143" s="1"/>
      <c r="Q143" s="1"/>
      <c r="R143" s="1"/>
      <c r="S143" s="1"/>
      <c r="T143" s="1"/>
    </row>
    <row r="144" spans="1:20" x14ac:dyDescent="0.3">
      <c r="A144" s="2">
        <f t="shared" si="2"/>
        <v>291</v>
      </c>
      <c r="B144" s="7">
        <v>43756</v>
      </c>
      <c r="C144" s="1">
        <v>31</v>
      </c>
      <c r="D144" s="1">
        <v>21.3</v>
      </c>
      <c r="E144" s="3">
        <v>2.5</v>
      </c>
      <c r="F144" s="1">
        <v>86.4</v>
      </c>
      <c r="G144" s="1">
        <v>55</v>
      </c>
      <c r="H144" s="1">
        <v>3</v>
      </c>
      <c r="J144" s="3"/>
      <c r="K144" s="15"/>
      <c r="L144" s="15"/>
      <c r="M144" s="15"/>
      <c r="N144" s="15"/>
      <c r="O144" s="1"/>
      <c r="P144" s="1"/>
      <c r="Q144" s="1"/>
      <c r="R144" s="1"/>
      <c r="S144" s="1"/>
      <c r="T144" s="1"/>
    </row>
    <row r="145" spans="1:20" x14ac:dyDescent="0.3">
      <c r="A145" s="2">
        <f t="shared" si="2"/>
        <v>292</v>
      </c>
      <c r="B145" s="7">
        <v>43757</v>
      </c>
      <c r="C145" s="1">
        <v>28.4</v>
      </c>
      <c r="D145" s="1">
        <v>20.3</v>
      </c>
      <c r="E145" s="3">
        <v>3.0555555555555558</v>
      </c>
      <c r="F145" s="1">
        <v>89.5</v>
      </c>
      <c r="G145" s="1">
        <v>69.8</v>
      </c>
      <c r="H145" s="1">
        <v>6</v>
      </c>
      <c r="J145" s="3"/>
      <c r="K145" s="15"/>
      <c r="L145" s="15"/>
      <c r="M145" s="15"/>
      <c r="N145" s="15"/>
      <c r="O145" s="1"/>
      <c r="P145" s="1"/>
      <c r="Q145" s="1"/>
      <c r="R145" s="1"/>
      <c r="S145" s="1"/>
      <c r="T145" s="1"/>
    </row>
    <row r="146" spans="1:20" x14ac:dyDescent="0.3">
      <c r="A146" s="2">
        <f t="shared" si="2"/>
        <v>293</v>
      </c>
      <c r="B146" s="7">
        <v>43758</v>
      </c>
      <c r="C146" s="1">
        <v>29.1</v>
      </c>
      <c r="D146" s="1">
        <v>21</v>
      </c>
      <c r="E146" s="3">
        <v>8.3333333333333339</v>
      </c>
      <c r="F146" s="1">
        <v>88.2</v>
      </c>
      <c r="G146" s="1">
        <v>78.099999999999994</v>
      </c>
      <c r="H146" s="1">
        <v>8</v>
      </c>
      <c r="J146" s="3"/>
      <c r="K146" s="15"/>
      <c r="L146" s="15"/>
      <c r="M146" s="15"/>
      <c r="N146" s="15"/>
      <c r="O146" s="1"/>
      <c r="P146" s="1"/>
      <c r="Q146" s="1"/>
      <c r="R146" s="1"/>
      <c r="S146" s="1"/>
      <c r="T146" s="1"/>
    </row>
    <row r="147" spans="1:20" x14ac:dyDescent="0.3">
      <c r="A147" s="2">
        <f t="shared" si="2"/>
        <v>294</v>
      </c>
      <c r="B147" s="7">
        <v>43759</v>
      </c>
      <c r="C147" s="1">
        <v>30.9</v>
      </c>
      <c r="D147" s="1">
        <v>22.5</v>
      </c>
      <c r="E147" s="3">
        <v>2.5</v>
      </c>
      <c r="F147" s="1">
        <v>82.7</v>
      </c>
      <c r="G147" s="1">
        <v>60.6</v>
      </c>
      <c r="H147" s="1">
        <v>8</v>
      </c>
      <c r="J147" s="3"/>
      <c r="K147" s="15"/>
      <c r="L147" s="15"/>
      <c r="M147" s="15"/>
      <c r="N147" s="15"/>
      <c r="O147" s="1"/>
      <c r="P147" s="1"/>
      <c r="Q147" s="1"/>
      <c r="R147" s="1"/>
      <c r="S147" s="1"/>
      <c r="T147" s="1"/>
    </row>
    <row r="148" spans="1:20" x14ac:dyDescent="0.3">
      <c r="A148" s="2">
        <f t="shared" si="2"/>
        <v>295</v>
      </c>
      <c r="B148" s="7">
        <v>43760</v>
      </c>
      <c r="C148" s="1">
        <v>31.3</v>
      </c>
      <c r="D148" s="1">
        <v>20.5</v>
      </c>
      <c r="E148" s="3">
        <v>3.0555555555555558</v>
      </c>
      <c r="F148" s="1">
        <v>88.7</v>
      </c>
      <c r="G148" s="1">
        <v>63</v>
      </c>
      <c r="H148" s="1">
        <v>7</v>
      </c>
      <c r="J148" s="3"/>
      <c r="K148" s="15"/>
      <c r="L148" s="15"/>
      <c r="M148" s="15"/>
      <c r="N148" s="15"/>
      <c r="O148" s="1"/>
      <c r="P148" s="1"/>
      <c r="Q148" s="1"/>
      <c r="R148" s="1"/>
      <c r="S148" s="1"/>
      <c r="T148" s="1"/>
    </row>
    <row r="149" spans="1:20" x14ac:dyDescent="0.3">
      <c r="A149" s="2">
        <f t="shared" si="2"/>
        <v>296</v>
      </c>
      <c r="B149" s="7">
        <v>43761</v>
      </c>
      <c r="C149" s="1">
        <v>28.8</v>
      </c>
      <c r="D149" s="1">
        <v>19.899999999999999</v>
      </c>
      <c r="E149" s="3">
        <v>2.5</v>
      </c>
      <c r="F149" s="1">
        <v>92.9</v>
      </c>
      <c r="G149" s="1">
        <v>66.099999999999994</v>
      </c>
      <c r="H149" s="1">
        <v>7</v>
      </c>
      <c r="J149" s="3"/>
      <c r="K149" s="15"/>
      <c r="L149" s="15"/>
      <c r="M149" s="15"/>
      <c r="N149" s="15"/>
      <c r="O149" s="1"/>
      <c r="P149" s="1"/>
      <c r="Q149" s="1"/>
      <c r="R149" s="1"/>
      <c r="S149" s="1"/>
      <c r="T149" s="1"/>
    </row>
    <row r="150" spans="1:20" x14ac:dyDescent="0.3">
      <c r="A150" s="2">
        <f t="shared" si="2"/>
        <v>297</v>
      </c>
      <c r="B150" s="7">
        <v>43762</v>
      </c>
      <c r="C150" s="1">
        <v>29</v>
      </c>
      <c r="D150" s="1">
        <v>19.899999999999999</v>
      </c>
      <c r="E150" s="3">
        <v>3.0555555555555558</v>
      </c>
      <c r="F150" s="1">
        <v>95.2</v>
      </c>
      <c r="G150" s="1">
        <v>65.2</v>
      </c>
      <c r="H150" s="1">
        <v>8</v>
      </c>
      <c r="J150" s="3"/>
      <c r="K150" s="15"/>
      <c r="L150" s="15"/>
      <c r="M150" s="15"/>
      <c r="N150" s="15"/>
      <c r="O150" s="1"/>
      <c r="P150" s="1"/>
      <c r="Q150" s="1"/>
      <c r="R150" s="1"/>
      <c r="S150" s="1"/>
      <c r="T150" s="1"/>
    </row>
    <row r="151" spans="1:20" x14ac:dyDescent="0.3">
      <c r="A151" s="2">
        <f t="shared" si="2"/>
        <v>298</v>
      </c>
      <c r="B151" s="7">
        <v>43763</v>
      </c>
      <c r="C151" s="1">
        <v>28.4</v>
      </c>
      <c r="D151" s="1">
        <v>20.3</v>
      </c>
      <c r="E151" s="3">
        <v>3.0555555555555558</v>
      </c>
      <c r="F151" s="1">
        <v>89.5</v>
      </c>
      <c r="G151" s="1">
        <v>69.8</v>
      </c>
      <c r="H151" s="1">
        <v>6</v>
      </c>
      <c r="J151" s="3"/>
      <c r="K151" s="15"/>
      <c r="L151" s="15"/>
      <c r="M151" s="15"/>
      <c r="N151" s="15"/>
      <c r="O151" s="1"/>
      <c r="P151" s="1"/>
      <c r="Q151" s="1"/>
      <c r="R151" s="1"/>
      <c r="S151" s="1"/>
      <c r="T151" s="1"/>
    </row>
    <row r="152" spans="1:20" x14ac:dyDescent="0.3">
      <c r="A152" s="2">
        <f t="shared" si="2"/>
        <v>299</v>
      </c>
      <c r="B152" s="7">
        <v>43764</v>
      </c>
      <c r="C152" s="1">
        <v>29</v>
      </c>
      <c r="D152" s="1">
        <v>20.3</v>
      </c>
      <c r="E152" s="3">
        <v>2.5</v>
      </c>
      <c r="F152" s="1">
        <v>87.5</v>
      </c>
      <c r="G152" s="1">
        <v>69.2</v>
      </c>
      <c r="H152" s="1">
        <v>6</v>
      </c>
      <c r="J152" s="3"/>
      <c r="K152" s="15"/>
      <c r="L152" s="15"/>
      <c r="M152" s="15"/>
      <c r="N152" s="15"/>
      <c r="O152" s="1"/>
      <c r="P152" s="1"/>
      <c r="Q152" s="1"/>
      <c r="R152" s="1"/>
      <c r="S152" s="1"/>
      <c r="T152" s="1"/>
    </row>
    <row r="153" spans="1:20" x14ac:dyDescent="0.3">
      <c r="A153" s="2">
        <f t="shared" si="2"/>
        <v>300</v>
      </c>
      <c r="B153" s="7">
        <v>43765</v>
      </c>
      <c r="C153" s="1">
        <v>31.2</v>
      </c>
      <c r="D153" s="1">
        <v>20.6</v>
      </c>
      <c r="E153" s="3">
        <v>2.2222222222222223</v>
      </c>
      <c r="F153" s="1">
        <v>80</v>
      </c>
      <c r="G153" s="1">
        <v>49.4</v>
      </c>
      <c r="H153" s="1">
        <v>1</v>
      </c>
      <c r="J153" s="3"/>
      <c r="K153" s="15"/>
      <c r="L153" s="15"/>
      <c r="M153" s="15"/>
      <c r="N153" s="15"/>
      <c r="O153" s="1"/>
      <c r="P153" s="1"/>
      <c r="Q153" s="1"/>
      <c r="R153" s="1"/>
      <c r="S153" s="1"/>
      <c r="T153" s="1"/>
    </row>
    <row r="154" spans="1:20" x14ac:dyDescent="0.3">
      <c r="A154" s="2">
        <f t="shared" si="2"/>
        <v>301</v>
      </c>
      <c r="B154" s="7">
        <v>43766</v>
      </c>
      <c r="C154" s="1">
        <v>31.1</v>
      </c>
      <c r="D154" s="1">
        <v>20.8</v>
      </c>
      <c r="E154" s="3">
        <v>2.7777777777777777</v>
      </c>
      <c r="F154" s="1">
        <v>92.7</v>
      </c>
      <c r="G154" s="1">
        <v>64.400000000000006</v>
      </c>
      <c r="H154" s="1">
        <v>5</v>
      </c>
      <c r="J154" s="3"/>
      <c r="K154" s="15"/>
      <c r="L154" s="15"/>
      <c r="M154" s="15"/>
      <c r="N154" s="15"/>
      <c r="O154" s="1"/>
      <c r="P154" s="1"/>
      <c r="Q154" s="1"/>
      <c r="R154" s="1"/>
      <c r="S154" s="1"/>
      <c r="T154" s="1"/>
    </row>
    <row r="155" spans="1:20" x14ac:dyDescent="0.3">
      <c r="A155" s="2">
        <f t="shared" si="2"/>
        <v>302</v>
      </c>
      <c r="B155" s="7">
        <v>43767</v>
      </c>
      <c r="C155" s="1">
        <v>30.5</v>
      </c>
      <c r="D155" s="1">
        <v>20.2</v>
      </c>
      <c r="E155" s="3">
        <v>2.5</v>
      </c>
      <c r="F155" s="1">
        <v>92.5</v>
      </c>
      <c r="G155" s="1">
        <v>63.6</v>
      </c>
      <c r="H155" s="1">
        <v>5</v>
      </c>
      <c r="J155" s="3"/>
      <c r="K155" s="15"/>
      <c r="L155" s="15"/>
      <c r="M155" s="15"/>
      <c r="N155" s="15"/>
      <c r="O155" s="1"/>
      <c r="P155" s="1"/>
      <c r="Q155" s="1"/>
      <c r="R155" s="1"/>
      <c r="S155" s="1"/>
      <c r="T155" s="1"/>
    </row>
    <row r="156" spans="1:20" x14ac:dyDescent="0.3">
      <c r="A156" s="2">
        <f t="shared" si="2"/>
        <v>303</v>
      </c>
      <c r="B156" s="7">
        <v>43768</v>
      </c>
      <c r="C156" s="1">
        <v>28.4</v>
      </c>
      <c r="D156" s="1">
        <v>20.3</v>
      </c>
      <c r="E156" s="3">
        <v>3.0555555555555558</v>
      </c>
      <c r="F156" s="1">
        <v>89.5</v>
      </c>
      <c r="G156" s="1">
        <v>69.8</v>
      </c>
      <c r="H156" s="1">
        <v>6</v>
      </c>
      <c r="J156" s="3"/>
      <c r="K156" s="15"/>
      <c r="L156" s="15"/>
      <c r="M156" s="15"/>
      <c r="N156" s="15"/>
      <c r="O156" s="1"/>
      <c r="P156" s="1"/>
      <c r="Q156" s="1"/>
      <c r="R156" s="1"/>
      <c r="S156" s="1"/>
      <c r="T156" s="1"/>
    </row>
    <row r="157" spans="1:20" x14ac:dyDescent="0.3">
      <c r="A157" s="2">
        <f t="shared" si="2"/>
        <v>304</v>
      </c>
      <c r="B157" s="7">
        <v>43769</v>
      </c>
      <c r="C157" s="1">
        <v>30.1</v>
      </c>
      <c r="D157" s="1">
        <v>20.8</v>
      </c>
      <c r="E157" s="3">
        <v>4.4444444444444446</v>
      </c>
      <c r="F157" s="1">
        <v>90.7</v>
      </c>
      <c r="G157" s="1">
        <v>67.599999999999994</v>
      </c>
      <c r="H157" s="1">
        <v>8</v>
      </c>
      <c r="J157" s="3"/>
      <c r="K157" s="15"/>
      <c r="L157" s="15"/>
      <c r="M157" s="15"/>
      <c r="N157" s="15"/>
      <c r="O157" s="1"/>
      <c r="P157" s="1"/>
      <c r="Q157" s="1"/>
      <c r="R157" s="1"/>
      <c r="S157" s="1"/>
      <c r="T157" s="1"/>
    </row>
    <row r="158" spans="1:20" x14ac:dyDescent="0.3">
      <c r="A158" s="2">
        <f t="shared" si="2"/>
        <v>305</v>
      </c>
      <c r="B158" s="7">
        <v>43770</v>
      </c>
      <c r="C158" s="1">
        <v>30.9</v>
      </c>
      <c r="D158" s="1">
        <v>22.5</v>
      </c>
      <c r="E158" s="3">
        <v>2.5</v>
      </c>
      <c r="F158" s="1">
        <v>82.7</v>
      </c>
      <c r="G158" s="1">
        <v>60.6</v>
      </c>
      <c r="H158" s="1">
        <v>8</v>
      </c>
      <c r="J158" s="3"/>
      <c r="K158" s="15"/>
      <c r="L158" s="15"/>
      <c r="M158" s="15"/>
      <c r="N158" s="15"/>
      <c r="O158" s="1"/>
      <c r="P158" s="1"/>
      <c r="Q158" s="1"/>
      <c r="R158" s="1"/>
      <c r="S158" s="1"/>
      <c r="T158" s="1"/>
    </row>
    <row r="159" spans="1:20" x14ac:dyDescent="0.3">
      <c r="A159" s="2">
        <f t="shared" si="2"/>
        <v>306</v>
      </c>
      <c r="B159" s="7">
        <v>43771</v>
      </c>
      <c r="C159" s="1">
        <v>28.3</v>
      </c>
      <c r="D159" s="1">
        <v>15.7</v>
      </c>
      <c r="E159" s="3">
        <v>2.7777777777777777</v>
      </c>
      <c r="F159" s="1">
        <v>84</v>
      </c>
      <c r="G159" s="1">
        <v>42.8</v>
      </c>
      <c r="H159" s="1">
        <v>1</v>
      </c>
      <c r="J159" s="3"/>
      <c r="K159" s="15"/>
      <c r="L159" s="15"/>
      <c r="M159" s="15"/>
      <c r="N159" s="15"/>
      <c r="O159" s="1"/>
      <c r="P159" s="1"/>
      <c r="Q159" s="1"/>
      <c r="R159" s="1"/>
      <c r="S159" s="1"/>
      <c r="T159" s="1"/>
    </row>
    <row r="160" spans="1:20" x14ac:dyDescent="0.3">
      <c r="A160" s="2">
        <f t="shared" si="2"/>
        <v>307</v>
      </c>
      <c r="B160" s="7">
        <v>43772</v>
      </c>
      <c r="C160" s="1">
        <v>28.3</v>
      </c>
      <c r="D160" s="1">
        <v>15.7</v>
      </c>
      <c r="E160" s="3">
        <v>2.7777777777777777</v>
      </c>
      <c r="F160" s="1">
        <v>84</v>
      </c>
      <c r="G160" s="1">
        <v>42.8</v>
      </c>
      <c r="H160" s="1">
        <v>1</v>
      </c>
      <c r="J160" s="3"/>
      <c r="K160" s="15"/>
      <c r="L160" s="15"/>
      <c r="M160" s="15"/>
      <c r="N160" s="15"/>
      <c r="O160" s="1"/>
      <c r="P160" s="1"/>
      <c r="Q160" s="1"/>
      <c r="R160" s="1"/>
      <c r="S160" s="1"/>
      <c r="T160" s="1"/>
    </row>
    <row r="161" spans="1:20" x14ac:dyDescent="0.3">
      <c r="A161" s="2">
        <f t="shared" si="2"/>
        <v>308</v>
      </c>
      <c r="B161" s="7">
        <v>43773</v>
      </c>
      <c r="C161" s="1">
        <v>31.2</v>
      </c>
      <c r="D161" s="1">
        <v>20.6</v>
      </c>
      <c r="E161" s="3">
        <v>2.2222222222222223</v>
      </c>
      <c r="F161" s="1">
        <v>80</v>
      </c>
      <c r="G161" s="1">
        <v>49.4</v>
      </c>
      <c r="H161" s="1">
        <v>1</v>
      </c>
      <c r="J161" s="3"/>
      <c r="K161" s="15"/>
      <c r="L161" s="15"/>
      <c r="M161" s="15"/>
      <c r="N161" s="15"/>
      <c r="O161" s="1"/>
      <c r="P161" s="1"/>
      <c r="Q161" s="1"/>
      <c r="R161" s="1"/>
      <c r="S161" s="1"/>
      <c r="T161" s="1"/>
    </row>
    <row r="162" spans="1:20" x14ac:dyDescent="0.3">
      <c r="A162" s="2">
        <f t="shared" si="2"/>
        <v>309</v>
      </c>
      <c r="B162" s="7">
        <v>43774</v>
      </c>
      <c r="C162" s="1">
        <v>22.6</v>
      </c>
      <c r="D162" s="1">
        <v>18</v>
      </c>
      <c r="E162" s="3">
        <v>2.5</v>
      </c>
      <c r="F162" s="1">
        <v>92</v>
      </c>
      <c r="G162" s="1">
        <v>88.1</v>
      </c>
      <c r="H162" s="1">
        <v>8</v>
      </c>
      <c r="J162" s="3"/>
      <c r="K162" s="15"/>
      <c r="L162" s="15"/>
      <c r="M162" s="15"/>
      <c r="N162" s="15"/>
      <c r="O162" s="1"/>
      <c r="P162" s="1"/>
      <c r="Q162" s="1"/>
      <c r="R162" s="1"/>
      <c r="S162" s="1"/>
      <c r="T162" s="1"/>
    </row>
    <row r="163" spans="1:20" x14ac:dyDescent="0.3">
      <c r="A163" s="2">
        <f t="shared" si="2"/>
        <v>310</v>
      </c>
      <c r="B163" s="7">
        <v>43775</v>
      </c>
      <c r="C163" s="1">
        <v>31.4</v>
      </c>
      <c r="D163" s="1">
        <v>20.3</v>
      </c>
      <c r="E163" s="3">
        <v>2.2222222222222223</v>
      </c>
      <c r="F163" s="1">
        <v>79.5</v>
      </c>
      <c r="G163" s="1">
        <v>50.1</v>
      </c>
      <c r="H163" s="1">
        <v>5</v>
      </c>
      <c r="J163" s="3"/>
      <c r="K163" s="15"/>
      <c r="L163" s="15"/>
      <c r="M163" s="15"/>
      <c r="N163" s="15"/>
      <c r="O163" s="1"/>
      <c r="P163" s="1"/>
      <c r="Q163" s="1"/>
      <c r="R163" s="1"/>
      <c r="S163" s="1"/>
      <c r="T163" s="1"/>
    </row>
    <row r="164" spans="1:20" x14ac:dyDescent="0.3">
      <c r="A164" s="2">
        <f t="shared" si="2"/>
        <v>311</v>
      </c>
      <c r="B164" s="7">
        <v>43776</v>
      </c>
      <c r="C164" s="1">
        <v>22.6</v>
      </c>
      <c r="D164" s="1">
        <v>18</v>
      </c>
      <c r="E164" s="3">
        <v>2.5</v>
      </c>
      <c r="F164" s="1">
        <v>92</v>
      </c>
      <c r="G164" s="1">
        <v>88.1</v>
      </c>
      <c r="H164" s="1">
        <v>8</v>
      </c>
      <c r="J164" s="3"/>
      <c r="K164" s="15"/>
      <c r="L164" s="15"/>
      <c r="M164" s="15"/>
      <c r="N164" s="15"/>
      <c r="O164" s="1"/>
      <c r="P164" s="1"/>
      <c r="Q164" s="1"/>
      <c r="R164" s="1"/>
      <c r="S164" s="1"/>
      <c r="T164" s="1"/>
    </row>
    <row r="165" spans="1:20" x14ac:dyDescent="0.3">
      <c r="A165" s="2">
        <f t="shared" si="2"/>
        <v>312</v>
      </c>
      <c r="B165" s="7">
        <v>43777</v>
      </c>
      <c r="C165" s="1">
        <v>29.2</v>
      </c>
      <c r="D165" s="1">
        <v>16.7</v>
      </c>
      <c r="E165" s="3">
        <v>3.0555555555555558</v>
      </c>
      <c r="F165" s="1">
        <v>88.7</v>
      </c>
      <c r="G165" s="1">
        <v>50.4</v>
      </c>
      <c r="H165" s="1">
        <v>5</v>
      </c>
      <c r="J165" s="3"/>
      <c r="K165" s="15"/>
      <c r="L165" s="15"/>
      <c r="M165" s="15"/>
      <c r="N165" s="15"/>
      <c r="O165" s="1"/>
      <c r="P165" s="1"/>
      <c r="Q165" s="1"/>
      <c r="R165" s="1"/>
      <c r="S165" s="1"/>
      <c r="T165" s="1"/>
    </row>
    <row r="166" spans="1:20" x14ac:dyDescent="0.3">
      <c r="A166" s="2">
        <f t="shared" si="2"/>
        <v>313</v>
      </c>
      <c r="B166" s="7">
        <v>43778</v>
      </c>
      <c r="C166" s="1">
        <v>30.7</v>
      </c>
      <c r="D166" s="1">
        <v>18.100000000000001</v>
      </c>
      <c r="E166" s="3">
        <v>2.5</v>
      </c>
      <c r="F166" s="1">
        <v>80.599999999999994</v>
      </c>
      <c r="G166" s="1">
        <v>52.4</v>
      </c>
      <c r="H166" s="1">
        <v>3</v>
      </c>
      <c r="J166" s="3"/>
      <c r="K166" s="15"/>
      <c r="L166" s="15"/>
      <c r="M166" s="15"/>
      <c r="N166" s="15"/>
      <c r="O166" s="1"/>
      <c r="P166" s="1"/>
      <c r="Q166" s="1"/>
      <c r="R166" s="1"/>
      <c r="S166" s="1"/>
      <c r="T166" s="1"/>
    </row>
    <row r="167" spans="1:20" x14ac:dyDescent="0.3">
      <c r="A167" s="2">
        <f t="shared" si="2"/>
        <v>314</v>
      </c>
      <c r="B167" s="7">
        <v>43779</v>
      </c>
      <c r="C167" s="1">
        <v>28.3</v>
      </c>
      <c r="D167" s="1">
        <v>15.7</v>
      </c>
      <c r="E167" s="3">
        <v>2.7777777777777777</v>
      </c>
      <c r="F167" s="1">
        <v>84</v>
      </c>
      <c r="G167" s="1">
        <v>42.8</v>
      </c>
      <c r="H167" s="1">
        <v>1</v>
      </c>
      <c r="J167" s="3"/>
      <c r="K167" s="15"/>
      <c r="L167" s="15"/>
      <c r="M167" s="15"/>
      <c r="N167" s="15"/>
      <c r="O167" s="1"/>
      <c r="P167" s="1"/>
      <c r="Q167" s="1"/>
      <c r="R167" s="1"/>
      <c r="S167" s="1"/>
      <c r="T167" s="1"/>
    </row>
    <row r="168" spans="1:20" x14ac:dyDescent="0.3">
      <c r="A168" s="2">
        <f t="shared" si="2"/>
        <v>315</v>
      </c>
      <c r="B168" s="7">
        <v>43780</v>
      </c>
      <c r="C168" s="1">
        <v>30.1</v>
      </c>
      <c r="D168" s="1">
        <v>18.2</v>
      </c>
      <c r="E168" s="3">
        <v>2.5</v>
      </c>
      <c r="F168" s="1">
        <v>81.900000000000006</v>
      </c>
      <c r="G168" s="1">
        <v>57.5</v>
      </c>
      <c r="H168" s="1">
        <v>2</v>
      </c>
      <c r="J168" s="3"/>
      <c r="K168" s="15"/>
      <c r="L168" s="15"/>
      <c r="M168" s="15"/>
      <c r="N168" s="15"/>
      <c r="O168" s="1"/>
      <c r="P168" s="1"/>
      <c r="Q168" s="1"/>
      <c r="R168" s="1"/>
      <c r="S168" s="1"/>
      <c r="T168" s="1"/>
    </row>
    <row r="169" spans="1:20" x14ac:dyDescent="0.3">
      <c r="A169" s="2">
        <f t="shared" si="2"/>
        <v>316</v>
      </c>
      <c r="B169" s="7">
        <v>43781</v>
      </c>
      <c r="C169" s="1">
        <v>30.3</v>
      </c>
      <c r="D169" s="1">
        <v>17.2</v>
      </c>
      <c r="E169" s="3">
        <v>2.7777777777777777</v>
      </c>
      <c r="F169" s="1">
        <v>72</v>
      </c>
      <c r="G169" s="1">
        <v>50.8</v>
      </c>
      <c r="H169" s="1">
        <v>1</v>
      </c>
      <c r="J169" s="3"/>
      <c r="K169" s="15"/>
      <c r="L169" s="15"/>
      <c r="M169" s="15"/>
      <c r="N169" s="15"/>
      <c r="O169" s="1"/>
      <c r="P169" s="1"/>
      <c r="Q169" s="1"/>
      <c r="R169" s="1"/>
      <c r="S169" s="1"/>
      <c r="T169" s="1"/>
    </row>
    <row r="170" spans="1:20" x14ac:dyDescent="0.3">
      <c r="A170" s="2">
        <f t="shared" si="2"/>
        <v>317</v>
      </c>
      <c r="B170" s="7">
        <v>43782</v>
      </c>
      <c r="C170" s="1">
        <v>29.2</v>
      </c>
      <c r="D170" s="1">
        <v>16.7</v>
      </c>
      <c r="E170" s="3">
        <v>3.0555555555555558</v>
      </c>
      <c r="F170" s="1">
        <v>88.7</v>
      </c>
      <c r="G170" s="1">
        <v>50.4</v>
      </c>
      <c r="H170" s="1">
        <v>5</v>
      </c>
      <c r="J170" s="3"/>
      <c r="K170" s="15"/>
      <c r="L170" s="15"/>
      <c r="M170" s="15"/>
      <c r="N170" s="15"/>
      <c r="O170" s="1"/>
      <c r="P170" s="1"/>
      <c r="Q170" s="1"/>
      <c r="R170" s="1"/>
      <c r="S170" s="1"/>
      <c r="T170" s="1"/>
    </row>
    <row r="171" spans="1:20" x14ac:dyDescent="0.3">
      <c r="A171" s="2">
        <f t="shared" si="2"/>
        <v>318</v>
      </c>
      <c r="B171" s="7">
        <v>43783</v>
      </c>
      <c r="C171" s="1">
        <v>30.1</v>
      </c>
      <c r="D171" s="1">
        <v>18.2</v>
      </c>
      <c r="E171" s="3">
        <v>2.5</v>
      </c>
      <c r="F171" s="1">
        <v>81.900000000000006</v>
      </c>
      <c r="G171" s="1">
        <v>57.5</v>
      </c>
      <c r="H171" s="1">
        <v>2</v>
      </c>
      <c r="J171" s="3"/>
      <c r="K171" s="15"/>
      <c r="L171" s="15"/>
      <c r="M171" s="15"/>
      <c r="N171" s="15"/>
      <c r="O171" s="1"/>
      <c r="P171" s="1"/>
      <c r="Q171" s="1"/>
      <c r="R171" s="1"/>
      <c r="S171" s="1"/>
      <c r="T171" s="1"/>
    </row>
    <row r="172" spans="1:20" x14ac:dyDescent="0.3">
      <c r="A172" s="2">
        <f t="shared" si="2"/>
        <v>319</v>
      </c>
      <c r="B172" s="7">
        <v>43784</v>
      </c>
      <c r="C172" s="1">
        <v>28.3</v>
      </c>
      <c r="D172" s="1">
        <v>15.7</v>
      </c>
      <c r="E172" s="3">
        <v>2.7777777777777777</v>
      </c>
      <c r="F172" s="1">
        <v>84</v>
      </c>
      <c r="G172" s="1">
        <v>42.8</v>
      </c>
      <c r="H172" s="1">
        <v>1</v>
      </c>
      <c r="J172" s="3"/>
      <c r="K172" s="15"/>
      <c r="L172" s="15"/>
      <c r="M172" s="15"/>
      <c r="N172" s="15"/>
      <c r="O172" s="1"/>
      <c r="P172" s="1"/>
      <c r="Q172" s="1"/>
      <c r="R172" s="1"/>
      <c r="S172" s="1"/>
      <c r="T172" s="1"/>
    </row>
    <row r="173" spans="1:20" x14ac:dyDescent="0.3">
      <c r="A173" s="2">
        <f t="shared" si="2"/>
        <v>320</v>
      </c>
      <c r="B173" s="7">
        <v>43785</v>
      </c>
      <c r="C173" s="1">
        <v>30.4</v>
      </c>
      <c r="D173" s="1">
        <v>18.3</v>
      </c>
      <c r="E173" s="3">
        <v>2.2222222222222223</v>
      </c>
      <c r="F173" s="1">
        <v>75.2</v>
      </c>
      <c r="G173" s="1">
        <v>43</v>
      </c>
      <c r="H173" s="1">
        <v>1</v>
      </c>
      <c r="J173" s="3"/>
      <c r="K173" s="15"/>
      <c r="L173" s="15"/>
      <c r="M173" s="15"/>
      <c r="N173" s="15"/>
      <c r="O173" s="1"/>
      <c r="P173" s="1"/>
      <c r="Q173" s="1"/>
      <c r="R173" s="1"/>
      <c r="S173" s="1"/>
      <c r="T173" s="1"/>
    </row>
    <row r="174" spans="1:20" x14ac:dyDescent="0.3">
      <c r="A174" s="2">
        <f t="shared" si="2"/>
        <v>321</v>
      </c>
      <c r="B174" s="7">
        <v>43786</v>
      </c>
      <c r="C174" s="1">
        <v>29</v>
      </c>
      <c r="D174" s="1">
        <v>16.3</v>
      </c>
      <c r="E174" s="3">
        <v>4.166666666666667</v>
      </c>
      <c r="F174" s="1">
        <v>84.2</v>
      </c>
      <c r="G174" s="1">
        <v>37.799999999999997</v>
      </c>
      <c r="H174" s="1">
        <v>0</v>
      </c>
      <c r="J174" s="3"/>
      <c r="K174" s="15"/>
      <c r="L174" s="15"/>
      <c r="M174" s="15"/>
      <c r="N174" s="15"/>
      <c r="O174" s="1"/>
      <c r="P174" s="1"/>
      <c r="Q174" s="1"/>
      <c r="R174" s="1"/>
      <c r="S174" s="1"/>
      <c r="T174" s="1"/>
    </row>
    <row r="175" spans="1:20" x14ac:dyDescent="0.3">
      <c r="A175" s="2">
        <f t="shared" si="2"/>
        <v>322</v>
      </c>
      <c r="B175" s="7">
        <v>43787</v>
      </c>
      <c r="C175" s="1">
        <v>30.2</v>
      </c>
      <c r="D175" s="1">
        <v>17.100000000000001</v>
      </c>
      <c r="E175" s="3">
        <v>2.5</v>
      </c>
      <c r="F175" s="1">
        <v>86.8</v>
      </c>
      <c r="G175" s="1">
        <v>40.299999999999997</v>
      </c>
      <c r="H175" s="1">
        <v>0</v>
      </c>
      <c r="J175" s="3"/>
      <c r="K175" s="15"/>
      <c r="L175" s="15"/>
      <c r="M175" s="15"/>
      <c r="N175" s="15"/>
      <c r="O175" s="1"/>
      <c r="P175" s="1"/>
      <c r="Q175" s="1"/>
      <c r="R175" s="1"/>
      <c r="S175" s="1"/>
      <c r="T175" s="1"/>
    </row>
    <row r="176" spans="1:20" x14ac:dyDescent="0.3">
      <c r="A176" s="2">
        <f t="shared" si="2"/>
        <v>323</v>
      </c>
      <c r="B176" s="7">
        <v>43788</v>
      </c>
      <c r="C176" s="1">
        <v>28.3</v>
      </c>
      <c r="D176" s="1">
        <v>15.7</v>
      </c>
      <c r="E176" s="3">
        <v>2.7777777777777777</v>
      </c>
      <c r="F176" s="1">
        <v>84</v>
      </c>
      <c r="G176" s="1">
        <v>42.8</v>
      </c>
      <c r="H176" s="1">
        <v>1</v>
      </c>
      <c r="J176" s="3"/>
      <c r="K176" s="15"/>
      <c r="L176" s="15"/>
      <c r="M176" s="15"/>
      <c r="N176" s="15"/>
      <c r="O176" s="1"/>
      <c r="P176" s="1"/>
      <c r="Q176" s="1"/>
      <c r="R176" s="1"/>
      <c r="S176" s="1"/>
      <c r="T176" s="1"/>
    </row>
    <row r="177" spans="1:20" x14ac:dyDescent="0.3">
      <c r="A177" s="2">
        <f t="shared" si="2"/>
        <v>324</v>
      </c>
      <c r="B177" s="7">
        <v>43789</v>
      </c>
      <c r="C177" s="1">
        <v>30.1</v>
      </c>
      <c r="D177" s="1">
        <v>18.2</v>
      </c>
      <c r="E177" s="3">
        <v>2.5</v>
      </c>
      <c r="F177" s="1">
        <v>81.900000000000006</v>
      </c>
      <c r="G177" s="1">
        <v>57.5</v>
      </c>
      <c r="H177" s="1">
        <v>2</v>
      </c>
      <c r="J177" s="3"/>
      <c r="K177" s="15"/>
      <c r="L177" s="15"/>
      <c r="M177" s="15"/>
      <c r="N177" s="15"/>
      <c r="O177" s="1"/>
      <c r="P177" s="1"/>
      <c r="Q177" s="1"/>
      <c r="R177" s="1"/>
      <c r="S177" s="1"/>
      <c r="T177" s="1"/>
    </row>
    <row r="178" spans="1:20" x14ac:dyDescent="0.3">
      <c r="A178" s="2">
        <f t="shared" si="2"/>
        <v>325</v>
      </c>
      <c r="B178" s="7">
        <v>43790</v>
      </c>
      <c r="C178" s="1">
        <v>28.7</v>
      </c>
      <c r="D178" s="1">
        <v>16.3</v>
      </c>
      <c r="E178" s="3">
        <v>2.5</v>
      </c>
      <c r="F178" s="1">
        <v>89.9</v>
      </c>
      <c r="G178" s="1">
        <v>55.4</v>
      </c>
      <c r="H178" s="1">
        <v>2</v>
      </c>
      <c r="J178" s="3"/>
      <c r="K178" s="15"/>
      <c r="L178" s="15"/>
      <c r="M178" s="15"/>
      <c r="N178" s="15"/>
      <c r="O178" s="1"/>
      <c r="P178" s="1"/>
      <c r="Q178" s="1"/>
      <c r="R178" s="1"/>
      <c r="S178" s="1"/>
      <c r="T178" s="1"/>
    </row>
    <row r="179" spans="1:20" x14ac:dyDescent="0.3">
      <c r="A179" s="2">
        <f t="shared" si="2"/>
        <v>326</v>
      </c>
      <c r="B179" s="7">
        <v>43791</v>
      </c>
      <c r="C179" s="1">
        <v>29.7</v>
      </c>
      <c r="D179" s="1">
        <v>16.5</v>
      </c>
      <c r="E179" s="3">
        <v>2.2222222222222223</v>
      </c>
      <c r="F179" s="1">
        <v>88.6</v>
      </c>
      <c r="G179" s="1">
        <v>41.5</v>
      </c>
      <c r="H179" s="1">
        <v>0</v>
      </c>
      <c r="J179" s="3"/>
      <c r="K179" s="15"/>
      <c r="L179" s="15"/>
      <c r="M179" s="15"/>
      <c r="N179" s="15"/>
      <c r="O179" s="1"/>
      <c r="P179" s="1"/>
      <c r="Q179" s="1"/>
      <c r="R179" s="1"/>
      <c r="S179" s="1"/>
      <c r="T179" s="1"/>
    </row>
    <row r="180" spans="1:20" x14ac:dyDescent="0.3">
      <c r="A180" s="2">
        <f t="shared" si="2"/>
        <v>327</v>
      </c>
      <c r="B180" s="7">
        <v>43792</v>
      </c>
      <c r="C180" s="1">
        <v>25.3</v>
      </c>
      <c r="D180" s="1">
        <v>16.399999999999999</v>
      </c>
      <c r="E180" s="3">
        <v>3.0555555555555558</v>
      </c>
      <c r="F180" s="1">
        <v>95.6</v>
      </c>
      <c r="G180" s="1">
        <v>68.900000000000006</v>
      </c>
      <c r="H180" s="1">
        <v>6</v>
      </c>
      <c r="J180" s="3"/>
      <c r="K180" s="15"/>
      <c r="L180" s="15"/>
      <c r="M180" s="15"/>
      <c r="N180" s="15"/>
      <c r="O180" s="1"/>
      <c r="P180" s="1"/>
      <c r="Q180" s="1"/>
      <c r="R180" s="1"/>
      <c r="S180" s="1"/>
      <c r="T180" s="1"/>
    </row>
    <row r="181" spans="1:20" x14ac:dyDescent="0.3">
      <c r="A181" s="2">
        <f t="shared" si="2"/>
        <v>328</v>
      </c>
      <c r="B181" s="7">
        <v>43793</v>
      </c>
      <c r="C181" s="1">
        <v>29.8</v>
      </c>
      <c r="D181" s="1">
        <v>16.8</v>
      </c>
      <c r="E181" s="3">
        <v>2.7777777777777777</v>
      </c>
      <c r="F181" s="1">
        <v>89.5</v>
      </c>
      <c r="G181" s="1">
        <v>40.4</v>
      </c>
      <c r="H181" s="1">
        <v>0</v>
      </c>
      <c r="J181" s="3"/>
      <c r="K181" s="15"/>
      <c r="L181" s="15"/>
      <c r="M181" s="15"/>
      <c r="N181" s="15"/>
      <c r="O181" s="1"/>
      <c r="P181" s="1"/>
      <c r="Q181" s="1"/>
      <c r="R181" s="1"/>
      <c r="S181" s="1"/>
      <c r="T181" s="1"/>
    </row>
    <row r="182" spans="1:20" x14ac:dyDescent="0.3">
      <c r="A182" s="2">
        <f t="shared" si="2"/>
        <v>329</v>
      </c>
      <c r="B182" s="7">
        <v>43794</v>
      </c>
      <c r="C182" s="1">
        <v>29.9</v>
      </c>
      <c r="D182" s="1">
        <v>15.5</v>
      </c>
      <c r="E182" s="3">
        <v>3.3333333333333335</v>
      </c>
      <c r="F182" s="1">
        <v>92.5</v>
      </c>
      <c r="G182" s="1">
        <v>41.4</v>
      </c>
      <c r="H182" s="1">
        <v>1</v>
      </c>
      <c r="J182" s="3"/>
      <c r="K182" s="15"/>
      <c r="L182" s="15"/>
      <c r="M182" s="15"/>
      <c r="N182" s="15"/>
      <c r="O182" s="1"/>
      <c r="P182" s="1"/>
      <c r="Q182" s="1"/>
      <c r="R182" s="1"/>
      <c r="S182" s="1"/>
      <c r="T182" s="1"/>
    </row>
    <row r="183" spans="1:20" x14ac:dyDescent="0.3">
      <c r="A183" s="2">
        <f t="shared" si="2"/>
        <v>330</v>
      </c>
      <c r="B183" s="7">
        <v>43795</v>
      </c>
      <c r="C183" s="1">
        <v>30.1</v>
      </c>
      <c r="D183" s="1">
        <v>18.2</v>
      </c>
      <c r="E183" s="3">
        <v>2.5</v>
      </c>
      <c r="F183" s="1">
        <v>81.900000000000006</v>
      </c>
      <c r="G183" s="1">
        <v>57.5</v>
      </c>
      <c r="H183" s="1">
        <v>2</v>
      </c>
      <c r="J183" s="3"/>
      <c r="K183" s="15"/>
      <c r="L183" s="15"/>
      <c r="M183" s="15"/>
      <c r="N183" s="15"/>
      <c r="O183" s="1"/>
      <c r="P183" s="1"/>
      <c r="Q183" s="1"/>
      <c r="R183" s="1"/>
      <c r="S183" s="1"/>
      <c r="T183" s="1"/>
    </row>
    <row r="184" spans="1:20" x14ac:dyDescent="0.3">
      <c r="A184" s="2">
        <f t="shared" si="2"/>
        <v>331</v>
      </c>
      <c r="B184" s="7">
        <v>43796</v>
      </c>
      <c r="C184" s="1">
        <v>29.5</v>
      </c>
      <c r="D184" s="1">
        <v>16</v>
      </c>
      <c r="E184" s="3">
        <v>3.3333333333333335</v>
      </c>
      <c r="F184" s="1">
        <v>84</v>
      </c>
      <c r="G184" s="1">
        <v>38.1</v>
      </c>
      <c r="H184" s="1">
        <v>1</v>
      </c>
      <c r="J184" s="3"/>
      <c r="K184" s="15"/>
      <c r="L184" s="15"/>
      <c r="M184" s="15"/>
      <c r="N184" s="15"/>
      <c r="O184" s="1"/>
      <c r="P184" s="1"/>
      <c r="Q184" s="1"/>
      <c r="R184" s="1"/>
      <c r="S184" s="1"/>
      <c r="T184" s="1"/>
    </row>
    <row r="185" spans="1:20" x14ac:dyDescent="0.3">
      <c r="A185" s="2">
        <f t="shared" si="2"/>
        <v>332</v>
      </c>
      <c r="B185" s="7">
        <v>43797</v>
      </c>
      <c r="C185" s="1">
        <v>30.3</v>
      </c>
      <c r="D185" s="1">
        <v>16.899999999999999</v>
      </c>
      <c r="E185" s="3">
        <v>3.3333333333333335</v>
      </c>
      <c r="F185" s="1">
        <v>95.8</v>
      </c>
      <c r="G185" s="1">
        <v>47.9</v>
      </c>
      <c r="H185" s="1">
        <v>3</v>
      </c>
      <c r="J185" s="3"/>
      <c r="K185" s="15"/>
      <c r="L185" s="15"/>
      <c r="M185" s="15"/>
      <c r="N185" s="15"/>
      <c r="O185" s="1"/>
      <c r="P185" s="1"/>
      <c r="Q185" s="1"/>
      <c r="R185" s="1"/>
      <c r="S185" s="1"/>
      <c r="T185" s="1"/>
    </row>
    <row r="186" spans="1:20" x14ac:dyDescent="0.3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 s="3">
        <v>3.3333333333333335</v>
      </c>
      <c r="F186" s="1">
        <v>83.6</v>
      </c>
      <c r="G186" s="1">
        <v>44.9</v>
      </c>
      <c r="H186" s="1">
        <v>3</v>
      </c>
      <c r="J186" s="3"/>
      <c r="K186" s="15"/>
      <c r="L186" s="15"/>
      <c r="M186" s="15"/>
      <c r="N186" s="15"/>
      <c r="O186" s="1"/>
      <c r="P186" s="1"/>
      <c r="Q186" s="1"/>
      <c r="R186" s="1"/>
      <c r="S186" s="1"/>
      <c r="T186" s="1"/>
    </row>
    <row r="187" spans="1:20" x14ac:dyDescent="0.3">
      <c r="A187" s="2">
        <f t="shared" si="2"/>
        <v>334</v>
      </c>
      <c r="B187" s="7">
        <v>43799</v>
      </c>
      <c r="C187" s="1">
        <v>29</v>
      </c>
      <c r="D187" s="1">
        <v>16.3</v>
      </c>
      <c r="E187" s="3">
        <v>4.166666666666667</v>
      </c>
      <c r="F187" s="1">
        <v>84.2</v>
      </c>
      <c r="G187" s="1">
        <v>37.799999999999997</v>
      </c>
      <c r="H187" s="1">
        <v>0</v>
      </c>
      <c r="J187" s="3"/>
      <c r="K187" s="15"/>
      <c r="L187" s="15"/>
      <c r="M187" s="15"/>
      <c r="N187" s="15"/>
      <c r="O187" s="1"/>
      <c r="P187" s="1"/>
      <c r="Q187" s="1"/>
      <c r="R187" s="1"/>
      <c r="S187" s="1"/>
      <c r="T187" s="1"/>
    </row>
    <row r="188" spans="1:20" x14ac:dyDescent="0.3">
      <c r="A188" s="2">
        <f t="shared" si="2"/>
        <v>335</v>
      </c>
      <c r="B188" s="7">
        <v>43800</v>
      </c>
      <c r="C188" s="1">
        <v>25.3</v>
      </c>
      <c r="D188" s="1">
        <v>16.399999999999999</v>
      </c>
      <c r="E188" s="3">
        <v>3.0555555555555558</v>
      </c>
      <c r="F188" s="1">
        <v>95.6</v>
      </c>
      <c r="G188" s="1">
        <v>68.900000000000006</v>
      </c>
      <c r="H188" s="1">
        <v>6</v>
      </c>
      <c r="J188" s="3"/>
      <c r="K188" s="15"/>
      <c r="L188" s="15"/>
      <c r="M188" s="15"/>
      <c r="N188" s="15"/>
      <c r="O188" s="1"/>
      <c r="P188" s="1"/>
      <c r="Q188" s="1"/>
      <c r="R188" s="1"/>
      <c r="S188" s="1"/>
      <c r="T188" s="1"/>
    </row>
    <row r="189" spans="1:20" x14ac:dyDescent="0.3">
      <c r="A189" s="2">
        <f t="shared" si="2"/>
        <v>336</v>
      </c>
      <c r="B189" s="7">
        <v>43801</v>
      </c>
      <c r="C189" s="1">
        <v>22.6</v>
      </c>
      <c r="D189" s="1">
        <v>18</v>
      </c>
      <c r="E189" s="3">
        <v>2.5</v>
      </c>
      <c r="F189" s="1">
        <v>92</v>
      </c>
      <c r="G189" s="1">
        <v>88.1</v>
      </c>
      <c r="H189" s="1">
        <v>8</v>
      </c>
      <c r="J189" s="3"/>
      <c r="K189" s="15"/>
      <c r="L189" s="15"/>
      <c r="M189" s="15"/>
      <c r="N189" s="15"/>
      <c r="O189" s="1"/>
      <c r="P189" s="1"/>
      <c r="Q189" s="1"/>
      <c r="R189" s="1"/>
      <c r="S189" s="1"/>
      <c r="T189" s="1"/>
    </row>
    <row r="190" spans="1:20" x14ac:dyDescent="0.3">
      <c r="A190" s="2">
        <f t="shared" si="2"/>
        <v>337</v>
      </c>
      <c r="B190" s="7">
        <v>43802</v>
      </c>
      <c r="C190" s="1">
        <v>25.3</v>
      </c>
      <c r="D190" s="1">
        <v>16.399999999999999</v>
      </c>
      <c r="E190" s="3">
        <v>3.0555555555555558</v>
      </c>
      <c r="F190" s="1">
        <v>95.6</v>
      </c>
      <c r="G190" s="1">
        <v>68.900000000000006</v>
      </c>
      <c r="H190" s="1">
        <v>6</v>
      </c>
      <c r="J190" s="3"/>
      <c r="K190" s="15"/>
      <c r="L190" s="15"/>
      <c r="M190" s="15"/>
      <c r="N190" s="15"/>
      <c r="O190" s="1"/>
      <c r="P190" s="1"/>
      <c r="Q190" s="1"/>
      <c r="R190" s="1"/>
      <c r="S190" s="1"/>
      <c r="T190" s="1"/>
    </row>
    <row r="191" spans="1:20" x14ac:dyDescent="0.3">
      <c r="A191" s="2">
        <f t="shared" si="2"/>
        <v>338</v>
      </c>
      <c r="B191" s="7">
        <v>43803</v>
      </c>
      <c r="C191" s="1">
        <v>29.2</v>
      </c>
      <c r="D191" s="1">
        <v>16.7</v>
      </c>
      <c r="E191" s="3">
        <v>3.0555555555555558</v>
      </c>
      <c r="F191" s="1">
        <v>88.7</v>
      </c>
      <c r="G191" s="1">
        <v>50.4</v>
      </c>
      <c r="H191" s="1">
        <v>5</v>
      </c>
      <c r="J191" s="3"/>
      <c r="K191" s="15"/>
      <c r="L191" s="15"/>
      <c r="M191" s="15"/>
      <c r="N191" s="15"/>
      <c r="O191" s="1"/>
      <c r="P191" s="1"/>
      <c r="Q191" s="1"/>
      <c r="R191" s="1"/>
      <c r="S191" s="1"/>
      <c r="T191" s="1"/>
    </row>
    <row r="192" spans="1:20" x14ac:dyDescent="0.3">
      <c r="A192" s="2">
        <f t="shared" si="2"/>
        <v>339</v>
      </c>
      <c r="B192" s="7">
        <v>43804</v>
      </c>
      <c r="C192" s="1">
        <v>29.7</v>
      </c>
      <c r="D192" s="1">
        <v>19</v>
      </c>
      <c r="E192" s="3">
        <v>2.7777777777777777</v>
      </c>
      <c r="F192" s="1">
        <v>80.7</v>
      </c>
      <c r="G192" s="1">
        <v>52.9</v>
      </c>
      <c r="H192" s="1">
        <v>8</v>
      </c>
      <c r="J192" s="3"/>
      <c r="K192" s="15"/>
      <c r="L192" s="15"/>
      <c r="M192" s="15"/>
      <c r="N192" s="15"/>
      <c r="O192" s="1"/>
      <c r="P192" s="1"/>
      <c r="Q192" s="1"/>
      <c r="R192" s="1"/>
      <c r="S192" s="1"/>
      <c r="T192" s="1"/>
    </row>
    <row r="193" spans="1:20" x14ac:dyDescent="0.3">
      <c r="A193" s="2">
        <f t="shared" si="2"/>
        <v>340</v>
      </c>
      <c r="B193" s="7">
        <v>43805</v>
      </c>
      <c r="C193" s="1">
        <v>28.3</v>
      </c>
      <c r="D193" s="1">
        <v>15.7</v>
      </c>
      <c r="E193" s="3">
        <v>2.7777777777777777</v>
      </c>
      <c r="F193" s="1">
        <v>84</v>
      </c>
      <c r="G193" s="1">
        <v>42.8</v>
      </c>
      <c r="H193" s="1">
        <v>1</v>
      </c>
      <c r="J193" s="3"/>
      <c r="K193" s="15"/>
      <c r="L193" s="15"/>
      <c r="M193" s="15"/>
      <c r="N193" s="15"/>
      <c r="O193" s="1"/>
      <c r="P193" s="1"/>
      <c r="Q193" s="1"/>
      <c r="R193" s="1"/>
      <c r="S193" s="1"/>
      <c r="T193" s="1"/>
    </row>
    <row r="194" spans="1:20" x14ac:dyDescent="0.3">
      <c r="A194" s="2">
        <f t="shared" si="2"/>
        <v>341</v>
      </c>
      <c r="B194" s="7">
        <v>43806</v>
      </c>
      <c r="C194" s="1">
        <v>29</v>
      </c>
      <c r="D194" s="1">
        <v>16.899999999999999</v>
      </c>
      <c r="E194" s="3">
        <v>3.3333333333333335</v>
      </c>
      <c r="F194" s="1">
        <v>83.6</v>
      </c>
      <c r="G194" s="1">
        <v>44.9</v>
      </c>
      <c r="H194" s="1">
        <v>3</v>
      </c>
      <c r="J194" s="3"/>
      <c r="K194" s="15"/>
      <c r="L194" s="15"/>
      <c r="M194" s="15"/>
      <c r="N194" s="15"/>
      <c r="O194" s="1"/>
      <c r="P194" s="1"/>
      <c r="Q194" s="1"/>
      <c r="R194" s="1"/>
      <c r="S194" s="1"/>
      <c r="T194" s="1"/>
    </row>
    <row r="195" spans="1:20" x14ac:dyDescent="0.3">
      <c r="A195" s="2">
        <f t="shared" si="2"/>
        <v>342</v>
      </c>
      <c r="B195" s="7">
        <v>43807</v>
      </c>
      <c r="C195" s="1">
        <v>27.9</v>
      </c>
      <c r="D195" s="1">
        <v>16.899999999999999</v>
      </c>
      <c r="E195" s="3">
        <v>2.5</v>
      </c>
      <c r="F195" s="1">
        <v>89.8</v>
      </c>
      <c r="G195" s="1">
        <v>52.2</v>
      </c>
      <c r="H195" s="1">
        <v>4</v>
      </c>
      <c r="J195" s="3"/>
      <c r="K195" s="15"/>
      <c r="L195" s="15"/>
      <c r="M195" s="15"/>
      <c r="N195" s="15"/>
      <c r="O195" s="1"/>
      <c r="P195" s="1"/>
      <c r="Q195" s="1"/>
      <c r="R195" s="1"/>
      <c r="S195" s="1"/>
      <c r="T195" s="1"/>
    </row>
    <row r="196" spans="1:20" x14ac:dyDescent="0.3">
      <c r="A196" s="2">
        <f t="shared" si="2"/>
        <v>343</v>
      </c>
      <c r="B196" s="7">
        <v>43808</v>
      </c>
      <c r="C196" s="1">
        <v>29.7</v>
      </c>
      <c r="D196" s="1">
        <v>19</v>
      </c>
      <c r="E196" s="3">
        <v>2.7777777777777777</v>
      </c>
      <c r="F196" s="1">
        <v>80.7</v>
      </c>
      <c r="G196" s="1">
        <v>52.9</v>
      </c>
      <c r="H196" s="1">
        <v>8</v>
      </c>
      <c r="J196" s="3"/>
      <c r="K196" s="15"/>
      <c r="L196" s="15"/>
      <c r="M196" s="15"/>
      <c r="N196" s="15"/>
      <c r="O196" s="1"/>
      <c r="P196" s="1"/>
      <c r="Q196" s="1"/>
      <c r="R196" s="1"/>
      <c r="S196" s="1"/>
      <c r="T196" s="1"/>
    </row>
    <row r="197" spans="1:20" x14ac:dyDescent="0.3">
      <c r="A197" s="2">
        <f t="shared" ref="A197:A216" si="3">A198-1</f>
        <v>344</v>
      </c>
      <c r="B197" s="7">
        <v>43809</v>
      </c>
      <c r="C197" s="1">
        <v>28.9</v>
      </c>
      <c r="D197" s="1">
        <v>15.9</v>
      </c>
      <c r="E197" s="3">
        <v>2.2222222222222223</v>
      </c>
      <c r="F197" s="1">
        <v>84.5</v>
      </c>
      <c r="G197" s="1">
        <v>40.1</v>
      </c>
      <c r="H197" s="1">
        <v>3</v>
      </c>
      <c r="J197" s="3"/>
      <c r="K197" s="15"/>
      <c r="L197" s="15"/>
      <c r="M197" s="15"/>
      <c r="N197" s="15"/>
      <c r="O197" s="1"/>
      <c r="P197" s="1"/>
      <c r="Q197" s="1"/>
      <c r="R197" s="1"/>
      <c r="S197" s="1"/>
      <c r="T197" s="1"/>
    </row>
    <row r="198" spans="1:20" x14ac:dyDescent="0.3">
      <c r="A198" s="2">
        <f t="shared" si="3"/>
        <v>345</v>
      </c>
      <c r="B198" s="7">
        <v>43810</v>
      </c>
      <c r="C198" s="1">
        <v>29.3</v>
      </c>
      <c r="D198" s="1">
        <v>16.3</v>
      </c>
      <c r="E198" s="3">
        <v>2.7777777777777777</v>
      </c>
      <c r="F198" s="1">
        <v>80.900000000000006</v>
      </c>
      <c r="G198" s="1">
        <v>36.4</v>
      </c>
      <c r="H198" s="1">
        <v>2</v>
      </c>
      <c r="J198" s="3"/>
      <c r="K198" s="15"/>
      <c r="L198" s="15"/>
      <c r="M198" s="15"/>
      <c r="N198" s="15"/>
      <c r="O198" s="1"/>
      <c r="P198" s="1"/>
      <c r="Q198" s="1"/>
      <c r="R198" s="1"/>
      <c r="S198" s="1"/>
      <c r="T198" s="1"/>
    </row>
    <row r="199" spans="1:20" x14ac:dyDescent="0.3">
      <c r="A199" s="2">
        <f t="shared" si="3"/>
        <v>346</v>
      </c>
      <c r="B199" s="7">
        <v>43811</v>
      </c>
      <c r="C199" s="1">
        <v>29</v>
      </c>
      <c r="D199" s="1">
        <v>16.3</v>
      </c>
      <c r="E199" s="3">
        <v>4.166666666666667</v>
      </c>
      <c r="F199" s="1">
        <v>84.2</v>
      </c>
      <c r="G199" s="1">
        <v>37.799999999999997</v>
      </c>
      <c r="H199" s="1">
        <v>0</v>
      </c>
      <c r="J199" s="3"/>
      <c r="K199" s="15"/>
      <c r="L199" s="15"/>
      <c r="M199" s="15"/>
      <c r="N199" s="15"/>
      <c r="O199" s="1"/>
      <c r="P199" s="1"/>
      <c r="Q199" s="1"/>
      <c r="R199" s="1"/>
      <c r="S199" s="1"/>
      <c r="T199" s="1"/>
    </row>
    <row r="200" spans="1:20" x14ac:dyDescent="0.3">
      <c r="A200" s="2">
        <f t="shared" si="3"/>
        <v>347</v>
      </c>
      <c r="B200" s="7">
        <v>43812</v>
      </c>
      <c r="C200" s="1">
        <v>30</v>
      </c>
      <c r="D200" s="1">
        <v>16.7</v>
      </c>
      <c r="E200" s="3">
        <v>3.0555555555555558</v>
      </c>
      <c r="F200" s="1">
        <v>88.2</v>
      </c>
      <c r="G200" s="1">
        <v>43</v>
      </c>
      <c r="H200" s="1">
        <v>6</v>
      </c>
      <c r="J200" s="3"/>
      <c r="K200" s="15"/>
      <c r="L200" s="15"/>
      <c r="M200" s="15"/>
      <c r="N200" s="15"/>
      <c r="O200" s="1"/>
      <c r="P200" s="1"/>
      <c r="Q200" s="1"/>
      <c r="R200" s="1"/>
      <c r="S200" s="1"/>
      <c r="T200" s="1"/>
    </row>
    <row r="201" spans="1:20" x14ac:dyDescent="0.3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 s="3">
        <v>3.6111111111111112</v>
      </c>
      <c r="F201" s="1">
        <v>88.2</v>
      </c>
      <c r="G201" s="1">
        <v>41.9</v>
      </c>
      <c r="H201" s="1">
        <v>4</v>
      </c>
      <c r="J201" s="3"/>
      <c r="K201" s="15"/>
      <c r="L201" s="15"/>
      <c r="M201" s="15"/>
      <c r="N201" s="15"/>
      <c r="O201" s="1"/>
      <c r="P201" s="1"/>
      <c r="Q201" s="1"/>
      <c r="R201" s="1"/>
      <c r="S201" s="1"/>
      <c r="T201" s="1"/>
    </row>
    <row r="202" spans="1:20" x14ac:dyDescent="0.3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 s="3">
        <v>3.3333333333333335</v>
      </c>
      <c r="F202" s="1">
        <v>88.3</v>
      </c>
      <c r="G202" s="1">
        <v>45.6</v>
      </c>
      <c r="H202" s="1">
        <v>5</v>
      </c>
      <c r="J202" s="3"/>
      <c r="K202" s="15"/>
      <c r="L202" s="15"/>
      <c r="M202" s="15"/>
      <c r="N202" s="15"/>
      <c r="O202" s="1"/>
      <c r="P202" s="1"/>
      <c r="Q202" s="1"/>
      <c r="R202" s="1"/>
      <c r="S202" s="1"/>
      <c r="T202" s="1"/>
    </row>
    <row r="203" spans="1:20" x14ac:dyDescent="0.3">
      <c r="A203" s="2">
        <f t="shared" si="3"/>
        <v>350</v>
      </c>
      <c r="B203" s="7">
        <v>43815</v>
      </c>
      <c r="C203" s="1">
        <v>25.3</v>
      </c>
      <c r="D203" s="1">
        <v>16.399999999999999</v>
      </c>
      <c r="E203" s="3">
        <v>3.0555555555555558</v>
      </c>
      <c r="F203" s="1">
        <v>95.6</v>
      </c>
      <c r="G203" s="1">
        <v>68.900000000000006</v>
      </c>
      <c r="H203" s="1">
        <v>6</v>
      </c>
      <c r="J203" s="3"/>
      <c r="K203" s="15"/>
      <c r="L203" s="15"/>
      <c r="M203" s="15"/>
      <c r="N203" s="15"/>
      <c r="O203" s="1"/>
      <c r="P203" s="1"/>
      <c r="Q203" s="1"/>
      <c r="R203" s="1"/>
      <c r="S203" s="1"/>
      <c r="T203" s="1"/>
    </row>
    <row r="204" spans="1:20" x14ac:dyDescent="0.3">
      <c r="A204" s="2">
        <f t="shared" si="3"/>
        <v>351</v>
      </c>
      <c r="B204" s="7">
        <v>43816</v>
      </c>
      <c r="C204" s="1">
        <v>29.2</v>
      </c>
      <c r="D204" s="1">
        <v>16.399999999999999</v>
      </c>
      <c r="E204" s="3">
        <v>2.7777777777777777</v>
      </c>
      <c r="F204" s="1">
        <v>78.2</v>
      </c>
      <c r="G204" s="1">
        <v>38.299999999999997</v>
      </c>
      <c r="H204" s="1">
        <v>3</v>
      </c>
      <c r="J204" s="3"/>
      <c r="K204" s="15"/>
      <c r="L204" s="15"/>
      <c r="M204" s="15"/>
      <c r="N204" s="15"/>
      <c r="O204" s="1"/>
      <c r="P204" s="1"/>
      <c r="Q204" s="1"/>
      <c r="R204" s="1"/>
      <c r="S204" s="1"/>
      <c r="T204" s="1"/>
    </row>
    <row r="205" spans="1:20" x14ac:dyDescent="0.3">
      <c r="A205" s="2">
        <f t="shared" si="3"/>
        <v>352</v>
      </c>
      <c r="B205" s="7">
        <v>43817</v>
      </c>
      <c r="C205" s="1">
        <v>29</v>
      </c>
      <c r="D205" s="1">
        <v>16.899999999999999</v>
      </c>
      <c r="E205" s="3">
        <v>3.3333333333333335</v>
      </c>
      <c r="F205" s="1">
        <v>83.6</v>
      </c>
      <c r="G205" s="1">
        <v>44.9</v>
      </c>
      <c r="H205" s="1">
        <v>3</v>
      </c>
      <c r="J205" s="3"/>
      <c r="K205" s="15"/>
      <c r="L205" s="15"/>
      <c r="M205" s="15"/>
      <c r="N205" s="15"/>
      <c r="O205" s="1"/>
      <c r="P205" s="1"/>
      <c r="Q205" s="1"/>
      <c r="R205" s="1"/>
      <c r="S205" s="1"/>
      <c r="T205" s="1"/>
    </row>
    <row r="206" spans="1:20" x14ac:dyDescent="0.3">
      <c r="A206" s="2">
        <f t="shared" si="3"/>
        <v>353</v>
      </c>
      <c r="B206" s="7">
        <v>43818</v>
      </c>
      <c r="C206" s="1">
        <v>29.7</v>
      </c>
      <c r="D206" s="1">
        <v>19</v>
      </c>
      <c r="E206" s="3">
        <v>2.7777777777777777</v>
      </c>
      <c r="F206" s="1">
        <v>80.7</v>
      </c>
      <c r="G206" s="1">
        <v>52.9</v>
      </c>
      <c r="H206" s="1">
        <v>8</v>
      </c>
      <c r="J206" s="3"/>
      <c r="K206" s="15"/>
      <c r="L206" s="15"/>
      <c r="M206" s="15"/>
      <c r="N206" s="15"/>
      <c r="O206" s="1"/>
      <c r="P206" s="1"/>
      <c r="Q206" s="1"/>
      <c r="R206" s="1"/>
      <c r="S206" s="1"/>
      <c r="T206" s="1"/>
    </row>
    <row r="207" spans="1:20" x14ac:dyDescent="0.3">
      <c r="A207" s="2">
        <f t="shared" si="3"/>
        <v>354</v>
      </c>
      <c r="B207" s="7">
        <v>43819</v>
      </c>
      <c r="C207" s="1">
        <v>29.2</v>
      </c>
      <c r="D207" s="1">
        <v>17</v>
      </c>
      <c r="E207" s="3">
        <v>2.5</v>
      </c>
      <c r="F207" s="1">
        <v>64.8</v>
      </c>
      <c r="G207" s="1">
        <v>35.700000000000003</v>
      </c>
      <c r="H207" s="1">
        <v>8</v>
      </c>
      <c r="J207" s="3"/>
      <c r="K207" s="15"/>
      <c r="L207" s="15"/>
      <c r="M207" s="15"/>
      <c r="N207" s="15"/>
      <c r="O207" s="1"/>
      <c r="P207" s="1"/>
      <c r="Q207" s="1"/>
      <c r="R207" s="1"/>
      <c r="S207" s="1"/>
      <c r="T207" s="1"/>
    </row>
    <row r="208" spans="1:20" x14ac:dyDescent="0.3">
      <c r="A208" s="2">
        <f t="shared" si="3"/>
        <v>355</v>
      </c>
      <c r="B208" s="7">
        <v>43820</v>
      </c>
      <c r="C208" s="1">
        <v>29</v>
      </c>
      <c r="D208" s="1">
        <v>16.3</v>
      </c>
      <c r="E208" s="3">
        <v>4.166666666666667</v>
      </c>
      <c r="F208" s="1">
        <v>84.2</v>
      </c>
      <c r="G208" s="1">
        <v>37.799999999999997</v>
      </c>
      <c r="H208" s="1">
        <v>0</v>
      </c>
      <c r="J208" s="3"/>
      <c r="K208" s="15"/>
      <c r="L208" s="15"/>
      <c r="M208" s="15"/>
      <c r="N208" s="15"/>
      <c r="O208" s="1"/>
      <c r="P208" s="1"/>
      <c r="Q208" s="1"/>
      <c r="R208" s="1"/>
      <c r="S208" s="1"/>
      <c r="T208" s="1"/>
    </row>
    <row r="209" spans="1:20" x14ac:dyDescent="0.3">
      <c r="A209" s="2">
        <f t="shared" si="3"/>
        <v>356</v>
      </c>
      <c r="B209" s="7">
        <v>43821</v>
      </c>
      <c r="C209" s="1">
        <v>28.5</v>
      </c>
      <c r="D209" s="1">
        <v>16.8</v>
      </c>
      <c r="E209" s="3">
        <v>3.6111111111111112</v>
      </c>
      <c r="F209" s="1">
        <v>80.8</v>
      </c>
      <c r="G209" s="1">
        <v>42.8</v>
      </c>
      <c r="H209" s="1">
        <v>2</v>
      </c>
      <c r="J209" s="3"/>
      <c r="K209" s="15"/>
      <c r="L209" s="15"/>
      <c r="M209" s="15"/>
      <c r="N209" s="15"/>
      <c r="O209" s="1"/>
      <c r="P209" s="1"/>
      <c r="Q209" s="1"/>
      <c r="R209" s="1"/>
      <c r="S209" s="1"/>
      <c r="T209" s="1"/>
    </row>
    <row r="210" spans="1:20" x14ac:dyDescent="0.3">
      <c r="A210" s="2">
        <f t="shared" si="3"/>
        <v>357</v>
      </c>
      <c r="B210" s="7">
        <v>43822</v>
      </c>
      <c r="C210" s="1">
        <v>25.3</v>
      </c>
      <c r="D210" s="1">
        <v>16.399999999999999</v>
      </c>
      <c r="E210" s="3">
        <v>3.0555555555555558</v>
      </c>
      <c r="F210" s="1">
        <v>95.6</v>
      </c>
      <c r="G210" s="1">
        <v>68.900000000000006</v>
      </c>
      <c r="H210" s="1">
        <v>6</v>
      </c>
      <c r="J210" s="3"/>
      <c r="K210" s="15"/>
      <c r="L210" s="15"/>
      <c r="M210" s="15"/>
      <c r="N210" s="15"/>
      <c r="O210" s="1"/>
      <c r="P210" s="1"/>
      <c r="Q210" s="1"/>
      <c r="R210" s="1"/>
      <c r="S210" s="1"/>
      <c r="T210" s="1"/>
    </row>
    <row r="211" spans="1:20" x14ac:dyDescent="0.3">
      <c r="A211" s="2">
        <f t="shared" si="3"/>
        <v>358</v>
      </c>
      <c r="B211" s="7">
        <v>43823</v>
      </c>
      <c r="C211" s="1">
        <v>27.6</v>
      </c>
      <c r="D211" s="1">
        <v>15.1</v>
      </c>
      <c r="E211" s="3">
        <v>3.3333333333333335</v>
      </c>
      <c r="F211" s="1">
        <v>78.8</v>
      </c>
      <c r="G211" s="1">
        <v>49.4</v>
      </c>
      <c r="H211" s="1">
        <v>4</v>
      </c>
      <c r="J211" s="3"/>
      <c r="K211" s="15"/>
      <c r="L211" s="15"/>
      <c r="M211" s="15"/>
      <c r="N211" s="15"/>
      <c r="O211" s="1"/>
      <c r="P211" s="1"/>
      <c r="Q211" s="1"/>
      <c r="R211" s="1"/>
      <c r="S211" s="1"/>
      <c r="T211" s="1"/>
    </row>
    <row r="212" spans="1:20" x14ac:dyDescent="0.3">
      <c r="A212" s="2">
        <f t="shared" si="3"/>
        <v>359</v>
      </c>
      <c r="B212" s="7">
        <v>43824</v>
      </c>
      <c r="C212" s="1">
        <v>29</v>
      </c>
      <c r="D212" s="1">
        <v>16.3</v>
      </c>
      <c r="E212" s="3">
        <v>4.166666666666667</v>
      </c>
      <c r="F212" s="1">
        <v>84.2</v>
      </c>
      <c r="G212" s="1">
        <v>37.799999999999997</v>
      </c>
      <c r="H212" s="1">
        <v>0</v>
      </c>
      <c r="J212" s="3"/>
      <c r="K212" s="15"/>
      <c r="L212" s="15"/>
      <c r="M212" s="15"/>
      <c r="N212" s="15"/>
      <c r="O212" s="1"/>
      <c r="P212" s="1"/>
      <c r="Q212" s="1"/>
      <c r="R212" s="1"/>
      <c r="S212" s="1"/>
      <c r="T212" s="1"/>
    </row>
    <row r="213" spans="1:20" x14ac:dyDescent="0.3">
      <c r="A213" s="2">
        <f t="shared" si="3"/>
        <v>360</v>
      </c>
      <c r="B213" s="7">
        <v>43825</v>
      </c>
      <c r="C213" s="1">
        <v>25.3</v>
      </c>
      <c r="D213" s="1">
        <v>16.399999999999999</v>
      </c>
      <c r="E213" s="3">
        <v>3.0555555555555558</v>
      </c>
      <c r="F213" s="1">
        <v>95.6</v>
      </c>
      <c r="G213" s="1">
        <v>68.900000000000006</v>
      </c>
      <c r="H213" s="1">
        <v>6</v>
      </c>
      <c r="J213" s="3"/>
      <c r="K213" s="15"/>
      <c r="L213" s="15"/>
      <c r="M213" s="15"/>
      <c r="N213" s="15"/>
      <c r="O213" s="1"/>
      <c r="P213" s="1"/>
      <c r="Q213" s="1"/>
      <c r="R213" s="1"/>
      <c r="S213" s="1"/>
      <c r="T213" s="1"/>
    </row>
    <row r="214" spans="1:20" x14ac:dyDescent="0.3">
      <c r="A214" s="2">
        <f t="shared" si="3"/>
        <v>361</v>
      </c>
      <c r="B214" s="7">
        <v>43826</v>
      </c>
      <c r="C214" s="1">
        <v>27.6</v>
      </c>
      <c r="D214" s="1">
        <v>15.1</v>
      </c>
      <c r="E214" s="3">
        <v>3.3333333333333335</v>
      </c>
      <c r="F214" s="1">
        <v>78.8</v>
      </c>
      <c r="G214" s="1">
        <v>49.4</v>
      </c>
      <c r="H214" s="1">
        <v>4</v>
      </c>
      <c r="J214" s="3"/>
      <c r="K214" s="15"/>
      <c r="L214" s="15"/>
      <c r="M214" s="15"/>
      <c r="N214" s="15"/>
      <c r="O214" s="1"/>
      <c r="P214" s="1"/>
      <c r="Q214" s="1"/>
      <c r="R214" s="1"/>
      <c r="S214" s="1"/>
      <c r="T214" s="1"/>
    </row>
    <row r="215" spans="1:20" x14ac:dyDescent="0.3">
      <c r="A215" s="2">
        <f t="shared" si="3"/>
        <v>362</v>
      </c>
      <c r="B215" s="7">
        <v>43827</v>
      </c>
      <c r="C215" s="1">
        <v>29</v>
      </c>
      <c r="D215" s="1">
        <v>16.899999999999999</v>
      </c>
      <c r="E215" s="3">
        <v>3.3333333333333335</v>
      </c>
      <c r="F215" s="1">
        <v>83.6</v>
      </c>
      <c r="G215" s="1">
        <v>44.9</v>
      </c>
      <c r="H215" s="1">
        <v>3</v>
      </c>
      <c r="J215" s="3"/>
      <c r="K215" s="15"/>
      <c r="L215" s="15"/>
      <c r="M215" s="15"/>
      <c r="N215" s="15"/>
      <c r="O215" s="1"/>
      <c r="P215" s="1"/>
      <c r="Q215" s="1"/>
      <c r="R215" s="1"/>
      <c r="S215" s="1"/>
      <c r="T215" s="1"/>
    </row>
    <row r="216" spans="1:20" x14ac:dyDescent="0.3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 s="3">
        <v>3.6111111111111112</v>
      </c>
      <c r="F216" s="1">
        <v>89.1</v>
      </c>
      <c r="G216" s="1">
        <v>56.5</v>
      </c>
      <c r="H216" s="1">
        <v>6</v>
      </c>
      <c r="J216" s="3"/>
      <c r="K216" s="15"/>
      <c r="L216" s="15"/>
      <c r="M216" s="15"/>
      <c r="N216" s="15"/>
      <c r="O216" s="1"/>
      <c r="P216" s="1"/>
      <c r="Q216" s="1"/>
      <c r="R216" s="1"/>
      <c r="S216" s="1"/>
      <c r="T216" s="1"/>
    </row>
    <row r="217" spans="1:20" x14ac:dyDescent="0.3">
      <c r="A217" s="2">
        <f>A218-1</f>
        <v>364</v>
      </c>
      <c r="B217" s="7">
        <v>43829</v>
      </c>
      <c r="C217" s="1">
        <v>28.6</v>
      </c>
      <c r="D217" s="1">
        <v>16.7</v>
      </c>
      <c r="E217" s="3">
        <v>4.166666666666667</v>
      </c>
      <c r="F217" s="1">
        <v>91.5</v>
      </c>
      <c r="G217" s="1">
        <v>43.6</v>
      </c>
      <c r="H217" s="1">
        <v>3</v>
      </c>
      <c r="J217" s="3"/>
      <c r="K217" s="15"/>
      <c r="L217" s="15"/>
      <c r="M217" s="15"/>
      <c r="N217" s="15"/>
      <c r="O217" s="1"/>
      <c r="P217" s="1"/>
      <c r="Q217" s="1"/>
      <c r="R217" s="1"/>
      <c r="S217" s="1"/>
      <c r="T217" s="1"/>
    </row>
    <row r="218" spans="1:20" x14ac:dyDescent="0.3">
      <c r="A218" s="2">
        <v>365</v>
      </c>
      <c r="B218" s="7">
        <v>43830</v>
      </c>
      <c r="C218" s="1">
        <v>29</v>
      </c>
      <c r="D218" s="1">
        <v>16.3</v>
      </c>
      <c r="E218" s="3">
        <v>4.166666666666667</v>
      </c>
      <c r="F218" s="1">
        <v>84.2</v>
      </c>
      <c r="G218" s="1">
        <v>37.799999999999997</v>
      </c>
      <c r="H218" s="1">
        <v>0</v>
      </c>
      <c r="J218" s="3"/>
      <c r="K218" s="15"/>
      <c r="L218" s="15"/>
      <c r="M218" s="15"/>
      <c r="N218" s="15"/>
      <c r="O218" s="1"/>
      <c r="P218" s="1"/>
      <c r="Q218" s="1"/>
      <c r="R218" s="1"/>
      <c r="S218" s="1"/>
      <c r="T218" s="1"/>
    </row>
    <row r="219" spans="1:20" x14ac:dyDescent="0.3">
      <c r="A219" s="10">
        <v>1</v>
      </c>
      <c r="B219" s="7">
        <v>43831</v>
      </c>
      <c r="C219">
        <v>27.6</v>
      </c>
      <c r="D219">
        <v>15.1</v>
      </c>
      <c r="E219" s="16">
        <v>3.3333333333333335</v>
      </c>
      <c r="F219">
        <v>78.8</v>
      </c>
      <c r="G219">
        <v>49.4</v>
      </c>
      <c r="H219">
        <v>4</v>
      </c>
      <c r="J219" s="16"/>
      <c r="K219" s="16"/>
      <c r="L219" s="16"/>
      <c r="M219" s="16"/>
      <c r="N219" s="16"/>
      <c r="O219" s="1"/>
      <c r="P219" s="16"/>
      <c r="Q219" s="16"/>
      <c r="R219" s="16"/>
      <c r="S219" s="1"/>
      <c r="T219" s="16"/>
    </row>
    <row r="220" spans="1:20" x14ac:dyDescent="0.3">
      <c r="A220" s="17">
        <f>A219+1</f>
        <v>2</v>
      </c>
      <c r="B220" s="7">
        <v>43832</v>
      </c>
      <c r="C220" s="5">
        <v>28</v>
      </c>
      <c r="D220" s="5">
        <v>17</v>
      </c>
      <c r="E220" s="27">
        <v>5.5555555555555554</v>
      </c>
      <c r="F220" s="5">
        <v>89</v>
      </c>
      <c r="G220" s="5">
        <v>51</v>
      </c>
      <c r="H220" s="11">
        <v>2</v>
      </c>
      <c r="I220" s="16"/>
      <c r="J220" s="16"/>
      <c r="K220" s="16"/>
      <c r="L220" s="16"/>
      <c r="M220" s="16"/>
      <c r="N220" s="16"/>
      <c r="O220" s="1"/>
      <c r="P220" s="16"/>
      <c r="Q220" s="16"/>
      <c r="R220" s="16"/>
      <c r="S220" s="1"/>
      <c r="T220" s="16"/>
    </row>
    <row r="221" spans="1:20" x14ac:dyDescent="0.3">
      <c r="A221" s="22">
        <f t="shared" ref="A221:A284" si="4">A220+1</f>
        <v>3</v>
      </c>
      <c r="B221" s="7">
        <v>43833</v>
      </c>
      <c r="C221" s="5">
        <v>29</v>
      </c>
      <c r="D221" s="5">
        <v>18</v>
      </c>
      <c r="E221" s="27">
        <v>3.8888888888888893</v>
      </c>
      <c r="F221" s="5">
        <v>88</v>
      </c>
      <c r="G221" s="5">
        <v>49</v>
      </c>
      <c r="H221" s="11">
        <v>2</v>
      </c>
      <c r="I221" s="16"/>
      <c r="J221" s="16"/>
      <c r="K221" s="16"/>
      <c r="L221" s="16"/>
      <c r="M221" s="16"/>
      <c r="N221" s="16"/>
      <c r="O221" s="1"/>
      <c r="P221" s="16"/>
      <c r="Q221" s="16"/>
      <c r="R221" s="16"/>
      <c r="S221" s="1"/>
      <c r="T221" s="16"/>
    </row>
    <row r="222" spans="1:20" x14ac:dyDescent="0.3">
      <c r="A222" s="22">
        <f t="shared" si="4"/>
        <v>4</v>
      </c>
      <c r="B222" s="7">
        <v>43834</v>
      </c>
      <c r="C222" s="5">
        <v>29</v>
      </c>
      <c r="D222" s="5">
        <v>17</v>
      </c>
      <c r="E222" s="28">
        <v>2.7777777777777777</v>
      </c>
      <c r="F222" s="5">
        <v>94</v>
      </c>
      <c r="G222" s="5">
        <v>52</v>
      </c>
      <c r="H222" s="11">
        <v>2</v>
      </c>
      <c r="I222" s="16"/>
      <c r="J222" s="16"/>
      <c r="K222" s="16"/>
      <c r="L222" s="16"/>
      <c r="M222" s="16"/>
      <c r="N222" s="16"/>
      <c r="O222" s="1"/>
      <c r="P222" s="16"/>
      <c r="Q222" s="16"/>
      <c r="R222" s="16"/>
      <c r="S222" s="1"/>
      <c r="T222" s="16"/>
    </row>
    <row r="223" spans="1:20" x14ac:dyDescent="0.3">
      <c r="A223" s="22">
        <f t="shared" si="4"/>
        <v>5</v>
      </c>
      <c r="B223" s="7">
        <v>43835</v>
      </c>
      <c r="C223" s="5">
        <v>28</v>
      </c>
      <c r="D223" s="5">
        <v>16</v>
      </c>
      <c r="E223" s="28">
        <v>2.7777777777777777</v>
      </c>
      <c r="F223" s="5">
        <v>80</v>
      </c>
      <c r="G223" s="5">
        <v>53</v>
      </c>
      <c r="H223" s="11">
        <v>2</v>
      </c>
      <c r="I223" s="16"/>
      <c r="J223" s="16"/>
      <c r="K223" s="16"/>
      <c r="L223" s="16"/>
      <c r="M223" s="16"/>
      <c r="N223" s="16"/>
      <c r="O223" s="1"/>
      <c r="P223" s="16"/>
      <c r="Q223" s="16"/>
      <c r="R223" s="16"/>
      <c r="S223" s="1"/>
      <c r="T223" s="16"/>
    </row>
    <row r="224" spans="1:20" x14ac:dyDescent="0.3">
      <c r="A224" s="22">
        <f t="shared" si="4"/>
        <v>6</v>
      </c>
      <c r="B224" s="7">
        <v>43836</v>
      </c>
      <c r="C224" s="5">
        <v>27</v>
      </c>
      <c r="D224" s="5">
        <v>16</v>
      </c>
      <c r="E224" s="28">
        <v>3.6111111111111112</v>
      </c>
      <c r="F224" s="5">
        <v>68</v>
      </c>
      <c r="G224" s="5">
        <v>46</v>
      </c>
      <c r="H224" s="11">
        <v>2</v>
      </c>
      <c r="I224" s="16"/>
      <c r="J224" s="16"/>
      <c r="K224" s="16"/>
      <c r="L224" s="16"/>
      <c r="M224" s="16"/>
      <c r="N224" s="16"/>
      <c r="O224" s="1"/>
      <c r="P224" s="16"/>
      <c r="Q224" s="16"/>
      <c r="R224" s="16"/>
      <c r="S224" s="1"/>
      <c r="T224" s="16"/>
    </row>
    <row r="225" spans="1:20" x14ac:dyDescent="0.3">
      <c r="A225" s="22">
        <f t="shared" si="4"/>
        <v>7</v>
      </c>
      <c r="B225" s="7">
        <v>43837</v>
      </c>
      <c r="C225" s="5">
        <v>28</v>
      </c>
      <c r="D225" s="5">
        <v>18</v>
      </c>
      <c r="E225" s="28">
        <v>3.6111111111111112</v>
      </c>
      <c r="F225" s="5">
        <v>91</v>
      </c>
      <c r="G225" s="5">
        <v>50</v>
      </c>
      <c r="H225" s="11">
        <v>4</v>
      </c>
      <c r="I225" s="16"/>
      <c r="J225" s="16"/>
      <c r="K225" s="16"/>
      <c r="L225" s="16"/>
      <c r="M225" s="16"/>
      <c r="N225" s="16"/>
      <c r="O225" s="1"/>
      <c r="P225" s="16"/>
      <c r="Q225" s="16"/>
      <c r="R225" s="16"/>
      <c r="S225" s="1"/>
      <c r="T225" s="16"/>
    </row>
    <row r="226" spans="1:20" x14ac:dyDescent="0.3">
      <c r="A226" s="22">
        <f t="shared" si="4"/>
        <v>8</v>
      </c>
      <c r="B226" s="7">
        <v>43838</v>
      </c>
      <c r="C226" s="5">
        <v>29</v>
      </c>
      <c r="D226" s="5">
        <v>19</v>
      </c>
      <c r="E226" s="28">
        <v>3.8888888888888893</v>
      </c>
      <c r="F226" s="5">
        <v>88</v>
      </c>
      <c r="G226" s="5">
        <v>50</v>
      </c>
      <c r="H226" s="11">
        <v>2</v>
      </c>
      <c r="I226" s="16"/>
      <c r="J226" s="16"/>
      <c r="K226" s="16"/>
      <c r="L226" s="16"/>
      <c r="M226" s="16"/>
      <c r="N226" s="16"/>
      <c r="O226" s="1"/>
      <c r="P226" s="16"/>
      <c r="Q226" s="16"/>
      <c r="R226" s="16"/>
      <c r="S226" s="1"/>
      <c r="T226" s="16"/>
    </row>
    <row r="227" spans="1:20" x14ac:dyDescent="0.3">
      <c r="A227" s="22">
        <f t="shared" si="4"/>
        <v>9</v>
      </c>
      <c r="B227" s="7">
        <v>43839</v>
      </c>
      <c r="C227" s="5">
        <v>30</v>
      </c>
      <c r="D227" s="5">
        <v>19</v>
      </c>
      <c r="E227" s="28">
        <v>3.6111111111111112</v>
      </c>
      <c r="F227" s="5">
        <v>86</v>
      </c>
      <c r="G227" s="5">
        <v>47</v>
      </c>
      <c r="H227" s="11">
        <v>2</v>
      </c>
      <c r="I227" s="16"/>
      <c r="J227" s="16"/>
      <c r="K227" s="16"/>
      <c r="L227" s="16"/>
      <c r="M227" s="16"/>
      <c r="N227" s="16"/>
      <c r="O227" s="1"/>
      <c r="P227" s="16"/>
      <c r="Q227" s="16"/>
      <c r="R227" s="16"/>
      <c r="S227" s="1"/>
      <c r="T227" s="16"/>
    </row>
    <row r="228" spans="1:20" x14ac:dyDescent="0.3">
      <c r="A228" s="22">
        <f t="shared" si="4"/>
        <v>10</v>
      </c>
      <c r="B228" s="7">
        <v>43840</v>
      </c>
      <c r="C228" s="11">
        <v>29</v>
      </c>
      <c r="D228" s="11">
        <v>18</v>
      </c>
      <c r="E228" s="27">
        <v>3.3333333333333335</v>
      </c>
      <c r="F228" s="11">
        <v>89</v>
      </c>
      <c r="G228" s="11">
        <v>48</v>
      </c>
      <c r="H228" s="11">
        <v>4</v>
      </c>
    </row>
    <row r="229" spans="1:20" x14ac:dyDescent="0.3">
      <c r="A229" s="22">
        <f t="shared" si="4"/>
        <v>11</v>
      </c>
      <c r="B229" s="7">
        <v>43841</v>
      </c>
      <c r="C229" s="11">
        <v>28</v>
      </c>
      <c r="D229" s="11">
        <v>16</v>
      </c>
      <c r="E229" s="27">
        <v>3.3333333333333335</v>
      </c>
      <c r="F229" s="11">
        <v>69</v>
      </c>
      <c r="G229" s="11">
        <v>47</v>
      </c>
      <c r="H229" s="11">
        <v>1</v>
      </c>
    </row>
    <row r="230" spans="1:20" x14ac:dyDescent="0.3">
      <c r="A230" s="22">
        <f t="shared" si="4"/>
        <v>12</v>
      </c>
      <c r="B230" s="7">
        <v>43842</v>
      </c>
      <c r="C230" s="11">
        <v>28</v>
      </c>
      <c r="D230" s="11">
        <v>16</v>
      </c>
      <c r="E230" s="27">
        <v>2.7777777777777777</v>
      </c>
      <c r="F230" s="11">
        <v>63</v>
      </c>
      <c r="G230" s="11">
        <v>40</v>
      </c>
      <c r="H230" s="11">
        <v>0</v>
      </c>
    </row>
    <row r="231" spans="1:20" x14ac:dyDescent="0.3">
      <c r="A231" s="22">
        <f t="shared" si="4"/>
        <v>13</v>
      </c>
      <c r="B231" s="7">
        <v>43843</v>
      </c>
      <c r="C231" s="11">
        <v>28</v>
      </c>
      <c r="D231" s="11">
        <v>17</v>
      </c>
      <c r="E231" s="27">
        <v>2.2222222222222223</v>
      </c>
      <c r="F231" s="11">
        <v>48</v>
      </c>
      <c r="G231" s="11">
        <v>31</v>
      </c>
      <c r="H231" s="11">
        <v>0</v>
      </c>
    </row>
    <row r="232" spans="1:20" x14ac:dyDescent="0.3">
      <c r="A232" s="22">
        <f t="shared" si="4"/>
        <v>14</v>
      </c>
      <c r="B232" s="7">
        <v>43844</v>
      </c>
      <c r="C232" s="11">
        <v>30</v>
      </c>
      <c r="D232" s="11">
        <v>17</v>
      </c>
      <c r="E232" s="27">
        <v>2.7777777777777777</v>
      </c>
      <c r="F232" s="11">
        <v>62</v>
      </c>
      <c r="G232" s="11">
        <v>31</v>
      </c>
      <c r="H232" s="11">
        <v>2</v>
      </c>
    </row>
    <row r="233" spans="1:20" x14ac:dyDescent="0.3">
      <c r="A233" s="22">
        <f t="shared" si="4"/>
        <v>15</v>
      </c>
      <c r="B233" s="7">
        <v>43845</v>
      </c>
      <c r="C233" s="11">
        <v>31</v>
      </c>
      <c r="D233" s="11">
        <v>17</v>
      </c>
      <c r="E233" s="27">
        <v>4.166666666666667</v>
      </c>
      <c r="F233" s="11">
        <v>77</v>
      </c>
      <c r="G233" s="11">
        <v>27</v>
      </c>
      <c r="H233" s="11">
        <v>0</v>
      </c>
    </row>
    <row r="234" spans="1:20" x14ac:dyDescent="0.3">
      <c r="A234" s="22">
        <f t="shared" si="4"/>
        <v>16</v>
      </c>
      <c r="B234" s="7">
        <v>43846</v>
      </c>
      <c r="C234" s="11">
        <v>30</v>
      </c>
      <c r="D234" s="11">
        <v>15</v>
      </c>
      <c r="E234" s="27">
        <v>5</v>
      </c>
      <c r="F234" s="11">
        <v>74</v>
      </c>
      <c r="G234" s="11">
        <v>29</v>
      </c>
      <c r="H234" s="11">
        <v>1</v>
      </c>
    </row>
    <row r="235" spans="1:20" x14ac:dyDescent="0.3">
      <c r="A235" s="22">
        <f t="shared" si="4"/>
        <v>17</v>
      </c>
      <c r="B235" s="7">
        <v>43847</v>
      </c>
      <c r="C235" s="11">
        <v>30</v>
      </c>
      <c r="D235" s="11">
        <v>15</v>
      </c>
      <c r="E235" s="27">
        <v>3.8888888888888893</v>
      </c>
      <c r="F235" s="11">
        <v>78</v>
      </c>
      <c r="G235" s="11">
        <v>30</v>
      </c>
      <c r="H235" s="11">
        <v>1</v>
      </c>
    </row>
    <row r="236" spans="1:20" x14ac:dyDescent="0.3">
      <c r="A236" s="22">
        <f t="shared" si="4"/>
        <v>18</v>
      </c>
      <c r="B236" s="7">
        <v>43848</v>
      </c>
      <c r="C236" s="11">
        <v>29</v>
      </c>
      <c r="D236" s="11">
        <v>17</v>
      </c>
      <c r="E236" s="27">
        <v>1.9444444444444446</v>
      </c>
      <c r="F236" s="11">
        <v>54</v>
      </c>
      <c r="G236" s="11">
        <v>41</v>
      </c>
      <c r="H236" s="11">
        <v>4</v>
      </c>
    </row>
    <row r="237" spans="1:20" x14ac:dyDescent="0.3">
      <c r="A237" s="22">
        <f t="shared" si="4"/>
        <v>19</v>
      </c>
      <c r="B237" s="7">
        <v>43849</v>
      </c>
      <c r="C237" s="11">
        <v>30</v>
      </c>
      <c r="D237" s="11">
        <v>17</v>
      </c>
      <c r="E237" s="27">
        <v>3.6111111111111112</v>
      </c>
      <c r="F237" s="11">
        <v>82</v>
      </c>
      <c r="G237" s="11">
        <v>36</v>
      </c>
      <c r="H237" s="11">
        <v>4</v>
      </c>
    </row>
    <row r="238" spans="1:20" x14ac:dyDescent="0.3">
      <c r="A238" s="22">
        <f t="shared" si="4"/>
        <v>20</v>
      </c>
      <c r="B238" s="7">
        <v>43850</v>
      </c>
      <c r="C238" s="11">
        <v>29</v>
      </c>
      <c r="D238" s="11">
        <v>17</v>
      </c>
      <c r="E238" s="27">
        <v>2.2222222222222223</v>
      </c>
      <c r="F238" s="11">
        <v>82</v>
      </c>
      <c r="G238" s="11">
        <v>42</v>
      </c>
      <c r="H238" s="11">
        <v>2</v>
      </c>
    </row>
    <row r="239" spans="1:20" x14ac:dyDescent="0.3">
      <c r="A239" s="22">
        <f t="shared" si="4"/>
        <v>21</v>
      </c>
      <c r="B239" s="7">
        <v>43851</v>
      </c>
      <c r="C239" s="11">
        <v>29</v>
      </c>
      <c r="D239" s="11">
        <v>18</v>
      </c>
      <c r="E239" s="27">
        <v>3.6111111111111112</v>
      </c>
      <c r="F239" s="11">
        <v>71</v>
      </c>
      <c r="G239" s="11">
        <v>42</v>
      </c>
      <c r="H239" s="11">
        <v>2</v>
      </c>
    </row>
    <row r="240" spans="1:20" x14ac:dyDescent="0.3">
      <c r="A240" s="22">
        <f t="shared" si="4"/>
        <v>22</v>
      </c>
      <c r="B240" s="7">
        <v>43852</v>
      </c>
      <c r="C240" s="11">
        <v>31</v>
      </c>
      <c r="D240" s="11">
        <v>17</v>
      </c>
      <c r="E240" s="27">
        <v>4.4444444444444446</v>
      </c>
      <c r="F240" s="11">
        <v>75</v>
      </c>
      <c r="G240" s="11">
        <v>37</v>
      </c>
      <c r="H240" s="11">
        <v>0</v>
      </c>
    </row>
    <row r="241" spans="1:8" x14ac:dyDescent="0.3">
      <c r="A241" s="22">
        <f t="shared" si="4"/>
        <v>23</v>
      </c>
      <c r="B241" s="7">
        <v>43853</v>
      </c>
      <c r="C241" s="11">
        <v>31</v>
      </c>
      <c r="D241" s="11">
        <v>18</v>
      </c>
      <c r="E241" s="27">
        <v>3.6111111111111112</v>
      </c>
      <c r="F241" s="11">
        <v>72</v>
      </c>
      <c r="G241" s="11">
        <v>32</v>
      </c>
      <c r="H241" s="11">
        <v>0</v>
      </c>
    </row>
    <row r="242" spans="1:8" x14ac:dyDescent="0.3">
      <c r="A242" s="22">
        <f t="shared" si="4"/>
        <v>24</v>
      </c>
      <c r="B242" s="7">
        <v>43854</v>
      </c>
      <c r="C242" s="11">
        <v>30</v>
      </c>
      <c r="D242" s="11">
        <v>18</v>
      </c>
      <c r="E242" s="27">
        <v>2.5</v>
      </c>
      <c r="F242" s="11">
        <v>53</v>
      </c>
      <c r="G242" s="11">
        <v>26</v>
      </c>
      <c r="H242" s="11">
        <v>1</v>
      </c>
    </row>
    <row r="243" spans="1:8" x14ac:dyDescent="0.3">
      <c r="A243" s="22">
        <f t="shared" si="4"/>
        <v>25</v>
      </c>
      <c r="B243" s="7">
        <v>43855</v>
      </c>
      <c r="C243" s="11">
        <v>31</v>
      </c>
      <c r="D243" s="11">
        <v>18</v>
      </c>
      <c r="E243" s="27">
        <v>2.7777777777777777</v>
      </c>
      <c r="F243" s="11">
        <v>53</v>
      </c>
      <c r="G243" s="11">
        <v>28</v>
      </c>
      <c r="H243" s="11">
        <v>0</v>
      </c>
    </row>
    <row r="244" spans="1:8" x14ac:dyDescent="0.3">
      <c r="A244" s="22">
        <f t="shared" si="4"/>
        <v>26</v>
      </c>
      <c r="B244" s="7">
        <v>43856</v>
      </c>
      <c r="C244" s="11">
        <v>31</v>
      </c>
      <c r="D244" s="11">
        <v>18</v>
      </c>
      <c r="E244" s="27">
        <v>2.5</v>
      </c>
      <c r="F244" s="11">
        <v>56</v>
      </c>
      <c r="G244" s="11">
        <v>27</v>
      </c>
      <c r="H244" s="11">
        <v>1</v>
      </c>
    </row>
    <row r="245" spans="1:8" x14ac:dyDescent="0.3">
      <c r="A245" s="22">
        <f t="shared" si="4"/>
        <v>27</v>
      </c>
      <c r="B245" s="7">
        <v>43857</v>
      </c>
      <c r="C245" s="11">
        <v>32</v>
      </c>
      <c r="D245" s="11">
        <v>18</v>
      </c>
      <c r="E245" s="27">
        <v>3.0555555555555558</v>
      </c>
      <c r="F245" s="11">
        <v>56</v>
      </c>
      <c r="G245" s="11">
        <v>26</v>
      </c>
      <c r="H245" s="11">
        <v>0</v>
      </c>
    </row>
    <row r="246" spans="1:8" x14ac:dyDescent="0.3">
      <c r="A246" s="22">
        <f t="shared" si="4"/>
        <v>28</v>
      </c>
      <c r="B246" s="7">
        <v>43858</v>
      </c>
      <c r="C246" s="11">
        <v>33</v>
      </c>
      <c r="D246" s="11">
        <v>19</v>
      </c>
      <c r="E246" s="27">
        <v>4.166666666666667</v>
      </c>
      <c r="F246" s="11">
        <v>57</v>
      </c>
      <c r="G246" s="11">
        <v>26</v>
      </c>
      <c r="H246" s="11">
        <v>1</v>
      </c>
    </row>
    <row r="247" spans="1:8" x14ac:dyDescent="0.3">
      <c r="A247" s="22">
        <f t="shared" si="4"/>
        <v>29</v>
      </c>
      <c r="B247" s="7">
        <v>43859</v>
      </c>
      <c r="C247" s="11">
        <v>33</v>
      </c>
      <c r="D247" s="11">
        <v>18</v>
      </c>
      <c r="E247" s="27">
        <v>3.8888888888888893</v>
      </c>
      <c r="F247" s="11">
        <v>49</v>
      </c>
      <c r="G247" s="11">
        <v>27</v>
      </c>
      <c r="H247" s="11">
        <v>1</v>
      </c>
    </row>
    <row r="248" spans="1:8" x14ac:dyDescent="0.3">
      <c r="A248" s="22">
        <f t="shared" si="4"/>
        <v>30</v>
      </c>
      <c r="B248" s="7">
        <v>43860</v>
      </c>
      <c r="C248" s="11">
        <v>32</v>
      </c>
      <c r="D248" s="11">
        <v>17</v>
      </c>
      <c r="E248" s="27">
        <v>2.5</v>
      </c>
      <c r="F248" s="11">
        <v>63</v>
      </c>
      <c r="G248" s="11">
        <v>29</v>
      </c>
      <c r="H248" s="11">
        <v>0</v>
      </c>
    </row>
    <row r="249" spans="1:8" x14ac:dyDescent="0.3">
      <c r="A249" s="22">
        <f t="shared" si="4"/>
        <v>31</v>
      </c>
      <c r="B249" s="7">
        <v>43861</v>
      </c>
      <c r="C249" s="11">
        <v>31</v>
      </c>
      <c r="D249" s="11">
        <v>16</v>
      </c>
      <c r="E249" s="27">
        <v>3.0555555555555558</v>
      </c>
      <c r="F249" s="11">
        <v>52</v>
      </c>
      <c r="G249" s="11">
        <v>27</v>
      </c>
      <c r="H249" s="11">
        <v>0</v>
      </c>
    </row>
    <row r="250" spans="1:8" x14ac:dyDescent="0.3">
      <c r="A250" s="22">
        <f t="shared" si="4"/>
        <v>32</v>
      </c>
      <c r="B250" s="7">
        <v>43862</v>
      </c>
      <c r="C250" s="11">
        <v>31</v>
      </c>
      <c r="D250" s="11">
        <v>17</v>
      </c>
      <c r="E250" s="27">
        <v>3.8888888888888893</v>
      </c>
      <c r="F250" s="11">
        <v>63</v>
      </c>
      <c r="G250" s="11">
        <v>28</v>
      </c>
      <c r="H250" s="11">
        <v>1</v>
      </c>
    </row>
    <row r="251" spans="1:8" x14ac:dyDescent="0.3">
      <c r="A251" s="22">
        <f t="shared" si="4"/>
        <v>33</v>
      </c>
      <c r="B251" s="7">
        <v>43863</v>
      </c>
      <c r="C251" s="11">
        <v>30</v>
      </c>
      <c r="D251" s="11">
        <v>16</v>
      </c>
      <c r="E251" s="27">
        <v>4.166666666666667</v>
      </c>
      <c r="F251" s="11">
        <v>82</v>
      </c>
      <c r="G251" s="11">
        <v>35</v>
      </c>
      <c r="H251" s="11">
        <v>4</v>
      </c>
    </row>
    <row r="252" spans="1:8" x14ac:dyDescent="0.3">
      <c r="A252" s="22">
        <f t="shared" si="4"/>
        <v>34</v>
      </c>
      <c r="B252" s="7">
        <v>43864</v>
      </c>
      <c r="C252" s="11">
        <v>29</v>
      </c>
      <c r="D252" s="11">
        <v>17</v>
      </c>
      <c r="E252" s="27">
        <v>3.6111111111111112</v>
      </c>
      <c r="F252" s="11">
        <v>77</v>
      </c>
      <c r="G252" s="11">
        <v>43</v>
      </c>
      <c r="H252" s="11">
        <v>3</v>
      </c>
    </row>
    <row r="253" spans="1:8" x14ac:dyDescent="0.3">
      <c r="A253" s="22">
        <f t="shared" si="4"/>
        <v>35</v>
      </c>
      <c r="B253" s="7">
        <v>43865</v>
      </c>
      <c r="C253" s="11">
        <v>31</v>
      </c>
      <c r="D253" s="11">
        <v>17</v>
      </c>
      <c r="E253" s="27">
        <v>4.4444444444444446</v>
      </c>
      <c r="F253" s="11">
        <v>65</v>
      </c>
      <c r="G253" s="11">
        <v>30</v>
      </c>
      <c r="H253" s="11">
        <v>3</v>
      </c>
    </row>
    <row r="254" spans="1:8" x14ac:dyDescent="0.3">
      <c r="A254" s="22">
        <f t="shared" si="4"/>
        <v>36</v>
      </c>
      <c r="B254" s="7">
        <v>43866</v>
      </c>
      <c r="C254" s="11">
        <v>32</v>
      </c>
      <c r="D254" s="11">
        <v>18</v>
      </c>
      <c r="E254" s="27">
        <v>3.8888888888888893</v>
      </c>
      <c r="F254" s="11">
        <v>66</v>
      </c>
      <c r="G254" s="11">
        <v>27</v>
      </c>
      <c r="H254" s="11">
        <v>4</v>
      </c>
    </row>
    <row r="255" spans="1:8" x14ac:dyDescent="0.3">
      <c r="A255" s="22">
        <f t="shared" si="4"/>
        <v>37</v>
      </c>
      <c r="B255" s="7">
        <v>43867</v>
      </c>
      <c r="C255" s="11">
        <v>31</v>
      </c>
      <c r="D255" s="11">
        <v>19</v>
      </c>
      <c r="E255" s="27">
        <v>3.3333333333333335</v>
      </c>
      <c r="F255" s="11">
        <v>59</v>
      </c>
      <c r="G255" s="11">
        <v>31</v>
      </c>
      <c r="H255" s="11">
        <v>4</v>
      </c>
    </row>
    <row r="256" spans="1:8" x14ac:dyDescent="0.3">
      <c r="A256" s="22">
        <f t="shared" si="4"/>
        <v>38</v>
      </c>
      <c r="B256" s="7">
        <v>43868</v>
      </c>
      <c r="C256" s="11">
        <v>32</v>
      </c>
      <c r="D256" s="11">
        <v>20</v>
      </c>
      <c r="E256" s="27">
        <v>5</v>
      </c>
      <c r="F256" s="11">
        <v>59</v>
      </c>
      <c r="G256" s="11">
        <v>26</v>
      </c>
      <c r="H256" s="11">
        <v>5</v>
      </c>
    </row>
    <row r="257" spans="1:8" x14ac:dyDescent="0.3">
      <c r="A257" s="22">
        <f t="shared" si="4"/>
        <v>39</v>
      </c>
      <c r="B257" s="7">
        <v>43869</v>
      </c>
      <c r="C257" s="11">
        <v>32</v>
      </c>
      <c r="D257" s="11">
        <v>19</v>
      </c>
      <c r="E257" s="27">
        <v>5</v>
      </c>
      <c r="F257" s="11">
        <v>71</v>
      </c>
      <c r="G257" s="11">
        <v>27</v>
      </c>
      <c r="H257" s="11">
        <v>5</v>
      </c>
    </row>
    <row r="258" spans="1:8" x14ac:dyDescent="0.3">
      <c r="A258" s="22">
        <f t="shared" si="4"/>
        <v>40</v>
      </c>
      <c r="B258" s="7">
        <v>43870</v>
      </c>
      <c r="C258" s="11">
        <v>29</v>
      </c>
      <c r="D258" s="11">
        <v>17</v>
      </c>
      <c r="E258" s="27">
        <v>3.6111111111111112</v>
      </c>
      <c r="F258" s="11">
        <v>87</v>
      </c>
      <c r="G258" s="11">
        <v>39</v>
      </c>
      <c r="H258" s="11">
        <v>3</v>
      </c>
    </row>
    <row r="259" spans="1:8" x14ac:dyDescent="0.3">
      <c r="A259" s="22">
        <f t="shared" si="4"/>
        <v>41</v>
      </c>
      <c r="B259" s="7">
        <v>43871</v>
      </c>
      <c r="C259" s="11">
        <v>28</v>
      </c>
      <c r="D259" s="11">
        <v>17</v>
      </c>
      <c r="E259" s="27">
        <v>4.166666666666667</v>
      </c>
      <c r="F259" s="11">
        <v>83</v>
      </c>
      <c r="G259" s="11">
        <v>46</v>
      </c>
      <c r="H259" s="11">
        <v>5</v>
      </c>
    </row>
    <row r="260" spans="1:8" x14ac:dyDescent="0.3">
      <c r="A260" s="22">
        <f t="shared" si="4"/>
        <v>42</v>
      </c>
      <c r="B260" s="7">
        <v>43872</v>
      </c>
      <c r="C260" s="11">
        <v>29</v>
      </c>
      <c r="D260" s="11">
        <v>16</v>
      </c>
      <c r="E260" s="27">
        <v>4.166666666666667</v>
      </c>
      <c r="F260" s="11">
        <v>85</v>
      </c>
      <c r="G260" s="11">
        <v>43</v>
      </c>
      <c r="H260" s="11">
        <v>2</v>
      </c>
    </row>
    <row r="261" spans="1:8" x14ac:dyDescent="0.3">
      <c r="A261" s="22">
        <f t="shared" si="4"/>
        <v>43</v>
      </c>
      <c r="B261" s="7">
        <v>43873</v>
      </c>
      <c r="C261" s="11">
        <v>28</v>
      </c>
      <c r="D261" s="11">
        <v>17</v>
      </c>
      <c r="E261" s="27">
        <v>3.6111111111111112</v>
      </c>
      <c r="F261" s="11">
        <v>87</v>
      </c>
      <c r="G261" s="11">
        <v>42</v>
      </c>
      <c r="H261" s="11">
        <v>3</v>
      </c>
    </row>
    <row r="262" spans="1:8" x14ac:dyDescent="0.3">
      <c r="A262" s="22">
        <f t="shared" si="4"/>
        <v>44</v>
      </c>
      <c r="B262" s="7">
        <v>43874</v>
      </c>
      <c r="C262" s="11">
        <v>27</v>
      </c>
      <c r="D262" s="11">
        <v>17</v>
      </c>
      <c r="E262" s="27">
        <v>2.5</v>
      </c>
      <c r="F262" s="11">
        <v>77</v>
      </c>
      <c r="G262" s="11">
        <v>49</v>
      </c>
      <c r="H262" s="11">
        <v>2</v>
      </c>
    </row>
    <row r="263" spans="1:8" x14ac:dyDescent="0.3">
      <c r="A263" s="22">
        <f t="shared" si="4"/>
        <v>45</v>
      </c>
      <c r="B263" s="7">
        <v>43875</v>
      </c>
      <c r="C263" s="11">
        <v>31</v>
      </c>
      <c r="D263" s="11">
        <v>19</v>
      </c>
      <c r="E263" s="27">
        <v>2.7777777777777777</v>
      </c>
      <c r="F263" s="11">
        <v>36</v>
      </c>
      <c r="G263" s="11">
        <v>25</v>
      </c>
      <c r="H263" s="11">
        <v>3</v>
      </c>
    </row>
    <row r="264" spans="1:8" x14ac:dyDescent="0.3">
      <c r="A264" s="22">
        <f t="shared" si="4"/>
        <v>46</v>
      </c>
      <c r="B264" s="7">
        <v>43876</v>
      </c>
      <c r="C264" s="11">
        <v>32</v>
      </c>
      <c r="D264" s="11">
        <v>19</v>
      </c>
      <c r="E264" s="27">
        <v>2.2222222222222223</v>
      </c>
      <c r="F264" s="11">
        <v>33</v>
      </c>
      <c r="G264" s="11">
        <v>19</v>
      </c>
      <c r="H264" s="11">
        <v>0</v>
      </c>
    </row>
    <row r="265" spans="1:8" x14ac:dyDescent="0.3">
      <c r="A265" s="22">
        <f t="shared" si="4"/>
        <v>47</v>
      </c>
      <c r="B265" s="7">
        <v>43877</v>
      </c>
      <c r="C265" s="11">
        <v>33</v>
      </c>
      <c r="D265" s="11">
        <v>19</v>
      </c>
      <c r="E265" s="27">
        <v>2.5</v>
      </c>
      <c r="F265" s="11">
        <v>42</v>
      </c>
      <c r="G265" s="11">
        <v>18</v>
      </c>
      <c r="H265" s="11">
        <v>0</v>
      </c>
    </row>
    <row r="266" spans="1:8" x14ac:dyDescent="0.3">
      <c r="A266" s="22">
        <f t="shared" si="4"/>
        <v>48</v>
      </c>
      <c r="B266" s="7">
        <v>43878</v>
      </c>
      <c r="C266" s="11">
        <v>33</v>
      </c>
      <c r="D266" s="11">
        <v>18</v>
      </c>
      <c r="E266" s="27">
        <v>3.0555555555555558</v>
      </c>
      <c r="F266" s="11">
        <v>52</v>
      </c>
      <c r="G266" s="11">
        <v>21</v>
      </c>
      <c r="H266" s="11">
        <v>0</v>
      </c>
    </row>
    <row r="267" spans="1:8" x14ac:dyDescent="0.3">
      <c r="A267" s="22">
        <f t="shared" si="4"/>
        <v>49</v>
      </c>
      <c r="B267" s="7">
        <v>43879</v>
      </c>
      <c r="C267" s="11">
        <v>33</v>
      </c>
      <c r="D267" s="11">
        <v>17</v>
      </c>
      <c r="E267" s="27">
        <v>3.0555555555555558</v>
      </c>
      <c r="F267" s="11">
        <v>29</v>
      </c>
      <c r="G267" s="11">
        <v>20</v>
      </c>
      <c r="H267" s="11">
        <v>0</v>
      </c>
    </row>
    <row r="268" spans="1:8" x14ac:dyDescent="0.3">
      <c r="A268" s="22">
        <f t="shared" si="4"/>
        <v>50</v>
      </c>
      <c r="B268" s="7">
        <v>43880</v>
      </c>
      <c r="C268" s="11">
        <v>33</v>
      </c>
      <c r="D268" s="11">
        <v>16</v>
      </c>
      <c r="E268" s="27">
        <v>3.0555555555555558</v>
      </c>
      <c r="F268" s="11">
        <v>42</v>
      </c>
      <c r="G268" s="11">
        <v>12</v>
      </c>
      <c r="H268" s="11">
        <v>5</v>
      </c>
    </row>
    <row r="269" spans="1:8" x14ac:dyDescent="0.3">
      <c r="A269" s="22">
        <f t="shared" si="4"/>
        <v>51</v>
      </c>
      <c r="B269" s="7">
        <v>43881</v>
      </c>
      <c r="C269" s="11">
        <v>33</v>
      </c>
      <c r="D269" s="11">
        <v>17</v>
      </c>
      <c r="E269" s="27">
        <v>4.166666666666667</v>
      </c>
      <c r="F269" s="11">
        <v>63</v>
      </c>
      <c r="G269" s="11">
        <v>22</v>
      </c>
      <c r="H269" s="11">
        <v>0</v>
      </c>
    </row>
    <row r="270" spans="1:8" x14ac:dyDescent="0.3">
      <c r="A270" s="22">
        <f t="shared" si="4"/>
        <v>52</v>
      </c>
      <c r="B270" s="7">
        <v>43882</v>
      </c>
      <c r="C270" s="11">
        <v>32</v>
      </c>
      <c r="D270" s="11">
        <v>16</v>
      </c>
      <c r="E270" s="27">
        <v>5</v>
      </c>
      <c r="F270" s="11">
        <v>60</v>
      </c>
      <c r="G270" s="11">
        <v>28</v>
      </c>
      <c r="H270" s="11">
        <v>0</v>
      </c>
    </row>
    <row r="271" spans="1:8" x14ac:dyDescent="0.3">
      <c r="A271" s="22">
        <f t="shared" si="4"/>
        <v>53</v>
      </c>
      <c r="B271" s="7">
        <v>43883</v>
      </c>
      <c r="C271" s="11">
        <v>31</v>
      </c>
      <c r="D271" s="11">
        <v>16</v>
      </c>
      <c r="E271" s="27">
        <v>4.4444444444444446</v>
      </c>
      <c r="F271" s="11">
        <v>62</v>
      </c>
      <c r="G271" s="11">
        <v>23</v>
      </c>
      <c r="H271" s="11">
        <v>0</v>
      </c>
    </row>
    <row r="272" spans="1:8" x14ac:dyDescent="0.3">
      <c r="A272" s="22">
        <f t="shared" si="4"/>
        <v>54</v>
      </c>
      <c r="B272" s="7">
        <v>43884</v>
      </c>
      <c r="C272" s="11">
        <v>32</v>
      </c>
      <c r="D272" s="11">
        <v>16</v>
      </c>
      <c r="E272" s="27">
        <v>4.4444444444444446</v>
      </c>
      <c r="F272" s="11">
        <v>62</v>
      </c>
      <c r="G272" s="11">
        <v>21</v>
      </c>
      <c r="H272" s="11">
        <v>0</v>
      </c>
    </row>
    <row r="273" spans="1:8" x14ac:dyDescent="0.3">
      <c r="A273" s="22">
        <f t="shared" si="4"/>
        <v>55</v>
      </c>
      <c r="B273" s="7">
        <v>43885</v>
      </c>
      <c r="C273" s="11">
        <v>32</v>
      </c>
      <c r="D273" s="11">
        <v>18</v>
      </c>
      <c r="E273" s="27">
        <v>4.7222222222222223</v>
      </c>
      <c r="F273" s="11">
        <v>60</v>
      </c>
      <c r="G273" s="11">
        <v>22</v>
      </c>
      <c r="H273" s="11">
        <v>0</v>
      </c>
    </row>
    <row r="274" spans="1:8" x14ac:dyDescent="0.3">
      <c r="A274" s="22">
        <f t="shared" si="4"/>
        <v>56</v>
      </c>
      <c r="B274" s="7">
        <v>43886</v>
      </c>
      <c r="C274" s="11">
        <v>34</v>
      </c>
      <c r="D274" s="11">
        <v>19</v>
      </c>
      <c r="E274" s="27">
        <v>3.6111111111111112</v>
      </c>
      <c r="F274" s="11">
        <v>57</v>
      </c>
      <c r="G274" s="11">
        <v>21</v>
      </c>
      <c r="H274" s="11">
        <v>4</v>
      </c>
    </row>
    <row r="275" spans="1:8" x14ac:dyDescent="0.3">
      <c r="A275" s="22">
        <f t="shared" si="4"/>
        <v>57</v>
      </c>
      <c r="B275" s="7">
        <v>43887</v>
      </c>
      <c r="C275" s="11">
        <v>33</v>
      </c>
      <c r="D275" s="11">
        <v>17</v>
      </c>
      <c r="E275" s="27">
        <v>2.7777777777777777</v>
      </c>
      <c r="F275" s="11">
        <v>80</v>
      </c>
      <c r="G275" s="11">
        <v>16</v>
      </c>
      <c r="H275" s="11">
        <v>0</v>
      </c>
    </row>
    <row r="276" spans="1:8" x14ac:dyDescent="0.3">
      <c r="A276" s="22">
        <f t="shared" si="4"/>
        <v>58</v>
      </c>
      <c r="B276" s="7">
        <v>43888</v>
      </c>
      <c r="C276" s="11">
        <v>32</v>
      </c>
      <c r="D276" s="11">
        <v>17</v>
      </c>
      <c r="E276" s="27">
        <v>3.0555555555555558</v>
      </c>
      <c r="F276" s="11">
        <v>40</v>
      </c>
      <c r="G276" s="11">
        <v>22</v>
      </c>
      <c r="H276" s="11">
        <v>0</v>
      </c>
    </row>
    <row r="277" spans="1:8" x14ac:dyDescent="0.3">
      <c r="A277" s="22">
        <f t="shared" si="4"/>
        <v>59</v>
      </c>
      <c r="B277" s="7">
        <v>43889</v>
      </c>
      <c r="C277" s="11">
        <v>31</v>
      </c>
      <c r="D277" s="11">
        <v>16</v>
      </c>
      <c r="E277" s="27">
        <v>3.3333333333333335</v>
      </c>
      <c r="F277" s="11">
        <v>85</v>
      </c>
      <c r="G277" s="11">
        <v>16</v>
      </c>
      <c r="H277" s="11">
        <v>0</v>
      </c>
    </row>
    <row r="278" spans="1:8" x14ac:dyDescent="0.3">
      <c r="A278" s="22">
        <f t="shared" si="4"/>
        <v>60</v>
      </c>
      <c r="B278" s="7">
        <v>43890</v>
      </c>
      <c r="C278" s="11">
        <v>32</v>
      </c>
      <c r="D278" s="11">
        <v>17</v>
      </c>
      <c r="E278" s="27">
        <v>3.8888888888888893</v>
      </c>
      <c r="F278" s="11">
        <v>75</v>
      </c>
      <c r="G278" s="11">
        <v>25</v>
      </c>
      <c r="H278" s="11">
        <v>1</v>
      </c>
    </row>
    <row r="279" spans="1:8" x14ac:dyDescent="0.3">
      <c r="A279" s="22">
        <f t="shared" si="4"/>
        <v>61</v>
      </c>
      <c r="B279" s="7">
        <v>43891</v>
      </c>
      <c r="C279" s="11">
        <v>32</v>
      </c>
      <c r="D279" s="11">
        <v>18</v>
      </c>
      <c r="E279" s="27">
        <v>2.7777777777777777</v>
      </c>
      <c r="F279" s="11">
        <v>67</v>
      </c>
      <c r="G279" s="11">
        <v>28</v>
      </c>
      <c r="H279" s="11">
        <v>3</v>
      </c>
    </row>
    <row r="280" spans="1:8" x14ac:dyDescent="0.3">
      <c r="A280" s="22">
        <f t="shared" si="4"/>
        <v>62</v>
      </c>
      <c r="B280" s="7">
        <v>43892</v>
      </c>
      <c r="C280" s="11">
        <v>32</v>
      </c>
      <c r="D280" s="11">
        <v>19</v>
      </c>
      <c r="E280" s="27">
        <v>2.7777777777777777</v>
      </c>
      <c r="F280" s="11">
        <v>70</v>
      </c>
      <c r="G280" s="11">
        <v>31</v>
      </c>
      <c r="H280" s="11">
        <v>5</v>
      </c>
    </row>
    <row r="281" spans="1:8" x14ac:dyDescent="0.3">
      <c r="A281" s="22">
        <f t="shared" si="4"/>
        <v>63</v>
      </c>
      <c r="B281" s="7">
        <v>43893</v>
      </c>
      <c r="C281" s="11">
        <v>33</v>
      </c>
      <c r="D281" s="11">
        <v>19</v>
      </c>
      <c r="E281" s="27">
        <v>2.2222222222222223</v>
      </c>
      <c r="F281" s="11">
        <v>48</v>
      </c>
      <c r="G281" s="11">
        <v>29</v>
      </c>
      <c r="H281" s="11">
        <v>4</v>
      </c>
    </row>
    <row r="282" spans="1:8" x14ac:dyDescent="0.3">
      <c r="A282" s="22">
        <f t="shared" si="4"/>
        <v>64</v>
      </c>
      <c r="B282" s="7">
        <v>43894</v>
      </c>
      <c r="C282" s="11">
        <v>34</v>
      </c>
      <c r="D282" s="11">
        <v>22</v>
      </c>
      <c r="E282" s="27">
        <v>3.0555555555555558</v>
      </c>
      <c r="F282" s="11">
        <v>40</v>
      </c>
      <c r="G282" s="11">
        <v>26</v>
      </c>
      <c r="H282" s="11">
        <v>6</v>
      </c>
    </row>
    <row r="283" spans="1:8" x14ac:dyDescent="0.3">
      <c r="A283" s="22">
        <f t="shared" si="4"/>
        <v>65</v>
      </c>
      <c r="B283" s="7">
        <v>43895</v>
      </c>
      <c r="C283" s="11">
        <v>34</v>
      </c>
      <c r="D283" s="11">
        <v>20</v>
      </c>
      <c r="E283" s="27">
        <v>2.7777777777777777</v>
      </c>
      <c r="F283" s="11">
        <v>53</v>
      </c>
      <c r="G283" s="11">
        <v>12</v>
      </c>
      <c r="H283" s="11">
        <v>0</v>
      </c>
    </row>
    <row r="284" spans="1:8" x14ac:dyDescent="0.3">
      <c r="A284" s="22">
        <f t="shared" si="4"/>
        <v>66</v>
      </c>
      <c r="B284" s="7">
        <v>43896</v>
      </c>
      <c r="C284" s="11">
        <v>34</v>
      </c>
      <c r="D284" s="11">
        <v>20</v>
      </c>
      <c r="E284" s="27">
        <v>5</v>
      </c>
      <c r="F284" s="11">
        <v>59</v>
      </c>
      <c r="G284" s="11">
        <v>16</v>
      </c>
      <c r="H284" s="11">
        <v>2</v>
      </c>
    </row>
    <row r="285" spans="1:8" x14ac:dyDescent="0.3">
      <c r="A285" s="22">
        <f t="shared" ref="A285:A348" si="5">A284+1</f>
        <v>67</v>
      </c>
      <c r="B285" s="7">
        <v>43897</v>
      </c>
      <c r="C285" s="11">
        <v>33</v>
      </c>
      <c r="D285" s="11">
        <v>18</v>
      </c>
      <c r="E285" s="27">
        <v>4.4444444444444446</v>
      </c>
      <c r="F285" s="11">
        <v>62</v>
      </c>
      <c r="G285" s="11">
        <v>25</v>
      </c>
      <c r="H285" s="11">
        <v>1</v>
      </c>
    </row>
    <row r="286" spans="1:8" x14ac:dyDescent="0.3">
      <c r="A286" s="22">
        <f t="shared" si="5"/>
        <v>68</v>
      </c>
      <c r="B286" s="7">
        <v>43898</v>
      </c>
      <c r="C286" s="11">
        <v>32</v>
      </c>
      <c r="D286" s="11">
        <v>18</v>
      </c>
      <c r="E286" s="27">
        <v>2.7777777777777777</v>
      </c>
      <c r="F286" s="11">
        <v>73</v>
      </c>
      <c r="G286" s="11">
        <v>27</v>
      </c>
      <c r="H286" s="11">
        <v>2</v>
      </c>
    </row>
    <row r="287" spans="1:8" x14ac:dyDescent="0.3">
      <c r="A287" s="22">
        <f t="shared" si="5"/>
        <v>69</v>
      </c>
      <c r="B287" s="7">
        <v>43899</v>
      </c>
      <c r="C287" s="11">
        <v>32</v>
      </c>
      <c r="D287" s="11">
        <v>19</v>
      </c>
      <c r="E287" s="27">
        <v>2.7777777777777777</v>
      </c>
      <c r="F287" s="11">
        <v>70</v>
      </c>
      <c r="G287" s="11">
        <v>37</v>
      </c>
      <c r="H287" s="11">
        <v>4</v>
      </c>
    </row>
    <row r="288" spans="1:8" x14ac:dyDescent="0.3">
      <c r="A288" s="22">
        <f t="shared" si="5"/>
        <v>70</v>
      </c>
      <c r="B288" s="7">
        <v>43900</v>
      </c>
      <c r="C288" s="11">
        <v>31</v>
      </c>
      <c r="D288" s="11">
        <v>20</v>
      </c>
      <c r="E288" s="27">
        <v>4.4444444444444446</v>
      </c>
      <c r="F288" s="11">
        <v>59</v>
      </c>
      <c r="G288" s="11">
        <v>42</v>
      </c>
      <c r="H288" s="11">
        <v>1</v>
      </c>
    </row>
    <row r="289" spans="1:8" x14ac:dyDescent="0.3">
      <c r="A289" s="22">
        <f t="shared" si="5"/>
        <v>71</v>
      </c>
      <c r="B289" s="7">
        <v>43901</v>
      </c>
      <c r="C289" s="11">
        <v>33</v>
      </c>
      <c r="D289" s="11">
        <v>21</v>
      </c>
      <c r="E289" s="27">
        <v>4.166666666666667</v>
      </c>
      <c r="F289" s="11">
        <v>55</v>
      </c>
      <c r="G289" s="11">
        <v>38</v>
      </c>
      <c r="H289" s="11">
        <v>3</v>
      </c>
    </row>
    <row r="290" spans="1:8" x14ac:dyDescent="0.3">
      <c r="A290" s="22">
        <f t="shared" si="5"/>
        <v>72</v>
      </c>
      <c r="B290" s="7">
        <v>43902</v>
      </c>
      <c r="C290" s="11">
        <v>32</v>
      </c>
      <c r="D290" s="11">
        <v>20</v>
      </c>
      <c r="E290" s="27">
        <v>3.3333333333333335</v>
      </c>
      <c r="F290" s="11">
        <v>60</v>
      </c>
      <c r="G290" s="11">
        <v>36</v>
      </c>
      <c r="H290" s="11">
        <v>5</v>
      </c>
    </row>
    <row r="291" spans="1:8" x14ac:dyDescent="0.3">
      <c r="A291" s="22">
        <f t="shared" si="5"/>
        <v>73</v>
      </c>
      <c r="B291" s="7">
        <v>43903</v>
      </c>
      <c r="C291" s="11">
        <v>34</v>
      </c>
      <c r="D291" s="11">
        <v>20</v>
      </c>
      <c r="E291" s="27">
        <v>3.3333333333333335</v>
      </c>
      <c r="F291" s="11">
        <v>54</v>
      </c>
      <c r="G291" s="11">
        <v>31</v>
      </c>
      <c r="H291" s="11">
        <v>5</v>
      </c>
    </row>
    <row r="292" spans="1:8" x14ac:dyDescent="0.3">
      <c r="A292" s="22">
        <f t="shared" si="5"/>
        <v>74</v>
      </c>
      <c r="B292" s="7">
        <v>43904</v>
      </c>
      <c r="C292" s="11">
        <v>35</v>
      </c>
      <c r="D292" s="11">
        <v>20</v>
      </c>
      <c r="E292" s="27">
        <v>3.8888888888888893</v>
      </c>
      <c r="F292" s="11">
        <v>56</v>
      </c>
      <c r="G292" s="11">
        <v>24</v>
      </c>
      <c r="H292" s="11">
        <v>3</v>
      </c>
    </row>
    <row r="293" spans="1:8" x14ac:dyDescent="0.3">
      <c r="A293" s="22">
        <f t="shared" si="5"/>
        <v>75</v>
      </c>
      <c r="B293" s="7">
        <v>43905</v>
      </c>
      <c r="C293" s="11">
        <v>35</v>
      </c>
      <c r="D293" s="11">
        <v>19</v>
      </c>
      <c r="E293" s="27">
        <v>3.6111111111111112</v>
      </c>
      <c r="F293" s="11">
        <v>55</v>
      </c>
      <c r="G293" s="11">
        <v>25</v>
      </c>
      <c r="H293" s="11">
        <v>4</v>
      </c>
    </row>
    <row r="294" spans="1:8" x14ac:dyDescent="0.3">
      <c r="A294" s="22">
        <f t="shared" si="5"/>
        <v>76</v>
      </c>
      <c r="B294" s="7">
        <v>43906</v>
      </c>
      <c r="C294" s="11">
        <v>34</v>
      </c>
      <c r="D294" s="11">
        <v>19</v>
      </c>
      <c r="E294" s="27">
        <v>4.4444444444444446</v>
      </c>
      <c r="F294" s="11">
        <v>57</v>
      </c>
      <c r="G294" s="11">
        <v>23</v>
      </c>
      <c r="H294" s="11">
        <v>2</v>
      </c>
    </row>
    <row r="295" spans="1:8" x14ac:dyDescent="0.3">
      <c r="A295" s="22">
        <f t="shared" si="5"/>
        <v>77</v>
      </c>
      <c r="B295" s="7">
        <v>43907</v>
      </c>
      <c r="C295" s="11">
        <v>34</v>
      </c>
      <c r="D295" s="11">
        <v>21</v>
      </c>
      <c r="E295" s="27">
        <v>4.166666666666667</v>
      </c>
      <c r="F295" s="11">
        <v>54</v>
      </c>
      <c r="G295" s="11">
        <v>22</v>
      </c>
      <c r="H295" s="11">
        <v>0</v>
      </c>
    </row>
    <row r="296" spans="1:8" x14ac:dyDescent="0.3">
      <c r="A296" s="22">
        <f t="shared" si="5"/>
        <v>78</v>
      </c>
      <c r="B296" s="7">
        <v>43908</v>
      </c>
      <c r="C296" s="11">
        <v>35</v>
      </c>
      <c r="D296" s="11">
        <v>22</v>
      </c>
      <c r="E296" s="27">
        <v>4.7222222222222223</v>
      </c>
      <c r="F296" s="11">
        <v>45</v>
      </c>
      <c r="G296" s="11">
        <v>24</v>
      </c>
      <c r="H296" s="11">
        <v>3</v>
      </c>
    </row>
    <row r="297" spans="1:8" x14ac:dyDescent="0.3">
      <c r="A297" s="22">
        <f t="shared" si="5"/>
        <v>79</v>
      </c>
      <c r="B297" s="7">
        <v>43909</v>
      </c>
      <c r="C297" s="11">
        <v>35</v>
      </c>
      <c r="D297" s="11">
        <v>23</v>
      </c>
      <c r="E297" s="27">
        <v>3.0555555555555558</v>
      </c>
      <c r="F297" s="11">
        <v>42</v>
      </c>
      <c r="G297" s="11">
        <v>17</v>
      </c>
      <c r="H297" s="11">
        <v>3</v>
      </c>
    </row>
    <row r="298" spans="1:8" x14ac:dyDescent="0.3">
      <c r="A298" s="22">
        <f t="shared" si="5"/>
        <v>80</v>
      </c>
      <c r="B298" s="7">
        <v>43910</v>
      </c>
      <c r="C298" s="11">
        <v>35</v>
      </c>
      <c r="D298" s="11">
        <v>22</v>
      </c>
      <c r="E298" s="27">
        <v>3.0555555555555558</v>
      </c>
      <c r="F298" s="11">
        <v>45</v>
      </c>
      <c r="G298" s="11">
        <v>22</v>
      </c>
      <c r="H298" s="11">
        <v>4</v>
      </c>
    </row>
    <row r="299" spans="1:8" x14ac:dyDescent="0.3">
      <c r="A299" s="22">
        <f t="shared" si="5"/>
        <v>81</v>
      </c>
      <c r="B299" s="7">
        <v>43911</v>
      </c>
      <c r="C299" s="11">
        <v>34</v>
      </c>
      <c r="D299" s="11">
        <v>20</v>
      </c>
      <c r="E299" s="27">
        <v>3.3333333333333335</v>
      </c>
      <c r="F299" s="11">
        <v>45</v>
      </c>
      <c r="G299" s="11">
        <v>22</v>
      </c>
      <c r="H299" s="11">
        <v>2</v>
      </c>
    </row>
    <row r="300" spans="1:8" x14ac:dyDescent="0.3">
      <c r="A300" s="22">
        <f t="shared" si="5"/>
        <v>82</v>
      </c>
      <c r="B300" s="7">
        <v>43912</v>
      </c>
      <c r="C300" s="11">
        <v>35</v>
      </c>
      <c r="D300" s="11">
        <v>20</v>
      </c>
      <c r="E300" s="27">
        <v>2.5</v>
      </c>
      <c r="F300" s="11">
        <v>75</v>
      </c>
      <c r="G300" s="11">
        <v>12</v>
      </c>
      <c r="H300" s="11">
        <v>0</v>
      </c>
    </row>
    <row r="301" spans="1:8" x14ac:dyDescent="0.3">
      <c r="A301" s="22">
        <f t="shared" si="5"/>
        <v>83</v>
      </c>
      <c r="B301" s="7">
        <v>43913</v>
      </c>
      <c r="C301" s="11">
        <v>36</v>
      </c>
      <c r="D301" s="11">
        <v>20</v>
      </c>
      <c r="E301" s="27">
        <v>3.0555555555555558</v>
      </c>
      <c r="F301" s="11">
        <v>60</v>
      </c>
      <c r="G301" s="11">
        <v>17</v>
      </c>
      <c r="H301" s="11">
        <v>2</v>
      </c>
    </row>
    <row r="302" spans="1:8" x14ac:dyDescent="0.3">
      <c r="A302" s="22">
        <f t="shared" si="5"/>
        <v>84</v>
      </c>
      <c r="B302" s="7">
        <v>43914</v>
      </c>
      <c r="C302" s="11">
        <v>34</v>
      </c>
      <c r="D302" s="11">
        <v>20</v>
      </c>
      <c r="E302" s="27">
        <v>3.6111111111111112</v>
      </c>
      <c r="F302" s="11">
        <v>54</v>
      </c>
      <c r="G302" s="11">
        <v>24</v>
      </c>
      <c r="H302" s="11">
        <v>2</v>
      </c>
    </row>
    <row r="303" spans="1:8" x14ac:dyDescent="0.3">
      <c r="A303" s="22">
        <f t="shared" si="5"/>
        <v>85</v>
      </c>
      <c r="B303" s="7">
        <v>43915</v>
      </c>
      <c r="C303" s="11">
        <v>35</v>
      </c>
      <c r="D303" s="11">
        <v>20</v>
      </c>
      <c r="E303" s="27">
        <v>3.0555555555555558</v>
      </c>
      <c r="F303" s="11">
        <v>49</v>
      </c>
      <c r="G303" s="11">
        <v>22</v>
      </c>
      <c r="H303" s="11">
        <v>2</v>
      </c>
    </row>
    <row r="304" spans="1:8" x14ac:dyDescent="0.3">
      <c r="A304" s="22">
        <f t="shared" si="5"/>
        <v>86</v>
      </c>
      <c r="B304" s="7">
        <v>43916</v>
      </c>
      <c r="C304" s="11">
        <v>36</v>
      </c>
      <c r="D304" s="11">
        <v>21</v>
      </c>
      <c r="E304" s="27">
        <v>4.4444444444444446</v>
      </c>
      <c r="F304" s="11">
        <v>45</v>
      </c>
      <c r="G304" s="11">
        <v>21</v>
      </c>
      <c r="H304" s="11">
        <v>1</v>
      </c>
    </row>
    <row r="305" spans="1:8" x14ac:dyDescent="0.3">
      <c r="A305" s="22">
        <f t="shared" si="5"/>
        <v>87</v>
      </c>
      <c r="B305" s="7">
        <v>43917</v>
      </c>
      <c r="C305" s="11">
        <v>37</v>
      </c>
      <c r="D305" s="11">
        <v>22</v>
      </c>
      <c r="E305" s="27">
        <v>4.7222222222222223</v>
      </c>
      <c r="F305" s="11">
        <v>33</v>
      </c>
      <c r="G305" s="11">
        <v>20</v>
      </c>
      <c r="H305" s="11">
        <v>0</v>
      </c>
    </row>
    <row r="306" spans="1:8" x14ac:dyDescent="0.3">
      <c r="A306" s="22">
        <f t="shared" si="5"/>
        <v>88</v>
      </c>
      <c r="B306" s="7">
        <v>43918</v>
      </c>
      <c r="C306" s="11">
        <v>37</v>
      </c>
      <c r="D306" s="11">
        <v>22</v>
      </c>
      <c r="E306" s="27">
        <v>4.166666666666667</v>
      </c>
      <c r="F306" s="11">
        <v>33</v>
      </c>
      <c r="G306" s="11">
        <v>17</v>
      </c>
      <c r="H306" s="11">
        <v>0</v>
      </c>
    </row>
    <row r="307" spans="1:8" x14ac:dyDescent="0.3">
      <c r="A307" s="22">
        <f t="shared" si="5"/>
        <v>89</v>
      </c>
      <c r="B307" s="7">
        <v>43919</v>
      </c>
      <c r="C307" s="11">
        <v>36</v>
      </c>
      <c r="D307" s="11">
        <v>23</v>
      </c>
      <c r="E307" s="27">
        <v>3.3333333333333335</v>
      </c>
      <c r="F307" s="11">
        <v>36</v>
      </c>
      <c r="G307" s="11">
        <v>18</v>
      </c>
      <c r="H307" s="11">
        <v>3</v>
      </c>
    </row>
    <row r="308" spans="1:8" x14ac:dyDescent="0.3">
      <c r="A308" s="22">
        <f t="shared" si="5"/>
        <v>90</v>
      </c>
      <c r="B308" s="7">
        <v>43920</v>
      </c>
      <c r="C308" s="11">
        <v>37</v>
      </c>
      <c r="D308" s="11">
        <v>22</v>
      </c>
      <c r="E308" s="27">
        <v>2.5</v>
      </c>
      <c r="F308" s="11">
        <v>38</v>
      </c>
      <c r="G308" s="11">
        <v>20</v>
      </c>
      <c r="H308" s="11">
        <v>3</v>
      </c>
    </row>
    <row r="309" spans="1:8" x14ac:dyDescent="0.3">
      <c r="A309" s="22">
        <f t="shared" si="5"/>
        <v>91</v>
      </c>
      <c r="B309" s="7">
        <v>43921</v>
      </c>
      <c r="C309" s="11">
        <v>37</v>
      </c>
      <c r="D309" s="11">
        <v>22</v>
      </c>
      <c r="E309" s="27">
        <v>3.8888888888888893</v>
      </c>
      <c r="F309" s="11">
        <v>35</v>
      </c>
      <c r="G309" s="11">
        <v>17</v>
      </c>
      <c r="H309" s="11">
        <v>2</v>
      </c>
    </row>
    <row r="310" spans="1:8" x14ac:dyDescent="0.3">
      <c r="A310" s="22">
        <f t="shared" si="5"/>
        <v>92</v>
      </c>
      <c r="B310" s="7">
        <v>43922</v>
      </c>
      <c r="C310" s="11">
        <v>37</v>
      </c>
      <c r="D310" s="11">
        <v>24</v>
      </c>
      <c r="E310" s="27">
        <v>2.7777777777777777</v>
      </c>
      <c r="F310" s="11">
        <v>34</v>
      </c>
      <c r="G310" s="11">
        <v>16</v>
      </c>
      <c r="H310" s="11">
        <v>5</v>
      </c>
    </row>
    <row r="311" spans="1:8" x14ac:dyDescent="0.3">
      <c r="A311" s="22">
        <f t="shared" si="5"/>
        <v>93</v>
      </c>
      <c r="B311" s="7">
        <v>43923</v>
      </c>
      <c r="C311" s="11">
        <v>38</v>
      </c>
      <c r="D311" s="11">
        <v>24</v>
      </c>
      <c r="E311" s="27">
        <v>2.2222222222222223</v>
      </c>
      <c r="F311" s="11">
        <v>30</v>
      </c>
      <c r="G311" s="11">
        <v>16</v>
      </c>
      <c r="H311" s="11">
        <v>4</v>
      </c>
    </row>
    <row r="312" spans="1:8" x14ac:dyDescent="0.3">
      <c r="A312" s="22">
        <f t="shared" si="5"/>
        <v>94</v>
      </c>
      <c r="B312" s="7">
        <v>43924</v>
      </c>
      <c r="C312" s="11">
        <v>37</v>
      </c>
      <c r="D312" s="11">
        <v>23</v>
      </c>
      <c r="E312" s="27">
        <v>3.3333333333333335</v>
      </c>
      <c r="F312" s="11">
        <v>36</v>
      </c>
      <c r="G312" s="11">
        <v>21</v>
      </c>
      <c r="H312" s="11">
        <v>5</v>
      </c>
    </row>
    <row r="313" spans="1:8" x14ac:dyDescent="0.3">
      <c r="A313" s="22">
        <f t="shared" si="5"/>
        <v>95</v>
      </c>
      <c r="B313" s="7">
        <v>43925</v>
      </c>
      <c r="C313" s="11">
        <v>35</v>
      </c>
      <c r="D313" s="11">
        <v>20</v>
      </c>
      <c r="E313" s="27">
        <v>3.3333333333333335</v>
      </c>
      <c r="F313" s="11">
        <v>35</v>
      </c>
      <c r="G313" s="11">
        <v>22</v>
      </c>
      <c r="H313" s="11">
        <v>3</v>
      </c>
    </row>
    <row r="314" spans="1:8" x14ac:dyDescent="0.3">
      <c r="A314" s="22">
        <f t="shared" si="5"/>
        <v>96</v>
      </c>
      <c r="B314" s="7">
        <v>43926</v>
      </c>
      <c r="C314" s="11">
        <v>37</v>
      </c>
      <c r="D314" s="11">
        <v>20</v>
      </c>
      <c r="E314" s="27">
        <v>2.7777777777777777</v>
      </c>
      <c r="F314" s="11">
        <v>40</v>
      </c>
      <c r="G314" s="11">
        <v>14</v>
      </c>
      <c r="H314" s="11">
        <v>4</v>
      </c>
    </row>
    <row r="315" spans="1:8" x14ac:dyDescent="0.3">
      <c r="A315" s="22">
        <f t="shared" si="5"/>
        <v>97</v>
      </c>
      <c r="B315" s="7">
        <v>43927</v>
      </c>
      <c r="C315" s="11">
        <v>38</v>
      </c>
      <c r="D315" s="11">
        <v>23</v>
      </c>
      <c r="E315" s="27">
        <v>3.6111111111111112</v>
      </c>
      <c r="F315" s="11">
        <v>51</v>
      </c>
      <c r="G315" s="11">
        <v>16</v>
      </c>
      <c r="H315" s="11">
        <v>5</v>
      </c>
    </row>
    <row r="316" spans="1:8" x14ac:dyDescent="0.3">
      <c r="A316" s="22">
        <f t="shared" si="5"/>
        <v>98</v>
      </c>
      <c r="B316" s="7">
        <v>43928</v>
      </c>
      <c r="C316" s="11">
        <v>36</v>
      </c>
      <c r="D316" s="11">
        <v>23</v>
      </c>
      <c r="E316" s="27">
        <v>3.3333333333333335</v>
      </c>
      <c r="F316" s="11">
        <v>45</v>
      </c>
      <c r="G316" s="11">
        <v>22</v>
      </c>
      <c r="H316" s="11">
        <v>6</v>
      </c>
    </row>
    <row r="317" spans="1:8" x14ac:dyDescent="0.3">
      <c r="A317" s="22">
        <f t="shared" si="5"/>
        <v>99</v>
      </c>
      <c r="B317" s="7">
        <v>43929</v>
      </c>
      <c r="C317" s="11">
        <v>36</v>
      </c>
      <c r="D317" s="11">
        <v>20</v>
      </c>
      <c r="E317" s="27">
        <v>3.0555555555555558</v>
      </c>
      <c r="F317" s="11">
        <v>62</v>
      </c>
      <c r="G317" s="11">
        <v>25</v>
      </c>
      <c r="H317" s="11">
        <v>6</v>
      </c>
    </row>
    <row r="318" spans="1:8" x14ac:dyDescent="0.3">
      <c r="A318" s="22">
        <f t="shared" si="5"/>
        <v>100</v>
      </c>
      <c r="B318" s="7">
        <v>43930</v>
      </c>
      <c r="C318" s="11">
        <v>36</v>
      </c>
      <c r="D318" s="11">
        <v>22</v>
      </c>
      <c r="E318" s="27">
        <v>3.0555555555555558</v>
      </c>
      <c r="F318" s="11">
        <v>42</v>
      </c>
      <c r="G318" s="11">
        <v>26</v>
      </c>
      <c r="H318" s="11">
        <v>2</v>
      </c>
    </row>
    <row r="319" spans="1:8" x14ac:dyDescent="0.3">
      <c r="A319" s="22">
        <f t="shared" si="5"/>
        <v>101</v>
      </c>
      <c r="B319" s="7">
        <v>43931</v>
      </c>
      <c r="C319" s="11">
        <v>38</v>
      </c>
      <c r="D319" s="11">
        <v>21</v>
      </c>
      <c r="E319" s="27">
        <v>4.166666666666667</v>
      </c>
      <c r="F319" s="11">
        <v>59</v>
      </c>
      <c r="G319" s="11">
        <v>14</v>
      </c>
      <c r="H319" s="11">
        <v>1</v>
      </c>
    </row>
    <row r="320" spans="1:8" x14ac:dyDescent="0.3">
      <c r="A320" s="22">
        <f t="shared" si="5"/>
        <v>102</v>
      </c>
      <c r="B320" s="7">
        <v>43932</v>
      </c>
      <c r="C320" s="11">
        <v>37</v>
      </c>
      <c r="D320" s="11">
        <v>22</v>
      </c>
      <c r="E320" s="27">
        <v>4.166666666666667</v>
      </c>
      <c r="F320" s="11">
        <v>43</v>
      </c>
      <c r="G320" s="11">
        <v>19</v>
      </c>
      <c r="H320" s="11">
        <v>3</v>
      </c>
    </row>
    <row r="321" spans="1:8" x14ac:dyDescent="0.3">
      <c r="A321" s="22">
        <f t="shared" si="5"/>
        <v>103</v>
      </c>
      <c r="B321" s="7">
        <v>43933</v>
      </c>
      <c r="C321" s="11">
        <v>37</v>
      </c>
      <c r="D321" s="11">
        <v>23</v>
      </c>
      <c r="E321" s="27">
        <v>3.8888888888888893</v>
      </c>
      <c r="F321" s="11">
        <v>35</v>
      </c>
      <c r="G321" s="11">
        <v>14</v>
      </c>
      <c r="H321" s="11">
        <v>1</v>
      </c>
    </row>
    <row r="322" spans="1:8" x14ac:dyDescent="0.3">
      <c r="A322" s="22">
        <f t="shared" si="5"/>
        <v>104</v>
      </c>
      <c r="B322" s="7">
        <v>43934</v>
      </c>
      <c r="C322" s="11">
        <v>37</v>
      </c>
      <c r="D322" s="11">
        <v>22</v>
      </c>
      <c r="E322" s="27">
        <v>3.8888888888888893</v>
      </c>
      <c r="F322" s="11">
        <v>36</v>
      </c>
      <c r="G322" s="11">
        <v>14</v>
      </c>
      <c r="H322" s="11">
        <v>1</v>
      </c>
    </row>
    <row r="323" spans="1:8" x14ac:dyDescent="0.3">
      <c r="A323" s="22">
        <f t="shared" si="5"/>
        <v>105</v>
      </c>
      <c r="B323" s="7">
        <v>43935</v>
      </c>
      <c r="C323" s="11">
        <v>37</v>
      </c>
      <c r="D323" s="11">
        <v>23</v>
      </c>
      <c r="E323" s="27">
        <v>3.6111111111111112</v>
      </c>
      <c r="F323" s="11">
        <v>20</v>
      </c>
      <c r="G323" s="11">
        <v>14</v>
      </c>
      <c r="H323" s="11">
        <v>2</v>
      </c>
    </row>
    <row r="324" spans="1:8" x14ac:dyDescent="0.3">
      <c r="A324" s="22">
        <f t="shared" si="5"/>
        <v>106</v>
      </c>
      <c r="B324" s="7">
        <v>43936</v>
      </c>
      <c r="C324" s="11">
        <v>38</v>
      </c>
      <c r="D324" s="11">
        <v>23</v>
      </c>
      <c r="E324" s="27">
        <v>3.8888888888888893</v>
      </c>
      <c r="F324" s="11">
        <v>26</v>
      </c>
      <c r="G324" s="11">
        <v>13</v>
      </c>
      <c r="H324" s="11">
        <v>2</v>
      </c>
    </row>
    <row r="325" spans="1:8" x14ac:dyDescent="0.3">
      <c r="A325" s="22">
        <f t="shared" si="5"/>
        <v>107</v>
      </c>
      <c r="B325" s="7">
        <v>43937</v>
      </c>
      <c r="C325" s="11">
        <v>38</v>
      </c>
      <c r="D325" s="11">
        <v>23</v>
      </c>
      <c r="E325" s="27">
        <v>4.166666666666667</v>
      </c>
      <c r="F325" s="11">
        <v>31</v>
      </c>
      <c r="G325" s="11">
        <v>13</v>
      </c>
      <c r="H325" s="11">
        <v>2</v>
      </c>
    </row>
    <row r="326" spans="1:8" x14ac:dyDescent="0.3">
      <c r="A326" s="22">
        <f t="shared" si="5"/>
        <v>108</v>
      </c>
      <c r="B326" s="7">
        <v>43938</v>
      </c>
      <c r="C326" s="11">
        <v>38</v>
      </c>
      <c r="D326" s="11">
        <v>23</v>
      </c>
      <c r="E326" s="27">
        <v>3.6111111111111112</v>
      </c>
      <c r="F326" s="11">
        <v>34</v>
      </c>
      <c r="G326" s="11">
        <v>16</v>
      </c>
      <c r="H326" s="11">
        <v>1</v>
      </c>
    </row>
    <row r="327" spans="1:8" x14ac:dyDescent="0.3">
      <c r="A327" s="22">
        <f t="shared" si="5"/>
        <v>109</v>
      </c>
      <c r="B327" s="7">
        <v>43939</v>
      </c>
      <c r="C327" s="11">
        <v>38</v>
      </c>
      <c r="D327" s="11">
        <v>23</v>
      </c>
      <c r="E327" s="27">
        <v>2.5</v>
      </c>
      <c r="F327" s="11">
        <v>36</v>
      </c>
      <c r="G327" s="11">
        <v>18</v>
      </c>
      <c r="H327" s="11">
        <v>2</v>
      </c>
    </row>
    <row r="328" spans="1:8" x14ac:dyDescent="0.3">
      <c r="A328" s="22">
        <f t="shared" si="5"/>
        <v>110</v>
      </c>
      <c r="B328" s="7">
        <v>43940</v>
      </c>
      <c r="C328" s="11">
        <v>40</v>
      </c>
      <c r="D328" s="11">
        <v>22</v>
      </c>
      <c r="E328" s="27">
        <v>2.2222222222222223</v>
      </c>
      <c r="F328" s="11">
        <v>53</v>
      </c>
      <c r="G328" s="11">
        <v>18</v>
      </c>
      <c r="H328" s="11">
        <v>5</v>
      </c>
    </row>
    <row r="329" spans="1:8" x14ac:dyDescent="0.3">
      <c r="A329" s="22">
        <f t="shared" si="5"/>
        <v>111</v>
      </c>
      <c r="B329" s="7">
        <v>43941</v>
      </c>
      <c r="C329" s="11">
        <v>39</v>
      </c>
      <c r="D329" s="11">
        <v>24</v>
      </c>
      <c r="E329" s="27">
        <v>3.0555555555555558</v>
      </c>
      <c r="F329" s="11">
        <v>37</v>
      </c>
      <c r="G329" s="11">
        <v>16</v>
      </c>
      <c r="H329" s="11">
        <v>4</v>
      </c>
    </row>
    <row r="330" spans="1:8" x14ac:dyDescent="0.3">
      <c r="A330" s="22">
        <f t="shared" si="5"/>
        <v>112</v>
      </c>
      <c r="B330" s="7">
        <v>43942</v>
      </c>
      <c r="C330" s="11">
        <v>38</v>
      </c>
      <c r="D330" s="11">
        <v>25</v>
      </c>
      <c r="E330" s="27">
        <v>3.8888888888888893</v>
      </c>
      <c r="F330" s="11">
        <v>36</v>
      </c>
      <c r="G330" s="11">
        <v>16</v>
      </c>
      <c r="H330" s="11">
        <v>5</v>
      </c>
    </row>
    <row r="331" spans="1:8" x14ac:dyDescent="0.3">
      <c r="A331" s="22">
        <f t="shared" si="5"/>
        <v>113</v>
      </c>
      <c r="B331" s="7">
        <v>43943</v>
      </c>
      <c r="C331" s="11">
        <v>37</v>
      </c>
      <c r="D331" s="11">
        <v>24</v>
      </c>
      <c r="E331" s="27">
        <v>3.6111111111111112</v>
      </c>
      <c r="F331" s="11">
        <v>34</v>
      </c>
      <c r="G331" s="11">
        <v>19</v>
      </c>
      <c r="H331" s="11">
        <v>5</v>
      </c>
    </row>
    <row r="332" spans="1:8" x14ac:dyDescent="0.3">
      <c r="A332" s="22">
        <f t="shared" si="5"/>
        <v>114</v>
      </c>
      <c r="B332" s="7">
        <v>43944</v>
      </c>
      <c r="C332" s="11">
        <v>37</v>
      </c>
      <c r="D332" s="11">
        <v>24</v>
      </c>
      <c r="E332" s="27">
        <v>4.166666666666667</v>
      </c>
      <c r="F332" s="11">
        <v>45</v>
      </c>
      <c r="G332" s="11">
        <v>23</v>
      </c>
      <c r="H332" s="11">
        <v>4</v>
      </c>
    </row>
    <row r="333" spans="1:8" x14ac:dyDescent="0.3">
      <c r="A333" s="22">
        <f t="shared" si="5"/>
        <v>115</v>
      </c>
      <c r="B333" s="7">
        <v>43945</v>
      </c>
      <c r="C333" s="11">
        <v>40</v>
      </c>
      <c r="D333" s="11">
        <v>23</v>
      </c>
      <c r="E333" s="27">
        <v>4.7222222222222223</v>
      </c>
      <c r="F333" s="11">
        <v>55</v>
      </c>
      <c r="G333" s="11">
        <v>14</v>
      </c>
      <c r="H333" s="11">
        <v>2</v>
      </c>
    </row>
    <row r="334" spans="1:8" x14ac:dyDescent="0.3">
      <c r="A334" s="22">
        <f t="shared" si="5"/>
        <v>116</v>
      </c>
      <c r="B334" s="7">
        <v>43946</v>
      </c>
      <c r="C334" s="11">
        <v>38</v>
      </c>
      <c r="D334" s="11">
        <v>23</v>
      </c>
      <c r="E334" s="27">
        <v>4.7222222222222223</v>
      </c>
      <c r="F334" s="11">
        <v>60</v>
      </c>
      <c r="G334" s="11">
        <v>25</v>
      </c>
      <c r="H334" s="11">
        <v>2</v>
      </c>
    </row>
    <row r="335" spans="1:8" x14ac:dyDescent="0.3">
      <c r="A335" s="22">
        <f t="shared" si="5"/>
        <v>117</v>
      </c>
      <c r="B335" s="7">
        <v>43947</v>
      </c>
      <c r="C335" s="11">
        <v>40</v>
      </c>
      <c r="D335" s="11">
        <v>24</v>
      </c>
      <c r="E335" s="27">
        <v>2.7777777777777777</v>
      </c>
      <c r="F335" s="11">
        <v>43</v>
      </c>
      <c r="G335" s="11">
        <v>14</v>
      </c>
      <c r="H335" s="11">
        <v>4</v>
      </c>
    </row>
    <row r="336" spans="1:8" x14ac:dyDescent="0.3">
      <c r="A336" s="22">
        <f t="shared" si="5"/>
        <v>118</v>
      </c>
      <c r="B336" s="7">
        <v>43948</v>
      </c>
      <c r="C336" s="11">
        <v>37</v>
      </c>
      <c r="D336" s="11">
        <v>22</v>
      </c>
      <c r="E336" s="27">
        <v>3.8888888888888893</v>
      </c>
      <c r="F336" s="11">
        <v>64</v>
      </c>
      <c r="G336" s="11">
        <v>27</v>
      </c>
      <c r="H336" s="11">
        <v>2</v>
      </c>
    </row>
    <row r="337" spans="1:8" x14ac:dyDescent="0.3">
      <c r="A337" s="22">
        <f t="shared" si="5"/>
        <v>119</v>
      </c>
      <c r="B337" s="7">
        <v>43949</v>
      </c>
      <c r="C337" s="11">
        <v>40</v>
      </c>
      <c r="D337" s="11">
        <v>22</v>
      </c>
      <c r="E337" s="27">
        <v>3.8888888888888893</v>
      </c>
      <c r="F337" s="11">
        <v>57</v>
      </c>
      <c r="G337" s="11">
        <v>12</v>
      </c>
      <c r="H337" s="11">
        <v>3</v>
      </c>
    </row>
    <row r="338" spans="1:8" x14ac:dyDescent="0.3">
      <c r="A338" s="22">
        <f t="shared" si="5"/>
        <v>120</v>
      </c>
      <c r="B338" s="7">
        <v>43950</v>
      </c>
      <c r="C338" s="11">
        <v>37</v>
      </c>
      <c r="D338" s="11">
        <v>22</v>
      </c>
      <c r="E338" s="27">
        <v>3.8888888888888893</v>
      </c>
      <c r="F338" s="11">
        <v>46</v>
      </c>
      <c r="G338" s="11">
        <v>27</v>
      </c>
      <c r="H338" s="11">
        <v>4</v>
      </c>
    </row>
    <row r="339" spans="1:8" x14ac:dyDescent="0.3">
      <c r="A339" s="22">
        <f t="shared" si="5"/>
        <v>121</v>
      </c>
      <c r="B339" s="7">
        <v>43951</v>
      </c>
      <c r="C339" s="11">
        <v>37</v>
      </c>
      <c r="D339" s="11">
        <v>23</v>
      </c>
      <c r="E339" s="27">
        <v>3.6111111111111112</v>
      </c>
      <c r="F339" s="11">
        <v>51</v>
      </c>
      <c r="G339" s="11">
        <v>21</v>
      </c>
      <c r="H339" s="11">
        <v>4</v>
      </c>
    </row>
    <row r="340" spans="1:8" x14ac:dyDescent="0.3">
      <c r="A340" s="22">
        <f t="shared" si="5"/>
        <v>122</v>
      </c>
      <c r="B340" s="7">
        <v>43952</v>
      </c>
      <c r="C340" s="11">
        <v>38</v>
      </c>
      <c r="D340" s="11">
        <v>24</v>
      </c>
      <c r="E340" s="27">
        <v>2.7777777777777777</v>
      </c>
      <c r="F340" s="11">
        <v>38</v>
      </c>
      <c r="G340" s="11">
        <v>19</v>
      </c>
      <c r="H340" s="11">
        <v>4</v>
      </c>
    </row>
    <row r="341" spans="1:8" x14ac:dyDescent="0.3">
      <c r="A341" s="22">
        <f t="shared" si="5"/>
        <v>123</v>
      </c>
      <c r="B341" s="7">
        <v>43953</v>
      </c>
      <c r="C341" s="11">
        <v>39</v>
      </c>
      <c r="D341" s="11">
        <v>25</v>
      </c>
      <c r="E341" s="27">
        <v>2.5</v>
      </c>
      <c r="F341" s="11">
        <v>41</v>
      </c>
      <c r="G341" s="11">
        <v>24</v>
      </c>
      <c r="H341" s="11">
        <v>3</v>
      </c>
    </row>
    <row r="342" spans="1:8" x14ac:dyDescent="0.3">
      <c r="A342" s="22">
        <f t="shared" si="5"/>
        <v>124</v>
      </c>
      <c r="B342" s="7">
        <v>43954</v>
      </c>
      <c r="C342" s="11">
        <v>40</v>
      </c>
      <c r="D342" s="11">
        <v>24</v>
      </c>
      <c r="E342" s="27">
        <v>2.7777777777777777</v>
      </c>
      <c r="F342" s="11">
        <v>36</v>
      </c>
      <c r="G342" s="11">
        <v>20</v>
      </c>
      <c r="H342" s="11">
        <v>3</v>
      </c>
    </row>
    <row r="343" spans="1:8" x14ac:dyDescent="0.3">
      <c r="A343" s="22">
        <f t="shared" si="5"/>
        <v>125</v>
      </c>
      <c r="B343" s="7">
        <v>43955</v>
      </c>
      <c r="C343" s="11">
        <v>41</v>
      </c>
      <c r="D343" s="11">
        <v>26</v>
      </c>
      <c r="E343" s="27">
        <v>3.8888888888888893</v>
      </c>
      <c r="F343" s="11">
        <v>38</v>
      </c>
      <c r="G343" s="11">
        <v>14</v>
      </c>
      <c r="H343" s="11">
        <v>5</v>
      </c>
    </row>
    <row r="344" spans="1:8" x14ac:dyDescent="0.3">
      <c r="A344" s="22">
        <f t="shared" si="5"/>
        <v>126</v>
      </c>
      <c r="B344" s="7">
        <v>43956</v>
      </c>
      <c r="C344" s="11">
        <v>40</v>
      </c>
      <c r="D344" s="11">
        <v>24</v>
      </c>
      <c r="E344" s="27">
        <v>4.166666666666667</v>
      </c>
      <c r="F344" s="11">
        <v>37</v>
      </c>
      <c r="G344" s="11">
        <v>22</v>
      </c>
      <c r="H344" s="11">
        <v>3</v>
      </c>
    </row>
    <row r="345" spans="1:8" x14ac:dyDescent="0.3">
      <c r="A345" s="22">
        <f t="shared" si="5"/>
        <v>127</v>
      </c>
      <c r="B345" s="7">
        <v>43957</v>
      </c>
      <c r="C345" s="11">
        <v>40</v>
      </c>
      <c r="D345" s="11">
        <v>25</v>
      </c>
      <c r="E345" s="27">
        <v>4.4444444444444446</v>
      </c>
      <c r="F345" s="11">
        <v>39</v>
      </c>
      <c r="G345" s="11">
        <v>23</v>
      </c>
      <c r="H345" s="11">
        <v>3</v>
      </c>
    </row>
    <row r="346" spans="1:8" x14ac:dyDescent="0.3">
      <c r="A346" s="22">
        <f t="shared" si="5"/>
        <v>128</v>
      </c>
      <c r="B346" s="7">
        <v>43958</v>
      </c>
      <c r="C346" s="11">
        <v>41</v>
      </c>
      <c r="D346" s="11">
        <v>23</v>
      </c>
      <c r="E346" s="27">
        <v>5</v>
      </c>
      <c r="F346" s="11">
        <v>47</v>
      </c>
      <c r="G346" s="11">
        <v>23</v>
      </c>
      <c r="H346" s="11">
        <v>3</v>
      </c>
    </row>
    <row r="347" spans="1:8" x14ac:dyDescent="0.3">
      <c r="A347" s="22">
        <f t="shared" si="5"/>
        <v>129</v>
      </c>
      <c r="B347" s="7">
        <v>43959</v>
      </c>
      <c r="C347" s="11">
        <v>39</v>
      </c>
      <c r="D347" s="11">
        <v>23</v>
      </c>
      <c r="E347" s="27">
        <v>3.8888888888888893</v>
      </c>
      <c r="F347" s="11">
        <v>52</v>
      </c>
      <c r="G347" s="11">
        <v>25</v>
      </c>
      <c r="H347" s="11">
        <v>6</v>
      </c>
    </row>
    <row r="348" spans="1:8" x14ac:dyDescent="0.3">
      <c r="A348" s="22">
        <f t="shared" si="5"/>
        <v>130</v>
      </c>
      <c r="B348" s="7">
        <v>43960</v>
      </c>
      <c r="C348" s="11">
        <v>39</v>
      </c>
      <c r="D348" s="11">
        <v>25</v>
      </c>
      <c r="E348" s="27">
        <v>3.3333333333333335</v>
      </c>
      <c r="F348" s="11">
        <v>40</v>
      </c>
      <c r="G348" s="11">
        <v>25</v>
      </c>
      <c r="H348" s="11">
        <v>4</v>
      </c>
    </row>
    <row r="349" spans="1:8" x14ac:dyDescent="0.3">
      <c r="A349" s="22">
        <f t="shared" ref="A349:A370" si="6">A348+1</f>
        <v>131</v>
      </c>
      <c r="B349" s="7">
        <v>43961</v>
      </c>
      <c r="C349" s="11">
        <v>41</v>
      </c>
      <c r="D349" s="11">
        <v>26</v>
      </c>
      <c r="E349" s="27">
        <v>3.6111111111111112</v>
      </c>
      <c r="F349" s="11">
        <v>37</v>
      </c>
      <c r="G349" s="11">
        <v>17</v>
      </c>
      <c r="H349" s="11">
        <v>4</v>
      </c>
    </row>
    <row r="350" spans="1:8" x14ac:dyDescent="0.3">
      <c r="A350" s="22">
        <f t="shared" si="6"/>
        <v>132</v>
      </c>
      <c r="B350" s="7">
        <v>43962</v>
      </c>
      <c r="C350" s="11">
        <v>39</v>
      </c>
      <c r="D350" s="11">
        <v>23</v>
      </c>
      <c r="E350" s="27">
        <v>2.7777777777777777</v>
      </c>
      <c r="F350" s="11">
        <v>38</v>
      </c>
      <c r="G350" s="11">
        <v>21</v>
      </c>
      <c r="H350" s="11">
        <v>4</v>
      </c>
    </row>
    <row r="351" spans="1:8" x14ac:dyDescent="0.3">
      <c r="A351" s="22">
        <f t="shared" si="6"/>
        <v>133</v>
      </c>
      <c r="B351" s="7">
        <v>43963</v>
      </c>
      <c r="C351" s="11">
        <v>39</v>
      </c>
      <c r="D351" s="11">
        <v>23</v>
      </c>
      <c r="E351" s="27">
        <v>3.3333333333333335</v>
      </c>
      <c r="F351" s="11">
        <v>42</v>
      </c>
      <c r="G351" s="11">
        <v>19</v>
      </c>
      <c r="H351" s="11">
        <v>2</v>
      </c>
    </row>
    <row r="352" spans="1:8" x14ac:dyDescent="0.3">
      <c r="A352" s="22">
        <f t="shared" si="6"/>
        <v>134</v>
      </c>
      <c r="B352" s="7">
        <v>43964</v>
      </c>
      <c r="C352" s="11">
        <v>38</v>
      </c>
      <c r="D352" s="11">
        <v>23</v>
      </c>
      <c r="E352" s="27">
        <v>2.5</v>
      </c>
      <c r="F352" s="11">
        <v>35</v>
      </c>
      <c r="G352" s="11">
        <v>22</v>
      </c>
      <c r="H352" s="11">
        <v>3</v>
      </c>
    </row>
    <row r="353" spans="1:8" x14ac:dyDescent="0.3">
      <c r="A353" s="22">
        <f t="shared" si="6"/>
        <v>135</v>
      </c>
      <c r="B353" s="7">
        <v>43965</v>
      </c>
      <c r="C353" s="11">
        <v>39</v>
      </c>
      <c r="D353" s="11">
        <v>24</v>
      </c>
      <c r="E353" s="27">
        <v>3.6111111111111112</v>
      </c>
      <c r="F353" s="11">
        <v>48</v>
      </c>
      <c r="G353" s="11">
        <v>19</v>
      </c>
      <c r="H353" s="11">
        <v>1</v>
      </c>
    </row>
    <row r="354" spans="1:8" x14ac:dyDescent="0.3">
      <c r="A354" s="22">
        <f t="shared" si="6"/>
        <v>136</v>
      </c>
      <c r="B354" s="7">
        <v>43966</v>
      </c>
      <c r="C354" s="11">
        <v>40</v>
      </c>
      <c r="D354" s="11">
        <v>23</v>
      </c>
      <c r="E354" s="27">
        <v>4.166666666666667</v>
      </c>
      <c r="F354" s="11">
        <v>45</v>
      </c>
      <c r="G354" s="11">
        <v>21</v>
      </c>
      <c r="H354" s="11">
        <v>4</v>
      </c>
    </row>
    <row r="355" spans="1:8" x14ac:dyDescent="0.3">
      <c r="A355" s="22">
        <f t="shared" si="6"/>
        <v>137</v>
      </c>
      <c r="B355" s="7">
        <v>43967</v>
      </c>
      <c r="C355" s="11">
        <v>38</v>
      </c>
      <c r="D355" s="11">
        <v>23</v>
      </c>
      <c r="E355" s="27">
        <v>2.7777777777777777</v>
      </c>
      <c r="F355" s="11">
        <v>53</v>
      </c>
      <c r="G355" s="11">
        <v>25</v>
      </c>
      <c r="H355" s="11">
        <v>7</v>
      </c>
    </row>
    <row r="356" spans="1:8" x14ac:dyDescent="0.3">
      <c r="A356" s="22">
        <f t="shared" si="6"/>
        <v>138</v>
      </c>
      <c r="B356" s="7">
        <v>43968</v>
      </c>
      <c r="C356" s="11">
        <v>39</v>
      </c>
      <c r="D356" s="11">
        <v>21</v>
      </c>
      <c r="E356" s="27">
        <v>3.8888888888888893</v>
      </c>
      <c r="F356" s="11">
        <v>58</v>
      </c>
      <c r="G356" s="11">
        <v>22</v>
      </c>
      <c r="H356" s="11">
        <v>7</v>
      </c>
    </row>
    <row r="357" spans="1:8" x14ac:dyDescent="0.3">
      <c r="A357" s="22">
        <f t="shared" si="6"/>
        <v>139</v>
      </c>
      <c r="B357" s="7">
        <v>43969</v>
      </c>
      <c r="C357" s="11">
        <v>40</v>
      </c>
      <c r="D357" s="11">
        <v>25</v>
      </c>
      <c r="E357" s="27">
        <v>2.5</v>
      </c>
      <c r="F357" s="11">
        <v>39</v>
      </c>
      <c r="G357" s="11">
        <v>22</v>
      </c>
      <c r="H357" s="11">
        <v>8</v>
      </c>
    </row>
    <row r="358" spans="1:8" x14ac:dyDescent="0.3">
      <c r="A358" s="22">
        <f t="shared" si="6"/>
        <v>140</v>
      </c>
      <c r="B358" s="7">
        <v>43970</v>
      </c>
      <c r="C358" s="11">
        <v>39</v>
      </c>
      <c r="D358" s="11">
        <v>25</v>
      </c>
      <c r="E358" s="27">
        <v>5</v>
      </c>
      <c r="F358" s="11">
        <v>29</v>
      </c>
      <c r="G358" s="11">
        <v>19</v>
      </c>
      <c r="H358" s="11">
        <v>8</v>
      </c>
    </row>
    <row r="359" spans="1:8" x14ac:dyDescent="0.3">
      <c r="A359" s="22">
        <f t="shared" si="6"/>
        <v>141</v>
      </c>
      <c r="B359" s="7">
        <v>43971</v>
      </c>
      <c r="C359" s="11">
        <v>41</v>
      </c>
      <c r="D359" s="11">
        <v>25</v>
      </c>
      <c r="E359" s="27">
        <v>5.5555555555555554</v>
      </c>
      <c r="F359" s="11">
        <v>37</v>
      </c>
      <c r="G359" s="11">
        <v>12</v>
      </c>
      <c r="H359" s="11">
        <v>8</v>
      </c>
    </row>
    <row r="360" spans="1:8" x14ac:dyDescent="0.3">
      <c r="A360" s="22">
        <f t="shared" si="6"/>
        <v>142</v>
      </c>
      <c r="B360" s="7">
        <v>43972</v>
      </c>
      <c r="C360" s="11">
        <v>42</v>
      </c>
      <c r="D360" s="11">
        <v>25</v>
      </c>
      <c r="E360" s="27">
        <v>5</v>
      </c>
      <c r="F360" s="11">
        <v>19</v>
      </c>
      <c r="G360" s="11">
        <v>8</v>
      </c>
      <c r="H360" s="11">
        <v>8</v>
      </c>
    </row>
    <row r="361" spans="1:8" x14ac:dyDescent="0.3">
      <c r="A361" s="22">
        <f t="shared" si="6"/>
        <v>143</v>
      </c>
      <c r="B361" s="7">
        <v>43973</v>
      </c>
      <c r="C361" s="11">
        <v>42</v>
      </c>
      <c r="D361" s="11">
        <v>25</v>
      </c>
      <c r="E361" s="27">
        <v>4.4444444444444446</v>
      </c>
      <c r="F361" s="11">
        <v>16</v>
      </c>
      <c r="G361" s="11">
        <v>6</v>
      </c>
      <c r="H361" s="11">
        <v>3</v>
      </c>
    </row>
    <row r="362" spans="1:8" x14ac:dyDescent="0.3">
      <c r="A362" s="22">
        <f t="shared" si="6"/>
        <v>144</v>
      </c>
      <c r="B362" s="7">
        <v>43974</v>
      </c>
      <c r="C362" s="11">
        <v>42</v>
      </c>
      <c r="D362" s="11">
        <v>16</v>
      </c>
      <c r="E362" s="27">
        <v>3.8888888888888893</v>
      </c>
      <c r="F362" s="11">
        <v>15</v>
      </c>
      <c r="G362" s="11">
        <v>7</v>
      </c>
      <c r="H362" s="11">
        <v>1</v>
      </c>
    </row>
    <row r="363" spans="1:8" x14ac:dyDescent="0.3">
      <c r="A363" s="22">
        <f t="shared" si="6"/>
        <v>145</v>
      </c>
      <c r="B363" s="7">
        <v>43975</v>
      </c>
      <c r="C363" s="11">
        <v>42</v>
      </c>
      <c r="D363" s="11">
        <v>26</v>
      </c>
      <c r="E363" s="27">
        <v>4.166666666666667</v>
      </c>
      <c r="F363" s="11">
        <v>48</v>
      </c>
      <c r="G363" s="11">
        <v>8</v>
      </c>
      <c r="H363" s="11">
        <v>0</v>
      </c>
    </row>
    <row r="364" spans="1:8" x14ac:dyDescent="0.3">
      <c r="A364" s="22">
        <f t="shared" si="6"/>
        <v>146</v>
      </c>
      <c r="B364" s="7">
        <v>43976</v>
      </c>
      <c r="C364" s="11">
        <v>42</v>
      </c>
      <c r="D364" s="11">
        <v>27</v>
      </c>
      <c r="E364" s="27">
        <v>3.8888888888888893</v>
      </c>
      <c r="F364" s="11">
        <v>39</v>
      </c>
      <c r="G364" s="11">
        <v>15</v>
      </c>
      <c r="H364" s="11">
        <v>1</v>
      </c>
    </row>
    <row r="365" spans="1:8" x14ac:dyDescent="0.3">
      <c r="A365" s="22">
        <f t="shared" si="6"/>
        <v>147</v>
      </c>
      <c r="B365" s="7">
        <v>43977</v>
      </c>
      <c r="C365" s="11">
        <v>40</v>
      </c>
      <c r="D365" s="11">
        <v>26</v>
      </c>
      <c r="E365" s="27">
        <v>3.3333333333333335</v>
      </c>
      <c r="F365" s="11">
        <v>40</v>
      </c>
      <c r="G365" s="11">
        <v>23</v>
      </c>
      <c r="H365" s="11">
        <v>4</v>
      </c>
    </row>
    <row r="366" spans="1:8" x14ac:dyDescent="0.3">
      <c r="A366" s="22">
        <f t="shared" si="6"/>
        <v>148</v>
      </c>
      <c r="B366" s="7">
        <v>43978</v>
      </c>
      <c r="C366" s="11">
        <v>40</v>
      </c>
      <c r="D366" s="11">
        <v>26</v>
      </c>
      <c r="E366" s="27">
        <v>3.6111111111111112</v>
      </c>
      <c r="F366" s="11">
        <v>49</v>
      </c>
      <c r="G366" s="11">
        <v>25</v>
      </c>
      <c r="H366" s="11">
        <v>4</v>
      </c>
    </row>
    <row r="367" spans="1:8" x14ac:dyDescent="0.3">
      <c r="A367" s="22">
        <f t="shared" si="6"/>
        <v>149</v>
      </c>
      <c r="B367" s="7">
        <v>43979</v>
      </c>
      <c r="C367" s="11">
        <v>42</v>
      </c>
      <c r="D367" s="11">
        <v>28</v>
      </c>
      <c r="E367" s="27">
        <v>3.6111111111111112</v>
      </c>
      <c r="F367" s="11">
        <v>44</v>
      </c>
      <c r="G367" s="11">
        <v>19</v>
      </c>
      <c r="H367" s="11">
        <v>4</v>
      </c>
    </row>
    <row r="368" spans="1:8" x14ac:dyDescent="0.3">
      <c r="A368" s="22">
        <f t="shared" si="6"/>
        <v>150</v>
      </c>
      <c r="B368" s="7">
        <v>43980</v>
      </c>
      <c r="C368" s="11">
        <v>44</v>
      </c>
      <c r="D368" s="11">
        <v>28</v>
      </c>
      <c r="E368" s="27">
        <v>3.6111111111111112</v>
      </c>
      <c r="F368" s="11">
        <v>32</v>
      </c>
      <c r="G368" s="11">
        <v>12</v>
      </c>
      <c r="H368" s="11">
        <v>1</v>
      </c>
    </row>
    <row r="369" spans="1:8" x14ac:dyDescent="0.3">
      <c r="A369" s="22">
        <f t="shared" si="6"/>
        <v>151</v>
      </c>
      <c r="B369" s="7">
        <v>43981</v>
      </c>
      <c r="C369" s="11">
        <v>43</v>
      </c>
      <c r="D369" s="11">
        <v>29</v>
      </c>
      <c r="E369" s="27">
        <v>3.3333333333333335</v>
      </c>
      <c r="F369" s="11">
        <v>37</v>
      </c>
      <c r="G369" s="11">
        <v>15</v>
      </c>
      <c r="H369" s="11">
        <v>3</v>
      </c>
    </row>
    <row r="370" spans="1:8" x14ac:dyDescent="0.3">
      <c r="A370" s="22">
        <f t="shared" si="6"/>
        <v>152</v>
      </c>
      <c r="B370" s="7">
        <v>43982</v>
      </c>
      <c r="C370" s="11">
        <v>41</v>
      </c>
      <c r="D370" s="11">
        <v>26</v>
      </c>
      <c r="E370" s="27">
        <v>3.6111111111111112</v>
      </c>
      <c r="F370" s="11">
        <v>41</v>
      </c>
      <c r="G370" s="11">
        <v>21</v>
      </c>
      <c r="H370" s="11">
        <v>4</v>
      </c>
    </row>
    <row r="371" spans="1:8" x14ac:dyDescent="0.3">
      <c r="A371" s="24"/>
      <c r="B371" s="25"/>
      <c r="C371" s="1"/>
      <c r="D371" s="1"/>
      <c r="E371" s="1"/>
      <c r="F371" s="1"/>
      <c r="G371" s="1"/>
      <c r="H371" s="1"/>
    </row>
    <row r="372" spans="1:8" x14ac:dyDescent="0.3">
      <c r="A372" s="24"/>
      <c r="B372" s="25"/>
      <c r="C372" s="1"/>
      <c r="D372" s="1"/>
      <c r="E372" s="1"/>
      <c r="F372" s="1"/>
      <c r="G372" s="1"/>
      <c r="H372" s="1"/>
    </row>
    <row r="373" spans="1:8" x14ac:dyDescent="0.3">
      <c r="A373" s="24"/>
      <c r="B373" s="25"/>
      <c r="C373" s="1"/>
      <c r="D373" s="1"/>
      <c r="E373" s="1"/>
      <c r="F373" s="1"/>
      <c r="G373" s="1"/>
      <c r="H373" s="1"/>
    </row>
    <row r="374" spans="1:8" x14ac:dyDescent="0.3">
      <c r="A374" s="24"/>
      <c r="B374" s="25"/>
      <c r="C374" s="1"/>
      <c r="D374" s="1"/>
      <c r="E374" s="1"/>
      <c r="F374" s="1"/>
      <c r="G374" s="1"/>
      <c r="H374" s="1"/>
    </row>
    <row r="375" spans="1:8" x14ac:dyDescent="0.3">
      <c r="A375" s="24"/>
      <c r="B375" s="25"/>
      <c r="C375" s="1"/>
      <c r="D375" s="1"/>
      <c r="E375" s="1"/>
      <c r="F375" s="1"/>
      <c r="G375" s="1"/>
      <c r="H375" s="1"/>
    </row>
    <row r="376" spans="1:8" x14ac:dyDescent="0.3">
      <c r="A376" s="24"/>
      <c r="B376" s="25"/>
      <c r="C376" s="1"/>
      <c r="D376" s="1"/>
      <c r="E376" s="1"/>
      <c r="F376" s="1"/>
      <c r="G376" s="1"/>
      <c r="H376" s="1"/>
    </row>
    <row r="377" spans="1:8" x14ac:dyDescent="0.3">
      <c r="A377" s="24"/>
      <c r="B377" s="25"/>
      <c r="C377" s="1"/>
      <c r="D377" s="1"/>
      <c r="E377" s="1"/>
      <c r="F377" s="1"/>
      <c r="G377" s="1"/>
      <c r="H377" s="1"/>
    </row>
    <row r="378" spans="1:8" x14ac:dyDescent="0.3">
      <c r="A378" s="24"/>
      <c r="B378" s="25"/>
      <c r="C378" s="1"/>
      <c r="D378" s="1"/>
      <c r="E378" s="1"/>
      <c r="F378" s="1"/>
      <c r="G378" s="1"/>
      <c r="H378" s="1"/>
    </row>
    <row r="379" spans="1:8" x14ac:dyDescent="0.3">
      <c r="A379" s="24"/>
      <c r="B379" s="25"/>
      <c r="C379" s="1"/>
      <c r="D379" s="1"/>
      <c r="E379" s="1"/>
      <c r="F379" s="1"/>
      <c r="G379" s="1"/>
      <c r="H379" s="1"/>
    </row>
    <row r="380" spans="1:8" x14ac:dyDescent="0.3">
      <c r="A380" s="24"/>
      <c r="B380" s="25"/>
      <c r="C380" s="1"/>
      <c r="D380" s="1"/>
      <c r="E380" s="1"/>
      <c r="F380" s="1"/>
      <c r="G380" s="1"/>
      <c r="H380" s="1"/>
    </row>
    <row r="381" spans="1:8" x14ac:dyDescent="0.3">
      <c r="A381" s="24"/>
      <c r="B381" s="25"/>
      <c r="C381" s="1"/>
      <c r="D381" s="1"/>
      <c r="E381" s="1"/>
      <c r="F381" s="1"/>
      <c r="G381" s="1"/>
      <c r="H381" s="1"/>
    </row>
    <row r="382" spans="1:8" x14ac:dyDescent="0.3">
      <c r="A382" s="24"/>
      <c r="B382" s="25"/>
      <c r="C382" s="1"/>
      <c r="D382" s="1"/>
      <c r="E382" s="1"/>
      <c r="F382" s="1"/>
      <c r="G382" s="1"/>
      <c r="H382" s="1"/>
    </row>
    <row r="383" spans="1:8" x14ac:dyDescent="0.3">
      <c r="A383" s="24"/>
      <c r="B383" s="25"/>
      <c r="C383" s="1"/>
      <c r="D383" s="1"/>
      <c r="E383" s="1"/>
      <c r="F383" s="1"/>
      <c r="G383" s="1"/>
      <c r="H383" s="1"/>
    </row>
    <row r="384" spans="1:8" x14ac:dyDescent="0.3">
      <c r="A384" s="24"/>
      <c r="B384" s="25"/>
      <c r="C384" s="1"/>
      <c r="D384" s="1"/>
      <c r="E384" s="1"/>
      <c r="F384" s="1"/>
      <c r="G384" s="1"/>
      <c r="H384" s="1"/>
    </row>
    <row r="385" spans="1:8" x14ac:dyDescent="0.3">
      <c r="A385" s="24"/>
      <c r="B385" s="25"/>
      <c r="C385" s="1"/>
      <c r="D385" s="1"/>
      <c r="E385" s="1"/>
      <c r="F385" s="1"/>
      <c r="G385" s="1"/>
      <c r="H385" s="1"/>
    </row>
    <row r="386" spans="1:8" x14ac:dyDescent="0.3">
      <c r="A386" s="24"/>
      <c r="B386" s="25"/>
      <c r="C386" s="1"/>
      <c r="D386" s="1"/>
      <c r="E386" s="1"/>
      <c r="F386" s="1"/>
      <c r="G386" s="1"/>
      <c r="H386" s="1"/>
    </row>
    <row r="387" spans="1:8" x14ac:dyDescent="0.3">
      <c r="A387" s="24"/>
      <c r="B387" s="25"/>
      <c r="C387" s="1"/>
      <c r="D387" s="1"/>
      <c r="E387" s="1"/>
      <c r="F387" s="1"/>
      <c r="G387" s="1"/>
      <c r="H387" s="1"/>
    </row>
    <row r="388" spans="1:8" x14ac:dyDescent="0.3">
      <c r="A388" s="24"/>
      <c r="B388" s="25"/>
      <c r="C388" s="1"/>
      <c r="D388" s="1"/>
      <c r="E388" s="1"/>
      <c r="F388" s="1"/>
      <c r="G388" s="1"/>
      <c r="H388" s="1"/>
    </row>
    <row r="389" spans="1:8" x14ac:dyDescent="0.3">
      <c r="A389" s="24"/>
      <c r="B389" s="25"/>
      <c r="C389" s="1"/>
      <c r="D389" s="1"/>
      <c r="E389" s="1"/>
      <c r="F389" s="1"/>
      <c r="G389" s="1"/>
      <c r="H389" s="1"/>
    </row>
    <row r="390" spans="1:8" x14ac:dyDescent="0.3">
      <c r="A390" s="24"/>
      <c r="B390" s="25"/>
      <c r="C390" s="1"/>
      <c r="D390" s="1"/>
      <c r="E390" s="1"/>
      <c r="F390" s="1"/>
      <c r="G390" s="1"/>
      <c r="H390" s="1"/>
    </row>
    <row r="391" spans="1:8" x14ac:dyDescent="0.3">
      <c r="A391" s="24"/>
      <c r="B391" s="25"/>
      <c r="C391" s="1"/>
      <c r="D391" s="1"/>
      <c r="E391" s="1"/>
      <c r="F391" s="1"/>
      <c r="G391" s="1"/>
      <c r="H391" s="1"/>
    </row>
    <row r="392" spans="1:8" x14ac:dyDescent="0.3">
      <c r="A392" s="24"/>
      <c r="B392" s="25"/>
      <c r="C392" s="1"/>
      <c r="D392" s="1"/>
      <c r="E392" s="1"/>
      <c r="F392" s="1"/>
      <c r="G392" s="1"/>
      <c r="H392" s="1"/>
    </row>
    <row r="393" spans="1:8" x14ac:dyDescent="0.3">
      <c r="A393" s="24"/>
      <c r="B393" s="25"/>
      <c r="C393" s="1"/>
      <c r="D393" s="1"/>
      <c r="E393" s="1"/>
      <c r="F393" s="1"/>
      <c r="G393" s="1"/>
      <c r="H393" s="1"/>
    </row>
    <row r="394" spans="1:8" x14ac:dyDescent="0.3">
      <c r="A394" s="24"/>
      <c r="B394" s="25"/>
      <c r="C394" s="1"/>
      <c r="D394" s="1"/>
      <c r="E394" s="1"/>
      <c r="F394" s="1"/>
      <c r="G394" s="1"/>
      <c r="H394" s="1"/>
    </row>
    <row r="395" spans="1:8" x14ac:dyDescent="0.3">
      <c r="A395" s="24"/>
      <c r="B395" s="25"/>
      <c r="C395" s="1"/>
      <c r="D395" s="1"/>
      <c r="E395" s="1"/>
      <c r="F395" s="1"/>
      <c r="G395" s="1"/>
      <c r="H395" s="1"/>
    </row>
    <row r="396" spans="1:8" x14ac:dyDescent="0.3">
      <c r="A396" s="24"/>
      <c r="B396" s="25"/>
      <c r="C396" s="1"/>
      <c r="D396" s="1"/>
      <c r="E396" s="1"/>
      <c r="F396" s="1"/>
      <c r="G396" s="1"/>
      <c r="H396" s="1"/>
    </row>
    <row r="397" spans="1:8" x14ac:dyDescent="0.3">
      <c r="A397" s="24"/>
      <c r="B397" s="25"/>
      <c r="C397" s="1"/>
      <c r="D397" s="1"/>
      <c r="E397" s="1"/>
      <c r="F397" s="1"/>
      <c r="G397" s="1"/>
      <c r="H397" s="1"/>
    </row>
    <row r="398" spans="1:8" x14ac:dyDescent="0.3">
      <c r="A398" s="24"/>
      <c r="B398" s="25"/>
      <c r="C398" s="1"/>
      <c r="D398" s="1"/>
      <c r="E398" s="1"/>
      <c r="F398" s="1"/>
      <c r="G398" s="1"/>
      <c r="H398" s="1"/>
    </row>
    <row r="399" spans="1:8" x14ac:dyDescent="0.3">
      <c r="A399" s="24"/>
      <c r="B399" s="25"/>
      <c r="C399" s="1"/>
      <c r="D399" s="1"/>
      <c r="E399" s="1"/>
      <c r="F399" s="1"/>
      <c r="G399" s="1"/>
      <c r="H399" s="1"/>
    </row>
    <row r="400" spans="1:8" x14ac:dyDescent="0.3">
      <c r="A400" s="24"/>
      <c r="B400" s="25"/>
      <c r="C400" s="1"/>
      <c r="D400" s="1"/>
      <c r="E400" s="1"/>
      <c r="F400" s="1"/>
      <c r="G400" s="1"/>
      <c r="H400" s="1"/>
    </row>
    <row r="401" spans="1:8" x14ac:dyDescent="0.3">
      <c r="A401" s="24"/>
      <c r="B401" s="25"/>
      <c r="C401" s="1"/>
      <c r="D401" s="1"/>
      <c r="E401" s="1"/>
      <c r="F401" s="1"/>
      <c r="G401" s="1"/>
      <c r="H401" s="1"/>
    </row>
    <row r="402" spans="1:8" x14ac:dyDescent="0.3">
      <c r="A402" s="24"/>
      <c r="B402" s="25"/>
      <c r="C402" s="1"/>
      <c r="D402" s="1"/>
      <c r="E402" s="1"/>
      <c r="F402" s="1"/>
      <c r="G402" s="1"/>
      <c r="H402" s="1"/>
    </row>
    <row r="403" spans="1:8" x14ac:dyDescent="0.3">
      <c r="A403" s="24"/>
      <c r="B403" s="25"/>
      <c r="C403" s="1"/>
      <c r="D403" s="1"/>
      <c r="E403" s="1"/>
      <c r="F403" s="1"/>
      <c r="G403" s="1"/>
      <c r="H403" s="1"/>
    </row>
    <row r="404" spans="1:8" x14ac:dyDescent="0.3">
      <c r="A404" s="24"/>
      <c r="B404" s="25"/>
      <c r="C404" s="1"/>
      <c r="D404" s="1"/>
      <c r="E404" s="1"/>
      <c r="F404" s="1"/>
      <c r="G404" s="1"/>
      <c r="H404" s="1"/>
    </row>
    <row r="405" spans="1:8" x14ac:dyDescent="0.3">
      <c r="A405" s="24"/>
      <c r="B405" s="25"/>
      <c r="C405" s="1"/>
      <c r="D405" s="1"/>
      <c r="E405" s="1"/>
      <c r="F405" s="1"/>
      <c r="G405" s="1"/>
      <c r="H405" s="1"/>
    </row>
    <row r="406" spans="1:8" x14ac:dyDescent="0.3">
      <c r="A406" s="24"/>
      <c r="B406" s="25"/>
      <c r="C406" s="1"/>
      <c r="D406" s="1"/>
      <c r="E406" s="1"/>
      <c r="F406" s="1"/>
      <c r="G406" s="1"/>
      <c r="H406" s="1"/>
    </row>
    <row r="407" spans="1:8" x14ac:dyDescent="0.3">
      <c r="A407" s="24"/>
      <c r="B407" s="25"/>
      <c r="C407" s="1"/>
      <c r="D407" s="1"/>
      <c r="E407" s="1"/>
      <c r="F407" s="1"/>
      <c r="G407" s="1"/>
      <c r="H407" s="1"/>
    </row>
    <row r="408" spans="1:8" x14ac:dyDescent="0.3">
      <c r="A408" s="24"/>
      <c r="B408" s="25"/>
      <c r="C408" s="1"/>
      <c r="D408" s="1"/>
      <c r="E408" s="1"/>
      <c r="F408" s="1"/>
      <c r="G408" s="1"/>
      <c r="H408" s="1"/>
    </row>
    <row r="409" spans="1:8" x14ac:dyDescent="0.3">
      <c r="A409" s="24"/>
      <c r="B409" s="25"/>
      <c r="C409" s="1"/>
      <c r="D409" s="1"/>
      <c r="E409" s="1"/>
      <c r="F409" s="1"/>
      <c r="G409" s="1"/>
      <c r="H409" s="1"/>
    </row>
    <row r="410" spans="1:8" x14ac:dyDescent="0.3">
      <c r="A410" s="24"/>
      <c r="B410" s="25"/>
      <c r="C410" s="1"/>
      <c r="D410" s="1"/>
      <c r="E410" s="1"/>
      <c r="F410" s="1"/>
      <c r="G410" s="1"/>
      <c r="H410" s="1"/>
    </row>
    <row r="411" spans="1:8" x14ac:dyDescent="0.3">
      <c r="A411" s="24"/>
      <c r="B411" s="25"/>
      <c r="C411" s="1"/>
      <c r="D411" s="1"/>
      <c r="E411" s="1"/>
      <c r="F411" s="1"/>
      <c r="G411" s="1"/>
      <c r="H411" s="1"/>
    </row>
    <row r="412" spans="1:8" x14ac:dyDescent="0.3">
      <c r="A412" s="24"/>
      <c r="B412" s="25"/>
      <c r="C412" s="1"/>
      <c r="D412" s="1"/>
      <c r="E412" s="1"/>
      <c r="F412" s="1"/>
      <c r="G412" s="1"/>
      <c r="H412" s="1"/>
    </row>
    <row r="413" spans="1:8" x14ac:dyDescent="0.3">
      <c r="A413" s="24"/>
      <c r="B413" s="25"/>
      <c r="C413" s="1"/>
      <c r="D413" s="1"/>
      <c r="E413" s="1"/>
      <c r="F413" s="1"/>
      <c r="G413" s="1"/>
      <c r="H413" s="1"/>
    </row>
    <row r="414" spans="1:8" x14ac:dyDescent="0.3">
      <c r="A414" s="24"/>
      <c r="B414" s="25"/>
      <c r="C414" s="1"/>
      <c r="D414" s="1"/>
      <c r="E414" s="1"/>
      <c r="F414" s="1"/>
      <c r="G414" s="1"/>
      <c r="H414" s="1"/>
    </row>
    <row r="415" spans="1:8" x14ac:dyDescent="0.3">
      <c r="A415" s="24"/>
      <c r="B415" s="25"/>
      <c r="C415" s="1"/>
      <c r="D415" s="1"/>
      <c r="E415" s="1"/>
      <c r="F415" s="1"/>
      <c r="G415" s="1"/>
      <c r="H415" s="1"/>
    </row>
    <row r="416" spans="1:8" x14ac:dyDescent="0.3">
      <c r="A416" s="24"/>
      <c r="B416" s="25"/>
      <c r="C416" s="1"/>
      <c r="D416" s="1"/>
      <c r="E416" s="1"/>
      <c r="F416" s="1"/>
      <c r="G416" s="1"/>
      <c r="H416" s="1"/>
    </row>
    <row r="417" spans="1:8" x14ac:dyDescent="0.3">
      <c r="A417" s="24"/>
      <c r="B417" s="25"/>
      <c r="C417" s="1"/>
      <c r="D417" s="1"/>
      <c r="E417" s="1"/>
      <c r="F417" s="1"/>
      <c r="G417" s="1"/>
      <c r="H417" s="1"/>
    </row>
    <row r="418" spans="1:8" x14ac:dyDescent="0.3">
      <c r="A418" s="24"/>
      <c r="B418" s="25"/>
      <c r="C418" s="1"/>
      <c r="D418" s="1"/>
      <c r="E418" s="1"/>
      <c r="F418" s="1"/>
      <c r="G418" s="1"/>
      <c r="H418" s="1"/>
    </row>
    <row r="419" spans="1:8" x14ac:dyDescent="0.3">
      <c r="A419" s="24"/>
      <c r="B419" s="25"/>
      <c r="C419" s="1"/>
      <c r="D419" s="1"/>
      <c r="E419" s="1"/>
      <c r="F419" s="1"/>
      <c r="G419" s="1"/>
      <c r="H419" s="1"/>
    </row>
    <row r="420" spans="1:8" x14ac:dyDescent="0.3">
      <c r="A420" s="24"/>
      <c r="B420" s="25"/>
      <c r="C420" s="1"/>
      <c r="D420" s="1"/>
      <c r="E420" s="1"/>
      <c r="F420" s="1"/>
      <c r="G420" s="1"/>
      <c r="H420" s="1"/>
    </row>
    <row r="421" spans="1:8" x14ac:dyDescent="0.3">
      <c r="A421" s="24"/>
      <c r="B421" s="25"/>
      <c r="C421" s="1"/>
      <c r="D421" s="1"/>
      <c r="E421" s="1"/>
      <c r="F421" s="1"/>
      <c r="G421" s="1"/>
      <c r="H421" s="1"/>
    </row>
    <row r="422" spans="1:8" x14ac:dyDescent="0.3">
      <c r="A422" s="24"/>
      <c r="B422" s="25"/>
      <c r="C422" s="1"/>
      <c r="D422" s="1"/>
      <c r="E422" s="1"/>
      <c r="F422" s="1"/>
      <c r="G422" s="1"/>
      <c r="H422" s="1"/>
    </row>
    <row r="423" spans="1:8" x14ac:dyDescent="0.3">
      <c r="A423" s="24"/>
      <c r="B423" s="25"/>
      <c r="C423" s="1"/>
      <c r="D423" s="1"/>
      <c r="E423" s="1"/>
      <c r="F423" s="1"/>
      <c r="G423" s="1"/>
      <c r="H423" s="1"/>
    </row>
    <row r="424" spans="1:8" x14ac:dyDescent="0.3">
      <c r="A424" s="24"/>
      <c r="B424" s="25"/>
      <c r="C424" s="1"/>
      <c r="D424" s="1"/>
      <c r="E424" s="1"/>
      <c r="F424" s="1"/>
      <c r="G424" s="1"/>
      <c r="H424" s="1"/>
    </row>
    <row r="425" spans="1:8" x14ac:dyDescent="0.3">
      <c r="A425" s="24"/>
      <c r="B425" s="25"/>
      <c r="C425" s="1"/>
      <c r="D425" s="1"/>
      <c r="E425" s="1"/>
      <c r="F425" s="1"/>
      <c r="G425" s="1"/>
      <c r="H425" s="1"/>
    </row>
    <row r="426" spans="1:8" x14ac:dyDescent="0.3">
      <c r="A426" s="24"/>
      <c r="B426" s="25"/>
      <c r="C426" s="1"/>
      <c r="D426" s="1"/>
      <c r="E426" s="1"/>
      <c r="F426" s="1"/>
      <c r="G426" s="1"/>
      <c r="H426" s="1"/>
    </row>
    <row r="427" spans="1:8" x14ac:dyDescent="0.3">
      <c r="A427" s="24"/>
      <c r="B427" s="25"/>
      <c r="C427" s="1"/>
      <c r="D427" s="1"/>
      <c r="E427" s="1"/>
      <c r="F427" s="1"/>
      <c r="G427" s="1"/>
      <c r="H427" s="1"/>
    </row>
    <row r="428" spans="1:8" x14ac:dyDescent="0.3">
      <c r="A428" s="24"/>
      <c r="B428" s="25"/>
      <c r="C428" s="1"/>
      <c r="D428" s="1"/>
      <c r="E428" s="1"/>
      <c r="F428" s="1"/>
      <c r="G428" s="1"/>
      <c r="H428" s="1"/>
    </row>
    <row r="429" spans="1:8" x14ac:dyDescent="0.3">
      <c r="A429" s="24"/>
      <c r="B429" s="25"/>
      <c r="C429" s="1"/>
      <c r="D429" s="1"/>
      <c r="E429" s="1"/>
      <c r="F429" s="1"/>
      <c r="G429" s="1"/>
      <c r="H429" s="1"/>
    </row>
    <row r="430" spans="1:8" x14ac:dyDescent="0.3">
      <c r="A430" s="24"/>
      <c r="B430" s="25"/>
      <c r="C430" s="1"/>
      <c r="D430" s="1"/>
      <c r="E430" s="1"/>
      <c r="F430" s="1"/>
      <c r="G430" s="1"/>
      <c r="H430" s="1"/>
    </row>
    <row r="431" spans="1:8" x14ac:dyDescent="0.3">
      <c r="A431" s="24"/>
      <c r="B431" s="25"/>
      <c r="C431" s="1"/>
      <c r="D431" s="1"/>
      <c r="E431" s="1"/>
      <c r="F431" s="1"/>
      <c r="G431" s="1"/>
      <c r="H431" s="1"/>
    </row>
    <row r="432" spans="1:8" x14ac:dyDescent="0.3">
      <c r="A432" s="24"/>
      <c r="B432" s="25"/>
      <c r="C432" s="1"/>
      <c r="D432" s="1"/>
      <c r="E432" s="1"/>
      <c r="F432" s="1"/>
      <c r="G432" s="1"/>
      <c r="H432" s="1"/>
    </row>
    <row r="433" spans="1:8" x14ac:dyDescent="0.3">
      <c r="A433" s="24"/>
      <c r="B433" s="25"/>
      <c r="C433" s="1"/>
      <c r="D433" s="1"/>
      <c r="E433" s="1"/>
      <c r="F433" s="1"/>
      <c r="G433" s="1"/>
      <c r="H433" s="1"/>
    </row>
    <row r="434" spans="1:8" x14ac:dyDescent="0.3">
      <c r="A434" s="24"/>
      <c r="B434" s="25"/>
      <c r="C434" s="1"/>
      <c r="D434" s="1"/>
      <c r="E434" s="1"/>
      <c r="F434" s="1"/>
      <c r="G434" s="1"/>
      <c r="H434" s="1"/>
    </row>
    <row r="435" spans="1:8" x14ac:dyDescent="0.3">
      <c r="A435" s="24"/>
      <c r="B435" s="25"/>
      <c r="C435" s="1"/>
      <c r="D435" s="1"/>
      <c r="E435" s="1"/>
      <c r="F435" s="1"/>
      <c r="G435" s="1"/>
      <c r="H435" s="1"/>
    </row>
    <row r="436" spans="1:8" x14ac:dyDescent="0.3">
      <c r="A436" s="24"/>
      <c r="B436" s="25"/>
      <c r="C436" s="1"/>
      <c r="D436" s="1"/>
      <c r="E436" s="1"/>
      <c r="F436" s="1"/>
      <c r="G436" s="1"/>
      <c r="H436" s="1"/>
    </row>
    <row r="437" spans="1:8" x14ac:dyDescent="0.3">
      <c r="A437" s="24"/>
      <c r="B437" s="25"/>
      <c r="C437" s="1"/>
      <c r="D437" s="1"/>
      <c r="E437" s="1"/>
      <c r="F437" s="1"/>
      <c r="G437" s="1"/>
      <c r="H437" s="1"/>
    </row>
    <row r="438" spans="1:8" x14ac:dyDescent="0.3">
      <c r="A438" s="24"/>
      <c r="B438" s="25"/>
      <c r="C438" s="1"/>
      <c r="D438" s="1"/>
      <c r="E438" s="1"/>
      <c r="F438" s="1"/>
      <c r="G438" s="1"/>
      <c r="H438" s="1"/>
    </row>
    <row r="439" spans="1:8" x14ac:dyDescent="0.3">
      <c r="A439" s="24"/>
      <c r="B439" s="25"/>
      <c r="C439" s="1"/>
      <c r="D439" s="1"/>
      <c r="E439" s="1"/>
      <c r="F439" s="1"/>
      <c r="G439" s="1"/>
      <c r="H439" s="1"/>
    </row>
    <row r="440" spans="1:8" x14ac:dyDescent="0.3">
      <c r="A440" s="24"/>
      <c r="B440" s="25"/>
      <c r="C440" s="1"/>
      <c r="D440" s="1"/>
      <c r="E440" s="1"/>
      <c r="F440" s="1"/>
      <c r="G440" s="1"/>
      <c r="H440" s="1"/>
    </row>
    <row r="441" spans="1:8" x14ac:dyDescent="0.3">
      <c r="A441" s="24"/>
      <c r="B441" s="25"/>
      <c r="C441" s="1"/>
      <c r="D441" s="1"/>
      <c r="E441" s="1"/>
      <c r="F441" s="1"/>
      <c r="G441" s="1"/>
      <c r="H441" s="1"/>
    </row>
    <row r="442" spans="1:8" x14ac:dyDescent="0.3">
      <c r="A442" s="24"/>
      <c r="B442" s="25"/>
      <c r="C442" s="1"/>
      <c r="D442" s="1"/>
      <c r="E442" s="1"/>
      <c r="F442" s="1"/>
      <c r="G442" s="1"/>
      <c r="H442" s="1"/>
    </row>
    <row r="443" spans="1:8" x14ac:dyDescent="0.3">
      <c r="A443" s="24"/>
      <c r="B443" s="25"/>
      <c r="C443" s="1"/>
      <c r="D443" s="1"/>
      <c r="E443" s="1"/>
      <c r="F443" s="1"/>
      <c r="G443" s="1"/>
      <c r="H443" s="1"/>
    </row>
    <row r="444" spans="1:8" x14ac:dyDescent="0.3">
      <c r="A444" s="24"/>
      <c r="B444" s="25"/>
      <c r="C444" s="1"/>
      <c r="D444" s="1"/>
      <c r="E444" s="1"/>
      <c r="F444" s="1"/>
      <c r="G444" s="1"/>
      <c r="H444" s="1"/>
    </row>
    <row r="445" spans="1:8" x14ac:dyDescent="0.3">
      <c r="A445" s="24"/>
      <c r="B445" s="25"/>
      <c r="C445" s="1"/>
      <c r="D445" s="1"/>
      <c r="E445" s="1"/>
      <c r="F445" s="1"/>
      <c r="G445" s="1"/>
      <c r="H445" s="1"/>
    </row>
    <row r="446" spans="1:8" x14ac:dyDescent="0.3">
      <c r="A446" s="24"/>
      <c r="B446" s="25"/>
      <c r="C446" s="1"/>
      <c r="D446" s="1"/>
      <c r="E446" s="1"/>
      <c r="F446" s="1"/>
      <c r="G446" s="1"/>
      <c r="H446" s="1"/>
    </row>
    <row r="447" spans="1:8" x14ac:dyDescent="0.3">
      <c r="A447" s="24"/>
      <c r="B447" s="25"/>
      <c r="C447" s="1"/>
      <c r="D447" s="1"/>
      <c r="E447" s="1"/>
      <c r="F447" s="1"/>
      <c r="G447" s="1"/>
      <c r="H447" s="1"/>
    </row>
    <row r="448" spans="1:8" x14ac:dyDescent="0.3">
      <c r="A448" s="24"/>
      <c r="B448" s="25"/>
      <c r="C448" s="1"/>
      <c r="D448" s="1"/>
      <c r="E448" s="1"/>
      <c r="F448" s="1"/>
      <c r="G448" s="1"/>
      <c r="H448" s="1"/>
    </row>
    <row r="449" spans="1:8" x14ac:dyDescent="0.3">
      <c r="A449" s="24"/>
      <c r="B449" s="25"/>
      <c r="C449" s="1"/>
      <c r="D449" s="1"/>
      <c r="E449" s="1"/>
      <c r="F449" s="1"/>
      <c r="G449" s="1"/>
      <c r="H449" s="1"/>
    </row>
    <row r="450" spans="1:8" x14ac:dyDescent="0.3">
      <c r="A450" s="24"/>
      <c r="B450" s="25"/>
      <c r="C450" s="1"/>
      <c r="D450" s="1"/>
      <c r="E450" s="1"/>
      <c r="F450" s="1"/>
      <c r="G450" s="1"/>
      <c r="H450" s="1"/>
    </row>
    <row r="451" spans="1:8" x14ac:dyDescent="0.3">
      <c r="A451" s="24"/>
      <c r="B451" s="25"/>
      <c r="C451" s="1"/>
      <c r="D451" s="1"/>
      <c r="E451" s="1"/>
      <c r="F451" s="1"/>
      <c r="G451" s="1"/>
      <c r="H451" s="1"/>
    </row>
    <row r="452" spans="1:8" x14ac:dyDescent="0.3">
      <c r="A452" s="24"/>
      <c r="B452" s="25"/>
      <c r="C452" s="1"/>
      <c r="D452" s="1"/>
      <c r="E452" s="1"/>
      <c r="F452" s="1"/>
      <c r="G452" s="1"/>
      <c r="H452" s="1"/>
    </row>
    <row r="453" spans="1:8" x14ac:dyDescent="0.3">
      <c r="A453" s="24"/>
      <c r="B453" s="25"/>
      <c r="C453" s="1"/>
      <c r="D453" s="1"/>
      <c r="E453" s="1"/>
      <c r="F453" s="1"/>
      <c r="G453" s="1"/>
      <c r="H453" s="1"/>
    </row>
    <row r="454" spans="1:8" x14ac:dyDescent="0.3">
      <c r="A454" s="24"/>
      <c r="B454" s="25"/>
      <c r="C454" s="1"/>
      <c r="D454" s="1"/>
      <c r="E454" s="1"/>
      <c r="F454" s="1"/>
      <c r="G454" s="1"/>
      <c r="H454" s="1"/>
    </row>
    <row r="455" spans="1:8" x14ac:dyDescent="0.3">
      <c r="A455" s="24"/>
      <c r="B455" s="25"/>
      <c r="C455" s="1"/>
      <c r="D455" s="1"/>
      <c r="E455" s="1"/>
      <c r="F455" s="1"/>
      <c r="G455" s="1"/>
      <c r="H455" s="1"/>
    </row>
    <row r="456" spans="1:8" x14ac:dyDescent="0.3">
      <c r="A456" s="24"/>
      <c r="B456" s="25"/>
      <c r="C456" s="1"/>
      <c r="D456" s="1"/>
      <c r="E456" s="1"/>
      <c r="F456" s="1"/>
      <c r="G456" s="1"/>
      <c r="H456" s="1"/>
    </row>
    <row r="457" spans="1:8" x14ac:dyDescent="0.3">
      <c r="A457" s="24"/>
      <c r="B457" s="25"/>
      <c r="C457" s="1"/>
      <c r="D457" s="1"/>
      <c r="E457" s="1"/>
      <c r="F457" s="1"/>
      <c r="G457" s="1"/>
      <c r="H457" s="1"/>
    </row>
    <row r="458" spans="1:8" x14ac:dyDescent="0.3">
      <c r="A458" s="24"/>
      <c r="B458" s="25"/>
      <c r="C458" s="1"/>
      <c r="D458" s="1"/>
      <c r="E458" s="1"/>
      <c r="F458" s="1"/>
      <c r="G458" s="1"/>
      <c r="H458" s="1"/>
    </row>
    <row r="459" spans="1:8" x14ac:dyDescent="0.3">
      <c r="A459" s="24"/>
      <c r="B459" s="25"/>
      <c r="C459" s="1"/>
      <c r="D459" s="1"/>
      <c r="E459" s="1"/>
      <c r="F459" s="1"/>
      <c r="G459" s="1"/>
      <c r="H459" s="1"/>
    </row>
    <row r="460" spans="1:8" x14ac:dyDescent="0.3">
      <c r="A460" s="24"/>
      <c r="B460" s="25"/>
      <c r="C460" s="1"/>
      <c r="D460" s="1"/>
      <c r="E460" s="1"/>
      <c r="F460" s="1"/>
      <c r="G460" s="1"/>
      <c r="H460" s="1"/>
    </row>
    <row r="461" spans="1:8" x14ac:dyDescent="0.3">
      <c r="A461" s="24"/>
      <c r="B461" s="25"/>
      <c r="C461" s="1"/>
      <c r="D461" s="1"/>
      <c r="E461" s="1"/>
      <c r="F461" s="1"/>
      <c r="G461" s="1"/>
      <c r="H461" s="1"/>
    </row>
    <row r="462" spans="1:8" x14ac:dyDescent="0.3">
      <c r="A462" s="24"/>
      <c r="B462" s="25"/>
      <c r="C462" s="1"/>
      <c r="D462" s="1"/>
      <c r="E462" s="1"/>
      <c r="F462" s="1"/>
      <c r="G462" s="1"/>
      <c r="H462" s="1"/>
    </row>
    <row r="463" spans="1:8" x14ac:dyDescent="0.3">
      <c r="A463" s="24"/>
      <c r="B463" s="25"/>
      <c r="C463" s="1"/>
      <c r="D463" s="1"/>
      <c r="E463" s="1"/>
      <c r="F463" s="1"/>
      <c r="G463" s="1"/>
      <c r="H463" s="1"/>
    </row>
    <row r="464" spans="1:8" x14ac:dyDescent="0.3">
      <c r="A464" s="24"/>
      <c r="B464" s="25"/>
      <c r="C464" s="1"/>
      <c r="D464" s="1"/>
      <c r="E464" s="1"/>
      <c r="F464" s="1"/>
      <c r="G464" s="1"/>
      <c r="H464" s="1"/>
    </row>
    <row r="465" spans="1:8" x14ac:dyDescent="0.3">
      <c r="A465" s="24"/>
      <c r="B465" s="25"/>
      <c r="C465" s="1"/>
      <c r="D465" s="1"/>
      <c r="E465" s="1"/>
      <c r="F465" s="1"/>
      <c r="G465" s="1"/>
      <c r="H465" s="1"/>
    </row>
  </sheetData>
  <mergeCells count="6">
    <mergeCell ref="C3:D3"/>
    <mergeCell ref="F2:G2"/>
    <mergeCell ref="F3:G3"/>
    <mergeCell ref="C2:D2"/>
    <mergeCell ref="I2:J2"/>
    <mergeCell ref="I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70"/>
  <sheetViews>
    <sheetView workbookViewId="0">
      <selection activeCell="I9" sqref="I9"/>
    </sheetView>
  </sheetViews>
  <sheetFormatPr defaultRowHeight="14.4" x14ac:dyDescent="0.3"/>
  <cols>
    <col min="2" max="2" width="10.109375" style="37" bestFit="1" customWidth="1"/>
    <col min="7" max="7" width="12.5546875" customWidth="1"/>
    <col min="8" max="8" width="12.109375" customWidth="1"/>
  </cols>
  <sheetData>
    <row r="2" spans="1:8" x14ac:dyDescent="0.3">
      <c r="C2" t="s">
        <v>34</v>
      </c>
      <c r="E2">
        <v>17.59</v>
      </c>
      <c r="F2" t="s">
        <v>32</v>
      </c>
      <c r="H2">
        <v>2</v>
      </c>
    </row>
    <row r="3" spans="1:8" x14ac:dyDescent="0.3">
      <c r="C3" t="s">
        <v>27</v>
      </c>
      <c r="E3">
        <v>520</v>
      </c>
    </row>
    <row r="4" spans="1:8" x14ac:dyDescent="0.3">
      <c r="A4" t="s">
        <v>23</v>
      </c>
      <c r="B4" s="37" t="s">
        <v>0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</v>
      </c>
    </row>
    <row r="5" spans="1:8" x14ac:dyDescent="0.3">
      <c r="A5">
        <v>152</v>
      </c>
      <c r="B5" s="37">
        <v>43617</v>
      </c>
    </row>
    <row r="6" spans="1:8" x14ac:dyDescent="0.3">
      <c r="A6">
        <f>A5+1</f>
        <v>153</v>
      </c>
      <c r="B6" s="37">
        <v>43618</v>
      </c>
      <c r="C6">
        <v>41.6</v>
      </c>
      <c r="D6">
        <v>27.4</v>
      </c>
      <c r="E6">
        <v>3.6111111111111112</v>
      </c>
      <c r="F6">
        <v>45</v>
      </c>
      <c r="G6">
        <v>17.2</v>
      </c>
      <c r="H6">
        <v>6</v>
      </c>
    </row>
    <row r="7" spans="1:8" x14ac:dyDescent="0.3">
      <c r="A7">
        <f t="shared" ref="A7:A70" si="0">A6+1</f>
        <v>154</v>
      </c>
      <c r="B7" s="37">
        <v>43619</v>
      </c>
      <c r="C7">
        <v>41.1</v>
      </c>
      <c r="D7">
        <v>25.3</v>
      </c>
      <c r="E7">
        <v>6.3888888888888893</v>
      </c>
      <c r="F7">
        <v>52.6</v>
      </c>
      <c r="G7">
        <v>20.3</v>
      </c>
      <c r="H7">
        <v>5</v>
      </c>
    </row>
    <row r="8" spans="1:8" x14ac:dyDescent="0.3">
      <c r="A8">
        <f t="shared" si="0"/>
        <v>155</v>
      </c>
      <c r="B8" s="37">
        <v>43620</v>
      </c>
      <c r="C8">
        <v>41.6</v>
      </c>
      <c r="D8">
        <v>26.9</v>
      </c>
      <c r="E8">
        <v>6.1111111111111116</v>
      </c>
      <c r="F8">
        <v>41.2</v>
      </c>
      <c r="G8">
        <v>17.2</v>
      </c>
      <c r="H8">
        <v>4</v>
      </c>
    </row>
    <row r="9" spans="1:8" x14ac:dyDescent="0.3">
      <c r="A9">
        <f t="shared" si="0"/>
        <v>156</v>
      </c>
      <c r="B9" s="37">
        <v>43621</v>
      </c>
      <c r="C9">
        <v>42.4</v>
      </c>
      <c r="D9">
        <v>29.2</v>
      </c>
      <c r="E9">
        <v>5</v>
      </c>
      <c r="F9">
        <v>32.9</v>
      </c>
      <c r="G9">
        <v>15.9</v>
      </c>
      <c r="H9">
        <v>2</v>
      </c>
    </row>
    <row r="10" spans="1:8" x14ac:dyDescent="0.3">
      <c r="A10">
        <f t="shared" si="0"/>
        <v>157</v>
      </c>
      <c r="B10" s="37">
        <v>43622</v>
      </c>
      <c r="C10">
        <v>40.799999999999997</v>
      </c>
      <c r="D10">
        <v>26.5</v>
      </c>
      <c r="E10">
        <v>4.7222222222222223</v>
      </c>
      <c r="F10">
        <v>40.200000000000003</v>
      </c>
      <c r="G10">
        <v>18.7</v>
      </c>
      <c r="H10">
        <v>5</v>
      </c>
    </row>
    <row r="11" spans="1:8" x14ac:dyDescent="0.3">
      <c r="A11">
        <f t="shared" si="0"/>
        <v>158</v>
      </c>
      <c r="B11" s="37">
        <v>43623</v>
      </c>
      <c r="C11">
        <v>41.1</v>
      </c>
      <c r="D11">
        <v>26.7</v>
      </c>
      <c r="E11">
        <v>4.7222222222222223</v>
      </c>
      <c r="F11">
        <v>40.299999999999997</v>
      </c>
      <c r="G11">
        <v>17.399999999999999</v>
      </c>
      <c r="H11">
        <v>7</v>
      </c>
    </row>
    <row r="12" spans="1:8" x14ac:dyDescent="0.3">
      <c r="A12">
        <f t="shared" si="0"/>
        <v>159</v>
      </c>
      <c r="B12" s="37">
        <v>43624</v>
      </c>
      <c r="C12">
        <v>41.2</v>
      </c>
      <c r="D12">
        <v>26.8</v>
      </c>
      <c r="E12">
        <v>5.5555555555555554</v>
      </c>
      <c r="F12">
        <v>48.3</v>
      </c>
      <c r="G12">
        <v>15</v>
      </c>
      <c r="H12">
        <v>6</v>
      </c>
    </row>
    <row r="13" spans="1:8" x14ac:dyDescent="0.3">
      <c r="A13">
        <f t="shared" si="0"/>
        <v>160</v>
      </c>
      <c r="B13" s="37">
        <v>43625</v>
      </c>
      <c r="C13">
        <v>40.5</v>
      </c>
      <c r="D13">
        <v>24</v>
      </c>
      <c r="E13">
        <v>6.3888888888888893</v>
      </c>
      <c r="F13">
        <v>52.6</v>
      </c>
      <c r="G13">
        <v>15.6</v>
      </c>
      <c r="H13">
        <v>3</v>
      </c>
    </row>
    <row r="14" spans="1:8" x14ac:dyDescent="0.3">
      <c r="A14">
        <f t="shared" si="0"/>
        <v>161</v>
      </c>
      <c r="B14" s="37">
        <v>43626</v>
      </c>
      <c r="C14">
        <v>38.5</v>
      </c>
      <c r="D14">
        <v>22.3</v>
      </c>
      <c r="E14">
        <v>5.5555555555555554</v>
      </c>
      <c r="F14">
        <v>60.2</v>
      </c>
      <c r="G14">
        <v>27.6</v>
      </c>
      <c r="H14">
        <v>6</v>
      </c>
    </row>
    <row r="15" spans="1:8" x14ac:dyDescent="0.3">
      <c r="A15">
        <f t="shared" si="0"/>
        <v>162</v>
      </c>
      <c r="B15" s="37">
        <v>43627</v>
      </c>
      <c r="C15">
        <v>35.799999999999997</v>
      </c>
      <c r="D15">
        <v>20.2</v>
      </c>
      <c r="E15">
        <v>7.2222222222222223</v>
      </c>
      <c r="F15">
        <v>61</v>
      </c>
      <c r="G15">
        <v>31.4</v>
      </c>
      <c r="H15">
        <v>5</v>
      </c>
    </row>
    <row r="16" spans="1:8" x14ac:dyDescent="0.3">
      <c r="A16">
        <f t="shared" si="0"/>
        <v>163</v>
      </c>
      <c r="B16" s="37">
        <v>43628</v>
      </c>
      <c r="C16">
        <v>33.799999999999997</v>
      </c>
      <c r="D16">
        <v>20</v>
      </c>
      <c r="E16">
        <v>7.7777777777777786</v>
      </c>
      <c r="F16">
        <v>62.5</v>
      </c>
      <c r="G16">
        <v>35.700000000000003</v>
      </c>
      <c r="H16">
        <v>4</v>
      </c>
    </row>
    <row r="17" spans="1:8" x14ac:dyDescent="0.3">
      <c r="A17">
        <f t="shared" si="0"/>
        <v>164</v>
      </c>
      <c r="B17" s="37">
        <v>43629</v>
      </c>
      <c r="C17">
        <v>33.799999999999997</v>
      </c>
      <c r="D17">
        <v>20.6</v>
      </c>
      <c r="E17">
        <v>7.2222222222222223</v>
      </c>
      <c r="F17">
        <v>57.7</v>
      </c>
      <c r="G17">
        <v>29.5</v>
      </c>
      <c r="H17">
        <v>4</v>
      </c>
    </row>
    <row r="18" spans="1:8" x14ac:dyDescent="0.3">
      <c r="A18">
        <f t="shared" si="0"/>
        <v>165</v>
      </c>
      <c r="B18" s="37">
        <v>43630</v>
      </c>
      <c r="C18">
        <v>37.9</v>
      </c>
      <c r="D18">
        <v>23.6</v>
      </c>
      <c r="E18">
        <v>6.9444444444444446</v>
      </c>
      <c r="F18">
        <v>59.1</v>
      </c>
      <c r="G18">
        <v>30.2</v>
      </c>
      <c r="H18">
        <v>4</v>
      </c>
    </row>
    <row r="19" spans="1:8" x14ac:dyDescent="0.3">
      <c r="A19">
        <f t="shared" si="0"/>
        <v>166</v>
      </c>
      <c r="B19" s="37">
        <v>43631</v>
      </c>
      <c r="C19">
        <v>37.9</v>
      </c>
      <c r="D19">
        <v>23.6</v>
      </c>
      <c r="E19">
        <v>7.2222222222222223</v>
      </c>
      <c r="F19">
        <v>57</v>
      </c>
      <c r="G19">
        <v>29.6</v>
      </c>
      <c r="H19">
        <v>6</v>
      </c>
    </row>
    <row r="20" spans="1:8" x14ac:dyDescent="0.3">
      <c r="A20">
        <f t="shared" si="0"/>
        <v>167</v>
      </c>
      <c r="B20" s="37">
        <v>43632</v>
      </c>
      <c r="C20">
        <v>38</v>
      </c>
      <c r="D20">
        <v>23.7</v>
      </c>
      <c r="E20">
        <v>7.2222222222222223</v>
      </c>
      <c r="F20">
        <v>53</v>
      </c>
      <c r="G20">
        <v>26.6</v>
      </c>
      <c r="H20">
        <v>6</v>
      </c>
    </row>
    <row r="21" spans="1:8" x14ac:dyDescent="0.3">
      <c r="A21">
        <f t="shared" si="0"/>
        <v>168</v>
      </c>
      <c r="B21" s="37">
        <v>43633</v>
      </c>
      <c r="C21">
        <v>36.200000000000003</v>
      </c>
      <c r="D21">
        <v>22.2</v>
      </c>
      <c r="E21">
        <v>7.7777777777777786</v>
      </c>
      <c r="F21">
        <v>61.2</v>
      </c>
      <c r="G21">
        <v>30.2</v>
      </c>
      <c r="H21">
        <v>5</v>
      </c>
    </row>
    <row r="22" spans="1:8" x14ac:dyDescent="0.3">
      <c r="A22">
        <f t="shared" si="0"/>
        <v>169</v>
      </c>
      <c r="B22" s="37">
        <v>43634</v>
      </c>
      <c r="C22">
        <v>37.1</v>
      </c>
      <c r="D22">
        <v>25</v>
      </c>
      <c r="E22">
        <v>5.8333333333333339</v>
      </c>
      <c r="F22">
        <v>56.7</v>
      </c>
      <c r="G22">
        <v>27</v>
      </c>
      <c r="H22">
        <v>7</v>
      </c>
    </row>
    <row r="23" spans="1:8" x14ac:dyDescent="0.3">
      <c r="A23">
        <f t="shared" si="0"/>
        <v>170</v>
      </c>
      <c r="B23" s="37">
        <v>43635</v>
      </c>
      <c r="C23">
        <v>36.799999999999997</v>
      </c>
      <c r="D23">
        <v>23.3</v>
      </c>
      <c r="E23">
        <v>6.1111111111111116</v>
      </c>
      <c r="F23">
        <v>67.900000000000006</v>
      </c>
      <c r="G23">
        <v>33.799999999999997</v>
      </c>
      <c r="H23">
        <v>6</v>
      </c>
    </row>
    <row r="24" spans="1:8" x14ac:dyDescent="0.3">
      <c r="A24">
        <f t="shared" si="0"/>
        <v>171</v>
      </c>
      <c r="B24" s="37">
        <v>43636</v>
      </c>
      <c r="C24">
        <v>33.1</v>
      </c>
      <c r="D24">
        <v>22.3</v>
      </c>
      <c r="E24">
        <v>5</v>
      </c>
      <c r="F24">
        <v>69</v>
      </c>
      <c r="G24">
        <v>42.3</v>
      </c>
      <c r="H24">
        <v>7</v>
      </c>
    </row>
    <row r="25" spans="1:8" x14ac:dyDescent="0.3">
      <c r="A25">
        <f t="shared" si="0"/>
        <v>172</v>
      </c>
      <c r="B25" s="37">
        <v>43637</v>
      </c>
      <c r="C25">
        <v>30.7</v>
      </c>
      <c r="D25">
        <v>21.2</v>
      </c>
      <c r="E25">
        <v>5.2777777777777777</v>
      </c>
      <c r="F25">
        <v>75.3</v>
      </c>
      <c r="G25">
        <v>51.6</v>
      </c>
      <c r="H25">
        <v>7</v>
      </c>
    </row>
    <row r="26" spans="1:8" x14ac:dyDescent="0.3">
      <c r="A26">
        <f t="shared" si="0"/>
        <v>173</v>
      </c>
      <c r="B26" s="37">
        <v>43638</v>
      </c>
      <c r="C26">
        <v>32.5</v>
      </c>
      <c r="D26">
        <v>22.2</v>
      </c>
      <c r="E26">
        <v>9.4444444444444446</v>
      </c>
      <c r="F26">
        <v>81</v>
      </c>
      <c r="G26">
        <v>57</v>
      </c>
      <c r="H26">
        <v>5</v>
      </c>
    </row>
    <row r="27" spans="1:8" x14ac:dyDescent="0.3">
      <c r="A27">
        <f t="shared" si="0"/>
        <v>174</v>
      </c>
      <c r="B27" s="37">
        <v>43639</v>
      </c>
      <c r="C27">
        <v>27.5</v>
      </c>
      <c r="D27">
        <v>20.399999999999999</v>
      </c>
      <c r="E27">
        <v>6.666666666666667</v>
      </c>
      <c r="F27">
        <v>88.6</v>
      </c>
      <c r="G27">
        <v>74.400000000000006</v>
      </c>
      <c r="H27">
        <v>8</v>
      </c>
    </row>
    <row r="28" spans="1:8" x14ac:dyDescent="0.3">
      <c r="A28">
        <f t="shared" si="0"/>
        <v>175</v>
      </c>
      <c r="B28" s="37">
        <v>43640</v>
      </c>
      <c r="C28">
        <v>30.2</v>
      </c>
      <c r="D28">
        <v>20.6</v>
      </c>
      <c r="E28">
        <v>8.0555555555555554</v>
      </c>
      <c r="F28">
        <v>84.4</v>
      </c>
      <c r="G28">
        <v>62.6</v>
      </c>
      <c r="H28">
        <v>7</v>
      </c>
    </row>
    <row r="29" spans="1:8" x14ac:dyDescent="0.3">
      <c r="A29">
        <f t="shared" si="0"/>
        <v>176</v>
      </c>
      <c r="B29" s="37">
        <v>43641</v>
      </c>
      <c r="C29">
        <v>30.2</v>
      </c>
      <c r="D29">
        <v>21.6</v>
      </c>
      <c r="E29">
        <v>8.6111111111111107</v>
      </c>
      <c r="F29">
        <v>82.6</v>
      </c>
      <c r="G29">
        <v>59.6</v>
      </c>
      <c r="H29">
        <v>6</v>
      </c>
    </row>
    <row r="30" spans="1:8" x14ac:dyDescent="0.3">
      <c r="A30">
        <f t="shared" si="0"/>
        <v>177</v>
      </c>
      <c r="B30" s="37">
        <v>43642</v>
      </c>
      <c r="C30">
        <v>38.4</v>
      </c>
      <c r="D30">
        <v>25.9</v>
      </c>
      <c r="E30">
        <v>3.8888888888888893</v>
      </c>
      <c r="F30">
        <v>50.9</v>
      </c>
      <c r="G30">
        <v>21.8</v>
      </c>
      <c r="H30">
        <v>6</v>
      </c>
    </row>
    <row r="31" spans="1:8" x14ac:dyDescent="0.3">
      <c r="A31">
        <f t="shared" si="0"/>
        <v>178</v>
      </c>
      <c r="B31" s="37">
        <v>43643</v>
      </c>
      <c r="C31">
        <v>40.5</v>
      </c>
      <c r="D31">
        <v>25.9</v>
      </c>
      <c r="E31">
        <v>5</v>
      </c>
      <c r="F31">
        <v>44.6</v>
      </c>
      <c r="G31">
        <v>19.600000000000001</v>
      </c>
      <c r="H31">
        <v>5</v>
      </c>
    </row>
    <row r="32" spans="1:8" x14ac:dyDescent="0.3">
      <c r="A32">
        <f t="shared" si="0"/>
        <v>179</v>
      </c>
      <c r="B32" s="37">
        <v>43644</v>
      </c>
      <c r="C32">
        <v>40.200000000000003</v>
      </c>
      <c r="D32">
        <v>23.7</v>
      </c>
      <c r="E32">
        <v>5.8333333333333339</v>
      </c>
      <c r="F32">
        <v>60.7</v>
      </c>
      <c r="G32">
        <v>19.100000000000001</v>
      </c>
      <c r="H32">
        <v>5</v>
      </c>
    </row>
    <row r="33" spans="1:8" x14ac:dyDescent="0.3">
      <c r="A33">
        <f t="shared" si="0"/>
        <v>180</v>
      </c>
      <c r="B33" s="37">
        <v>43645</v>
      </c>
      <c r="C33">
        <v>39.5</v>
      </c>
      <c r="D33">
        <v>24.4</v>
      </c>
      <c r="E33">
        <v>5.2777777777777777</v>
      </c>
      <c r="F33">
        <v>56</v>
      </c>
      <c r="G33">
        <v>21.1</v>
      </c>
      <c r="H33">
        <v>4</v>
      </c>
    </row>
    <row r="34" spans="1:8" x14ac:dyDescent="0.3">
      <c r="A34">
        <f t="shared" si="0"/>
        <v>181</v>
      </c>
      <c r="B34" s="37">
        <v>43646</v>
      </c>
      <c r="C34">
        <v>33.700000000000003</v>
      </c>
      <c r="D34">
        <v>22.6</v>
      </c>
      <c r="E34">
        <v>8.3333333333333339</v>
      </c>
      <c r="F34">
        <v>77</v>
      </c>
      <c r="G34">
        <v>50.7</v>
      </c>
      <c r="H34">
        <v>4</v>
      </c>
    </row>
    <row r="35" spans="1:8" x14ac:dyDescent="0.3">
      <c r="A35">
        <f t="shared" si="0"/>
        <v>182</v>
      </c>
      <c r="B35" s="37">
        <v>43647</v>
      </c>
      <c r="C35">
        <v>33.299999999999997</v>
      </c>
      <c r="D35">
        <v>22.2</v>
      </c>
      <c r="E35">
        <v>8.6111111111111107</v>
      </c>
      <c r="F35">
        <v>76.8</v>
      </c>
      <c r="G35">
        <v>51.1</v>
      </c>
      <c r="H35">
        <v>6</v>
      </c>
    </row>
    <row r="36" spans="1:8" x14ac:dyDescent="0.3">
      <c r="A36">
        <f t="shared" si="0"/>
        <v>183</v>
      </c>
      <c r="B36" s="37">
        <v>43648</v>
      </c>
      <c r="C36">
        <v>32.799999999999997</v>
      </c>
      <c r="D36">
        <v>22.8</v>
      </c>
      <c r="E36">
        <v>8.0555555555555554</v>
      </c>
      <c r="F36">
        <v>74.2</v>
      </c>
      <c r="G36">
        <v>51</v>
      </c>
      <c r="H36">
        <v>6</v>
      </c>
    </row>
    <row r="37" spans="1:8" x14ac:dyDescent="0.3">
      <c r="A37">
        <f t="shared" si="0"/>
        <v>184</v>
      </c>
      <c r="B37" s="37">
        <v>43649</v>
      </c>
      <c r="C37">
        <v>32.799999999999997</v>
      </c>
      <c r="D37">
        <v>22</v>
      </c>
      <c r="E37">
        <v>7.7777777777777786</v>
      </c>
      <c r="F37">
        <v>80.400000000000006</v>
      </c>
      <c r="G37">
        <v>51.3</v>
      </c>
      <c r="H37">
        <v>8</v>
      </c>
    </row>
    <row r="38" spans="1:8" x14ac:dyDescent="0.3">
      <c r="A38">
        <f t="shared" si="0"/>
        <v>185</v>
      </c>
      <c r="B38" s="37">
        <v>43650</v>
      </c>
      <c r="C38">
        <v>33.700000000000003</v>
      </c>
      <c r="D38">
        <v>22.6</v>
      </c>
      <c r="E38">
        <v>8.3333333333333339</v>
      </c>
      <c r="F38">
        <v>77</v>
      </c>
      <c r="G38">
        <v>50.7</v>
      </c>
      <c r="H38">
        <v>4</v>
      </c>
    </row>
    <row r="39" spans="1:8" x14ac:dyDescent="0.3">
      <c r="A39">
        <f t="shared" si="0"/>
        <v>186</v>
      </c>
      <c r="B39" s="37">
        <v>43651</v>
      </c>
      <c r="C39">
        <v>33.299999999999997</v>
      </c>
      <c r="D39">
        <v>22.2</v>
      </c>
      <c r="E39">
        <v>8.6111111111111107</v>
      </c>
      <c r="F39">
        <v>76.8</v>
      </c>
      <c r="G39">
        <v>51.1</v>
      </c>
      <c r="H39">
        <v>6</v>
      </c>
    </row>
    <row r="40" spans="1:8" x14ac:dyDescent="0.3">
      <c r="A40">
        <f t="shared" si="0"/>
        <v>187</v>
      </c>
      <c r="B40" s="37">
        <v>43652</v>
      </c>
      <c r="C40">
        <v>32.799999999999997</v>
      </c>
      <c r="D40">
        <v>22.8</v>
      </c>
      <c r="E40">
        <v>8.0555555555555554</v>
      </c>
      <c r="F40">
        <v>74.2</v>
      </c>
      <c r="G40">
        <v>51</v>
      </c>
      <c r="H40">
        <v>6</v>
      </c>
    </row>
    <row r="41" spans="1:8" x14ac:dyDescent="0.3">
      <c r="A41">
        <f t="shared" si="0"/>
        <v>188</v>
      </c>
      <c r="B41" s="37">
        <v>43653</v>
      </c>
      <c r="C41">
        <v>32.799999999999997</v>
      </c>
      <c r="D41">
        <v>22</v>
      </c>
      <c r="E41">
        <v>7.7777777777777786</v>
      </c>
      <c r="F41">
        <v>80.400000000000006</v>
      </c>
      <c r="G41">
        <v>51.3</v>
      </c>
      <c r="H41">
        <v>8</v>
      </c>
    </row>
    <row r="42" spans="1:8" x14ac:dyDescent="0.3">
      <c r="A42">
        <f t="shared" si="0"/>
        <v>189</v>
      </c>
      <c r="B42" s="37">
        <v>43654</v>
      </c>
      <c r="C42">
        <v>29.5</v>
      </c>
      <c r="D42">
        <v>20.9</v>
      </c>
      <c r="E42">
        <v>7.5</v>
      </c>
      <c r="F42">
        <v>85.6</v>
      </c>
      <c r="G42">
        <v>67.599999999999994</v>
      </c>
      <c r="H42">
        <v>7</v>
      </c>
    </row>
    <row r="43" spans="1:8" x14ac:dyDescent="0.3">
      <c r="A43">
        <f t="shared" si="0"/>
        <v>190</v>
      </c>
      <c r="B43" s="37">
        <v>43655</v>
      </c>
      <c r="C43">
        <v>27.7</v>
      </c>
      <c r="D43">
        <v>20.100000000000001</v>
      </c>
      <c r="E43">
        <v>8.6111111111111107</v>
      </c>
      <c r="F43">
        <v>86.7</v>
      </c>
      <c r="G43">
        <v>77.8</v>
      </c>
      <c r="H43">
        <v>8</v>
      </c>
    </row>
    <row r="44" spans="1:8" x14ac:dyDescent="0.3">
      <c r="A44">
        <f t="shared" si="0"/>
        <v>191</v>
      </c>
      <c r="B44" s="37">
        <v>43656</v>
      </c>
      <c r="C44">
        <v>32.799999999999997</v>
      </c>
      <c r="D44">
        <v>21.1</v>
      </c>
      <c r="E44">
        <v>8.0555555555555554</v>
      </c>
      <c r="F44">
        <v>83.1</v>
      </c>
      <c r="G44">
        <v>58.6</v>
      </c>
      <c r="H44">
        <v>7</v>
      </c>
    </row>
    <row r="45" spans="1:8" x14ac:dyDescent="0.3">
      <c r="A45">
        <f t="shared" si="0"/>
        <v>192</v>
      </c>
      <c r="B45" s="37">
        <v>43657</v>
      </c>
      <c r="C45">
        <v>28.6</v>
      </c>
      <c r="D45">
        <v>21</v>
      </c>
      <c r="E45">
        <v>7.7777777777777786</v>
      </c>
      <c r="F45">
        <v>88.3</v>
      </c>
      <c r="G45">
        <v>65.5</v>
      </c>
      <c r="H45">
        <v>8</v>
      </c>
    </row>
    <row r="46" spans="1:8" x14ac:dyDescent="0.3">
      <c r="A46">
        <f t="shared" si="0"/>
        <v>193</v>
      </c>
      <c r="B46" s="37">
        <v>43658</v>
      </c>
      <c r="C46">
        <v>33</v>
      </c>
      <c r="D46">
        <v>22.8</v>
      </c>
      <c r="E46">
        <v>5.5555555555555554</v>
      </c>
      <c r="F46">
        <v>80.5</v>
      </c>
      <c r="G46">
        <v>53.5</v>
      </c>
      <c r="H46">
        <v>8</v>
      </c>
    </row>
    <row r="47" spans="1:8" x14ac:dyDescent="0.3">
      <c r="A47">
        <f t="shared" si="0"/>
        <v>194</v>
      </c>
      <c r="B47" s="37">
        <v>43659</v>
      </c>
      <c r="C47">
        <v>32.9</v>
      </c>
      <c r="D47">
        <v>22.9</v>
      </c>
      <c r="E47">
        <v>6.1111111111111116</v>
      </c>
      <c r="F47">
        <v>79</v>
      </c>
      <c r="G47">
        <v>52.6</v>
      </c>
      <c r="H47">
        <v>7</v>
      </c>
    </row>
    <row r="48" spans="1:8" x14ac:dyDescent="0.3">
      <c r="A48">
        <f t="shared" si="0"/>
        <v>195</v>
      </c>
      <c r="B48" s="37">
        <v>43660</v>
      </c>
      <c r="C48">
        <v>31.4</v>
      </c>
      <c r="D48">
        <v>22.5</v>
      </c>
      <c r="E48">
        <v>6.3888888888888893</v>
      </c>
      <c r="F48">
        <v>77.599999999999994</v>
      </c>
      <c r="G48">
        <v>54.9</v>
      </c>
      <c r="H48">
        <v>6</v>
      </c>
    </row>
    <row r="49" spans="1:8" x14ac:dyDescent="0.3">
      <c r="A49">
        <f t="shared" si="0"/>
        <v>196</v>
      </c>
      <c r="B49" s="37">
        <v>43661</v>
      </c>
      <c r="C49">
        <v>33</v>
      </c>
      <c r="D49">
        <v>22.8</v>
      </c>
      <c r="E49">
        <v>6.666666666666667</v>
      </c>
      <c r="F49">
        <v>76.900000000000006</v>
      </c>
      <c r="G49">
        <v>52.5</v>
      </c>
      <c r="H49">
        <v>5</v>
      </c>
    </row>
    <row r="50" spans="1:8" x14ac:dyDescent="0.3">
      <c r="A50">
        <f t="shared" si="0"/>
        <v>197</v>
      </c>
      <c r="B50" s="37">
        <v>43662</v>
      </c>
      <c r="C50">
        <v>34.200000000000003</v>
      </c>
      <c r="D50">
        <v>23.1</v>
      </c>
      <c r="E50">
        <v>5</v>
      </c>
      <c r="F50">
        <v>76.7</v>
      </c>
      <c r="G50">
        <v>50.4</v>
      </c>
      <c r="H50">
        <v>7</v>
      </c>
    </row>
    <row r="51" spans="1:8" x14ac:dyDescent="0.3">
      <c r="A51">
        <f t="shared" si="0"/>
        <v>198</v>
      </c>
      <c r="B51" s="37">
        <v>43663</v>
      </c>
      <c r="C51">
        <v>35</v>
      </c>
      <c r="D51">
        <v>23.5</v>
      </c>
      <c r="E51">
        <v>4.4444444444444446</v>
      </c>
      <c r="F51">
        <v>78.7</v>
      </c>
      <c r="G51">
        <v>48.5</v>
      </c>
      <c r="H51">
        <v>8</v>
      </c>
    </row>
    <row r="52" spans="1:8" x14ac:dyDescent="0.3">
      <c r="A52">
        <f t="shared" si="0"/>
        <v>199</v>
      </c>
      <c r="B52" s="37">
        <v>43664</v>
      </c>
      <c r="C52">
        <v>33</v>
      </c>
      <c r="D52">
        <v>23.7</v>
      </c>
      <c r="E52">
        <v>3.8888888888888893</v>
      </c>
      <c r="F52">
        <v>78.2</v>
      </c>
      <c r="G52">
        <v>55.8</v>
      </c>
      <c r="H52">
        <v>8</v>
      </c>
    </row>
    <row r="53" spans="1:8" x14ac:dyDescent="0.3">
      <c r="A53">
        <f t="shared" si="0"/>
        <v>200</v>
      </c>
      <c r="B53" s="37">
        <v>43665</v>
      </c>
      <c r="C53">
        <v>31.5</v>
      </c>
      <c r="D53">
        <v>23.6</v>
      </c>
      <c r="E53">
        <v>3.6111111111111112</v>
      </c>
      <c r="F53">
        <v>84</v>
      </c>
      <c r="G53">
        <v>68.400000000000006</v>
      </c>
      <c r="H53">
        <v>8</v>
      </c>
    </row>
    <row r="54" spans="1:8" x14ac:dyDescent="0.3">
      <c r="A54">
        <f t="shared" si="0"/>
        <v>201</v>
      </c>
      <c r="B54" s="37">
        <v>43666</v>
      </c>
      <c r="C54">
        <v>31.5</v>
      </c>
      <c r="D54">
        <v>21.7</v>
      </c>
      <c r="E54">
        <v>7.7777777777777786</v>
      </c>
      <c r="F54">
        <v>82.8</v>
      </c>
      <c r="G54">
        <v>60.6</v>
      </c>
      <c r="H54">
        <v>7</v>
      </c>
    </row>
    <row r="55" spans="1:8" x14ac:dyDescent="0.3">
      <c r="A55">
        <f t="shared" si="0"/>
        <v>202</v>
      </c>
      <c r="B55" s="37">
        <v>43667</v>
      </c>
      <c r="C55">
        <v>34.5</v>
      </c>
      <c r="D55">
        <v>22.8</v>
      </c>
      <c r="E55">
        <v>7.7777777777777786</v>
      </c>
      <c r="F55">
        <v>79.599999999999994</v>
      </c>
      <c r="G55">
        <v>47.3</v>
      </c>
      <c r="H55">
        <v>8</v>
      </c>
    </row>
    <row r="56" spans="1:8" x14ac:dyDescent="0.3">
      <c r="A56">
        <f t="shared" si="0"/>
        <v>203</v>
      </c>
      <c r="B56" s="37">
        <v>43668</v>
      </c>
      <c r="C56">
        <v>33.700000000000003</v>
      </c>
      <c r="D56">
        <v>22.7</v>
      </c>
      <c r="E56">
        <v>8.0555555555555554</v>
      </c>
      <c r="F56">
        <v>78</v>
      </c>
      <c r="G56">
        <v>51</v>
      </c>
      <c r="H56">
        <v>7</v>
      </c>
    </row>
    <row r="57" spans="1:8" x14ac:dyDescent="0.3">
      <c r="A57">
        <f t="shared" si="0"/>
        <v>204</v>
      </c>
      <c r="B57" s="37">
        <v>43669</v>
      </c>
      <c r="C57">
        <v>34.1</v>
      </c>
      <c r="D57">
        <v>22.6</v>
      </c>
      <c r="E57">
        <v>7.7777777777777786</v>
      </c>
      <c r="F57">
        <v>81.900000000000006</v>
      </c>
      <c r="G57">
        <v>50.3</v>
      </c>
      <c r="H57">
        <v>8</v>
      </c>
    </row>
    <row r="58" spans="1:8" x14ac:dyDescent="0.3">
      <c r="A58">
        <f t="shared" si="0"/>
        <v>205</v>
      </c>
      <c r="B58" s="37">
        <v>43670</v>
      </c>
      <c r="C58">
        <v>27.3</v>
      </c>
      <c r="D58">
        <v>21</v>
      </c>
      <c r="E58">
        <v>7.5</v>
      </c>
      <c r="F58">
        <v>90</v>
      </c>
      <c r="G58">
        <v>84.7</v>
      </c>
      <c r="H58">
        <v>8</v>
      </c>
    </row>
    <row r="59" spans="1:8" x14ac:dyDescent="0.3">
      <c r="A59">
        <f t="shared" si="0"/>
        <v>206</v>
      </c>
      <c r="B59" s="37">
        <v>43671</v>
      </c>
      <c r="C59">
        <v>24.4</v>
      </c>
      <c r="D59">
        <v>20.399999999999999</v>
      </c>
      <c r="E59">
        <v>9.1666666666666679</v>
      </c>
      <c r="F59">
        <v>90.4</v>
      </c>
      <c r="G59">
        <v>85.5</v>
      </c>
      <c r="H59">
        <v>8</v>
      </c>
    </row>
    <row r="60" spans="1:8" x14ac:dyDescent="0.3">
      <c r="A60">
        <f t="shared" si="0"/>
        <v>207</v>
      </c>
      <c r="B60" s="37">
        <v>43672</v>
      </c>
      <c r="C60">
        <v>27.2</v>
      </c>
      <c r="D60">
        <v>20.3</v>
      </c>
      <c r="E60">
        <v>8.0555555555555554</v>
      </c>
      <c r="F60">
        <v>88.7</v>
      </c>
      <c r="G60">
        <v>77.7</v>
      </c>
      <c r="H60">
        <v>8</v>
      </c>
    </row>
    <row r="61" spans="1:8" x14ac:dyDescent="0.3">
      <c r="A61">
        <f t="shared" si="0"/>
        <v>208</v>
      </c>
      <c r="B61" s="37">
        <v>43673</v>
      </c>
      <c r="C61">
        <v>29.2</v>
      </c>
      <c r="D61">
        <v>21</v>
      </c>
      <c r="E61">
        <v>7.7777777777777786</v>
      </c>
      <c r="F61">
        <v>85.5</v>
      </c>
      <c r="G61">
        <v>65.900000000000006</v>
      </c>
      <c r="H61">
        <v>8</v>
      </c>
    </row>
    <row r="62" spans="1:8" x14ac:dyDescent="0.3">
      <c r="A62">
        <f t="shared" si="0"/>
        <v>209</v>
      </c>
      <c r="B62" s="37">
        <v>43674</v>
      </c>
      <c r="C62">
        <v>27.3</v>
      </c>
      <c r="D62">
        <v>21</v>
      </c>
      <c r="E62">
        <v>7.5</v>
      </c>
      <c r="F62">
        <v>90</v>
      </c>
      <c r="G62">
        <v>84.7</v>
      </c>
      <c r="H62">
        <v>8</v>
      </c>
    </row>
    <row r="63" spans="1:8" x14ac:dyDescent="0.3">
      <c r="A63">
        <f t="shared" si="0"/>
        <v>210</v>
      </c>
      <c r="B63" s="37">
        <v>43675</v>
      </c>
      <c r="C63">
        <v>24.4</v>
      </c>
      <c r="D63">
        <v>20.399999999999999</v>
      </c>
      <c r="E63">
        <v>9.1666666666666679</v>
      </c>
      <c r="F63">
        <v>90.4</v>
      </c>
      <c r="G63">
        <v>85.5</v>
      </c>
      <c r="H63">
        <v>8</v>
      </c>
    </row>
    <row r="64" spans="1:8" x14ac:dyDescent="0.3">
      <c r="A64">
        <f t="shared" si="0"/>
        <v>211</v>
      </c>
      <c r="B64" s="37">
        <v>43676</v>
      </c>
      <c r="C64">
        <v>27.2</v>
      </c>
      <c r="D64">
        <v>20.3</v>
      </c>
      <c r="E64">
        <v>8.0555555555555554</v>
      </c>
      <c r="F64">
        <v>88.7</v>
      </c>
      <c r="G64">
        <v>77.7</v>
      </c>
      <c r="H64">
        <v>8</v>
      </c>
    </row>
    <row r="65" spans="1:8" x14ac:dyDescent="0.3">
      <c r="A65">
        <f t="shared" si="0"/>
        <v>212</v>
      </c>
      <c r="B65" s="37">
        <v>43677</v>
      </c>
      <c r="C65">
        <v>29.2</v>
      </c>
      <c r="D65">
        <v>21</v>
      </c>
      <c r="E65">
        <v>7.7777777777777786</v>
      </c>
      <c r="F65">
        <v>85.5</v>
      </c>
      <c r="G65">
        <v>65.900000000000006</v>
      </c>
      <c r="H65">
        <v>8</v>
      </c>
    </row>
    <row r="66" spans="1:8" x14ac:dyDescent="0.3">
      <c r="A66">
        <f t="shared" si="0"/>
        <v>213</v>
      </c>
      <c r="B66" s="37">
        <v>43678</v>
      </c>
      <c r="C66">
        <v>30.1</v>
      </c>
      <c r="D66">
        <v>21.6</v>
      </c>
      <c r="E66">
        <v>8.6111111111111107</v>
      </c>
      <c r="F66">
        <v>85.5</v>
      </c>
      <c r="G66">
        <v>68.5</v>
      </c>
      <c r="H66">
        <v>6</v>
      </c>
    </row>
    <row r="67" spans="1:8" x14ac:dyDescent="0.3">
      <c r="A67">
        <f t="shared" si="0"/>
        <v>214</v>
      </c>
      <c r="B67" s="37">
        <v>43679</v>
      </c>
      <c r="C67">
        <v>30.8</v>
      </c>
      <c r="D67">
        <v>21.2</v>
      </c>
      <c r="E67">
        <v>7.7777777777777786</v>
      </c>
      <c r="F67">
        <v>84</v>
      </c>
      <c r="G67">
        <v>64.8</v>
      </c>
      <c r="H67">
        <v>7</v>
      </c>
    </row>
    <row r="68" spans="1:8" x14ac:dyDescent="0.3">
      <c r="A68">
        <f t="shared" si="0"/>
        <v>215</v>
      </c>
      <c r="B68" s="37">
        <v>43680</v>
      </c>
      <c r="C68">
        <v>32.5</v>
      </c>
      <c r="D68">
        <v>22.2</v>
      </c>
      <c r="E68">
        <v>9.4444444444444446</v>
      </c>
      <c r="F68">
        <v>81</v>
      </c>
      <c r="G68">
        <v>57</v>
      </c>
      <c r="H68">
        <v>5</v>
      </c>
    </row>
    <row r="69" spans="1:8" x14ac:dyDescent="0.3">
      <c r="A69">
        <f t="shared" si="0"/>
        <v>216</v>
      </c>
      <c r="B69" s="37">
        <v>43681</v>
      </c>
      <c r="C69">
        <v>27.5</v>
      </c>
      <c r="D69">
        <v>20.399999999999999</v>
      </c>
      <c r="E69">
        <v>6.666666666666667</v>
      </c>
      <c r="F69">
        <v>88.6</v>
      </c>
      <c r="G69">
        <v>74.400000000000006</v>
      </c>
      <c r="H69">
        <v>8</v>
      </c>
    </row>
    <row r="70" spans="1:8" x14ac:dyDescent="0.3">
      <c r="A70">
        <f t="shared" si="0"/>
        <v>217</v>
      </c>
      <c r="B70" s="37">
        <v>43682</v>
      </c>
      <c r="C70">
        <v>31.6</v>
      </c>
      <c r="D70">
        <v>22.5</v>
      </c>
      <c r="E70">
        <v>4.4444444444444446</v>
      </c>
      <c r="F70">
        <v>90.3</v>
      </c>
      <c r="G70">
        <v>64</v>
      </c>
      <c r="H70">
        <v>6</v>
      </c>
    </row>
    <row r="71" spans="1:8" x14ac:dyDescent="0.3">
      <c r="A71">
        <f t="shared" ref="A71:A134" si="1">A70+1</f>
        <v>218</v>
      </c>
      <c r="B71" s="37">
        <v>43683</v>
      </c>
      <c r="C71">
        <v>28.2</v>
      </c>
      <c r="D71">
        <v>22.2</v>
      </c>
      <c r="E71">
        <v>5</v>
      </c>
      <c r="F71">
        <v>90.4</v>
      </c>
      <c r="G71">
        <v>75.5</v>
      </c>
      <c r="H71">
        <v>8</v>
      </c>
    </row>
    <row r="72" spans="1:8" x14ac:dyDescent="0.3">
      <c r="A72">
        <f t="shared" si="1"/>
        <v>219</v>
      </c>
      <c r="B72" s="37">
        <v>43684</v>
      </c>
      <c r="C72">
        <v>31.4</v>
      </c>
      <c r="D72">
        <v>21.9</v>
      </c>
      <c r="E72">
        <v>5</v>
      </c>
      <c r="F72">
        <v>90.4</v>
      </c>
      <c r="G72">
        <v>60.7</v>
      </c>
      <c r="H72">
        <v>8</v>
      </c>
    </row>
    <row r="73" spans="1:8" x14ac:dyDescent="0.3">
      <c r="A73">
        <f t="shared" si="1"/>
        <v>220</v>
      </c>
      <c r="B73" s="37">
        <v>43685</v>
      </c>
      <c r="C73">
        <v>30.8</v>
      </c>
      <c r="D73">
        <v>21.4</v>
      </c>
      <c r="E73">
        <v>5.8333333333333339</v>
      </c>
      <c r="F73">
        <v>88.9</v>
      </c>
      <c r="G73">
        <v>64.7</v>
      </c>
      <c r="H73">
        <v>8</v>
      </c>
    </row>
    <row r="74" spans="1:8" x14ac:dyDescent="0.3">
      <c r="A74">
        <f t="shared" si="1"/>
        <v>221</v>
      </c>
      <c r="B74" s="37">
        <v>43686</v>
      </c>
      <c r="C74">
        <v>31.7</v>
      </c>
      <c r="D74">
        <v>21</v>
      </c>
      <c r="E74">
        <v>8.0555555555555554</v>
      </c>
      <c r="F74">
        <v>86.9</v>
      </c>
      <c r="G74">
        <v>60.5</v>
      </c>
      <c r="H74">
        <v>2</v>
      </c>
    </row>
    <row r="75" spans="1:8" x14ac:dyDescent="0.3">
      <c r="A75">
        <f t="shared" si="1"/>
        <v>222</v>
      </c>
      <c r="B75" s="37">
        <v>43687</v>
      </c>
      <c r="C75">
        <v>31.5</v>
      </c>
      <c r="D75">
        <v>21</v>
      </c>
      <c r="E75">
        <v>6.666666666666667</v>
      </c>
      <c r="F75">
        <v>85.5</v>
      </c>
      <c r="G75">
        <v>60.7</v>
      </c>
      <c r="H75">
        <v>3</v>
      </c>
    </row>
    <row r="76" spans="1:8" x14ac:dyDescent="0.3">
      <c r="A76">
        <f t="shared" si="1"/>
        <v>223</v>
      </c>
      <c r="B76" s="37">
        <v>43688</v>
      </c>
      <c r="C76">
        <v>29.4</v>
      </c>
      <c r="D76">
        <v>21.4</v>
      </c>
      <c r="E76">
        <v>5.5555555555555554</v>
      </c>
      <c r="F76">
        <v>82.8</v>
      </c>
      <c r="G76">
        <v>60.7</v>
      </c>
      <c r="H76">
        <v>7</v>
      </c>
    </row>
    <row r="77" spans="1:8" x14ac:dyDescent="0.3">
      <c r="A77">
        <f t="shared" si="1"/>
        <v>224</v>
      </c>
      <c r="B77" s="37">
        <v>43689</v>
      </c>
      <c r="C77">
        <v>28.8</v>
      </c>
      <c r="D77">
        <v>21</v>
      </c>
      <c r="E77">
        <v>5.5555555555555554</v>
      </c>
      <c r="F77">
        <v>83.8</v>
      </c>
      <c r="G77">
        <v>58.7</v>
      </c>
      <c r="H77">
        <v>7</v>
      </c>
    </row>
    <row r="78" spans="1:8" x14ac:dyDescent="0.3">
      <c r="A78">
        <f t="shared" si="1"/>
        <v>225</v>
      </c>
      <c r="B78" s="37">
        <v>43690</v>
      </c>
      <c r="C78">
        <v>26</v>
      </c>
      <c r="D78">
        <v>21.9</v>
      </c>
      <c r="E78">
        <v>5.2777777777777777</v>
      </c>
      <c r="F78">
        <v>91.4</v>
      </c>
      <c r="G78">
        <v>84.8</v>
      </c>
      <c r="H78">
        <v>8</v>
      </c>
    </row>
    <row r="79" spans="1:8" x14ac:dyDescent="0.3">
      <c r="A79">
        <f t="shared" si="1"/>
        <v>226</v>
      </c>
      <c r="B79" s="37">
        <v>43691</v>
      </c>
      <c r="C79">
        <v>28.4</v>
      </c>
      <c r="D79">
        <v>21</v>
      </c>
      <c r="E79">
        <v>5.8333333333333339</v>
      </c>
      <c r="F79">
        <v>90.6</v>
      </c>
      <c r="G79">
        <v>73</v>
      </c>
      <c r="H79">
        <v>8</v>
      </c>
    </row>
    <row r="80" spans="1:8" x14ac:dyDescent="0.3">
      <c r="A80">
        <f t="shared" si="1"/>
        <v>227</v>
      </c>
      <c r="B80" s="37">
        <v>43692</v>
      </c>
      <c r="C80">
        <v>30</v>
      </c>
      <c r="D80">
        <v>21.4</v>
      </c>
      <c r="E80">
        <v>6.1111111111111116</v>
      </c>
      <c r="F80">
        <v>87.3</v>
      </c>
      <c r="G80">
        <v>61.8</v>
      </c>
      <c r="H80">
        <v>5</v>
      </c>
    </row>
    <row r="81" spans="1:8" x14ac:dyDescent="0.3">
      <c r="A81">
        <f t="shared" si="1"/>
        <v>228</v>
      </c>
      <c r="B81" s="37">
        <v>43693</v>
      </c>
      <c r="C81">
        <v>29.8</v>
      </c>
      <c r="D81">
        <v>21.7</v>
      </c>
      <c r="E81">
        <v>5.5555555555555554</v>
      </c>
      <c r="F81">
        <v>83.2</v>
      </c>
      <c r="G81">
        <v>59.8</v>
      </c>
      <c r="H81">
        <v>7</v>
      </c>
    </row>
    <row r="82" spans="1:8" x14ac:dyDescent="0.3">
      <c r="A82">
        <f t="shared" si="1"/>
        <v>229</v>
      </c>
      <c r="B82" s="37">
        <v>43694</v>
      </c>
      <c r="C82">
        <v>29.1</v>
      </c>
      <c r="D82">
        <v>22</v>
      </c>
      <c r="E82">
        <v>4.166666666666667</v>
      </c>
      <c r="F82">
        <v>92.1</v>
      </c>
      <c r="G82">
        <v>76.5</v>
      </c>
      <c r="H82">
        <v>8</v>
      </c>
    </row>
    <row r="83" spans="1:8" x14ac:dyDescent="0.3">
      <c r="A83">
        <f t="shared" si="1"/>
        <v>230</v>
      </c>
      <c r="B83" s="37">
        <v>43695</v>
      </c>
      <c r="C83">
        <v>31.2</v>
      </c>
      <c r="D83">
        <v>21.7</v>
      </c>
      <c r="E83">
        <v>5.2777777777777777</v>
      </c>
      <c r="F83">
        <v>90</v>
      </c>
      <c r="G83">
        <v>64.5</v>
      </c>
      <c r="H83">
        <v>7</v>
      </c>
    </row>
    <row r="84" spans="1:8" x14ac:dyDescent="0.3">
      <c r="A84">
        <f t="shared" si="1"/>
        <v>231</v>
      </c>
      <c r="B84" s="37">
        <v>43696</v>
      </c>
      <c r="C84">
        <v>29.9</v>
      </c>
      <c r="D84">
        <v>21.8</v>
      </c>
      <c r="E84">
        <v>5.8333333333333339</v>
      </c>
      <c r="F84">
        <v>84</v>
      </c>
      <c r="G84">
        <v>64.2</v>
      </c>
      <c r="H84">
        <v>8</v>
      </c>
    </row>
    <row r="85" spans="1:8" x14ac:dyDescent="0.3">
      <c r="A85">
        <f t="shared" si="1"/>
        <v>232</v>
      </c>
      <c r="B85" s="37">
        <v>43697</v>
      </c>
      <c r="C85">
        <v>28.9</v>
      </c>
      <c r="D85">
        <v>21.7</v>
      </c>
      <c r="E85">
        <v>4.7222222222222223</v>
      </c>
      <c r="F85">
        <v>87.7</v>
      </c>
      <c r="G85">
        <v>67.099999999999994</v>
      </c>
      <c r="H85">
        <v>8</v>
      </c>
    </row>
    <row r="86" spans="1:8" x14ac:dyDescent="0.3">
      <c r="A86">
        <f t="shared" si="1"/>
        <v>233</v>
      </c>
      <c r="B86" s="37">
        <v>43698</v>
      </c>
      <c r="C86">
        <v>30.1</v>
      </c>
      <c r="D86">
        <v>22</v>
      </c>
      <c r="E86">
        <v>4.4444444444444446</v>
      </c>
      <c r="F86">
        <v>94.3</v>
      </c>
      <c r="G86">
        <v>71.8</v>
      </c>
      <c r="H86">
        <v>8</v>
      </c>
    </row>
    <row r="87" spans="1:8" x14ac:dyDescent="0.3">
      <c r="A87">
        <f t="shared" si="1"/>
        <v>234</v>
      </c>
      <c r="B87" s="37">
        <v>43699</v>
      </c>
      <c r="C87">
        <v>29.1</v>
      </c>
      <c r="D87">
        <v>22.1</v>
      </c>
      <c r="E87">
        <v>4.4444444444444446</v>
      </c>
      <c r="F87">
        <v>90.2</v>
      </c>
      <c r="G87">
        <v>76.400000000000006</v>
      </c>
      <c r="H87">
        <v>8</v>
      </c>
    </row>
    <row r="88" spans="1:8" x14ac:dyDescent="0.3">
      <c r="A88">
        <f t="shared" si="1"/>
        <v>235</v>
      </c>
      <c r="B88" s="37">
        <v>43700</v>
      </c>
      <c r="C88">
        <v>29.5</v>
      </c>
      <c r="D88">
        <v>21.9</v>
      </c>
      <c r="E88">
        <v>5.5555555555555554</v>
      </c>
      <c r="F88">
        <v>88.6</v>
      </c>
      <c r="G88">
        <v>72.599999999999994</v>
      </c>
      <c r="H88">
        <v>8</v>
      </c>
    </row>
    <row r="89" spans="1:8" x14ac:dyDescent="0.3">
      <c r="A89">
        <f t="shared" si="1"/>
        <v>236</v>
      </c>
      <c r="B89" s="37">
        <v>43701</v>
      </c>
      <c r="C89">
        <v>31.6</v>
      </c>
      <c r="D89">
        <v>22.2</v>
      </c>
      <c r="E89">
        <v>5.5555555555555554</v>
      </c>
      <c r="F89">
        <v>87.2</v>
      </c>
      <c r="G89">
        <v>63.2</v>
      </c>
      <c r="H89">
        <v>8</v>
      </c>
    </row>
    <row r="90" spans="1:8" x14ac:dyDescent="0.3">
      <c r="A90">
        <f t="shared" si="1"/>
        <v>237</v>
      </c>
      <c r="B90" s="37">
        <v>43702</v>
      </c>
      <c r="C90">
        <v>30.1</v>
      </c>
      <c r="D90">
        <v>22</v>
      </c>
      <c r="E90">
        <v>4.4444444444444446</v>
      </c>
      <c r="F90">
        <v>94.3</v>
      </c>
      <c r="G90">
        <v>71.8</v>
      </c>
      <c r="H90">
        <v>8</v>
      </c>
    </row>
    <row r="91" spans="1:8" x14ac:dyDescent="0.3">
      <c r="A91">
        <f t="shared" si="1"/>
        <v>238</v>
      </c>
      <c r="B91" s="37">
        <v>43703</v>
      </c>
      <c r="C91">
        <v>29.1</v>
      </c>
      <c r="D91">
        <v>22.1</v>
      </c>
      <c r="E91">
        <v>4.4444444444444446</v>
      </c>
      <c r="F91">
        <v>90.2</v>
      </c>
      <c r="G91">
        <v>76.400000000000006</v>
      </c>
      <c r="H91">
        <v>8</v>
      </c>
    </row>
    <row r="92" spans="1:8" x14ac:dyDescent="0.3">
      <c r="A92">
        <f t="shared" si="1"/>
        <v>239</v>
      </c>
      <c r="B92" s="37">
        <v>43704</v>
      </c>
      <c r="C92">
        <v>29.5</v>
      </c>
      <c r="D92">
        <v>21.9</v>
      </c>
      <c r="E92">
        <v>5.5555555555555554</v>
      </c>
      <c r="F92">
        <v>88.6</v>
      </c>
      <c r="G92">
        <v>72.599999999999994</v>
      </c>
      <c r="H92">
        <v>8</v>
      </c>
    </row>
    <row r="93" spans="1:8" x14ac:dyDescent="0.3">
      <c r="A93">
        <f t="shared" si="1"/>
        <v>240</v>
      </c>
      <c r="B93" s="37">
        <v>43705</v>
      </c>
      <c r="C93">
        <v>31.6</v>
      </c>
      <c r="D93">
        <v>22.2</v>
      </c>
      <c r="E93">
        <v>5.5555555555555554</v>
      </c>
      <c r="F93">
        <v>87.2</v>
      </c>
      <c r="G93">
        <v>63.2</v>
      </c>
      <c r="H93">
        <v>8</v>
      </c>
    </row>
    <row r="94" spans="1:8" x14ac:dyDescent="0.3">
      <c r="A94">
        <f t="shared" si="1"/>
        <v>241</v>
      </c>
      <c r="B94" s="37">
        <v>43706</v>
      </c>
      <c r="C94">
        <v>32</v>
      </c>
      <c r="D94">
        <v>22.6</v>
      </c>
      <c r="E94">
        <v>5.5555555555555554</v>
      </c>
      <c r="F94">
        <v>86.1</v>
      </c>
      <c r="G94">
        <v>62.6</v>
      </c>
      <c r="H94">
        <v>6</v>
      </c>
    </row>
    <row r="95" spans="1:8" x14ac:dyDescent="0.3">
      <c r="A95">
        <f t="shared" si="1"/>
        <v>242</v>
      </c>
      <c r="B95" s="37">
        <v>43707</v>
      </c>
      <c r="C95">
        <v>31.2</v>
      </c>
      <c r="D95">
        <v>22.7</v>
      </c>
      <c r="E95">
        <v>5.5555555555555554</v>
      </c>
      <c r="F95">
        <v>91.2</v>
      </c>
      <c r="G95">
        <v>67.900000000000006</v>
      </c>
      <c r="H95">
        <v>8</v>
      </c>
    </row>
    <row r="96" spans="1:8" x14ac:dyDescent="0.3">
      <c r="A96">
        <f t="shared" si="1"/>
        <v>243</v>
      </c>
      <c r="B96" s="37">
        <v>43708</v>
      </c>
      <c r="C96">
        <v>30</v>
      </c>
      <c r="D96">
        <v>22</v>
      </c>
      <c r="E96">
        <v>5.8333333333333339</v>
      </c>
      <c r="F96">
        <v>91.6</v>
      </c>
      <c r="G96">
        <v>73.8</v>
      </c>
      <c r="H96">
        <v>8</v>
      </c>
    </row>
    <row r="97" spans="1:8" x14ac:dyDescent="0.3">
      <c r="A97">
        <f t="shared" si="1"/>
        <v>244</v>
      </c>
      <c r="B97" s="37">
        <v>43709</v>
      </c>
      <c r="C97">
        <v>31.7</v>
      </c>
      <c r="D97">
        <v>22</v>
      </c>
      <c r="E97">
        <v>2.7777777777777777</v>
      </c>
      <c r="F97">
        <v>82.4</v>
      </c>
      <c r="G97">
        <v>57.2</v>
      </c>
      <c r="H97">
        <v>7</v>
      </c>
    </row>
    <row r="98" spans="1:8" x14ac:dyDescent="0.3">
      <c r="A98">
        <f t="shared" si="1"/>
        <v>245</v>
      </c>
      <c r="B98" s="37">
        <v>43710</v>
      </c>
      <c r="C98">
        <v>27.7</v>
      </c>
      <c r="D98">
        <v>21.7</v>
      </c>
      <c r="E98">
        <v>5.8333333333333339</v>
      </c>
      <c r="F98">
        <v>92.1</v>
      </c>
      <c r="G98">
        <v>79.5</v>
      </c>
      <c r="H98">
        <v>8</v>
      </c>
    </row>
    <row r="99" spans="1:8" x14ac:dyDescent="0.3">
      <c r="A99">
        <f t="shared" si="1"/>
        <v>246</v>
      </c>
      <c r="B99" s="37">
        <v>43711</v>
      </c>
      <c r="C99">
        <v>28.7</v>
      </c>
      <c r="D99">
        <v>21.6</v>
      </c>
      <c r="E99">
        <v>6.666666666666667</v>
      </c>
      <c r="F99">
        <v>90.8</v>
      </c>
      <c r="G99">
        <v>75.900000000000006</v>
      </c>
      <c r="H99">
        <v>8</v>
      </c>
    </row>
    <row r="100" spans="1:8" x14ac:dyDescent="0.3">
      <c r="A100">
        <f t="shared" si="1"/>
        <v>247</v>
      </c>
      <c r="B100" s="37">
        <v>43712</v>
      </c>
      <c r="C100">
        <v>26.7</v>
      </c>
      <c r="D100">
        <v>21.3</v>
      </c>
      <c r="E100">
        <v>6.3888888888888893</v>
      </c>
      <c r="F100">
        <v>91.6</v>
      </c>
      <c r="G100">
        <v>81.900000000000006</v>
      </c>
      <c r="H100">
        <v>7</v>
      </c>
    </row>
    <row r="101" spans="1:8" x14ac:dyDescent="0.3">
      <c r="A101">
        <f t="shared" si="1"/>
        <v>248</v>
      </c>
      <c r="B101" s="37">
        <v>43713</v>
      </c>
      <c r="C101">
        <v>28.8</v>
      </c>
      <c r="D101">
        <v>21.8</v>
      </c>
      <c r="E101">
        <v>6.666666666666667</v>
      </c>
      <c r="F101">
        <v>90.6</v>
      </c>
      <c r="G101">
        <v>76.5</v>
      </c>
      <c r="H101">
        <v>7</v>
      </c>
    </row>
    <row r="102" spans="1:8" x14ac:dyDescent="0.3">
      <c r="A102">
        <f t="shared" si="1"/>
        <v>249</v>
      </c>
      <c r="B102" s="37">
        <v>43714</v>
      </c>
      <c r="C102">
        <v>28.3</v>
      </c>
      <c r="D102">
        <v>20.7</v>
      </c>
      <c r="E102">
        <v>8.0555555555555554</v>
      </c>
      <c r="F102">
        <v>91.2</v>
      </c>
      <c r="G102">
        <v>81.099999999999994</v>
      </c>
      <c r="H102">
        <v>8</v>
      </c>
    </row>
    <row r="103" spans="1:8" x14ac:dyDescent="0.3">
      <c r="A103">
        <f t="shared" si="1"/>
        <v>250</v>
      </c>
      <c r="B103" s="37">
        <v>43715</v>
      </c>
      <c r="C103">
        <v>26</v>
      </c>
      <c r="D103">
        <v>21</v>
      </c>
      <c r="E103">
        <v>9.4444444444444446</v>
      </c>
      <c r="F103">
        <v>90.1</v>
      </c>
      <c r="G103">
        <v>83.3</v>
      </c>
      <c r="H103">
        <v>8</v>
      </c>
    </row>
    <row r="104" spans="1:8" x14ac:dyDescent="0.3">
      <c r="A104">
        <f t="shared" si="1"/>
        <v>251</v>
      </c>
      <c r="B104" s="37">
        <v>43716</v>
      </c>
      <c r="C104">
        <v>29.3</v>
      </c>
      <c r="D104">
        <v>21.2</v>
      </c>
      <c r="E104">
        <v>8.0555555555555554</v>
      </c>
      <c r="F104">
        <v>87.3</v>
      </c>
      <c r="G104">
        <v>72.900000000000006</v>
      </c>
      <c r="H104">
        <v>7</v>
      </c>
    </row>
    <row r="105" spans="1:8" x14ac:dyDescent="0.3">
      <c r="A105">
        <f t="shared" si="1"/>
        <v>252</v>
      </c>
      <c r="B105" s="37">
        <v>43717</v>
      </c>
      <c r="C105">
        <v>30.7</v>
      </c>
      <c r="D105">
        <v>20.7</v>
      </c>
      <c r="E105">
        <v>6.9444444444444446</v>
      </c>
      <c r="F105">
        <v>86.6</v>
      </c>
      <c r="G105">
        <v>63.4</v>
      </c>
      <c r="H105">
        <v>5</v>
      </c>
    </row>
    <row r="106" spans="1:8" x14ac:dyDescent="0.3">
      <c r="A106">
        <f t="shared" si="1"/>
        <v>253</v>
      </c>
      <c r="B106" s="37">
        <v>43718</v>
      </c>
      <c r="C106">
        <v>32.799999999999997</v>
      </c>
      <c r="D106">
        <v>21.3</v>
      </c>
      <c r="E106">
        <v>6.3888888888888893</v>
      </c>
      <c r="F106">
        <v>86.9</v>
      </c>
      <c r="G106">
        <v>61.5</v>
      </c>
      <c r="H106">
        <v>7</v>
      </c>
    </row>
    <row r="107" spans="1:8" x14ac:dyDescent="0.3">
      <c r="A107">
        <f t="shared" si="1"/>
        <v>254</v>
      </c>
      <c r="B107" s="37">
        <v>43719</v>
      </c>
      <c r="C107">
        <v>32.1</v>
      </c>
      <c r="D107">
        <v>21.3</v>
      </c>
      <c r="E107">
        <v>5.5555555555555554</v>
      </c>
      <c r="F107">
        <v>87.5</v>
      </c>
      <c r="G107">
        <v>65.3</v>
      </c>
      <c r="H107">
        <v>6</v>
      </c>
    </row>
    <row r="108" spans="1:8" x14ac:dyDescent="0.3">
      <c r="A108">
        <f t="shared" si="1"/>
        <v>255</v>
      </c>
      <c r="B108" s="37">
        <v>43720</v>
      </c>
      <c r="C108">
        <v>31.1</v>
      </c>
      <c r="D108">
        <v>21.4</v>
      </c>
      <c r="E108">
        <v>5.2777777777777777</v>
      </c>
      <c r="F108">
        <v>86.3</v>
      </c>
      <c r="G108">
        <v>65.400000000000006</v>
      </c>
      <c r="H108">
        <v>8</v>
      </c>
    </row>
    <row r="109" spans="1:8" x14ac:dyDescent="0.3">
      <c r="A109">
        <f t="shared" si="1"/>
        <v>256</v>
      </c>
      <c r="B109" s="37">
        <v>43721</v>
      </c>
      <c r="C109">
        <v>29.2</v>
      </c>
      <c r="D109">
        <v>21.1</v>
      </c>
      <c r="E109">
        <v>5.2777777777777777</v>
      </c>
      <c r="F109">
        <v>92.7</v>
      </c>
      <c r="G109">
        <v>69</v>
      </c>
      <c r="H109">
        <v>8</v>
      </c>
    </row>
    <row r="110" spans="1:8" x14ac:dyDescent="0.3">
      <c r="A110">
        <f t="shared" si="1"/>
        <v>257</v>
      </c>
      <c r="B110" s="37">
        <v>43722</v>
      </c>
      <c r="C110">
        <v>29.1</v>
      </c>
      <c r="D110">
        <v>21</v>
      </c>
      <c r="E110">
        <v>8.3333333333333339</v>
      </c>
      <c r="F110">
        <v>88.2</v>
      </c>
      <c r="G110">
        <v>78.099999999999994</v>
      </c>
      <c r="H110">
        <v>8</v>
      </c>
    </row>
    <row r="111" spans="1:8" x14ac:dyDescent="0.3">
      <c r="A111">
        <f t="shared" si="1"/>
        <v>258</v>
      </c>
      <c r="B111" s="37">
        <v>43723</v>
      </c>
      <c r="C111">
        <v>30.6</v>
      </c>
      <c r="D111">
        <v>21.2</v>
      </c>
      <c r="E111">
        <v>7.2222222222222223</v>
      </c>
      <c r="F111">
        <v>86.8</v>
      </c>
      <c r="G111">
        <v>67.8</v>
      </c>
      <c r="H111">
        <v>6</v>
      </c>
    </row>
    <row r="112" spans="1:8" x14ac:dyDescent="0.3">
      <c r="A112">
        <f t="shared" si="1"/>
        <v>259</v>
      </c>
      <c r="B112" s="37">
        <v>43724</v>
      </c>
      <c r="C112">
        <v>32.200000000000003</v>
      </c>
      <c r="D112">
        <v>21.1</v>
      </c>
      <c r="E112">
        <v>5.8333333333333339</v>
      </c>
      <c r="F112">
        <v>89.9</v>
      </c>
      <c r="G112">
        <v>64.3</v>
      </c>
      <c r="H112">
        <v>7</v>
      </c>
    </row>
    <row r="113" spans="1:8" x14ac:dyDescent="0.3">
      <c r="A113">
        <f t="shared" si="1"/>
        <v>260</v>
      </c>
      <c r="B113" s="37">
        <v>43725</v>
      </c>
      <c r="C113">
        <v>31.3</v>
      </c>
      <c r="D113">
        <v>21.4</v>
      </c>
      <c r="E113">
        <v>4.7222222222222223</v>
      </c>
      <c r="F113">
        <v>90.2</v>
      </c>
      <c r="G113">
        <v>62.3</v>
      </c>
      <c r="H113">
        <v>6</v>
      </c>
    </row>
    <row r="114" spans="1:8" x14ac:dyDescent="0.3">
      <c r="A114">
        <f t="shared" si="1"/>
        <v>261</v>
      </c>
      <c r="B114" s="37">
        <v>43726</v>
      </c>
      <c r="C114">
        <v>29.9</v>
      </c>
      <c r="D114">
        <v>22.7</v>
      </c>
      <c r="E114">
        <v>2.2222222222222223</v>
      </c>
      <c r="F114">
        <v>93.5</v>
      </c>
      <c r="G114">
        <v>70.099999999999994</v>
      </c>
      <c r="H114">
        <v>8</v>
      </c>
    </row>
    <row r="115" spans="1:8" x14ac:dyDescent="0.3">
      <c r="A115">
        <f t="shared" si="1"/>
        <v>262</v>
      </c>
      <c r="B115" s="37">
        <v>43727</v>
      </c>
      <c r="C115">
        <v>30.5</v>
      </c>
      <c r="D115">
        <v>21.9</v>
      </c>
      <c r="E115">
        <v>4.4444444444444446</v>
      </c>
      <c r="F115">
        <v>93.7</v>
      </c>
      <c r="G115">
        <v>72.3</v>
      </c>
      <c r="H115">
        <v>8</v>
      </c>
    </row>
    <row r="116" spans="1:8" x14ac:dyDescent="0.3">
      <c r="A116">
        <f t="shared" si="1"/>
        <v>263</v>
      </c>
      <c r="B116" s="37">
        <v>43728</v>
      </c>
      <c r="C116">
        <v>28</v>
      </c>
      <c r="D116">
        <v>21.1</v>
      </c>
      <c r="E116">
        <v>5.2777777777777777</v>
      </c>
      <c r="F116">
        <v>92</v>
      </c>
      <c r="G116">
        <v>77.3</v>
      </c>
      <c r="H116">
        <v>7</v>
      </c>
    </row>
    <row r="117" spans="1:8" x14ac:dyDescent="0.3">
      <c r="A117">
        <f t="shared" si="1"/>
        <v>264</v>
      </c>
      <c r="B117" s="37">
        <v>43729</v>
      </c>
      <c r="C117">
        <v>30.2</v>
      </c>
      <c r="D117">
        <v>21.6</v>
      </c>
      <c r="E117">
        <v>5.2777777777777777</v>
      </c>
      <c r="F117">
        <v>89.5</v>
      </c>
      <c r="G117">
        <v>65.2</v>
      </c>
      <c r="H117">
        <v>6</v>
      </c>
    </row>
    <row r="118" spans="1:8" x14ac:dyDescent="0.3">
      <c r="A118">
        <f t="shared" si="1"/>
        <v>265</v>
      </c>
      <c r="B118" s="37">
        <v>43730</v>
      </c>
      <c r="C118">
        <v>32.5</v>
      </c>
      <c r="D118">
        <v>22.7</v>
      </c>
      <c r="E118">
        <v>1.6666666666666667</v>
      </c>
      <c r="F118">
        <v>85.8</v>
      </c>
      <c r="G118">
        <v>55.4</v>
      </c>
      <c r="H118">
        <v>7</v>
      </c>
    </row>
    <row r="119" spans="1:8" x14ac:dyDescent="0.3">
      <c r="A119">
        <f t="shared" si="1"/>
        <v>266</v>
      </c>
      <c r="B119" s="37">
        <v>43731</v>
      </c>
      <c r="C119">
        <v>31.3</v>
      </c>
      <c r="D119">
        <v>22.9</v>
      </c>
      <c r="E119">
        <v>1.1111111111111112</v>
      </c>
      <c r="F119">
        <v>88.3</v>
      </c>
      <c r="G119">
        <v>62.5</v>
      </c>
      <c r="H119">
        <v>8</v>
      </c>
    </row>
    <row r="120" spans="1:8" x14ac:dyDescent="0.3">
      <c r="A120">
        <f t="shared" si="1"/>
        <v>267</v>
      </c>
      <c r="B120" s="37">
        <v>43732</v>
      </c>
      <c r="C120">
        <v>31.6</v>
      </c>
      <c r="D120">
        <v>22.4</v>
      </c>
      <c r="E120">
        <v>2.2222222222222223</v>
      </c>
      <c r="F120">
        <v>90.1</v>
      </c>
      <c r="G120">
        <v>61.7</v>
      </c>
      <c r="H120">
        <v>8</v>
      </c>
    </row>
    <row r="121" spans="1:8" x14ac:dyDescent="0.3">
      <c r="A121">
        <f t="shared" si="1"/>
        <v>268</v>
      </c>
      <c r="B121" s="37">
        <v>43733</v>
      </c>
      <c r="C121">
        <v>31.2</v>
      </c>
      <c r="D121">
        <v>22.1</v>
      </c>
      <c r="E121">
        <v>4.7222222222222223</v>
      </c>
      <c r="F121">
        <v>92.4</v>
      </c>
      <c r="G121">
        <v>66.599999999999994</v>
      </c>
      <c r="H121">
        <v>8</v>
      </c>
    </row>
    <row r="122" spans="1:8" x14ac:dyDescent="0.3">
      <c r="A122">
        <f t="shared" si="1"/>
        <v>269</v>
      </c>
      <c r="B122" s="37">
        <v>43734</v>
      </c>
      <c r="C122">
        <v>30.1</v>
      </c>
      <c r="D122">
        <v>20.8</v>
      </c>
      <c r="E122">
        <v>4.4444444444444446</v>
      </c>
      <c r="F122">
        <v>90.7</v>
      </c>
      <c r="G122">
        <v>67.599999999999994</v>
      </c>
      <c r="H122">
        <v>8</v>
      </c>
    </row>
    <row r="123" spans="1:8" x14ac:dyDescent="0.3">
      <c r="A123">
        <f t="shared" si="1"/>
        <v>270</v>
      </c>
      <c r="B123" s="37">
        <v>43735</v>
      </c>
      <c r="C123">
        <v>30.4</v>
      </c>
      <c r="D123">
        <v>21.8</v>
      </c>
      <c r="E123">
        <v>3.6111111111111112</v>
      </c>
      <c r="F123">
        <v>86.2</v>
      </c>
      <c r="G123">
        <v>64.099999999999994</v>
      </c>
      <c r="H123">
        <v>8</v>
      </c>
    </row>
    <row r="124" spans="1:8" x14ac:dyDescent="0.3">
      <c r="A124">
        <f t="shared" si="1"/>
        <v>271</v>
      </c>
      <c r="B124" s="37">
        <v>43736</v>
      </c>
      <c r="C124">
        <v>31.2</v>
      </c>
      <c r="D124">
        <v>22.5</v>
      </c>
      <c r="E124">
        <v>3.3333333333333335</v>
      </c>
      <c r="F124">
        <v>87.6</v>
      </c>
      <c r="G124">
        <v>62.6</v>
      </c>
      <c r="H124">
        <v>8</v>
      </c>
    </row>
    <row r="125" spans="1:8" x14ac:dyDescent="0.3">
      <c r="A125">
        <f t="shared" si="1"/>
        <v>272</v>
      </c>
      <c r="B125" s="37">
        <v>43737</v>
      </c>
      <c r="C125">
        <v>30.4</v>
      </c>
      <c r="D125">
        <v>21.9</v>
      </c>
      <c r="E125">
        <v>2.7777777777777777</v>
      </c>
      <c r="F125">
        <v>87.2</v>
      </c>
      <c r="G125">
        <v>65.2</v>
      </c>
      <c r="H125">
        <v>8</v>
      </c>
    </row>
    <row r="126" spans="1:8" x14ac:dyDescent="0.3">
      <c r="A126">
        <f t="shared" si="1"/>
        <v>273</v>
      </c>
      <c r="B126" s="37">
        <v>43738</v>
      </c>
      <c r="C126">
        <v>30.9</v>
      </c>
      <c r="D126">
        <v>22.5</v>
      </c>
      <c r="E126">
        <v>2.5</v>
      </c>
      <c r="F126">
        <v>82.7</v>
      </c>
      <c r="G126">
        <v>60.6</v>
      </c>
      <c r="H126">
        <v>8</v>
      </c>
    </row>
    <row r="127" spans="1:8" x14ac:dyDescent="0.3">
      <c r="A127">
        <f t="shared" si="1"/>
        <v>274</v>
      </c>
      <c r="B127" s="37">
        <v>43739</v>
      </c>
      <c r="C127">
        <v>29.6</v>
      </c>
      <c r="D127">
        <v>20.6</v>
      </c>
      <c r="E127">
        <v>1.9444444444444446</v>
      </c>
      <c r="F127">
        <v>90</v>
      </c>
      <c r="G127">
        <v>67.5</v>
      </c>
      <c r="H127">
        <v>8</v>
      </c>
    </row>
    <row r="128" spans="1:8" x14ac:dyDescent="0.3">
      <c r="A128">
        <f t="shared" si="1"/>
        <v>275</v>
      </c>
      <c r="B128" s="37">
        <v>43740</v>
      </c>
      <c r="C128">
        <v>31.2</v>
      </c>
      <c r="D128">
        <v>21</v>
      </c>
      <c r="E128">
        <v>1.9444444444444446</v>
      </c>
      <c r="F128">
        <v>87.7</v>
      </c>
      <c r="G128">
        <v>57.7</v>
      </c>
      <c r="H128">
        <v>5</v>
      </c>
    </row>
    <row r="129" spans="1:8" x14ac:dyDescent="0.3">
      <c r="A129">
        <f t="shared" si="1"/>
        <v>276</v>
      </c>
      <c r="B129" s="37">
        <v>43741</v>
      </c>
      <c r="C129">
        <v>31</v>
      </c>
      <c r="D129">
        <v>21.4</v>
      </c>
      <c r="E129">
        <v>2.2222222222222223</v>
      </c>
      <c r="F129">
        <v>85.1</v>
      </c>
      <c r="G129">
        <v>59</v>
      </c>
      <c r="H129">
        <v>1</v>
      </c>
    </row>
    <row r="130" spans="1:8" x14ac:dyDescent="0.3">
      <c r="A130">
        <f t="shared" si="1"/>
        <v>277</v>
      </c>
      <c r="B130" s="37">
        <v>43742</v>
      </c>
      <c r="C130">
        <v>27.2</v>
      </c>
      <c r="D130">
        <v>20.399999999999999</v>
      </c>
      <c r="E130">
        <v>1.9444444444444446</v>
      </c>
      <c r="F130">
        <v>90.4</v>
      </c>
      <c r="G130">
        <v>73.3</v>
      </c>
      <c r="H130">
        <v>8</v>
      </c>
    </row>
    <row r="131" spans="1:8" x14ac:dyDescent="0.3">
      <c r="A131">
        <f t="shared" si="1"/>
        <v>278</v>
      </c>
      <c r="B131" s="37">
        <v>43743</v>
      </c>
      <c r="C131">
        <v>32.200000000000003</v>
      </c>
      <c r="D131">
        <v>21.6</v>
      </c>
      <c r="E131">
        <v>1.3888888888888888</v>
      </c>
      <c r="F131">
        <v>85.2</v>
      </c>
      <c r="G131">
        <v>53.7</v>
      </c>
      <c r="H131">
        <v>7</v>
      </c>
    </row>
    <row r="132" spans="1:8" x14ac:dyDescent="0.3">
      <c r="A132">
        <f t="shared" si="1"/>
        <v>279</v>
      </c>
      <c r="B132" s="37">
        <v>43744</v>
      </c>
      <c r="C132">
        <v>30.3</v>
      </c>
      <c r="D132">
        <v>21.5</v>
      </c>
      <c r="E132">
        <v>1.3888888888888888</v>
      </c>
      <c r="F132">
        <v>87.7</v>
      </c>
      <c r="G132">
        <v>59.1</v>
      </c>
      <c r="H132">
        <v>8</v>
      </c>
    </row>
    <row r="133" spans="1:8" x14ac:dyDescent="0.3">
      <c r="A133">
        <f t="shared" si="1"/>
        <v>280</v>
      </c>
      <c r="B133" s="37">
        <v>43745</v>
      </c>
      <c r="C133">
        <v>31.5</v>
      </c>
      <c r="D133">
        <v>21.9</v>
      </c>
      <c r="E133">
        <v>1.3888888888888888</v>
      </c>
      <c r="F133">
        <v>82</v>
      </c>
      <c r="G133">
        <v>54.6</v>
      </c>
      <c r="H133">
        <v>7</v>
      </c>
    </row>
    <row r="134" spans="1:8" x14ac:dyDescent="0.3">
      <c r="A134">
        <f t="shared" si="1"/>
        <v>281</v>
      </c>
      <c r="B134" s="37">
        <v>43746</v>
      </c>
      <c r="C134">
        <v>31</v>
      </c>
      <c r="D134">
        <v>21.3</v>
      </c>
      <c r="E134">
        <v>2.5</v>
      </c>
      <c r="F134">
        <v>86.4</v>
      </c>
      <c r="G134">
        <v>55</v>
      </c>
      <c r="H134">
        <v>3</v>
      </c>
    </row>
    <row r="135" spans="1:8" x14ac:dyDescent="0.3">
      <c r="A135">
        <f t="shared" ref="A135:A198" si="2">A134+1</f>
        <v>282</v>
      </c>
      <c r="B135" s="37">
        <v>43747</v>
      </c>
      <c r="C135">
        <v>31.9</v>
      </c>
      <c r="D135">
        <v>22.5</v>
      </c>
      <c r="E135">
        <v>2.5</v>
      </c>
      <c r="F135">
        <v>85.8</v>
      </c>
      <c r="G135">
        <v>54.8</v>
      </c>
      <c r="H135">
        <v>6</v>
      </c>
    </row>
    <row r="136" spans="1:8" x14ac:dyDescent="0.3">
      <c r="A136">
        <f t="shared" si="2"/>
        <v>283</v>
      </c>
      <c r="B136" s="37">
        <v>43748</v>
      </c>
      <c r="C136">
        <v>30.2</v>
      </c>
      <c r="D136">
        <v>21.4</v>
      </c>
      <c r="E136">
        <v>2.5</v>
      </c>
      <c r="F136">
        <v>84.6</v>
      </c>
      <c r="G136">
        <v>61.8</v>
      </c>
      <c r="H136">
        <v>8</v>
      </c>
    </row>
    <row r="137" spans="1:8" x14ac:dyDescent="0.3">
      <c r="A137">
        <f t="shared" si="2"/>
        <v>284</v>
      </c>
      <c r="B137" s="37">
        <v>43749</v>
      </c>
      <c r="C137">
        <v>29.6</v>
      </c>
      <c r="D137">
        <v>20.6</v>
      </c>
      <c r="E137">
        <v>1.9444444444444446</v>
      </c>
      <c r="F137">
        <v>90</v>
      </c>
      <c r="G137">
        <v>67.5</v>
      </c>
      <c r="H137">
        <v>8</v>
      </c>
    </row>
    <row r="138" spans="1:8" x14ac:dyDescent="0.3">
      <c r="A138">
        <f t="shared" si="2"/>
        <v>285</v>
      </c>
      <c r="B138" s="37">
        <v>43750</v>
      </c>
      <c r="C138">
        <v>30.8</v>
      </c>
      <c r="D138">
        <v>20.8</v>
      </c>
      <c r="E138">
        <v>1.9444444444444446</v>
      </c>
      <c r="F138">
        <v>89.3</v>
      </c>
      <c r="G138">
        <v>60.4</v>
      </c>
      <c r="H138">
        <v>8</v>
      </c>
    </row>
    <row r="139" spans="1:8" x14ac:dyDescent="0.3">
      <c r="A139">
        <f t="shared" si="2"/>
        <v>286</v>
      </c>
      <c r="B139" s="37">
        <v>43751</v>
      </c>
      <c r="C139">
        <v>31.1</v>
      </c>
      <c r="D139">
        <v>20.5</v>
      </c>
      <c r="E139">
        <v>2.5</v>
      </c>
      <c r="F139">
        <v>90.8</v>
      </c>
      <c r="G139">
        <v>59.7</v>
      </c>
      <c r="H139">
        <v>7</v>
      </c>
    </row>
    <row r="140" spans="1:8" x14ac:dyDescent="0.3">
      <c r="A140">
        <f t="shared" si="2"/>
        <v>287</v>
      </c>
      <c r="B140" s="37">
        <v>43752</v>
      </c>
      <c r="C140">
        <v>29.9</v>
      </c>
      <c r="D140">
        <v>19.899999999999999</v>
      </c>
      <c r="E140">
        <v>3.0555555555555558</v>
      </c>
      <c r="F140">
        <v>80.3</v>
      </c>
      <c r="G140">
        <v>62.2</v>
      </c>
      <c r="H140">
        <v>7</v>
      </c>
    </row>
    <row r="141" spans="1:8" x14ac:dyDescent="0.3">
      <c r="A141">
        <f t="shared" si="2"/>
        <v>288</v>
      </c>
      <c r="B141" s="37">
        <v>43753</v>
      </c>
      <c r="C141">
        <v>30.9</v>
      </c>
      <c r="D141">
        <v>20.399999999999999</v>
      </c>
      <c r="E141">
        <v>3.0555555555555558</v>
      </c>
      <c r="F141">
        <v>89.8</v>
      </c>
      <c r="G141">
        <v>61.9</v>
      </c>
      <c r="H141">
        <v>7</v>
      </c>
    </row>
    <row r="142" spans="1:8" x14ac:dyDescent="0.3">
      <c r="A142">
        <f t="shared" si="2"/>
        <v>289</v>
      </c>
      <c r="B142" s="37">
        <v>43754</v>
      </c>
      <c r="C142">
        <v>30.3</v>
      </c>
      <c r="D142">
        <v>19.5</v>
      </c>
      <c r="E142">
        <v>2.2222222222222223</v>
      </c>
      <c r="F142">
        <v>94.1</v>
      </c>
      <c r="G142">
        <v>61.5</v>
      </c>
      <c r="H142">
        <v>7</v>
      </c>
    </row>
    <row r="143" spans="1:8" x14ac:dyDescent="0.3">
      <c r="A143">
        <f t="shared" si="2"/>
        <v>290</v>
      </c>
      <c r="B143" s="37">
        <v>43755</v>
      </c>
      <c r="C143">
        <v>31</v>
      </c>
      <c r="D143">
        <v>20.5</v>
      </c>
      <c r="E143">
        <v>2.7777777777777777</v>
      </c>
      <c r="F143">
        <v>91.2</v>
      </c>
      <c r="G143">
        <v>59.6</v>
      </c>
      <c r="H143">
        <v>7</v>
      </c>
    </row>
    <row r="144" spans="1:8" x14ac:dyDescent="0.3">
      <c r="A144">
        <f t="shared" si="2"/>
        <v>291</v>
      </c>
      <c r="B144" s="37">
        <v>43756</v>
      </c>
      <c r="C144">
        <v>29.4</v>
      </c>
      <c r="D144">
        <v>20.2</v>
      </c>
      <c r="E144">
        <v>2.5</v>
      </c>
      <c r="F144">
        <v>92.4</v>
      </c>
      <c r="G144">
        <v>67.8</v>
      </c>
      <c r="H144">
        <v>8</v>
      </c>
    </row>
    <row r="145" spans="1:8" x14ac:dyDescent="0.3">
      <c r="A145">
        <f t="shared" si="2"/>
        <v>292</v>
      </c>
      <c r="B145" s="37">
        <v>43757</v>
      </c>
      <c r="C145">
        <v>28.8</v>
      </c>
      <c r="D145">
        <v>19.8</v>
      </c>
      <c r="E145">
        <v>3.0555555555555558</v>
      </c>
      <c r="F145">
        <v>89.6</v>
      </c>
      <c r="G145">
        <v>68.099999999999994</v>
      </c>
      <c r="H145">
        <v>8</v>
      </c>
    </row>
    <row r="146" spans="1:8" x14ac:dyDescent="0.3">
      <c r="A146">
        <f t="shared" si="2"/>
        <v>293</v>
      </c>
      <c r="B146" s="37">
        <v>43758</v>
      </c>
      <c r="C146">
        <v>29.1</v>
      </c>
      <c r="D146">
        <v>21</v>
      </c>
      <c r="E146">
        <v>8.3333333333333339</v>
      </c>
      <c r="F146">
        <v>88.2</v>
      </c>
      <c r="G146">
        <v>78.099999999999994</v>
      </c>
      <c r="H146">
        <v>8</v>
      </c>
    </row>
    <row r="147" spans="1:8" x14ac:dyDescent="0.3">
      <c r="A147">
        <f t="shared" si="2"/>
        <v>294</v>
      </c>
      <c r="B147" s="37">
        <v>43759</v>
      </c>
      <c r="C147">
        <v>30.6</v>
      </c>
      <c r="D147">
        <v>21.2</v>
      </c>
      <c r="E147">
        <v>7.2222222222222223</v>
      </c>
      <c r="F147">
        <v>86.8</v>
      </c>
      <c r="G147">
        <v>67.8</v>
      </c>
      <c r="H147">
        <v>6</v>
      </c>
    </row>
    <row r="148" spans="1:8" x14ac:dyDescent="0.3">
      <c r="A148">
        <f t="shared" si="2"/>
        <v>295</v>
      </c>
      <c r="B148" s="37">
        <v>43760</v>
      </c>
      <c r="C148">
        <v>32.200000000000003</v>
      </c>
      <c r="D148">
        <v>21.1</v>
      </c>
      <c r="E148">
        <v>5.8333333333333339</v>
      </c>
      <c r="F148">
        <v>89.9</v>
      </c>
      <c r="G148">
        <v>64.3</v>
      </c>
      <c r="H148">
        <v>7</v>
      </c>
    </row>
    <row r="149" spans="1:8" x14ac:dyDescent="0.3">
      <c r="A149">
        <f t="shared" si="2"/>
        <v>296</v>
      </c>
      <c r="B149" s="37">
        <v>43761</v>
      </c>
      <c r="C149">
        <v>31.3</v>
      </c>
      <c r="D149">
        <v>21.4</v>
      </c>
      <c r="E149">
        <v>4.7222222222222223</v>
      </c>
      <c r="F149">
        <v>90.2</v>
      </c>
      <c r="G149">
        <v>62.3</v>
      </c>
      <c r="H149">
        <v>6</v>
      </c>
    </row>
    <row r="150" spans="1:8" x14ac:dyDescent="0.3">
      <c r="A150">
        <f t="shared" si="2"/>
        <v>297</v>
      </c>
      <c r="B150" s="37">
        <v>43762</v>
      </c>
      <c r="C150">
        <v>29</v>
      </c>
      <c r="D150">
        <v>19.899999999999999</v>
      </c>
      <c r="E150">
        <v>3.0555555555555558</v>
      </c>
      <c r="F150">
        <v>95.2</v>
      </c>
      <c r="G150">
        <v>65.2</v>
      </c>
      <c r="H150">
        <v>8</v>
      </c>
    </row>
    <row r="151" spans="1:8" x14ac:dyDescent="0.3">
      <c r="A151">
        <f t="shared" si="2"/>
        <v>298</v>
      </c>
      <c r="B151" s="37">
        <v>43763</v>
      </c>
      <c r="C151">
        <v>28.1</v>
      </c>
      <c r="D151">
        <v>19.7</v>
      </c>
      <c r="E151">
        <v>4.166666666666667</v>
      </c>
      <c r="F151">
        <v>93.1</v>
      </c>
      <c r="G151">
        <v>76.8</v>
      </c>
      <c r="H151">
        <v>7</v>
      </c>
    </row>
    <row r="152" spans="1:8" x14ac:dyDescent="0.3">
      <c r="A152">
        <f t="shared" si="2"/>
        <v>299</v>
      </c>
      <c r="B152" s="37">
        <v>43764</v>
      </c>
      <c r="C152">
        <v>27.5</v>
      </c>
      <c r="D152">
        <v>19.7</v>
      </c>
      <c r="E152">
        <v>2.2222222222222223</v>
      </c>
      <c r="F152">
        <v>87.5</v>
      </c>
      <c r="G152">
        <v>68.900000000000006</v>
      </c>
      <c r="H152">
        <v>5</v>
      </c>
    </row>
    <row r="153" spans="1:8" x14ac:dyDescent="0.3">
      <c r="A153">
        <f t="shared" si="2"/>
        <v>300</v>
      </c>
      <c r="B153" s="37">
        <v>43765</v>
      </c>
      <c r="C153">
        <v>29.8</v>
      </c>
      <c r="D153">
        <v>19.899999999999999</v>
      </c>
      <c r="E153">
        <v>2.5</v>
      </c>
      <c r="F153">
        <v>94.7</v>
      </c>
      <c r="G153">
        <v>63.7</v>
      </c>
      <c r="H153">
        <v>6</v>
      </c>
    </row>
    <row r="154" spans="1:8" x14ac:dyDescent="0.3">
      <c r="A154">
        <f t="shared" si="2"/>
        <v>301</v>
      </c>
      <c r="B154" s="37">
        <v>43766</v>
      </c>
      <c r="C154">
        <v>31.1</v>
      </c>
      <c r="D154">
        <v>20.8</v>
      </c>
      <c r="E154">
        <v>2.7777777777777777</v>
      </c>
      <c r="F154">
        <v>92.7</v>
      </c>
      <c r="G154">
        <v>64.400000000000006</v>
      </c>
      <c r="H154">
        <v>5</v>
      </c>
    </row>
    <row r="155" spans="1:8" x14ac:dyDescent="0.3">
      <c r="A155">
        <f t="shared" si="2"/>
        <v>302</v>
      </c>
      <c r="B155" s="37">
        <v>43767</v>
      </c>
      <c r="C155">
        <v>31.6</v>
      </c>
      <c r="D155">
        <v>20.5</v>
      </c>
      <c r="E155">
        <v>2.2222222222222223</v>
      </c>
      <c r="F155">
        <v>89.6</v>
      </c>
      <c r="G155">
        <v>57.4</v>
      </c>
      <c r="H155">
        <v>4</v>
      </c>
    </row>
    <row r="156" spans="1:8" x14ac:dyDescent="0.3">
      <c r="A156">
        <f t="shared" si="2"/>
        <v>303</v>
      </c>
      <c r="B156" s="37">
        <v>43768</v>
      </c>
      <c r="C156">
        <v>32.700000000000003</v>
      </c>
      <c r="D156">
        <v>20.6</v>
      </c>
      <c r="E156">
        <v>1.6666666666666667</v>
      </c>
      <c r="F156">
        <v>90.6</v>
      </c>
      <c r="G156">
        <v>60.7</v>
      </c>
      <c r="H156">
        <v>4</v>
      </c>
    </row>
    <row r="157" spans="1:8" x14ac:dyDescent="0.3">
      <c r="A157">
        <f t="shared" si="2"/>
        <v>304</v>
      </c>
      <c r="B157" s="37">
        <v>43769</v>
      </c>
      <c r="C157">
        <v>32.700000000000003</v>
      </c>
      <c r="D157">
        <v>21.7</v>
      </c>
      <c r="E157">
        <v>1.6666666666666667</v>
      </c>
      <c r="F157">
        <v>85</v>
      </c>
      <c r="G157">
        <v>58.6</v>
      </c>
      <c r="H157">
        <v>7</v>
      </c>
    </row>
    <row r="158" spans="1:8" x14ac:dyDescent="0.3">
      <c r="A158">
        <f t="shared" si="2"/>
        <v>305</v>
      </c>
      <c r="B158" s="37">
        <v>43770</v>
      </c>
      <c r="C158">
        <v>30.9</v>
      </c>
      <c r="D158">
        <v>22.5</v>
      </c>
      <c r="E158">
        <v>2.5</v>
      </c>
      <c r="F158">
        <v>82.7</v>
      </c>
      <c r="G158">
        <v>60.6</v>
      </c>
      <c r="H158">
        <v>8</v>
      </c>
    </row>
    <row r="159" spans="1:8" x14ac:dyDescent="0.3">
      <c r="A159">
        <f t="shared" si="2"/>
        <v>306</v>
      </c>
      <c r="B159" s="37">
        <v>43771</v>
      </c>
      <c r="C159">
        <v>29.6</v>
      </c>
      <c r="D159">
        <v>20.6</v>
      </c>
      <c r="E159">
        <v>1.9444444444444446</v>
      </c>
      <c r="F159">
        <v>90</v>
      </c>
      <c r="G159">
        <v>67.5</v>
      </c>
      <c r="H159">
        <v>8</v>
      </c>
    </row>
    <row r="160" spans="1:8" x14ac:dyDescent="0.3">
      <c r="A160">
        <f t="shared" si="2"/>
        <v>307</v>
      </c>
      <c r="B160" s="37">
        <v>43772</v>
      </c>
      <c r="C160">
        <v>31.2</v>
      </c>
      <c r="D160">
        <v>21</v>
      </c>
      <c r="E160">
        <v>1.9444444444444446</v>
      </c>
      <c r="F160">
        <v>87.7</v>
      </c>
      <c r="G160">
        <v>57.7</v>
      </c>
      <c r="H160">
        <v>5</v>
      </c>
    </row>
    <row r="161" spans="1:8" x14ac:dyDescent="0.3">
      <c r="A161">
        <f t="shared" si="2"/>
        <v>308</v>
      </c>
      <c r="B161" s="37">
        <v>43773</v>
      </c>
      <c r="C161">
        <v>31</v>
      </c>
      <c r="D161">
        <v>21.4</v>
      </c>
      <c r="E161">
        <v>2.2222222222222223</v>
      </c>
      <c r="F161">
        <v>85.1</v>
      </c>
      <c r="G161">
        <v>59</v>
      </c>
      <c r="H161">
        <v>1</v>
      </c>
    </row>
    <row r="162" spans="1:8" x14ac:dyDescent="0.3">
      <c r="A162">
        <f t="shared" si="2"/>
        <v>309</v>
      </c>
      <c r="B162" s="37">
        <v>43774</v>
      </c>
      <c r="C162">
        <v>22.6</v>
      </c>
      <c r="D162">
        <v>18</v>
      </c>
      <c r="E162">
        <v>2.5</v>
      </c>
      <c r="F162">
        <v>92</v>
      </c>
      <c r="G162">
        <v>88.1</v>
      </c>
      <c r="H162">
        <v>8</v>
      </c>
    </row>
    <row r="163" spans="1:8" x14ac:dyDescent="0.3">
      <c r="A163">
        <f t="shared" si="2"/>
        <v>310</v>
      </c>
      <c r="B163" s="37">
        <v>43775</v>
      </c>
      <c r="C163">
        <v>26.7</v>
      </c>
      <c r="D163">
        <v>17.600000000000001</v>
      </c>
      <c r="E163">
        <v>3.3333333333333335</v>
      </c>
      <c r="F163">
        <v>90.2</v>
      </c>
      <c r="G163">
        <v>60.7</v>
      </c>
      <c r="H163">
        <v>7</v>
      </c>
    </row>
    <row r="164" spans="1:8" x14ac:dyDescent="0.3">
      <c r="A164">
        <f t="shared" si="2"/>
        <v>311</v>
      </c>
      <c r="B164" s="37">
        <v>43776</v>
      </c>
      <c r="C164">
        <v>27.1</v>
      </c>
      <c r="D164">
        <v>17.5</v>
      </c>
      <c r="E164">
        <v>3.0555555555555558</v>
      </c>
      <c r="F164">
        <v>85.1</v>
      </c>
      <c r="G164">
        <v>56.7</v>
      </c>
      <c r="H164">
        <v>7</v>
      </c>
    </row>
    <row r="165" spans="1:8" x14ac:dyDescent="0.3">
      <c r="A165">
        <f t="shared" si="2"/>
        <v>312</v>
      </c>
      <c r="B165" s="37">
        <v>43777</v>
      </c>
      <c r="C165">
        <v>28.4</v>
      </c>
      <c r="D165">
        <v>16.5</v>
      </c>
      <c r="E165">
        <v>2.5</v>
      </c>
      <c r="F165">
        <v>74.099999999999994</v>
      </c>
      <c r="G165">
        <v>47.2</v>
      </c>
      <c r="H165">
        <v>4</v>
      </c>
    </row>
    <row r="166" spans="1:8" x14ac:dyDescent="0.3">
      <c r="A166">
        <f t="shared" si="2"/>
        <v>313</v>
      </c>
      <c r="B166" s="37">
        <v>43778</v>
      </c>
      <c r="C166">
        <v>30.7</v>
      </c>
      <c r="D166">
        <v>18.100000000000001</v>
      </c>
      <c r="E166">
        <v>2.5</v>
      </c>
      <c r="F166">
        <v>80.599999999999994</v>
      </c>
      <c r="G166">
        <v>52.4</v>
      </c>
      <c r="H166">
        <v>3</v>
      </c>
    </row>
    <row r="167" spans="1:8" x14ac:dyDescent="0.3">
      <c r="A167">
        <f t="shared" si="2"/>
        <v>314</v>
      </c>
      <c r="B167" s="37">
        <v>43779</v>
      </c>
      <c r="C167">
        <v>30.4</v>
      </c>
      <c r="D167">
        <v>18.2</v>
      </c>
      <c r="E167">
        <v>2.5</v>
      </c>
      <c r="F167">
        <v>74</v>
      </c>
      <c r="G167">
        <v>42.4</v>
      </c>
      <c r="H167">
        <v>3</v>
      </c>
    </row>
    <row r="168" spans="1:8" x14ac:dyDescent="0.3">
      <c r="A168">
        <f t="shared" si="2"/>
        <v>315</v>
      </c>
      <c r="B168" s="37">
        <v>43780</v>
      </c>
      <c r="C168">
        <v>31</v>
      </c>
      <c r="D168">
        <v>18.600000000000001</v>
      </c>
      <c r="E168">
        <v>2.5</v>
      </c>
      <c r="F168">
        <v>83.3</v>
      </c>
      <c r="G168">
        <v>53.5</v>
      </c>
      <c r="H168">
        <v>4</v>
      </c>
    </row>
    <row r="169" spans="1:8" x14ac:dyDescent="0.3">
      <c r="A169">
        <f t="shared" si="2"/>
        <v>316</v>
      </c>
      <c r="B169" s="37">
        <v>43781</v>
      </c>
      <c r="C169">
        <v>30.6</v>
      </c>
      <c r="D169">
        <v>18.7</v>
      </c>
      <c r="E169">
        <v>2.5</v>
      </c>
      <c r="F169">
        <v>88.8</v>
      </c>
      <c r="G169">
        <v>55.3</v>
      </c>
      <c r="H169">
        <v>3</v>
      </c>
    </row>
    <row r="170" spans="1:8" x14ac:dyDescent="0.3">
      <c r="A170">
        <f t="shared" si="2"/>
        <v>317</v>
      </c>
      <c r="B170" s="37">
        <v>43782</v>
      </c>
      <c r="C170">
        <v>29.2</v>
      </c>
      <c r="D170">
        <v>16.7</v>
      </c>
      <c r="E170">
        <v>3.0555555555555558</v>
      </c>
      <c r="F170">
        <v>88.7</v>
      </c>
      <c r="G170">
        <v>50.4</v>
      </c>
      <c r="H170">
        <v>5</v>
      </c>
    </row>
    <row r="171" spans="1:8" x14ac:dyDescent="0.3">
      <c r="A171">
        <f t="shared" si="2"/>
        <v>318</v>
      </c>
      <c r="B171" s="37">
        <v>43783</v>
      </c>
      <c r="C171">
        <v>28.5</v>
      </c>
      <c r="D171">
        <v>16.399999999999999</v>
      </c>
      <c r="E171">
        <v>2.7777777777777777</v>
      </c>
      <c r="F171">
        <v>85.9</v>
      </c>
      <c r="G171">
        <v>45.3</v>
      </c>
      <c r="H171">
        <v>2</v>
      </c>
    </row>
    <row r="172" spans="1:8" x14ac:dyDescent="0.3">
      <c r="A172">
        <f t="shared" si="2"/>
        <v>319</v>
      </c>
      <c r="B172" s="37">
        <v>43784</v>
      </c>
      <c r="C172">
        <v>28.4</v>
      </c>
      <c r="D172">
        <v>15.8</v>
      </c>
      <c r="E172">
        <v>3.0555555555555558</v>
      </c>
      <c r="F172">
        <v>80.7</v>
      </c>
      <c r="G172">
        <v>41.4</v>
      </c>
      <c r="H172">
        <v>2</v>
      </c>
    </row>
    <row r="173" spans="1:8" x14ac:dyDescent="0.3">
      <c r="A173">
        <f t="shared" si="2"/>
        <v>320</v>
      </c>
      <c r="B173" s="37">
        <v>43785</v>
      </c>
      <c r="C173">
        <v>26.7</v>
      </c>
      <c r="D173">
        <v>16.5</v>
      </c>
      <c r="E173">
        <v>3.0555555555555558</v>
      </c>
      <c r="F173">
        <v>68.5</v>
      </c>
      <c r="G173">
        <v>37.9</v>
      </c>
      <c r="H173">
        <v>3</v>
      </c>
    </row>
    <row r="174" spans="1:8" x14ac:dyDescent="0.3">
      <c r="A174">
        <f t="shared" si="2"/>
        <v>321</v>
      </c>
      <c r="B174" s="37">
        <v>43786</v>
      </c>
      <c r="C174">
        <v>29</v>
      </c>
      <c r="D174">
        <v>16.3</v>
      </c>
      <c r="E174">
        <v>4.166666666666667</v>
      </c>
      <c r="F174">
        <v>84.2</v>
      </c>
      <c r="G174">
        <v>37.799999999999997</v>
      </c>
      <c r="H174">
        <v>0</v>
      </c>
    </row>
    <row r="175" spans="1:8" x14ac:dyDescent="0.3">
      <c r="A175">
        <f t="shared" si="2"/>
        <v>322</v>
      </c>
      <c r="B175" s="37">
        <v>43787</v>
      </c>
      <c r="C175">
        <v>29.3</v>
      </c>
      <c r="D175">
        <v>16.600000000000001</v>
      </c>
      <c r="E175">
        <v>3.6111111111111112</v>
      </c>
      <c r="F175">
        <v>86.4</v>
      </c>
      <c r="G175">
        <v>42.8</v>
      </c>
      <c r="H175">
        <v>5</v>
      </c>
    </row>
    <row r="176" spans="1:8" x14ac:dyDescent="0.3">
      <c r="A176">
        <f t="shared" si="2"/>
        <v>323</v>
      </c>
      <c r="B176" s="37">
        <v>43788</v>
      </c>
      <c r="C176">
        <v>29.7</v>
      </c>
      <c r="D176">
        <v>16.3</v>
      </c>
      <c r="E176">
        <v>3.3333333333333335</v>
      </c>
      <c r="F176">
        <v>93.1</v>
      </c>
      <c r="G176">
        <v>40.9</v>
      </c>
      <c r="H176">
        <v>4</v>
      </c>
    </row>
    <row r="177" spans="1:8" x14ac:dyDescent="0.3">
      <c r="A177">
        <f t="shared" si="2"/>
        <v>324</v>
      </c>
      <c r="B177" s="37">
        <v>43789</v>
      </c>
      <c r="C177">
        <v>29.3</v>
      </c>
      <c r="D177">
        <v>16.600000000000001</v>
      </c>
      <c r="E177">
        <v>3.3333333333333335</v>
      </c>
      <c r="F177">
        <v>87.5</v>
      </c>
      <c r="G177">
        <v>41.4</v>
      </c>
      <c r="H177">
        <v>4</v>
      </c>
    </row>
    <row r="178" spans="1:8" x14ac:dyDescent="0.3">
      <c r="A178">
        <f t="shared" si="2"/>
        <v>325</v>
      </c>
      <c r="B178" s="37">
        <v>43790</v>
      </c>
      <c r="C178">
        <v>28.7</v>
      </c>
      <c r="D178">
        <v>16.3</v>
      </c>
      <c r="E178">
        <v>2.5</v>
      </c>
      <c r="F178">
        <v>89.9</v>
      </c>
      <c r="G178">
        <v>55.4</v>
      </c>
      <c r="H178">
        <v>2</v>
      </c>
    </row>
    <row r="179" spans="1:8" x14ac:dyDescent="0.3">
      <c r="A179">
        <f t="shared" si="2"/>
        <v>326</v>
      </c>
      <c r="B179" s="37">
        <v>43791</v>
      </c>
      <c r="C179">
        <v>29.9</v>
      </c>
      <c r="D179">
        <v>16.399999999999999</v>
      </c>
      <c r="E179">
        <v>1.9444444444444446</v>
      </c>
      <c r="F179">
        <v>86</v>
      </c>
      <c r="G179">
        <v>44.2</v>
      </c>
      <c r="H179">
        <v>2</v>
      </c>
    </row>
    <row r="180" spans="1:8" x14ac:dyDescent="0.3">
      <c r="A180">
        <f t="shared" si="2"/>
        <v>327</v>
      </c>
      <c r="B180" s="37">
        <v>43792</v>
      </c>
      <c r="C180">
        <v>30.3</v>
      </c>
      <c r="D180">
        <v>16.600000000000001</v>
      </c>
      <c r="E180">
        <v>2.5</v>
      </c>
      <c r="F180">
        <v>75.5</v>
      </c>
      <c r="G180">
        <v>35.299999999999997</v>
      </c>
      <c r="H180">
        <v>2</v>
      </c>
    </row>
    <row r="181" spans="1:8" x14ac:dyDescent="0.3">
      <c r="A181">
        <f t="shared" si="2"/>
        <v>328</v>
      </c>
      <c r="B181" s="37">
        <v>43793</v>
      </c>
      <c r="C181">
        <v>30.1</v>
      </c>
      <c r="D181">
        <v>16.399999999999999</v>
      </c>
      <c r="E181">
        <v>2.2222222222222223</v>
      </c>
      <c r="F181">
        <v>86.3</v>
      </c>
      <c r="G181">
        <v>40.5</v>
      </c>
      <c r="H181">
        <v>1</v>
      </c>
    </row>
    <row r="182" spans="1:8" x14ac:dyDescent="0.3">
      <c r="A182">
        <f t="shared" si="2"/>
        <v>329</v>
      </c>
      <c r="B182" s="37">
        <v>43794</v>
      </c>
      <c r="C182">
        <v>29.9</v>
      </c>
      <c r="D182">
        <v>15.5</v>
      </c>
      <c r="E182">
        <v>3.3333333333333335</v>
      </c>
      <c r="F182">
        <v>92.5</v>
      </c>
      <c r="G182">
        <v>41.4</v>
      </c>
      <c r="H182">
        <v>1</v>
      </c>
    </row>
    <row r="183" spans="1:8" x14ac:dyDescent="0.3">
      <c r="A183">
        <f t="shared" si="2"/>
        <v>330</v>
      </c>
      <c r="B183" s="37">
        <v>43795</v>
      </c>
      <c r="C183">
        <v>29.2</v>
      </c>
      <c r="D183">
        <v>15.4</v>
      </c>
      <c r="E183">
        <v>3.3333333333333335</v>
      </c>
      <c r="F183">
        <v>88.9</v>
      </c>
      <c r="G183">
        <v>42.7</v>
      </c>
      <c r="H183">
        <v>2</v>
      </c>
    </row>
    <row r="184" spans="1:8" x14ac:dyDescent="0.3">
      <c r="A184">
        <f t="shared" si="2"/>
        <v>331</v>
      </c>
      <c r="B184" s="37">
        <v>43796</v>
      </c>
      <c r="C184">
        <v>29.4</v>
      </c>
      <c r="D184">
        <v>15.7</v>
      </c>
      <c r="E184">
        <v>3.0555555555555558</v>
      </c>
      <c r="F184">
        <v>79.3</v>
      </c>
      <c r="G184">
        <v>40.5</v>
      </c>
      <c r="H184">
        <v>1</v>
      </c>
    </row>
    <row r="185" spans="1:8" x14ac:dyDescent="0.3">
      <c r="A185">
        <f t="shared" si="2"/>
        <v>332</v>
      </c>
      <c r="B185" s="37">
        <v>43797</v>
      </c>
      <c r="C185">
        <v>29.7</v>
      </c>
      <c r="D185">
        <v>17.399999999999999</v>
      </c>
      <c r="E185">
        <v>2.7777777777777777</v>
      </c>
      <c r="F185">
        <v>83.9</v>
      </c>
      <c r="G185">
        <v>39.700000000000003</v>
      </c>
      <c r="H185">
        <v>3</v>
      </c>
    </row>
    <row r="186" spans="1:8" x14ac:dyDescent="0.3">
      <c r="A186">
        <f t="shared" si="2"/>
        <v>333</v>
      </c>
      <c r="B186" s="37">
        <v>43798</v>
      </c>
      <c r="C186">
        <v>29</v>
      </c>
      <c r="D186">
        <v>16.899999999999999</v>
      </c>
      <c r="E186">
        <v>3.3333333333333335</v>
      </c>
      <c r="F186">
        <v>83.6</v>
      </c>
      <c r="G186">
        <v>44.9</v>
      </c>
      <c r="H186">
        <v>3</v>
      </c>
    </row>
    <row r="187" spans="1:8" x14ac:dyDescent="0.3">
      <c r="A187">
        <f t="shared" si="2"/>
        <v>334</v>
      </c>
      <c r="B187" s="37">
        <v>43799</v>
      </c>
      <c r="C187">
        <v>29.3</v>
      </c>
      <c r="D187">
        <v>16.899999999999999</v>
      </c>
      <c r="E187">
        <v>3.3333333333333335</v>
      </c>
      <c r="F187">
        <v>74.8</v>
      </c>
      <c r="G187">
        <v>39.5</v>
      </c>
      <c r="H187">
        <v>3</v>
      </c>
    </row>
    <row r="188" spans="1:8" x14ac:dyDescent="0.3">
      <c r="A188">
        <f t="shared" si="2"/>
        <v>335</v>
      </c>
      <c r="B188" s="37">
        <v>43800</v>
      </c>
      <c r="C188">
        <v>29</v>
      </c>
      <c r="D188">
        <v>16.8</v>
      </c>
      <c r="E188">
        <v>3.0555555555555558</v>
      </c>
      <c r="F188">
        <v>74</v>
      </c>
      <c r="G188">
        <v>40.299999999999997</v>
      </c>
      <c r="H188">
        <v>4</v>
      </c>
    </row>
    <row r="189" spans="1:8" x14ac:dyDescent="0.3">
      <c r="A189">
        <f t="shared" si="2"/>
        <v>336</v>
      </c>
      <c r="B189" s="37">
        <v>43801</v>
      </c>
      <c r="C189">
        <v>29.8</v>
      </c>
      <c r="D189">
        <v>17.100000000000001</v>
      </c>
      <c r="E189">
        <v>3.0555555555555558</v>
      </c>
      <c r="F189">
        <v>70.099999999999994</v>
      </c>
      <c r="G189">
        <v>39.6</v>
      </c>
      <c r="H189">
        <v>8</v>
      </c>
    </row>
    <row r="190" spans="1:8" x14ac:dyDescent="0.3">
      <c r="A190">
        <f t="shared" si="2"/>
        <v>337</v>
      </c>
      <c r="B190" s="37">
        <v>43802</v>
      </c>
      <c r="C190">
        <v>25.3</v>
      </c>
      <c r="D190">
        <v>16.399999999999999</v>
      </c>
      <c r="E190">
        <v>3.0555555555555558</v>
      </c>
      <c r="F190">
        <v>95.6</v>
      </c>
      <c r="G190">
        <v>68.900000000000006</v>
      </c>
      <c r="H190">
        <v>6</v>
      </c>
    </row>
    <row r="191" spans="1:8" x14ac:dyDescent="0.3">
      <c r="A191">
        <f t="shared" si="2"/>
        <v>338</v>
      </c>
      <c r="B191" s="37">
        <v>43803</v>
      </c>
      <c r="C191">
        <v>27.5</v>
      </c>
      <c r="D191">
        <v>16.8</v>
      </c>
      <c r="E191">
        <v>3.0555555555555558</v>
      </c>
      <c r="F191">
        <v>90.5</v>
      </c>
      <c r="G191">
        <v>56.6</v>
      </c>
      <c r="H191">
        <v>3</v>
      </c>
    </row>
    <row r="192" spans="1:8" x14ac:dyDescent="0.3">
      <c r="A192">
        <f t="shared" si="2"/>
        <v>339</v>
      </c>
      <c r="B192" s="37">
        <v>43804</v>
      </c>
      <c r="C192">
        <v>29</v>
      </c>
      <c r="D192">
        <v>16.100000000000001</v>
      </c>
      <c r="E192">
        <v>2.7777777777777777</v>
      </c>
      <c r="F192">
        <v>89</v>
      </c>
      <c r="G192">
        <v>47.2</v>
      </c>
      <c r="H192">
        <v>2</v>
      </c>
    </row>
    <row r="193" spans="1:8" x14ac:dyDescent="0.3">
      <c r="A193">
        <f t="shared" si="2"/>
        <v>340</v>
      </c>
      <c r="B193" s="37">
        <v>43805</v>
      </c>
      <c r="C193">
        <v>27.8</v>
      </c>
      <c r="D193">
        <v>15.6</v>
      </c>
      <c r="E193">
        <v>2.5</v>
      </c>
      <c r="F193">
        <v>76.8</v>
      </c>
      <c r="G193">
        <v>44.6</v>
      </c>
      <c r="H193">
        <v>4</v>
      </c>
    </row>
    <row r="194" spans="1:8" x14ac:dyDescent="0.3">
      <c r="A194">
        <f t="shared" si="2"/>
        <v>341</v>
      </c>
      <c r="B194" s="37">
        <v>43806</v>
      </c>
      <c r="C194">
        <v>29</v>
      </c>
      <c r="D194">
        <v>16.899999999999999</v>
      </c>
      <c r="E194">
        <v>3.3333333333333335</v>
      </c>
      <c r="F194">
        <v>83.6</v>
      </c>
      <c r="G194">
        <v>44.9</v>
      </c>
      <c r="H194">
        <v>3</v>
      </c>
    </row>
    <row r="195" spans="1:8" x14ac:dyDescent="0.3">
      <c r="A195">
        <f t="shared" si="2"/>
        <v>342</v>
      </c>
      <c r="B195" s="37">
        <v>43807</v>
      </c>
      <c r="C195">
        <v>29.3</v>
      </c>
      <c r="D195">
        <v>16.899999999999999</v>
      </c>
      <c r="E195">
        <v>3.3333333333333335</v>
      </c>
      <c r="F195">
        <v>74.8</v>
      </c>
      <c r="G195">
        <v>39.5</v>
      </c>
      <c r="H195">
        <v>3</v>
      </c>
    </row>
    <row r="196" spans="1:8" x14ac:dyDescent="0.3">
      <c r="A196">
        <f t="shared" si="2"/>
        <v>343</v>
      </c>
      <c r="B196" s="37">
        <v>43808</v>
      </c>
      <c r="C196">
        <v>29</v>
      </c>
      <c r="D196">
        <v>16.8</v>
      </c>
      <c r="E196">
        <v>3.0555555555555558</v>
      </c>
      <c r="F196">
        <v>74</v>
      </c>
      <c r="G196">
        <v>40.299999999999997</v>
      </c>
      <c r="H196">
        <v>4</v>
      </c>
    </row>
    <row r="197" spans="1:8" x14ac:dyDescent="0.3">
      <c r="A197">
        <f t="shared" si="2"/>
        <v>344</v>
      </c>
      <c r="B197" s="37">
        <v>43809</v>
      </c>
      <c r="C197">
        <v>29.8</v>
      </c>
      <c r="D197">
        <v>17.100000000000001</v>
      </c>
      <c r="E197">
        <v>3.0555555555555558</v>
      </c>
      <c r="F197">
        <v>70.099999999999994</v>
      </c>
      <c r="G197">
        <v>39.6</v>
      </c>
      <c r="H197">
        <v>8</v>
      </c>
    </row>
    <row r="198" spans="1:8" x14ac:dyDescent="0.3">
      <c r="A198">
        <f t="shared" si="2"/>
        <v>345</v>
      </c>
      <c r="B198" s="37">
        <v>43810</v>
      </c>
      <c r="C198">
        <v>29.3</v>
      </c>
      <c r="D198">
        <v>16.3</v>
      </c>
      <c r="E198">
        <v>2.7777777777777777</v>
      </c>
      <c r="F198">
        <v>80.900000000000006</v>
      </c>
      <c r="G198">
        <v>36.4</v>
      </c>
      <c r="H198">
        <v>2</v>
      </c>
    </row>
    <row r="199" spans="1:8" x14ac:dyDescent="0.3">
      <c r="A199">
        <f t="shared" ref="A199:A218" si="3">A198+1</f>
        <v>346</v>
      </c>
      <c r="B199" s="37">
        <v>43811</v>
      </c>
      <c r="C199">
        <v>28.7</v>
      </c>
      <c r="D199">
        <v>16.5</v>
      </c>
      <c r="E199">
        <v>4.166666666666667</v>
      </c>
      <c r="F199">
        <v>84.5</v>
      </c>
      <c r="G199">
        <v>38.700000000000003</v>
      </c>
      <c r="H199">
        <v>2</v>
      </c>
    </row>
    <row r="200" spans="1:8" x14ac:dyDescent="0.3">
      <c r="A200">
        <f t="shared" si="3"/>
        <v>347</v>
      </c>
      <c r="B200" s="37">
        <v>43812</v>
      </c>
      <c r="C200">
        <v>28.9</v>
      </c>
      <c r="D200">
        <v>16.7</v>
      </c>
      <c r="E200">
        <v>3.8888888888888893</v>
      </c>
      <c r="F200">
        <v>88.9</v>
      </c>
      <c r="G200">
        <v>43.2</v>
      </c>
      <c r="H200">
        <v>5</v>
      </c>
    </row>
    <row r="201" spans="1:8" x14ac:dyDescent="0.3">
      <c r="A201">
        <f t="shared" si="3"/>
        <v>348</v>
      </c>
      <c r="B201" s="37">
        <v>43813</v>
      </c>
      <c r="C201">
        <v>29.6</v>
      </c>
      <c r="D201">
        <v>16.8</v>
      </c>
      <c r="E201">
        <v>3.0555555555555558</v>
      </c>
      <c r="F201">
        <v>84.9</v>
      </c>
      <c r="G201">
        <v>37.9</v>
      </c>
      <c r="H201">
        <v>4</v>
      </c>
    </row>
    <row r="202" spans="1:8" x14ac:dyDescent="0.3">
      <c r="A202">
        <f t="shared" si="3"/>
        <v>349</v>
      </c>
      <c r="B202" s="37">
        <v>43814</v>
      </c>
      <c r="C202">
        <v>29</v>
      </c>
      <c r="D202">
        <v>16.899999999999999</v>
      </c>
      <c r="E202">
        <v>3.3333333333333335</v>
      </c>
      <c r="F202">
        <v>88.3</v>
      </c>
      <c r="G202">
        <v>45.6</v>
      </c>
      <c r="H202">
        <v>5</v>
      </c>
    </row>
    <row r="203" spans="1:8" x14ac:dyDescent="0.3">
      <c r="A203">
        <f t="shared" si="3"/>
        <v>350</v>
      </c>
      <c r="B203" s="37">
        <v>43815</v>
      </c>
      <c r="C203">
        <v>29.4</v>
      </c>
      <c r="D203">
        <v>16.5</v>
      </c>
      <c r="E203">
        <v>3.3333333333333335</v>
      </c>
      <c r="F203">
        <v>79.5</v>
      </c>
      <c r="G203">
        <v>38.6</v>
      </c>
      <c r="H203">
        <v>3</v>
      </c>
    </row>
    <row r="204" spans="1:8" x14ac:dyDescent="0.3">
      <c r="A204">
        <f t="shared" si="3"/>
        <v>351</v>
      </c>
      <c r="B204" s="37">
        <v>43816</v>
      </c>
      <c r="C204">
        <v>29.1</v>
      </c>
      <c r="D204">
        <v>16.2</v>
      </c>
      <c r="E204">
        <v>3.3333333333333335</v>
      </c>
      <c r="F204">
        <v>72.099999999999994</v>
      </c>
      <c r="G204">
        <v>40.299999999999997</v>
      </c>
      <c r="H204">
        <v>5</v>
      </c>
    </row>
    <row r="205" spans="1:8" x14ac:dyDescent="0.3">
      <c r="A205">
        <f t="shared" si="3"/>
        <v>352</v>
      </c>
      <c r="B205" s="37">
        <v>43817</v>
      </c>
      <c r="C205">
        <v>28.8</v>
      </c>
      <c r="D205">
        <v>16</v>
      </c>
      <c r="E205">
        <v>3.0555555555555558</v>
      </c>
      <c r="F205">
        <v>69</v>
      </c>
      <c r="G205">
        <v>39</v>
      </c>
      <c r="H205">
        <v>4</v>
      </c>
    </row>
    <row r="206" spans="1:8" x14ac:dyDescent="0.3">
      <c r="A206">
        <f t="shared" si="3"/>
        <v>353</v>
      </c>
      <c r="B206" s="37">
        <v>43818</v>
      </c>
      <c r="C206">
        <v>29.7</v>
      </c>
      <c r="D206">
        <v>19</v>
      </c>
      <c r="E206">
        <v>2.7777777777777777</v>
      </c>
      <c r="F206">
        <v>80.7</v>
      </c>
      <c r="G206">
        <v>52.9</v>
      </c>
      <c r="H206">
        <v>8</v>
      </c>
    </row>
    <row r="207" spans="1:8" x14ac:dyDescent="0.3">
      <c r="A207">
        <f t="shared" si="3"/>
        <v>354</v>
      </c>
      <c r="B207" s="37">
        <v>43819</v>
      </c>
      <c r="C207">
        <v>26.4</v>
      </c>
      <c r="D207">
        <v>18.600000000000001</v>
      </c>
      <c r="E207">
        <v>2.2222222222222223</v>
      </c>
      <c r="F207">
        <v>77.7</v>
      </c>
      <c r="G207">
        <v>59.1</v>
      </c>
      <c r="H207">
        <v>8</v>
      </c>
    </row>
    <row r="208" spans="1:8" x14ac:dyDescent="0.3">
      <c r="A208">
        <f t="shared" si="3"/>
        <v>355</v>
      </c>
      <c r="B208" s="37">
        <v>43820</v>
      </c>
      <c r="C208">
        <v>28.4</v>
      </c>
      <c r="D208">
        <v>16.600000000000001</v>
      </c>
      <c r="E208">
        <v>3.6111111111111112</v>
      </c>
      <c r="F208">
        <v>89.1</v>
      </c>
      <c r="G208">
        <v>56.5</v>
      </c>
      <c r="H208">
        <v>6</v>
      </c>
    </row>
    <row r="209" spans="1:8" x14ac:dyDescent="0.3">
      <c r="A209">
        <f t="shared" si="3"/>
        <v>356</v>
      </c>
      <c r="B209" s="37">
        <v>43821</v>
      </c>
      <c r="C209">
        <v>28.3</v>
      </c>
      <c r="D209">
        <v>16.5</v>
      </c>
      <c r="E209">
        <v>3.6111111111111112</v>
      </c>
      <c r="F209">
        <v>88.2</v>
      </c>
      <c r="G209">
        <v>56.4</v>
      </c>
      <c r="H209">
        <v>7</v>
      </c>
    </row>
    <row r="210" spans="1:8" x14ac:dyDescent="0.3">
      <c r="A210">
        <f t="shared" si="3"/>
        <v>357</v>
      </c>
      <c r="B210" s="37">
        <v>43822</v>
      </c>
      <c r="C210">
        <v>25.3</v>
      </c>
      <c r="D210">
        <v>16.399999999999999</v>
      </c>
      <c r="E210">
        <v>3.0555555555555558</v>
      </c>
      <c r="F210">
        <v>95.6</v>
      </c>
      <c r="G210">
        <v>68.900000000000006</v>
      </c>
      <c r="H210">
        <v>6</v>
      </c>
    </row>
    <row r="211" spans="1:8" x14ac:dyDescent="0.3">
      <c r="A211">
        <f t="shared" si="3"/>
        <v>358</v>
      </c>
      <c r="B211" s="37">
        <v>43823</v>
      </c>
      <c r="C211">
        <v>27.5</v>
      </c>
      <c r="D211">
        <v>16.8</v>
      </c>
      <c r="E211">
        <v>3.0555555555555558</v>
      </c>
      <c r="F211">
        <v>90.5</v>
      </c>
      <c r="G211">
        <v>56.6</v>
      </c>
      <c r="H211">
        <v>3</v>
      </c>
    </row>
    <row r="212" spans="1:8" x14ac:dyDescent="0.3">
      <c r="A212">
        <f t="shared" si="3"/>
        <v>359</v>
      </c>
      <c r="B212" s="37">
        <v>43824</v>
      </c>
      <c r="C212">
        <v>29</v>
      </c>
      <c r="D212">
        <v>16.100000000000001</v>
      </c>
      <c r="E212">
        <v>2.7777777777777777</v>
      </c>
      <c r="F212">
        <v>89</v>
      </c>
      <c r="G212">
        <v>47.2</v>
      </c>
      <c r="H212">
        <v>2</v>
      </c>
    </row>
    <row r="213" spans="1:8" x14ac:dyDescent="0.3">
      <c r="A213">
        <f t="shared" si="3"/>
        <v>360</v>
      </c>
      <c r="B213" s="37">
        <v>43825</v>
      </c>
      <c r="C213">
        <v>27.8</v>
      </c>
      <c r="D213">
        <v>15.6</v>
      </c>
      <c r="E213">
        <v>2.5</v>
      </c>
      <c r="F213">
        <v>76.8</v>
      </c>
      <c r="G213">
        <v>44.6</v>
      </c>
      <c r="H213">
        <v>4</v>
      </c>
    </row>
    <row r="214" spans="1:8" x14ac:dyDescent="0.3">
      <c r="A214">
        <f t="shared" si="3"/>
        <v>361</v>
      </c>
      <c r="B214" s="37">
        <v>43826</v>
      </c>
      <c r="C214">
        <v>27.6</v>
      </c>
      <c r="D214">
        <v>15.1</v>
      </c>
      <c r="E214">
        <v>3.3333333333333335</v>
      </c>
      <c r="F214">
        <v>78.8</v>
      </c>
      <c r="G214">
        <v>49.4</v>
      </c>
      <c r="H214">
        <v>4</v>
      </c>
    </row>
    <row r="215" spans="1:8" x14ac:dyDescent="0.3">
      <c r="A215">
        <f t="shared" si="3"/>
        <v>362</v>
      </c>
      <c r="B215" s="37">
        <v>43827</v>
      </c>
      <c r="C215">
        <v>27.5</v>
      </c>
      <c r="D215">
        <v>16.2</v>
      </c>
      <c r="E215">
        <v>3.0555555555555558</v>
      </c>
      <c r="F215">
        <v>89</v>
      </c>
      <c r="G215">
        <v>42.6</v>
      </c>
      <c r="H215">
        <v>5</v>
      </c>
    </row>
    <row r="216" spans="1:8" x14ac:dyDescent="0.3">
      <c r="A216">
        <f t="shared" si="3"/>
        <v>363</v>
      </c>
      <c r="B216" s="37">
        <v>43828</v>
      </c>
      <c r="C216">
        <v>26.3</v>
      </c>
      <c r="D216">
        <v>15.8</v>
      </c>
      <c r="E216">
        <v>3.8888888888888893</v>
      </c>
      <c r="F216">
        <v>88.8</v>
      </c>
      <c r="G216">
        <v>51.7</v>
      </c>
      <c r="H216">
        <v>2</v>
      </c>
    </row>
    <row r="217" spans="1:8" x14ac:dyDescent="0.3">
      <c r="A217">
        <f t="shared" si="3"/>
        <v>364</v>
      </c>
      <c r="B217" s="37">
        <v>43829</v>
      </c>
      <c r="C217">
        <v>26</v>
      </c>
      <c r="D217">
        <v>16.3</v>
      </c>
      <c r="E217">
        <v>4.4444444444444446</v>
      </c>
      <c r="F217">
        <v>85.9</v>
      </c>
      <c r="G217">
        <v>56.2</v>
      </c>
      <c r="H217">
        <v>2</v>
      </c>
    </row>
    <row r="218" spans="1:8" x14ac:dyDescent="0.3">
      <c r="A218">
        <f t="shared" si="3"/>
        <v>365</v>
      </c>
      <c r="B218" s="37">
        <v>43830</v>
      </c>
      <c r="C218">
        <v>29</v>
      </c>
      <c r="D218">
        <v>16.3</v>
      </c>
      <c r="E218">
        <v>4.166666666666667</v>
      </c>
      <c r="F218">
        <v>84.2</v>
      </c>
      <c r="G218">
        <v>37.799999999999997</v>
      </c>
      <c r="H218">
        <v>0</v>
      </c>
    </row>
    <row r="219" spans="1:8" x14ac:dyDescent="0.3">
      <c r="A219">
        <v>1</v>
      </c>
      <c r="B219" s="37">
        <v>43831</v>
      </c>
      <c r="C219">
        <v>29.3</v>
      </c>
      <c r="D219">
        <v>16.600000000000001</v>
      </c>
      <c r="E219">
        <v>3.6111111111111112</v>
      </c>
      <c r="F219">
        <v>86.4</v>
      </c>
      <c r="G219">
        <v>42.8</v>
      </c>
      <c r="H219">
        <v>5</v>
      </c>
    </row>
    <row r="220" spans="1:8" x14ac:dyDescent="0.3">
      <c r="A220">
        <v>2</v>
      </c>
      <c r="B220" s="37">
        <v>43832</v>
      </c>
      <c r="C220">
        <v>28</v>
      </c>
      <c r="D220">
        <v>17</v>
      </c>
      <c r="E220">
        <v>5.5555555555555554</v>
      </c>
      <c r="F220">
        <v>89</v>
      </c>
      <c r="G220">
        <v>51</v>
      </c>
      <c r="H220">
        <v>2</v>
      </c>
    </row>
    <row r="221" spans="1:8" x14ac:dyDescent="0.3">
      <c r="A221">
        <v>3</v>
      </c>
      <c r="B221" s="37">
        <v>43833</v>
      </c>
      <c r="C221">
        <v>27</v>
      </c>
      <c r="D221">
        <v>17</v>
      </c>
      <c r="E221">
        <v>3.0555555555555558</v>
      </c>
      <c r="F221">
        <v>92</v>
      </c>
      <c r="G221">
        <v>70</v>
      </c>
      <c r="H221">
        <v>3</v>
      </c>
    </row>
    <row r="222" spans="1:8" x14ac:dyDescent="0.3">
      <c r="A222">
        <v>4</v>
      </c>
      <c r="B222" s="37">
        <v>43834</v>
      </c>
      <c r="C222">
        <v>29</v>
      </c>
      <c r="D222">
        <v>16</v>
      </c>
      <c r="E222">
        <v>1.9444444444444446</v>
      </c>
      <c r="F222">
        <v>79</v>
      </c>
      <c r="G222">
        <v>52</v>
      </c>
      <c r="H222">
        <v>3</v>
      </c>
    </row>
    <row r="223" spans="1:8" x14ac:dyDescent="0.3">
      <c r="A223">
        <v>5</v>
      </c>
      <c r="B223" s="37">
        <v>43835</v>
      </c>
      <c r="C223">
        <v>30</v>
      </c>
      <c r="D223">
        <v>15</v>
      </c>
      <c r="E223">
        <v>3.0555555555555558</v>
      </c>
      <c r="F223">
        <v>71</v>
      </c>
      <c r="G223">
        <v>37</v>
      </c>
      <c r="H223">
        <v>0</v>
      </c>
    </row>
    <row r="224" spans="1:8" x14ac:dyDescent="0.3">
      <c r="A224">
        <v>6</v>
      </c>
      <c r="B224" s="37">
        <v>43836</v>
      </c>
      <c r="C224">
        <v>27</v>
      </c>
      <c r="D224">
        <v>16</v>
      </c>
      <c r="E224">
        <v>3.6111111111111112</v>
      </c>
      <c r="F224">
        <v>68</v>
      </c>
      <c r="G224">
        <v>46</v>
      </c>
      <c r="H224">
        <v>2</v>
      </c>
    </row>
    <row r="225" spans="1:8" x14ac:dyDescent="0.3">
      <c r="A225">
        <v>7</v>
      </c>
      <c r="B225" s="37">
        <v>43837</v>
      </c>
      <c r="C225">
        <v>29</v>
      </c>
      <c r="D225">
        <v>18</v>
      </c>
      <c r="E225">
        <v>3.6111111111111112</v>
      </c>
      <c r="F225">
        <v>92</v>
      </c>
      <c r="G225">
        <v>47</v>
      </c>
      <c r="H225">
        <v>2</v>
      </c>
    </row>
    <row r="226" spans="1:8" x14ac:dyDescent="0.3">
      <c r="A226">
        <v>8</v>
      </c>
      <c r="B226" s="37">
        <v>43838</v>
      </c>
      <c r="C226">
        <v>28</v>
      </c>
      <c r="D226">
        <v>18</v>
      </c>
      <c r="E226">
        <v>4.166666666666667</v>
      </c>
      <c r="F226">
        <v>88</v>
      </c>
      <c r="G226">
        <v>49</v>
      </c>
      <c r="H226">
        <v>1</v>
      </c>
    </row>
    <row r="227" spans="1:8" x14ac:dyDescent="0.3">
      <c r="A227">
        <v>9</v>
      </c>
      <c r="B227" s="37">
        <v>43839</v>
      </c>
      <c r="C227">
        <v>29</v>
      </c>
      <c r="D227">
        <v>18</v>
      </c>
      <c r="E227">
        <v>4.166666666666667</v>
      </c>
      <c r="F227">
        <v>74</v>
      </c>
      <c r="G227">
        <v>45</v>
      </c>
      <c r="H227">
        <v>3</v>
      </c>
    </row>
    <row r="228" spans="1:8" x14ac:dyDescent="0.3">
      <c r="A228">
        <v>10</v>
      </c>
      <c r="B228" s="37">
        <v>43840</v>
      </c>
      <c r="C228">
        <v>29</v>
      </c>
      <c r="D228">
        <v>18</v>
      </c>
      <c r="E228">
        <v>3.3333333333333335</v>
      </c>
      <c r="F228">
        <v>89</v>
      </c>
      <c r="G228">
        <v>48</v>
      </c>
      <c r="H228">
        <v>4</v>
      </c>
    </row>
    <row r="229" spans="1:8" x14ac:dyDescent="0.3">
      <c r="A229">
        <v>11</v>
      </c>
      <c r="B229" s="37">
        <v>43841</v>
      </c>
      <c r="C229">
        <v>28</v>
      </c>
      <c r="D229">
        <v>16</v>
      </c>
      <c r="E229">
        <v>3.3333333333333335</v>
      </c>
      <c r="F229">
        <v>76</v>
      </c>
      <c r="G229">
        <v>49</v>
      </c>
      <c r="H229">
        <v>2</v>
      </c>
    </row>
    <row r="230" spans="1:8" x14ac:dyDescent="0.3">
      <c r="A230">
        <v>12</v>
      </c>
      <c r="B230" s="37">
        <v>43842</v>
      </c>
      <c r="C230">
        <v>29</v>
      </c>
      <c r="D230">
        <v>16</v>
      </c>
      <c r="E230">
        <v>3.0555555555555558</v>
      </c>
      <c r="F230">
        <v>59</v>
      </c>
      <c r="G230">
        <v>35</v>
      </c>
      <c r="H230">
        <v>0</v>
      </c>
    </row>
    <row r="231" spans="1:8" x14ac:dyDescent="0.3">
      <c r="A231">
        <v>13</v>
      </c>
      <c r="B231" s="37">
        <v>43843</v>
      </c>
      <c r="C231">
        <v>28</v>
      </c>
      <c r="D231">
        <v>16</v>
      </c>
      <c r="E231">
        <v>2.2222222222222223</v>
      </c>
      <c r="F231">
        <v>36</v>
      </c>
      <c r="G231">
        <v>25</v>
      </c>
      <c r="H231">
        <v>0</v>
      </c>
    </row>
    <row r="232" spans="1:8" x14ac:dyDescent="0.3">
      <c r="A232">
        <v>14</v>
      </c>
      <c r="B232" s="37">
        <v>43844</v>
      </c>
      <c r="C232">
        <v>30</v>
      </c>
      <c r="D232">
        <v>17</v>
      </c>
      <c r="E232">
        <v>2.7777777777777777</v>
      </c>
      <c r="F232">
        <v>62</v>
      </c>
      <c r="G232">
        <v>31</v>
      </c>
      <c r="H232">
        <v>2</v>
      </c>
    </row>
    <row r="233" spans="1:8" x14ac:dyDescent="0.3">
      <c r="A233">
        <v>15</v>
      </c>
      <c r="B233" s="37">
        <v>43845</v>
      </c>
      <c r="C233">
        <v>31</v>
      </c>
      <c r="D233">
        <v>17</v>
      </c>
      <c r="E233">
        <v>3.8888888888888893</v>
      </c>
      <c r="F233">
        <v>80</v>
      </c>
      <c r="G233">
        <v>28</v>
      </c>
      <c r="H233">
        <v>3</v>
      </c>
    </row>
    <row r="234" spans="1:8" x14ac:dyDescent="0.3">
      <c r="A234">
        <v>16</v>
      </c>
      <c r="B234" s="37">
        <v>43846</v>
      </c>
      <c r="C234">
        <v>30</v>
      </c>
      <c r="D234">
        <v>15</v>
      </c>
      <c r="E234">
        <v>5</v>
      </c>
      <c r="F234">
        <v>70</v>
      </c>
      <c r="G234">
        <v>27</v>
      </c>
      <c r="H234">
        <v>1</v>
      </c>
    </row>
    <row r="235" spans="1:8" x14ac:dyDescent="0.3">
      <c r="A235">
        <v>17</v>
      </c>
      <c r="B235" s="37">
        <v>43847</v>
      </c>
      <c r="C235">
        <v>29</v>
      </c>
      <c r="D235">
        <v>15</v>
      </c>
      <c r="E235">
        <v>5</v>
      </c>
      <c r="F235">
        <v>80</v>
      </c>
      <c r="G235">
        <v>31</v>
      </c>
      <c r="H235">
        <v>0</v>
      </c>
    </row>
    <row r="236" spans="1:8" x14ac:dyDescent="0.3">
      <c r="A236">
        <v>18</v>
      </c>
      <c r="B236" s="37">
        <v>43848</v>
      </c>
      <c r="C236">
        <v>30</v>
      </c>
      <c r="D236">
        <v>16</v>
      </c>
      <c r="E236">
        <v>3.8888888888888893</v>
      </c>
      <c r="F236">
        <v>83</v>
      </c>
      <c r="G236">
        <v>35</v>
      </c>
      <c r="H236">
        <v>0</v>
      </c>
    </row>
    <row r="237" spans="1:8" x14ac:dyDescent="0.3">
      <c r="A237">
        <v>19</v>
      </c>
      <c r="B237" s="37">
        <v>43849</v>
      </c>
      <c r="C237">
        <v>30</v>
      </c>
      <c r="D237">
        <v>17</v>
      </c>
      <c r="E237">
        <v>3.8888888888888893</v>
      </c>
      <c r="F237">
        <v>82</v>
      </c>
      <c r="G237">
        <v>42</v>
      </c>
      <c r="H237">
        <v>2</v>
      </c>
    </row>
    <row r="238" spans="1:8" x14ac:dyDescent="0.3">
      <c r="A238">
        <v>20</v>
      </c>
      <c r="B238" s="37">
        <v>43850</v>
      </c>
      <c r="C238">
        <v>29</v>
      </c>
      <c r="D238">
        <v>18</v>
      </c>
      <c r="E238">
        <v>3.0555555555555558</v>
      </c>
      <c r="F238">
        <v>76</v>
      </c>
      <c r="G238">
        <v>42</v>
      </c>
      <c r="H238">
        <v>2</v>
      </c>
    </row>
    <row r="239" spans="1:8" x14ac:dyDescent="0.3">
      <c r="A239">
        <v>21</v>
      </c>
      <c r="B239" s="37">
        <v>43851</v>
      </c>
      <c r="C239">
        <v>31</v>
      </c>
      <c r="D239">
        <v>18</v>
      </c>
      <c r="E239">
        <v>4.4444444444444446</v>
      </c>
      <c r="F239">
        <v>66</v>
      </c>
      <c r="G239">
        <v>33</v>
      </c>
      <c r="H239">
        <v>0</v>
      </c>
    </row>
    <row r="240" spans="1:8" x14ac:dyDescent="0.3">
      <c r="A240">
        <v>22</v>
      </c>
      <c r="B240" s="37">
        <v>43852</v>
      </c>
      <c r="C240">
        <v>31</v>
      </c>
      <c r="D240">
        <v>17</v>
      </c>
      <c r="E240">
        <v>4.4444444444444446</v>
      </c>
      <c r="F240">
        <v>75</v>
      </c>
      <c r="G240">
        <v>37</v>
      </c>
      <c r="H240">
        <v>0</v>
      </c>
    </row>
    <row r="241" spans="1:8" x14ac:dyDescent="0.3">
      <c r="A241">
        <v>23</v>
      </c>
      <c r="B241" s="37">
        <v>43853</v>
      </c>
      <c r="C241">
        <v>31</v>
      </c>
      <c r="D241">
        <v>18</v>
      </c>
      <c r="E241">
        <v>4.166666666666667</v>
      </c>
      <c r="F241">
        <v>73</v>
      </c>
      <c r="G241">
        <v>30</v>
      </c>
      <c r="H241">
        <v>0</v>
      </c>
    </row>
    <row r="242" spans="1:8" x14ac:dyDescent="0.3">
      <c r="A242">
        <v>24</v>
      </c>
      <c r="B242" s="37">
        <v>43854</v>
      </c>
      <c r="C242">
        <v>31</v>
      </c>
      <c r="D242">
        <v>18</v>
      </c>
      <c r="E242">
        <v>3.6111111111111112</v>
      </c>
      <c r="F242">
        <v>65</v>
      </c>
      <c r="G242">
        <v>26</v>
      </c>
      <c r="H242">
        <v>1</v>
      </c>
    </row>
    <row r="243" spans="1:8" x14ac:dyDescent="0.3">
      <c r="A243">
        <v>25</v>
      </c>
      <c r="B243" s="37">
        <v>43855</v>
      </c>
      <c r="C243">
        <v>32</v>
      </c>
      <c r="D243">
        <v>19</v>
      </c>
      <c r="E243">
        <v>2.2222222222222223</v>
      </c>
      <c r="F243">
        <v>56</v>
      </c>
      <c r="G243">
        <v>29</v>
      </c>
      <c r="H243">
        <v>6</v>
      </c>
    </row>
    <row r="244" spans="1:8" x14ac:dyDescent="0.3">
      <c r="A244">
        <v>26</v>
      </c>
      <c r="B244" s="37">
        <v>43856</v>
      </c>
      <c r="C244">
        <v>31</v>
      </c>
      <c r="D244">
        <v>18</v>
      </c>
      <c r="E244">
        <v>2.5</v>
      </c>
      <c r="F244">
        <v>56</v>
      </c>
      <c r="G244">
        <v>27</v>
      </c>
      <c r="H244">
        <v>1</v>
      </c>
    </row>
    <row r="245" spans="1:8" x14ac:dyDescent="0.3">
      <c r="A245">
        <v>27</v>
      </c>
      <c r="B245" s="37">
        <v>43857</v>
      </c>
      <c r="C245">
        <v>32</v>
      </c>
      <c r="D245">
        <v>19</v>
      </c>
      <c r="E245">
        <v>2.7777777777777777</v>
      </c>
      <c r="F245">
        <v>53</v>
      </c>
      <c r="G245">
        <v>27</v>
      </c>
      <c r="H245">
        <v>0</v>
      </c>
    </row>
    <row r="246" spans="1:8" x14ac:dyDescent="0.3">
      <c r="A246">
        <v>28</v>
      </c>
      <c r="B246" s="37">
        <v>43858</v>
      </c>
      <c r="C246">
        <v>33</v>
      </c>
      <c r="D246">
        <v>20</v>
      </c>
      <c r="E246">
        <v>4.7222222222222223</v>
      </c>
      <c r="F246">
        <v>61</v>
      </c>
      <c r="G246">
        <v>27</v>
      </c>
      <c r="H246">
        <v>2</v>
      </c>
    </row>
    <row r="247" spans="1:8" x14ac:dyDescent="0.3">
      <c r="A247">
        <v>29</v>
      </c>
      <c r="B247" s="37">
        <v>43859</v>
      </c>
      <c r="C247">
        <v>33</v>
      </c>
      <c r="D247">
        <v>18</v>
      </c>
      <c r="E247">
        <v>3.3333333333333335</v>
      </c>
      <c r="F247">
        <v>42</v>
      </c>
      <c r="G247">
        <v>29</v>
      </c>
      <c r="H247">
        <v>2</v>
      </c>
    </row>
    <row r="248" spans="1:8" x14ac:dyDescent="0.3">
      <c r="A248">
        <v>30</v>
      </c>
      <c r="B248" s="37">
        <v>43860</v>
      </c>
      <c r="C248">
        <v>32</v>
      </c>
      <c r="D248">
        <v>17</v>
      </c>
      <c r="E248">
        <v>2.5</v>
      </c>
      <c r="F248">
        <v>63</v>
      </c>
      <c r="G248">
        <v>29</v>
      </c>
      <c r="H248">
        <v>0</v>
      </c>
    </row>
    <row r="249" spans="1:8" x14ac:dyDescent="0.3">
      <c r="A249">
        <v>31</v>
      </c>
      <c r="B249" s="37">
        <v>43861</v>
      </c>
      <c r="C249">
        <v>32</v>
      </c>
      <c r="D249">
        <v>17</v>
      </c>
      <c r="E249">
        <v>3.0555555555555558</v>
      </c>
      <c r="F249">
        <v>56</v>
      </c>
      <c r="G249">
        <v>24</v>
      </c>
      <c r="H249">
        <v>0</v>
      </c>
    </row>
    <row r="250" spans="1:8" x14ac:dyDescent="0.3">
      <c r="A250">
        <v>32</v>
      </c>
      <c r="B250" s="37">
        <v>43862</v>
      </c>
      <c r="C250">
        <v>32</v>
      </c>
      <c r="D250">
        <v>17</v>
      </c>
      <c r="E250">
        <v>4.7222222222222223</v>
      </c>
      <c r="F250">
        <v>60</v>
      </c>
      <c r="G250">
        <v>24</v>
      </c>
      <c r="H250">
        <v>0</v>
      </c>
    </row>
    <row r="251" spans="1:8" x14ac:dyDescent="0.3">
      <c r="A251">
        <v>33</v>
      </c>
      <c r="B251" s="37">
        <v>43863</v>
      </c>
      <c r="C251">
        <v>32</v>
      </c>
      <c r="D251">
        <v>16</v>
      </c>
      <c r="E251">
        <v>5</v>
      </c>
      <c r="F251">
        <v>73</v>
      </c>
      <c r="G251">
        <v>25</v>
      </c>
      <c r="H251">
        <v>2</v>
      </c>
    </row>
    <row r="252" spans="1:8" x14ac:dyDescent="0.3">
      <c r="A252">
        <v>34</v>
      </c>
      <c r="B252" s="37">
        <v>43864</v>
      </c>
      <c r="C252">
        <v>29</v>
      </c>
      <c r="D252">
        <v>17</v>
      </c>
      <c r="E252">
        <v>3.6111111111111112</v>
      </c>
      <c r="F252">
        <v>77</v>
      </c>
      <c r="G252">
        <v>43</v>
      </c>
      <c r="H252">
        <v>3</v>
      </c>
    </row>
    <row r="253" spans="1:8" x14ac:dyDescent="0.3">
      <c r="A253">
        <v>35</v>
      </c>
      <c r="B253" s="37">
        <v>43865</v>
      </c>
      <c r="C253">
        <v>30</v>
      </c>
      <c r="D253">
        <v>17</v>
      </c>
      <c r="E253">
        <v>4.4444444444444446</v>
      </c>
      <c r="F253">
        <v>76</v>
      </c>
      <c r="G253">
        <v>35</v>
      </c>
      <c r="H253">
        <v>4</v>
      </c>
    </row>
    <row r="254" spans="1:8" x14ac:dyDescent="0.3">
      <c r="A254">
        <v>36</v>
      </c>
      <c r="B254" s="37">
        <v>43866</v>
      </c>
      <c r="C254">
        <v>31</v>
      </c>
      <c r="D254">
        <v>16</v>
      </c>
      <c r="E254">
        <v>4.4444444444444446</v>
      </c>
      <c r="F254">
        <v>65</v>
      </c>
      <c r="G254">
        <v>33</v>
      </c>
      <c r="H254">
        <v>4</v>
      </c>
    </row>
    <row r="255" spans="1:8" x14ac:dyDescent="0.3">
      <c r="A255">
        <v>37</v>
      </c>
      <c r="B255" s="37">
        <v>43867</v>
      </c>
      <c r="C255">
        <v>30</v>
      </c>
      <c r="D255">
        <v>17</v>
      </c>
      <c r="E255">
        <v>3.3333333333333335</v>
      </c>
      <c r="F255">
        <v>60</v>
      </c>
      <c r="G255">
        <v>29</v>
      </c>
      <c r="H255">
        <v>3</v>
      </c>
    </row>
    <row r="256" spans="1:8" x14ac:dyDescent="0.3">
      <c r="A256">
        <v>38</v>
      </c>
      <c r="B256" s="37">
        <v>43868</v>
      </c>
      <c r="C256">
        <v>32</v>
      </c>
      <c r="D256">
        <v>20</v>
      </c>
      <c r="E256">
        <v>5</v>
      </c>
      <c r="F256">
        <v>59</v>
      </c>
      <c r="G256">
        <v>26</v>
      </c>
      <c r="H256">
        <v>5</v>
      </c>
    </row>
    <row r="257" spans="1:8" x14ac:dyDescent="0.3">
      <c r="A257">
        <v>39</v>
      </c>
      <c r="B257" s="37">
        <v>43869</v>
      </c>
      <c r="C257">
        <v>32</v>
      </c>
      <c r="D257">
        <v>18</v>
      </c>
      <c r="E257">
        <v>4.7222222222222223</v>
      </c>
      <c r="F257">
        <v>77</v>
      </c>
      <c r="G257">
        <v>35</v>
      </c>
      <c r="H257">
        <v>4</v>
      </c>
    </row>
    <row r="258" spans="1:8" x14ac:dyDescent="0.3">
      <c r="A258">
        <v>40</v>
      </c>
      <c r="B258" s="37">
        <v>43870</v>
      </c>
      <c r="C258">
        <v>32</v>
      </c>
      <c r="D258">
        <v>17</v>
      </c>
      <c r="E258">
        <v>3.3333333333333335</v>
      </c>
      <c r="F258">
        <v>85</v>
      </c>
      <c r="G258">
        <v>24</v>
      </c>
      <c r="H258">
        <v>1</v>
      </c>
    </row>
    <row r="259" spans="1:8" x14ac:dyDescent="0.3">
      <c r="A259">
        <v>41</v>
      </c>
      <c r="B259" s="37">
        <v>43871</v>
      </c>
      <c r="C259">
        <v>28</v>
      </c>
      <c r="D259">
        <v>17</v>
      </c>
      <c r="E259">
        <v>3.8888888888888893</v>
      </c>
      <c r="F259">
        <v>82</v>
      </c>
      <c r="G259">
        <v>44</v>
      </c>
      <c r="H259">
        <v>2</v>
      </c>
    </row>
    <row r="260" spans="1:8" x14ac:dyDescent="0.3">
      <c r="A260">
        <v>42</v>
      </c>
      <c r="B260" s="37">
        <v>43872</v>
      </c>
      <c r="C260">
        <v>29</v>
      </c>
      <c r="D260">
        <v>16</v>
      </c>
      <c r="E260">
        <v>4.166666666666667</v>
      </c>
      <c r="F260">
        <v>85</v>
      </c>
      <c r="G260">
        <v>43</v>
      </c>
      <c r="H260">
        <v>2</v>
      </c>
    </row>
    <row r="261" spans="1:8" x14ac:dyDescent="0.3">
      <c r="A261">
        <v>43</v>
      </c>
      <c r="B261" s="37">
        <v>43873</v>
      </c>
      <c r="C261">
        <v>29</v>
      </c>
      <c r="D261">
        <v>17</v>
      </c>
      <c r="E261">
        <v>3.6111111111111112</v>
      </c>
      <c r="F261">
        <v>82</v>
      </c>
      <c r="G261">
        <v>39</v>
      </c>
      <c r="H261">
        <v>3</v>
      </c>
    </row>
    <row r="262" spans="1:8" x14ac:dyDescent="0.3">
      <c r="A262">
        <v>44</v>
      </c>
      <c r="B262" s="37">
        <v>43874</v>
      </c>
      <c r="C262">
        <v>32</v>
      </c>
      <c r="D262">
        <v>19</v>
      </c>
      <c r="E262">
        <v>2.5</v>
      </c>
      <c r="F262">
        <v>35</v>
      </c>
      <c r="G262">
        <v>18</v>
      </c>
      <c r="H262">
        <v>2</v>
      </c>
    </row>
    <row r="263" spans="1:8" x14ac:dyDescent="0.3">
      <c r="A263">
        <v>45</v>
      </c>
      <c r="B263" s="37">
        <v>43875</v>
      </c>
      <c r="C263">
        <v>31</v>
      </c>
      <c r="D263">
        <v>19</v>
      </c>
      <c r="E263">
        <v>2.7777777777777777</v>
      </c>
      <c r="F263">
        <v>24</v>
      </c>
      <c r="G263">
        <v>38</v>
      </c>
      <c r="H263">
        <v>3</v>
      </c>
    </row>
    <row r="264" spans="1:8" x14ac:dyDescent="0.3">
      <c r="A264">
        <v>46</v>
      </c>
      <c r="B264" s="37">
        <v>43876</v>
      </c>
      <c r="C264">
        <v>32</v>
      </c>
      <c r="D264">
        <v>19</v>
      </c>
      <c r="E264">
        <v>2.2222222222222223</v>
      </c>
      <c r="F264">
        <v>33</v>
      </c>
      <c r="G264">
        <v>19</v>
      </c>
      <c r="H264">
        <v>0</v>
      </c>
    </row>
    <row r="265" spans="1:8" x14ac:dyDescent="0.3">
      <c r="A265">
        <v>47</v>
      </c>
      <c r="B265" s="37">
        <v>43877</v>
      </c>
      <c r="C265">
        <v>33</v>
      </c>
      <c r="D265">
        <v>20</v>
      </c>
      <c r="E265">
        <v>2.2222222222222223</v>
      </c>
      <c r="F265">
        <v>42</v>
      </c>
      <c r="G265">
        <v>18</v>
      </c>
      <c r="H265">
        <v>0</v>
      </c>
    </row>
    <row r="266" spans="1:8" x14ac:dyDescent="0.3">
      <c r="A266">
        <v>48</v>
      </c>
      <c r="B266" s="37">
        <v>43878</v>
      </c>
      <c r="C266">
        <v>33</v>
      </c>
      <c r="D266">
        <v>19</v>
      </c>
      <c r="E266">
        <v>3.0555555555555558</v>
      </c>
      <c r="F266">
        <v>46</v>
      </c>
      <c r="G266">
        <v>19</v>
      </c>
      <c r="H266">
        <v>0</v>
      </c>
    </row>
    <row r="267" spans="1:8" x14ac:dyDescent="0.3">
      <c r="A267">
        <v>49</v>
      </c>
      <c r="B267" s="37">
        <v>43879</v>
      </c>
      <c r="C267">
        <v>33</v>
      </c>
      <c r="D267">
        <v>20</v>
      </c>
      <c r="E267">
        <v>2.7777777777777777</v>
      </c>
      <c r="F267">
        <v>45</v>
      </c>
      <c r="G267">
        <v>19</v>
      </c>
      <c r="H267">
        <v>0</v>
      </c>
    </row>
    <row r="268" spans="1:8" x14ac:dyDescent="0.3">
      <c r="A268">
        <v>50</v>
      </c>
      <c r="B268" s="37">
        <v>43880</v>
      </c>
      <c r="C268">
        <v>33</v>
      </c>
      <c r="D268">
        <v>16</v>
      </c>
      <c r="E268">
        <v>3.0555555555555558</v>
      </c>
      <c r="F268">
        <v>42</v>
      </c>
      <c r="G268">
        <v>12</v>
      </c>
      <c r="H268">
        <v>5</v>
      </c>
    </row>
    <row r="269" spans="1:8" x14ac:dyDescent="0.3">
      <c r="A269">
        <v>51</v>
      </c>
      <c r="B269" s="37">
        <v>43881</v>
      </c>
      <c r="C269">
        <v>32</v>
      </c>
      <c r="D269">
        <v>17</v>
      </c>
      <c r="E269">
        <v>3.8888888888888893</v>
      </c>
      <c r="F269">
        <v>66</v>
      </c>
      <c r="G269">
        <v>17</v>
      </c>
      <c r="H269">
        <v>1</v>
      </c>
    </row>
    <row r="270" spans="1:8" x14ac:dyDescent="0.3">
      <c r="A270">
        <v>52</v>
      </c>
      <c r="B270" s="37">
        <v>43882</v>
      </c>
      <c r="C270">
        <v>32</v>
      </c>
      <c r="D270">
        <v>17</v>
      </c>
      <c r="E270">
        <v>5</v>
      </c>
      <c r="F270">
        <v>47</v>
      </c>
      <c r="G270">
        <v>23</v>
      </c>
      <c r="H270">
        <v>0</v>
      </c>
    </row>
    <row r="271" spans="1:8" x14ac:dyDescent="0.3">
      <c r="A271">
        <v>53</v>
      </c>
      <c r="B271" s="37">
        <v>43883</v>
      </c>
      <c r="C271">
        <v>32</v>
      </c>
      <c r="D271">
        <v>17</v>
      </c>
      <c r="E271">
        <v>4.7222222222222223</v>
      </c>
      <c r="F271">
        <v>36</v>
      </c>
      <c r="G271">
        <v>19</v>
      </c>
      <c r="H271">
        <v>0</v>
      </c>
    </row>
    <row r="272" spans="1:8" x14ac:dyDescent="0.3">
      <c r="A272">
        <v>54</v>
      </c>
      <c r="B272" s="37">
        <v>43884</v>
      </c>
      <c r="C272">
        <v>32</v>
      </c>
      <c r="D272">
        <v>16</v>
      </c>
      <c r="E272">
        <v>4.4444444444444446</v>
      </c>
      <c r="F272">
        <v>62</v>
      </c>
      <c r="G272">
        <v>21</v>
      </c>
      <c r="H272">
        <v>0</v>
      </c>
    </row>
    <row r="273" spans="1:8" x14ac:dyDescent="0.3">
      <c r="A273">
        <v>55</v>
      </c>
      <c r="B273" s="37">
        <v>43885</v>
      </c>
      <c r="C273">
        <v>32</v>
      </c>
      <c r="D273">
        <v>17</v>
      </c>
      <c r="E273">
        <v>4.7222222222222223</v>
      </c>
      <c r="F273">
        <v>52</v>
      </c>
      <c r="G273">
        <v>25</v>
      </c>
      <c r="H273">
        <v>0</v>
      </c>
    </row>
    <row r="274" spans="1:8" x14ac:dyDescent="0.3">
      <c r="A274">
        <v>56</v>
      </c>
      <c r="B274" s="37">
        <v>43886</v>
      </c>
      <c r="C274">
        <v>33</v>
      </c>
      <c r="D274">
        <v>19</v>
      </c>
      <c r="E274">
        <v>3.8888888888888893</v>
      </c>
      <c r="F274">
        <v>56</v>
      </c>
      <c r="G274">
        <v>21</v>
      </c>
      <c r="H274">
        <v>3</v>
      </c>
    </row>
    <row r="275" spans="1:8" x14ac:dyDescent="0.3">
      <c r="A275">
        <v>57</v>
      </c>
      <c r="B275" s="37">
        <v>43887</v>
      </c>
      <c r="C275">
        <v>33</v>
      </c>
      <c r="D275">
        <v>15</v>
      </c>
      <c r="E275">
        <v>3.0555555555555558</v>
      </c>
      <c r="F275">
        <v>83</v>
      </c>
      <c r="G275">
        <v>24</v>
      </c>
      <c r="H275">
        <v>3</v>
      </c>
    </row>
    <row r="276" spans="1:8" x14ac:dyDescent="0.3">
      <c r="A276">
        <v>58</v>
      </c>
      <c r="B276" s="37">
        <v>43888</v>
      </c>
      <c r="C276">
        <v>32</v>
      </c>
      <c r="D276">
        <v>17</v>
      </c>
      <c r="E276">
        <v>3.0555555555555558</v>
      </c>
      <c r="F276">
        <v>40</v>
      </c>
      <c r="G276">
        <v>22</v>
      </c>
      <c r="H276">
        <v>0</v>
      </c>
    </row>
    <row r="277" spans="1:8" x14ac:dyDescent="0.3">
      <c r="A277">
        <v>59</v>
      </c>
      <c r="B277" s="37">
        <v>43889</v>
      </c>
      <c r="C277">
        <v>32</v>
      </c>
      <c r="D277">
        <v>18</v>
      </c>
      <c r="E277">
        <v>3.8888888888888893</v>
      </c>
      <c r="F277">
        <v>65</v>
      </c>
      <c r="G277">
        <v>21</v>
      </c>
      <c r="H277">
        <v>0</v>
      </c>
    </row>
    <row r="278" spans="1:8" x14ac:dyDescent="0.3">
      <c r="A278">
        <v>60</v>
      </c>
      <c r="B278" s="37">
        <v>43890</v>
      </c>
      <c r="C278">
        <v>32</v>
      </c>
      <c r="D278">
        <v>18</v>
      </c>
      <c r="E278">
        <v>3.8888888888888893</v>
      </c>
      <c r="F278">
        <v>65</v>
      </c>
      <c r="G278">
        <v>21</v>
      </c>
      <c r="H278">
        <v>0</v>
      </c>
    </row>
    <row r="279" spans="1:8" x14ac:dyDescent="0.3">
      <c r="A279">
        <v>61</v>
      </c>
      <c r="B279" s="37">
        <v>43891</v>
      </c>
      <c r="C279">
        <v>32</v>
      </c>
      <c r="D279">
        <v>18</v>
      </c>
      <c r="E279">
        <v>3.3333333333333335</v>
      </c>
      <c r="F279">
        <v>61</v>
      </c>
      <c r="G279">
        <v>25</v>
      </c>
      <c r="H279">
        <v>3</v>
      </c>
    </row>
    <row r="280" spans="1:8" x14ac:dyDescent="0.3">
      <c r="A280">
        <v>62</v>
      </c>
      <c r="B280" s="37">
        <v>43892</v>
      </c>
      <c r="C280">
        <v>32</v>
      </c>
      <c r="D280">
        <v>19</v>
      </c>
      <c r="E280">
        <v>2.7777777777777777</v>
      </c>
      <c r="F280">
        <v>70</v>
      </c>
      <c r="G280">
        <v>31</v>
      </c>
      <c r="H280">
        <v>5</v>
      </c>
    </row>
    <row r="281" spans="1:8" x14ac:dyDescent="0.3">
      <c r="A281">
        <v>63</v>
      </c>
      <c r="B281" s="37">
        <v>43893</v>
      </c>
      <c r="C281">
        <v>27</v>
      </c>
      <c r="D281">
        <v>17</v>
      </c>
      <c r="E281">
        <v>1.9444444444444446</v>
      </c>
      <c r="F281">
        <v>65</v>
      </c>
      <c r="G281">
        <v>44</v>
      </c>
      <c r="H281">
        <v>4</v>
      </c>
    </row>
    <row r="282" spans="1:8" x14ac:dyDescent="0.3">
      <c r="A282">
        <v>64</v>
      </c>
      <c r="B282" s="37">
        <v>43894</v>
      </c>
      <c r="C282">
        <v>33</v>
      </c>
      <c r="D282">
        <v>19</v>
      </c>
      <c r="E282">
        <v>2.2222222222222223</v>
      </c>
      <c r="F282">
        <v>45</v>
      </c>
      <c r="G282">
        <v>25</v>
      </c>
      <c r="H282">
        <v>4</v>
      </c>
    </row>
    <row r="283" spans="1:8" x14ac:dyDescent="0.3">
      <c r="A283">
        <v>65</v>
      </c>
      <c r="B283" s="37">
        <v>43895</v>
      </c>
      <c r="C283">
        <v>33</v>
      </c>
      <c r="D283">
        <v>20</v>
      </c>
      <c r="E283">
        <v>3.0555555555555558</v>
      </c>
      <c r="F283">
        <v>45</v>
      </c>
      <c r="G283">
        <v>21</v>
      </c>
      <c r="H283">
        <v>4</v>
      </c>
    </row>
    <row r="284" spans="1:8" x14ac:dyDescent="0.3">
      <c r="A284">
        <v>66</v>
      </c>
      <c r="B284" s="37">
        <v>43896</v>
      </c>
      <c r="C284">
        <v>34</v>
      </c>
      <c r="D284">
        <v>20</v>
      </c>
      <c r="E284">
        <v>5</v>
      </c>
      <c r="F284">
        <v>59</v>
      </c>
      <c r="G284">
        <v>16</v>
      </c>
      <c r="H284">
        <v>2</v>
      </c>
    </row>
    <row r="285" spans="1:8" x14ac:dyDescent="0.3">
      <c r="A285">
        <v>67</v>
      </c>
      <c r="B285" s="37">
        <v>43897</v>
      </c>
      <c r="C285">
        <v>35</v>
      </c>
      <c r="D285">
        <v>19</v>
      </c>
      <c r="E285">
        <v>4.166666666666667</v>
      </c>
      <c r="F285">
        <v>40</v>
      </c>
      <c r="G285">
        <v>19</v>
      </c>
      <c r="H285">
        <v>0</v>
      </c>
    </row>
    <row r="286" spans="1:8" x14ac:dyDescent="0.3">
      <c r="A286">
        <v>68</v>
      </c>
      <c r="B286" s="37">
        <v>43898</v>
      </c>
      <c r="C286">
        <v>32</v>
      </c>
      <c r="D286">
        <v>18</v>
      </c>
      <c r="E286">
        <v>3.6111111111111112</v>
      </c>
      <c r="F286">
        <v>82</v>
      </c>
      <c r="G286">
        <v>23</v>
      </c>
      <c r="H286">
        <v>0</v>
      </c>
    </row>
    <row r="287" spans="1:8" x14ac:dyDescent="0.3">
      <c r="A287">
        <v>69</v>
      </c>
      <c r="B287" s="37">
        <v>43899</v>
      </c>
      <c r="C287">
        <v>33</v>
      </c>
      <c r="D287">
        <v>19</v>
      </c>
      <c r="E287">
        <v>3.8888888888888893</v>
      </c>
      <c r="F287">
        <v>73</v>
      </c>
      <c r="G287">
        <v>36</v>
      </c>
      <c r="H287">
        <v>3</v>
      </c>
    </row>
    <row r="288" spans="1:8" x14ac:dyDescent="0.3">
      <c r="A288">
        <v>70</v>
      </c>
      <c r="B288" s="37">
        <v>43900</v>
      </c>
      <c r="C288">
        <v>31</v>
      </c>
      <c r="D288">
        <v>20</v>
      </c>
      <c r="E288">
        <v>4.4444444444444446</v>
      </c>
      <c r="F288">
        <v>59</v>
      </c>
      <c r="G288">
        <v>42</v>
      </c>
      <c r="H288">
        <v>1</v>
      </c>
    </row>
    <row r="289" spans="1:8" x14ac:dyDescent="0.3">
      <c r="A289">
        <v>71</v>
      </c>
      <c r="B289" s="37">
        <v>43901</v>
      </c>
      <c r="C289">
        <v>33</v>
      </c>
      <c r="D289">
        <v>21</v>
      </c>
      <c r="E289">
        <v>5</v>
      </c>
      <c r="F289">
        <v>65</v>
      </c>
      <c r="G289">
        <v>39</v>
      </c>
      <c r="H289">
        <v>3</v>
      </c>
    </row>
    <row r="290" spans="1:8" x14ac:dyDescent="0.3">
      <c r="A290">
        <v>72</v>
      </c>
      <c r="B290" s="37">
        <v>43902</v>
      </c>
      <c r="C290">
        <v>31</v>
      </c>
      <c r="D290">
        <v>20</v>
      </c>
      <c r="E290">
        <v>3.6111111111111112</v>
      </c>
      <c r="F290">
        <v>59</v>
      </c>
      <c r="G290">
        <v>37</v>
      </c>
      <c r="H290">
        <v>3</v>
      </c>
    </row>
    <row r="291" spans="1:8" x14ac:dyDescent="0.3">
      <c r="A291">
        <v>73</v>
      </c>
      <c r="B291" s="37">
        <v>43903</v>
      </c>
      <c r="C291">
        <v>33</v>
      </c>
      <c r="D291">
        <v>19</v>
      </c>
      <c r="E291">
        <v>4.166666666666667</v>
      </c>
      <c r="F291">
        <v>64</v>
      </c>
      <c r="G291">
        <v>26</v>
      </c>
      <c r="H291">
        <v>2</v>
      </c>
    </row>
    <row r="292" spans="1:8" x14ac:dyDescent="0.3">
      <c r="A292">
        <v>74</v>
      </c>
      <c r="B292" s="37">
        <v>43904</v>
      </c>
      <c r="C292">
        <v>35</v>
      </c>
      <c r="D292">
        <v>20</v>
      </c>
      <c r="E292">
        <v>3.8888888888888893</v>
      </c>
      <c r="F292">
        <v>56</v>
      </c>
      <c r="G292">
        <v>24</v>
      </c>
      <c r="H292">
        <v>3</v>
      </c>
    </row>
    <row r="293" spans="1:8" x14ac:dyDescent="0.3">
      <c r="A293">
        <v>75</v>
      </c>
      <c r="B293" s="37">
        <v>43905</v>
      </c>
      <c r="C293">
        <v>35</v>
      </c>
      <c r="D293">
        <v>19</v>
      </c>
      <c r="E293">
        <v>3.3333333333333335</v>
      </c>
      <c r="F293">
        <v>48</v>
      </c>
      <c r="G293">
        <v>22</v>
      </c>
      <c r="H293">
        <v>3</v>
      </c>
    </row>
    <row r="294" spans="1:8" x14ac:dyDescent="0.3">
      <c r="A294">
        <v>76</v>
      </c>
      <c r="B294" s="37">
        <v>43906</v>
      </c>
      <c r="C294">
        <v>35</v>
      </c>
      <c r="D294">
        <v>19</v>
      </c>
      <c r="E294">
        <v>4.7222222222222223</v>
      </c>
      <c r="F294">
        <v>45</v>
      </c>
      <c r="G294">
        <v>23</v>
      </c>
      <c r="H294">
        <v>1</v>
      </c>
    </row>
    <row r="295" spans="1:8" x14ac:dyDescent="0.3">
      <c r="A295">
        <v>77</v>
      </c>
      <c r="B295" s="37">
        <v>43907</v>
      </c>
      <c r="C295">
        <v>35</v>
      </c>
      <c r="D295">
        <v>21</v>
      </c>
      <c r="E295">
        <v>5</v>
      </c>
      <c r="F295">
        <v>51</v>
      </c>
      <c r="G295">
        <v>18</v>
      </c>
      <c r="H295">
        <v>0</v>
      </c>
    </row>
    <row r="296" spans="1:8" x14ac:dyDescent="0.3">
      <c r="A296">
        <v>78</v>
      </c>
      <c r="B296" s="37">
        <v>43908</v>
      </c>
      <c r="C296">
        <v>35</v>
      </c>
      <c r="D296">
        <v>22</v>
      </c>
      <c r="E296">
        <v>4.7222222222222223</v>
      </c>
      <c r="F296">
        <v>45</v>
      </c>
      <c r="G296">
        <v>24</v>
      </c>
      <c r="H296">
        <v>3</v>
      </c>
    </row>
    <row r="297" spans="1:8" x14ac:dyDescent="0.3">
      <c r="A297">
        <v>79</v>
      </c>
      <c r="B297" s="37">
        <v>43909</v>
      </c>
      <c r="C297">
        <v>34</v>
      </c>
      <c r="D297">
        <v>22</v>
      </c>
      <c r="E297">
        <v>2.5</v>
      </c>
      <c r="F297">
        <v>37</v>
      </c>
      <c r="G297">
        <v>22</v>
      </c>
      <c r="H297">
        <v>4</v>
      </c>
    </row>
    <row r="298" spans="1:8" x14ac:dyDescent="0.3">
      <c r="A298">
        <v>80</v>
      </c>
      <c r="B298" s="37">
        <v>43910</v>
      </c>
      <c r="C298">
        <v>33</v>
      </c>
      <c r="D298">
        <v>22</v>
      </c>
      <c r="E298">
        <v>3.3333333333333335</v>
      </c>
      <c r="F298">
        <v>46</v>
      </c>
      <c r="G298">
        <v>27</v>
      </c>
      <c r="H298">
        <v>5</v>
      </c>
    </row>
    <row r="299" spans="1:8" x14ac:dyDescent="0.3">
      <c r="A299">
        <v>81</v>
      </c>
      <c r="B299" s="37">
        <v>43911</v>
      </c>
      <c r="C299">
        <v>34</v>
      </c>
      <c r="D299">
        <v>20</v>
      </c>
      <c r="E299">
        <v>4.166666666666667</v>
      </c>
      <c r="F299">
        <v>56</v>
      </c>
      <c r="G299">
        <v>26</v>
      </c>
      <c r="H299">
        <v>2</v>
      </c>
    </row>
    <row r="300" spans="1:8" x14ac:dyDescent="0.3">
      <c r="A300">
        <v>82</v>
      </c>
      <c r="B300" s="37">
        <v>43912</v>
      </c>
      <c r="C300">
        <v>35</v>
      </c>
      <c r="D300">
        <v>20</v>
      </c>
      <c r="E300">
        <v>2.5</v>
      </c>
      <c r="F300">
        <v>75</v>
      </c>
      <c r="G300">
        <v>12</v>
      </c>
      <c r="H300">
        <v>0</v>
      </c>
    </row>
    <row r="301" spans="1:8" x14ac:dyDescent="0.3">
      <c r="A301">
        <v>83</v>
      </c>
      <c r="B301" s="37">
        <v>43913</v>
      </c>
      <c r="C301">
        <v>35</v>
      </c>
      <c r="D301">
        <v>19</v>
      </c>
      <c r="E301">
        <v>3.8888888888888893</v>
      </c>
      <c r="F301">
        <v>70</v>
      </c>
      <c r="G301">
        <v>22</v>
      </c>
      <c r="H301">
        <v>3</v>
      </c>
    </row>
    <row r="302" spans="1:8" x14ac:dyDescent="0.3">
      <c r="A302">
        <v>84</v>
      </c>
      <c r="B302" s="37">
        <v>43914</v>
      </c>
      <c r="C302">
        <v>36</v>
      </c>
      <c r="D302">
        <v>21</v>
      </c>
      <c r="E302">
        <v>3.8888888888888893</v>
      </c>
      <c r="F302">
        <v>55</v>
      </c>
      <c r="G302">
        <v>20</v>
      </c>
      <c r="H302">
        <v>2</v>
      </c>
    </row>
    <row r="303" spans="1:8" x14ac:dyDescent="0.3">
      <c r="A303">
        <v>85</v>
      </c>
      <c r="B303" s="37">
        <v>43915</v>
      </c>
      <c r="C303">
        <v>36</v>
      </c>
      <c r="D303">
        <v>21</v>
      </c>
      <c r="E303">
        <v>3.6111111111111112</v>
      </c>
      <c r="F303">
        <v>20</v>
      </c>
      <c r="G303">
        <v>46</v>
      </c>
      <c r="H303">
        <v>2</v>
      </c>
    </row>
    <row r="304" spans="1:8" x14ac:dyDescent="0.3">
      <c r="A304">
        <v>86</v>
      </c>
      <c r="B304" s="37">
        <v>43916</v>
      </c>
      <c r="C304">
        <v>36</v>
      </c>
      <c r="D304">
        <v>21</v>
      </c>
      <c r="E304">
        <v>4.4444444444444446</v>
      </c>
      <c r="F304">
        <v>45</v>
      </c>
      <c r="G304">
        <v>21</v>
      </c>
      <c r="H304">
        <v>1</v>
      </c>
    </row>
    <row r="305" spans="1:8" x14ac:dyDescent="0.3">
      <c r="A305">
        <v>87</v>
      </c>
      <c r="B305" s="37">
        <v>43917</v>
      </c>
      <c r="C305">
        <v>35</v>
      </c>
      <c r="D305">
        <v>22</v>
      </c>
      <c r="E305">
        <v>3.8888888888888893</v>
      </c>
      <c r="F305">
        <v>35</v>
      </c>
      <c r="G305">
        <v>22</v>
      </c>
      <c r="H305">
        <v>4</v>
      </c>
    </row>
    <row r="306" spans="1:8" x14ac:dyDescent="0.3">
      <c r="A306">
        <v>88</v>
      </c>
      <c r="B306" s="37">
        <v>43918</v>
      </c>
      <c r="C306">
        <v>37</v>
      </c>
      <c r="D306">
        <v>21</v>
      </c>
      <c r="E306">
        <v>4.4444444444444446</v>
      </c>
      <c r="F306">
        <v>45</v>
      </c>
      <c r="G306">
        <v>14</v>
      </c>
      <c r="H306">
        <v>0</v>
      </c>
    </row>
    <row r="307" spans="1:8" x14ac:dyDescent="0.3">
      <c r="A307">
        <v>89</v>
      </c>
      <c r="B307" s="37">
        <v>43919</v>
      </c>
      <c r="C307">
        <v>35</v>
      </c>
      <c r="D307">
        <v>23</v>
      </c>
      <c r="E307">
        <v>3.0555555555555558</v>
      </c>
      <c r="F307">
        <v>38</v>
      </c>
      <c r="G307">
        <v>25</v>
      </c>
      <c r="H307">
        <v>3</v>
      </c>
    </row>
    <row r="308" spans="1:8" x14ac:dyDescent="0.3">
      <c r="A308">
        <v>90</v>
      </c>
      <c r="B308" s="37">
        <v>43920</v>
      </c>
      <c r="C308">
        <v>37</v>
      </c>
      <c r="D308">
        <v>22</v>
      </c>
      <c r="E308">
        <v>2.5</v>
      </c>
      <c r="F308">
        <v>38</v>
      </c>
      <c r="G308">
        <v>20</v>
      </c>
      <c r="H308">
        <v>3</v>
      </c>
    </row>
    <row r="309" spans="1:8" x14ac:dyDescent="0.3">
      <c r="A309">
        <v>91</v>
      </c>
      <c r="B309" s="37">
        <v>43921</v>
      </c>
      <c r="C309">
        <v>36</v>
      </c>
      <c r="D309">
        <v>21</v>
      </c>
      <c r="E309">
        <v>3.6111111111111112</v>
      </c>
      <c r="F309">
        <v>57</v>
      </c>
      <c r="G309">
        <v>20</v>
      </c>
      <c r="H309">
        <v>3</v>
      </c>
    </row>
    <row r="310" spans="1:8" x14ac:dyDescent="0.3">
      <c r="A310">
        <v>92</v>
      </c>
      <c r="B310" s="37">
        <v>43922</v>
      </c>
      <c r="C310">
        <v>35</v>
      </c>
      <c r="D310">
        <v>22</v>
      </c>
      <c r="E310">
        <v>2.7777777777777777</v>
      </c>
      <c r="F310">
        <v>45</v>
      </c>
      <c r="G310">
        <v>25</v>
      </c>
      <c r="H310">
        <v>3</v>
      </c>
    </row>
    <row r="311" spans="1:8" x14ac:dyDescent="0.3">
      <c r="A311">
        <v>93</v>
      </c>
      <c r="B311" s="37">
        <v>43923</v>
      </c>
      <c r="C311">
        <v>31</v>
      </c>
      <c r="D311">
        <v>21</v>
      </c>
      <c r="E311">
        <v>1.6666666666666667</v>
      </c>
      <c r="F311">
        <v>47</v>
      </c>
      <c r="G311">
        <v>36</v>
      </c>
      <c r="H311">
        <v>6</v>
      </c>
    </row>
    <row r="312" spans="1:8" x14ac:dyDescent="0.3">
      <c r="A312">
        <v>94</v>
      </c>
      <c r="B312" s="37">
        <v>43924</v>
      </c>
      <c r="C312">
        <v>38</v>
      </c>
      <c r="D312">
        <v>25</v>
      </c>
      <c r="E312">
        <v>3.6111111111111112</v>
      </c>
      <c r="F312">
        <v>32</v>
      </c>
      <c r="G312">
        <v>17</v>
      </c>
      <c r="H312">
        <v>5</v>
      </c>
    </row>
    <row r="313" spans="1:8" x14ac:dyDescent="0.3">
      <c r="A313">
        <v>95</v>
      </c>
      <c r="B313" s="37">
        <v>43925</v>
      </c>
      <c r="C313">
        <v>33</v>
      </c>
      <c r="D313">
        <v>23</v>
      </c>
      <c r="E313">
        <v>2.2222222222222223</v>
      </c>
      <c r="F313">
        <v>36</v>
      </c>
      <c r="G313">
        <v>28</v>
      </c>
      <c r="H313">
        <v>6</v>
      </c>
    </row>
    <row r="314" spans="1:8" x14ac:dyDescent="0.3">
      <c r="A314">
        <v>96</v>
      </c>
      <c r="B314" s="37">
        <v>43926</v>
      </c>
      <c r="C314">
        <v>36</v>
      </c>
      <c r="D314">
        <v>23</v>
      </c>
      <c r="E314">
        <v>3.3333333333333335</v>
      </c>
      <c r="F314">
        <v>35</v>
      </c>
      <c r="G314">
        <v>22</v>
      </c>
      <c r="H314">
        <v>6</v>
      </c>
    </row>
    <row r="315" spans="1:8" x14ac:dyDescent="0.3">
      <c r="A315">
        <v>97</v>
      </c>
      <c r="B315" s="37">
        <v>43927</v>
      </c>
      <c r="C315">
        <v>40</v>
      </c>
      <c r="D315">
        <v>24</v>
      </c>
      <c r="E315">
        <v>3.3333333333333335</v>
      </c>
      <c r="F315">
        <v>33</v>
      </c>
      <c r="G315">
        <v>17</v>
      </c>
      <c r="H315">
        <v>3</v>
      </c>
    </row>
    <row r="316" spans="1:8" x14ac:dyDescent="0.3">
      <c r="A316">
        <v>98</v>
      </c>
      <c r="B316" s="37">
        <v>43928</v>
      </c>
      <c r="C316">
        <v>36</v>
      </c>
      <c r="D316">
        <v>23</v>
      </c>
      <c r="E316">
        <v>3.3333333333333335</v>
      </c>
      <c r="F316">
        <v>45</v>
      </c>
      <c r="G316">
        <v>22</v>
      </c>
      <c r="H316">
        <v>6</v>
      </c>
    </row>
    <row r="317" spans="1:8" x14ac:dyDescent="0.3">
      <c r="A317">
        <v>99</v>
      </c>
      <c r="B317" s="37">
        <v>43929</v>
      </c>
      <c r="C317">
        <v>37</v>
      </c>
      <c r="D317">
        <v>22</v>
      </c>
      <c r="E317">
        <v>4.4444444444444446</v>
      </c>
      <c r="F317">
        <v>56</v>
      </c>
      <c r="G317">
        <v>24</v>
      </c>
      <c r="H317">
        <v>3</v>
      </c>
    </row>
    <row r="318" spans="1:8" x14ac:dyDescent="0.3">
      <c r="A318">
        <v>100</v>
      </c>
      <c r="B318" s="37">
        <v>43930</v>
      </c>
      <c r="C318">
        <v>37</v>
      </c>
      <c r="D318">
        <v>21</v>
      </c>
      <c r="E318">
        <v>3.0555555555555558</v>
      </c>
      <c r="F318">
        <v>65</v>
      </c>
      <c r="G318">
        <v>9</v>
      </c>
      <c r="H318">
        <v>0</v>
      </c>
    </row>
    <row r="319" spans="1:8" x14ac:dyDescent="0.3">
      <c r="A319">
        <v>101</v>
      </c>
      <c r="B319" s="37">
        <v>43931</v>
      </c>
      <c r="C319">
        <v>36</v>
      </c>
      <c r="D319">
        <v>22</v>
      </c>
      <c r="E319">
        <v>4.166666666666667</v>
      </c>
      <c r="F319">
        <v>61</v>
      </c>
      <c r="G319">
        <v>15</v>
      </c>
      <c r="H319">
        <v>1</v>
      </c>
    </row>
    <row r="320" spans="1:8" x14ac:dyDescent="0.3">
      <c r="A320">
        <v>102</v>
      </c>
      <c r="B320" s="37">
        <v>43932</v>
      </c>
      <c r="C320">
        <v>37</v>
      </c>
      <c r="D320">
        <v>22</v>
      </c>
      <c r="E320">
        <v>4.166666666666667</v>
      </c>
      <c r="F320">
        <v>43</v>
      </c>
      <c r="G320">
        <v>19</v>
      </c>
      <c r="H320">
        <v>3</v>
      </c>
    </row>
    <row r="321" spans="1:8" x14ac:dyDescent="0.3">
      <c r="A321">
        <v>103</v>
      </c>
      <c r="B321" s="37">
        <v>43933</v>
      </c>
      <c r="C321">
        <v>37</v>
      </c>
      <c r="D321">
        <v>23</v>
      </c>
      <c r="E321">
        <v>3.0555555555555558</v>
      </c>
      <c r="F321">
        <v>32</v>
      </c>
      <c r="G321">
        <v>14</v>
      </c>
      <c r="H321">
        <v>4</v>
      </c>
    </row>
    <row r="322" spans="1:8" x14ac:dyDescent="0.3">
      <c r="A322">
        <v>104</v>
      </c>
      <c r="B322" s="37">
        <v>43934</v>
      </c>
      <c r="C322">
        <v>38</v>
      </c>
      <c r="D322">
        <v>23</v>
      </c>
      <c r="E322">
        <v>3.3333333333333335</v>
      </c>
      <c r="F322">
        <v>35</v>
      </c>
      <c r="G322">
        <v>11</v>
      </c>
      <c r="H322">
        <v>1</v>
      </c>
    </row>
    <row r="323" spans="1:8" x14ac:dyDescent="0.3">
      <c r="A323">
        <v>105</v>
      </c>
      <c r="B323" s="37">
        <v>43935</v>
      </c>
      <c r="C323">
        <v>40</v>
      </c>
      <c r="D323">
        <v>25</v>
      </c>
      <c r="E323">
        <v>4.4444444444444446</v>
      </c>
      <c r="F323">
        <v>26</v>
      </c>
      <c r="G323">
        <v>12</v>
      </c>
      <c r="H323">
        <v>4</v>
      </c>
    </row>
    <row r="324" spans="1:8" x14ac:dyDescent="0.3">
      <c r="A324">
        <v>106</v>
      </c>
      <c r="B324" s="37">
        <v>43936</v>
      </c>
      <c r="C324">
        <v>38</v>
      </c>
      <c r="D324">
        <v>23</v>
      </c>
      <c r="E324">
        <v>3.8888888888888893</v>
      </c>
      <c r="F324">
        <v>26</v>
      </c>
      <c r="G324">
        <v>13</v>
      </c>
      <c r="H324">
        <v>2</v>
      </c>
    </row>
    <row r="325" spans="1:8" x14ac:dyDescent="0.3">
      <c r="A325">
        <v>107</v>
      </c>
      <c r="B325" s="37">
        <v>43937</v>
      </c>
      <c r="C325">
        <v>38</v>
      </c>
      <c r="D325">
        <v>22</v>
      </c>
      <c r="E325">
        <v>4.166666666666667</v>
      </c>
      <c r="F325">
        <v>30</v>
      </c>
      <c r="G325">
        <v>13</v>
      </c>
      <c r="H325">
        <v>1</v>
      </c>
    </row>
    <row r="326" spans="1:8" x14ac:dyDescent="0.3">
      <c r="A326">
        <v>108</v>
      </c>
      <c r="B326" s="37">
        <v>43938</v>
      </c>
      <c r="C326">
        <v>38</v>
      </c>
      <c r="D326">
        <v>24</v>
      </c>
      <c r="E326">
        <v>4.166666666666667</v>
      </c>
      <c r="F326">
        <v>37</v>
      </c>
      <c r="G326">
        <v>14</v>
      </c>
      <c r="H326">
        <v>2</v>
      </c>
    </row>
    <row r="327" spans="1:8" x14ac:dyDescent="0.3">
      <c r="A327">
        <v>109</v>
      </c>
      <c r="B327" s="37">
        <v>43939</v>
      </c>
      <c r="C327">
        <v>39</v>
      </c>
      <c r="D327">
        <v>23</v>
      </c>
      <c r="E327">
        <v>3.6111111111111112</v>
      </c>
      <c r="F327">
        <v>54</v>
      </c>
      <c r="G327">
        <v>18</v>
      </c>
      <c r="H327">
        <v>2</v>
      </c>
    </row>
    <row r="328" spans="1:8" x14ac:dyDescent="0.3">
      <c r="A328">
        <v>110</v>
      </c>
      <c r="B328" s="37">
        <v>43940</v>
      </c>
      <c r="C328">
        <v>40</v>
      </c>
      <c r="D328">
        <v>22</v>
      </c>
      <c r="E328">
        <v>2.2222222222222223</v>
      </c>
      <c r="F328">
        <v>53</v>
      </c>
      <c r="G328">
        <v>18</v>
      </c>
      <c r="H328">
        <v>5</v>
      </c>
    </row>
    <row r="329" spans="1:8" x14ac:dyDescent="0.3">
      <c r="A329">
        <v>111</v>
      </c>
      <c r="B329" s="37">
        <v>43941</v>
      </c>
      <c r="C329">
        <v>39</v>
      </c>
      <c r="D329">
        <v>22</v>
      </c>
      <c r="E329">
        <v>2.5</v>
      </c>
      <c r="F329">
        <v>41</v>
      </c>
      <c r="G329">
        <v>17</v>
      </c>
      <c r="H329">
        <v>3</v>
      </c>
    </row>
    <row r="330" spans="1:8" x14ac:dyDescent="0.3">
      <c r="A330">
        <v>112</v>
      </c>
      <c r="B330" s="37">
        <v>43942</v>
      </c>
      <c r="C330">
        <v>39</v>
      </c>
      <c r="D330">
        <v>23</v>
      </c>
      <c r="E330">
        <v>3.3333333333333335</v>
      </c>
      <c r="F330">
        <v>43</v>
      </c>
      <c r="G330">
        <v>21</v>
      </c>
      <c r="H330">
        <v>3</v>
      </c>
    </row>
    <row r="331" spans="1:8" x14ac:dyDescent="0.3">
      <c r="A331">
        <v>113</v>
      </c>
      <c r="B331" s="37">
        <v>43943</v>
      </c>
      <c r="C331">
        <v>37</v>
      </c>
      <c r="D331">
        <v>24</v>
      </c>
      <c r="E331">
        <v>3.3333333333333335</v>
      </c>
      <c r="F331">
        <v>37</v>
      </c>
      <c r="G331">
        <v>20</v>
      </c>
      <c r="H331">
        <v>1</v>
      </c>
    </row>
    <row r="332" spans="1:8" x14ac:dyDescent="0.3">
      <c r="A332">
        <v>114</v>
      </c>
      <c r="B332" s="37">
        <v>43944</v>
      </c>
      <c r="C332">
        <v>37</v>
      </c>
      <c r="D332">
        <v>24</v>
      </c>
      <c r="E332">
        <v>4.166666666666667</v>
      </c>
      <c r="F332">
        <v>45</v>
      </c>
      <c r="G332">
        <v>23</v>
      </c>
      <c r="H332">
        <v>4</v>
      </c>
    </row>
    <row r="333" spans="1:8" x14ac:dyDescent="0.3">
      <c r="A333">
        <v>115</v>
      </c>
      <c r="B333" s="37">
        <v>43945</v>
      </c>
      <c r="C333">
        <v>39</v>
      </c>
      <c r="D333">
        <v>25</v>
      </c>
      <c r="E333">
        <v>3.6111111111111112</v>
      </c>
      <c r="F333">
        <v>50</v>
      </c>
      <c r="G333">
        <v>16</v>
      </c>
      <c r="H333">
        <v>2</v>
      </c>
    </row>
    <row r="334" spans="1:8" x14ac:dyDescent="0.3">
      <c r="A334">
        <v>116</v>
      </c>
      <c r="B334" s="37">
        <v>43946</v>
      </c>
      <c r="C334">
        <v>39</v>
      </c>
      <c r="D334">
        <v>24</v>
      </c>
      <c r="E334">
        <v>3.3333333333333335</v>
      </c>
      <c r="F334">
        <v>64</v>
      </c>
      <c r="G334">
        <v>17</v>
      </c>
      <c r="H334">
        <v>4</v>
      </c>
    </row>
    <row r="335" spans="1:8" x14ac:dyDescent="0.3">
      <c r="A335">
        <v>117</v>
      </c>
      <c r="B335" s="37">
        <v>43947</v>
      </c>
      <c r="C335">
        <v>39</v>
      </c>
      <c r="D335">
        <v>24</v>
      </c>
      <c r="E335">
        <v>3.8888888888888893</v>
      </c>
      <c r="F335">
        <v>47</v>
      </c>
      <c r="G335">
        <v>15</v>
      </c>
      <c r="H335">
        <v>1</v>
      </c>
    </row>
    <row r="336" spans="1:8" x14ac:dyDescent="0.3">
      <c r="A336">
        <v>118</v>
      </c>
      <c r="B336" s="37">
        <v>43948</v>
      </c>
      <c r="C336">
        <v>37</v>
      </c>
      <c r="D336">
        <v>22</v>
      </c>
      <c r="E336">
        <v>3.8888888888888893</v>
      </c>
      <c r="F336">
        <v>64</v>
      </c>
      <c r="G336">
        <v>27</v>
      </c>
      <c r="H336">
        <v>2</v>
      </c>
    </row>
    <row r="337" spans="1:8" x14ac:dyDescent="0.3">
      <c r="A337">
        <v>119</v>
      </c>
      <c r="B337" s="37">
        <v>43949</v>
      </c>
      <c r="C337">
        <v>37</v>
      </c>
      <c r="D337">
        <v>22</v>
      </c>
      <c r="E337">
        <v>4.4444444444444446</v>
      </c>
      <c r="F337">
        <v>59</v>
      </c>
      <c r="G337">
        <v>25</v>
      </c>
      <c r="H337">
        <v>2</v>
      </c>
    </row>
    <row r="338" spans="1:8" x14ac:dyDescent="0.3">
      <c r="A338">
        <v>120</v>
      </c>
      <c r="B338" s="37">
        <v>43950</v>
      </c>
      <c r="C338">
        <v>37</v>
      </c>
      <c r="D338">
        <v>20</v>
      </c>
      <c r="E338">
        <v>5.2777777777777777</v>
      </c>
      <c r="F338">
        <v>70</v>
      </c>
      <c r="G338">
        <v>27</v>
      </c>
      <c r="H338">
        <v>5</v>
      </c>
    </row>
    <row r="339" spans="1:8" x14ac:dyDescent="0.3">
      <c r="A339">
        <v>121</v>
      </c>
      <c r="B339" s="37">
        <v>43951</v>
      </c>
      <c r="C339">
        <v>32</v>
      </c>
      <c r="D339">
        <v>20</v>
      </c>
      <c r="E339">
        <v>2.7777777777777777</v>
      </c>
      <c r="F339">
        <v>53</v>
      </c>
      <c r="G339">
        <v>36</v>
      </c>
      <c r="H339">
        <v>3</v>
      </c>
    </row>
    <row r="340" spans="1:8" x14ac:dyDescent="0.3">
      <c r="A340">
        <v>122</v>
      </c>
      <c r="B340" s="37">
        <v>43952</v>
      </c>
      <c r="C340">
        <v>28</v>
      </c>
      <c r="D340">
        <v>24</v>
      </c>
      <c r="E340">
        <v>2.7777777777777777</v>
      </c>
      <c r="F340">
        <v>38</v>
      </c>
      <c r="G340">
        <v>19</v>
      </c>
      <c r="H340">
        <v>4</v>
      </c>
    </row>
    <row r="341" spans="1:8" x14ac:dyDescent="0.3">
      <c r="A341">
        <v>123</v>
      </c>
      <c r="B341" s="37">
        <v>43953</v>
      </c>
      <c r="C341">
        <v>39</v>
      </c>
      <c r="D341">
        <v>25</v>
      </c>
      <c r="E341">
        <v>3.6111111111111112</v>
      </c>
      <c r="F341">
        <v>38</v>
      </c>
      <c r="G341">
        <v>21</v>
      </c>
      <c r="H341">
        <v>5</v>
      </c>
    </row>
    <row r="342" spans="1:8" x14ac:dyDescent="0.3">
      <c r="A342">
        <v>124</v>
      </c>
      <c r="B342" s="37">
        <v>43954</v>
      </c>
      <c r="C342">
        <v>39</v>
      </c>
      <c r="D342">
        <v>26</v>
      </c>
      <c r="E342">
        <v>3.6111111111111112</v>
      </c>
      <c r="F342">
        <v>38</v>
      </c>
      <c r="G342">
        <v>17</v>
      </c>
      <c r="H342">
        <v>4</v>
      </c>
    </row>
    <row r="343" spans="1:8" x14ac:dyDescent="0.3">
      <c r="A343">
        <v>125</v>
      </c>
      <c r="B343" s="37">
        <v>43955</v>
      </c>
      <c r="C343">
        <v>41</v>
      </c>
      <c r="D343">
        <v>26</v>
      </c>
      <c r="E343">
        <v>4.4444444444444446</v>
      </c>
      <c r="F343">
        <v>36</v>
      </c>
      <c r="G343">
        <v>11</v>
      </c>
      <c r="H343">
        <v>4</v>
      </c>
    </row>
    <row r="344" spans="1:8" x14ac:dyDescent="0.3">
      <c r="A344">
        <v>126</v>
      </c>
      <c r="B344" s="37">
        <v>43956</v>
      </c>
      <c r="C344">
        <v>40</v>
      </c>
      <c r="D344">
        <v>26</v>
      </c>
      <c r="E344">
        <v>4.166666666666667</v>
      </c>
      <c r="F344">
        <v>37</v>
      </c>
      <c r="G344">
        <v>22</v>
      </c>
      <c r="H344">
        <v>3</v>
      </c>
    </row>
    <row r="345" spans="1:8" x14ac:dyDescent="0.3">
      <c r="A345">
        <v>127</v>
      </c>
      <c r="B345" s="37">
        <v>43957</v>
      </c>
      <c r="C345">
        <v>41</v>
      </c>
      <c r="D345">
        <v>26</v>
      </c>
      <c r="E345">
        <v>3.0555555555555558</v>
      </c>
      <c r="F345">
        <v>35</v>
      </c>
      <c r="G345">
        <v>17</v>
      </c>
      <c r="H345">
        <v>5</v>
      </c>
    </row>
    <row r="346" spans="1:8" x14ac:dyDescent="0.3">
      <c r="A346">
        <v>128</v>
      </c>
      <c r="B346" s="37">
        <v>43958</v>
      </c>
      <c r="C346">
        <v>39</v>
      </c>
      <c r="D346">
        <v>25</v>
      </c>
      <c r="E346">
        <v>4.166666666666667</v>
      </c>
      <c r="F346">
        <v>39</v>
      </c>
      <c r="G346">
        <v>22</v>
      </c>
      <c r="H346">
        <v>3</v>
      </c>
    </row>
    <row r="347" spans="1:8" x14ac:dyDescent="0.3">
      <c r="A347">
        <v>129</v>
      </c>
      <c r="B347" s="37">
        <v>43959</v>
      </c>
      <c r="C347">
        <v>40</v>
      </c>
      <c r="D347">
        <v>24</v>
      </c>
      <c r="E347">
        <v>4.166666666666667</v>
      </c>
      <c r="F347">
        <v>54</v>
      </c>
      <c r="G347">
        <v>20</v>
      </c>
      <c r="H347">
        <v>1</v>
      </c>
    </row>
    <row r="348" spans="1:8" x14ac:dyDescent="0.3">
      <c r="A348">
        <v>130</v>
      </c>
      <c r="B348" s="37">
        <v>43960</v>
      </c>
      <c r="C348">
        <v>39</v>
      </c>
      <c r="D348">
        <v>25</v>
      </c>
      <c r="E348">
        <v>3.3333333333333335</v>
      </c>
      <c r="F348">
        <v>40</v>
      </c>
      <c r="G348">
        <v>25</v>
      </c>
      <c r="H348">
        <v>4</v>
      </c>
    </row>
    <row r="349" spans="1:8" x14ac:dyDescent="0.3">
      <c r="A349">
        <v>131</v>
      </c>
      <c r="B349" s="37">
        <v>43961</v>
      </c>
      <c r="C349">
        <v>40</v>
      </c>
      <c r="D349">
        <v>24</v>
      </c>
      <c r="E349">
        <v>3.0555555555555558</v>
      </c>
      <c r="F349">
        <v>40</v>
      </c>
      <c r="G349">
        <v>23</v>
      </c>
      <c r="H349">
        <v>2</v>
      </c>
    </row>
    <row r="350" spans="1:8" x14ac:dyDescent="0.3">
      <c r="A350">
        <v>132</v>
      </c>
      <c r="B350" s="37">
        <v>43962</v>
      </c>
      <c r="C350">
        <v>40</v>
      </c>
      <c r="D350">
        <v>22</v>
      </c>
      <c r="E350">
        <v>3.8888888888888893</v>
      </c>
      <c r="F350">
        <v>53</v>
      </c>
      <c r="G350">
        <v>24</v>
      </c>
      <c r="H350">
        <v>3</v>
      </c>
    </row>
    <row r="351" spans="1:8" x14ac:dyDescent="0.3">
      <c r="A351">
        <v>133</v>
      </c>
      <c r="B351" s="37">
        <v>43963</v>
      </c>
      <c r="C351">
        <v>40</v>
      </c>
      <c r="D351">
        <v>23</v>
      </c>
      <c r="E351">
        <v>3.6111111111111112</v>
      </c>
      <c r="F351">
        <v>47</v>
      </c>
      <c r="G351">
        <v>17</v>
      </c>
      <c r="H351">
        <v>1</v>
      </c>
    </row>
    <row r="352" spans="1:8" x14ac:dyDescent="0.3">
      <c r="A352">
        <v>134</v>
      </c>
      <c r="B352" s="37">
        <v>43964</v>
      </c>
      <c r="C352">
        <v>38</v>
      </c>
      <c r="D352">
        <v>23</v>
      </c>
      <c r="E352">
        <v>2.5</v>
      </c>
      <c r="F352">
        <v>35</v>
      </c>
      <c r="G352">
        <v>22</v>
      </c>
      <c r="H352">
        <v>3</v>
      </c>
    </row>
    <row r="353" spans="1:8" x14ac:dyDescent="0.3">
      <c r="A353">
        <v>135</v>
      </c>
      <c r="B353" s="37">
        <v>43965</v>
      </c>
      <c r="C353">
        <v>38</v>
      </c>
      <c r="D353">
        <v>24</v>
      </c>
      <c r="E353">
        <v>2.5</v>
      </c>
      <c r="F353">
        <v>36</v>
      </c>
      <c r="G353">
        <v>18</v>
      </c>
      <c r="H353">
        <v>4</v>
      </c>
    </row>
    <row r="354" spans="1:8" x14ac:dyDescent="0.3">
      <c r="A354">
        <v>136</v>
      </c>
      <c r="B354" s="37">
        <v>43966</v>
      </c>
      <c r="C354">
        <v>39</v>
      </c>
      <c r="D354">
        <v>23</v>
      </c>
      <c r="E354">
        <v>3.3333333333333335</v>
      </c>
      <c r="F354">
        <v>49</v>
      </c>
      <c r="G354">
        <v>21</v>
      </c>
      <c r="H354">
        <v>5</v>
      </c>
    </row>
    <row r="355" spans="1:8" x14ac:dyDescent="0.3">
      <c r="A355">
        <v>137</v>
      </c>
      <c r="B355" s="37">
        <v>43967</v>
      </c>
      <c r="C355">
        <v>37</v>
      </c>
      <c r="D355">
        <v>22</v>
      </c>
      <c r="E355">
        <v>2.7777777777777777</v>
      </c>
      <c r="F355">
        <v>43</v>
      </c>
      <c r="G355">
        <v>23</v>
      </c>
      <c r="H355">
        <v>3</v>
      </c>
    </row>
    <row r="356" spans="1:8" x14ac:dyDescent="0.3">
      <c r="A356">
        <v>138</v>
      </c>
      <c r="B356" s="37">
        <v>43968</v>
      </c>
      <c r="C356">
        <v>39</v>
      </c>
      <c r="D356">
        <v>21</v>
      </c>
      <c r="E356">
        <v>3.8888888888888893</v>
      </c>
      <c r="F356">
        <v>58</v>
      </c>
      <c r="G356">
        <v>22</v>
      </c>
      <c r="H356">
        <v>7</v>
      </c>
    </row>
    <row r="357" spans="1:8" x14ac:dyDescent="0.3">
      <c r="A357">
        <v>139</v>
      </c>
      <c r="B357" s="37">
        <v>43969</v>
      </c>
      <c r="C357">
        <v>40</v>
      </c>
      <c r="D357">
        <v>24</v>
      </c>
      <c r="E357">
        <v>3.8888888888888893</v>
      </c>
      <c r="F357">
        <v>34</v>
      </c>
      <c r="G357">
        <v>22</v>
      </c>
      <c r="H357">
        <v>8</v>
      </c>
    </row>
    <row r="358" spans="1:8" x14ac:dyDescent="0.3">
      <c r="A358">
        <v>140</v>
      </c>
      <c r="B358" s="37">
        <v>43970</v>
      </c>
      <c r="C358">
        <v>42</v>
      </c>
      <c r="D358">
        <v>23</v>
      </c>
      <c r="E358">
        <v>6.9444444444444446</v>
      </c>
      <c r="F358">
        <v>59</v>
      </c>
      <c r="G358">
        <v>11</v>
      </c>
      <c r="H358">
        <v>8</v>
      </c>
    </row>
    <row r="359" spans="1:8" x14ac:dyDescent="0.3">
      <c r="A359">
        <v>141</v>
      </c>
      <c r="B359" s="37">
        <v>43971</v>
      </c>
      <c r="C359">
        <v>40</v>
      </c>
      <c r="D359">
        <v>24</v>
      </c>
      <c r="E359">
        <v>7.2222222222222223</v>
      </c>
      <c r="F359">
        <v>37</v>
      </c>
      <c r="G359">
        <v>13</v>
      </c>
      <c r="H359">
        <v>8</v>
      </c>
    </row>
    <row r="360" spans="1:8" x14ac:dyDescent="0.3">
      <c r="A360">
        <v>142</v>
      </c>
      <c r="B360" s="37">
        <v>43972</v>
      </c>
      <c r="C360">
        <v>42</v>
      </c>
      <c r="D360">
        <v>25</v>
      </c>
      <c r="E360">
        <v>5</v>
      </c>
      <c r="F360">
        <v>19</v>
      </c>
      <c r="G360">
        <v>8</v>
      </c>
      <c r="H360">
        <v>8</v>
      </c>
    </row>
    <row r="361" spans="1:8" x14ac:dyDescent="0.3">
      <c r="A361">
        <v>143</v>
      </c>
      <c r="B361" s="37">
        <v>43973</v>
      </c>
      <c r="C361">
        <v>42</v>
      </c>
      <c r="D361">
        <v>25</v>
      </c>
      <c r="E361">
        <v>5</v>
      </c>
      <c r="F361">
        <v>17</v>
      </c>
      <c r="G361">
        <v>7</v>
      </c>
      <c r="H361">
        <v>5</v>
      </c>
    </row>
    <row r="362" spans="1:8" x14ac:dyDescent="0.3">
      <c r="A362">
        <v>144</v>
      </c>
      <c r="B362" s="37">
        <v>43974</v>
      </c>
      <c r="C362">
        <v>42</v>
      </c>
      <c r="D362">
        <v>25</v>
      </c>
      <c r="E362">
        <v>3.8888888888888893</v>
      </c>
      <c r="F362">
        <v>17</v>
      </c>
      <c r="G362">
        <v>8</v>
      </c>
      <c r="H362">
        <v>4</v>
      </c>
    </row>
    <row r="363" spans="1:8" x14ac:dyDescent="0.3">
      <c r="A363">
        <v>145</v>
      </c>
      <c r="B363" s="37">
        <v>43975</v>
      </c>
      <c r="C363">
        <v>43</v>
      </c>
      <c r="D363">
        <v>25</v>
      </c>
      <c r="E363">
        <v>3.8888888888888893</v>
      </c>
      <c r="F363">
        <v>43</v>
      </c>
      <c r="G363">
        <v>8</v>
      </c>
      <c r="H363">
        <v>3</v>
      </c>
    </row>
    <row r="364" spans="1:8" x14ac:dyDescent="0.3">
      <c r="A364">
        <v>146</v>
      </c>
      <c r="B364" s="37">
        <v>43976</v>
      </c>
      <c r="C364">
        <v>42</v>
      </c>
      <c r="D364">
        <v>27</v>
      </c>
      <c r="E364">
        <v>3.8888888888888893</v>
      </c>
      <c r="F364">
        <v>39</v>
      </c>
      <c r="G364">
        <v>15</v>
      </c>
      <c r="H364">
        <v>1</v>
      </c>
    </row>
    <row r="365" spans="1:8" x14ac:dyDescent="0.3">
      <c r="A365">
        <v>147</v>
      </c>
      <c r="B365" s="37">
        <v>43977</v>
      </c>
      <c r="C365">
        <v>43</v>
      </c>
      <c r="D365">
        <v>27</v>
      </c>
      <c r="E365">
        <v>3.6111111111111112</v>
      </c>
      <c r="F365">
        <v>39</v>
      </c>
      <c r="G365">
        <v>14</v>
      </c>
      <c r="H365">
        <v>2</v>
      </c>
    </row>
    <row r="366" spans="1:8" x14ac:dyDescent="0.3">
      <c r="A366">
        <v>148</v>
      </c>
      <c r="B366" s="37">
        <v>43978</v>
      </c>
      <c r="C366">
        <v>43</v>
      </c>
      <c r="D366">
        <v>28</v>
      </c>
      <c r="E366">
        <v>3.6111111111111112</v>
      </c>
      <c r="F366">
        <v>32</v>
      </c>
      <c r="G366">
        <v>9</v>
      </c>
      <c r="H366">
        <v>2</v>
      </c>
    </row>
    <row r="367" spans="1:8" x14ac:dyDescent="0.3">
      <c r="A367">
        <v>149</v>
      </c>
      <c r="B367" s="37">
        <v>43979</v>
      </c>
      <c r="C367">
        <v>43</v>
      </c>
      <c r="D367">
        <v>26</v>
      </c>
      <c r="E367">
        <v>5</v>
      </c>
      <c r="F367">
        <v>26</v>
      </c>
      <c r="G367">
        <v>11</v>
      </c>
      <c r="H367">
        <v>2</v>
      </c>
    </row>
    <row r="368" spans="1:8" x14ac:dyDescent="0.3">
      <c r="A368">
        <v>150</v>
      </c>
      <c r="B368" s="37">
        <v>43980</v>
      </c>
      <c r="C368">
        <v>44</v>
      </c>
      <c r="D368">
        <v>28</v>
      </c>
      <c r="E368">
        <v>3.6111111111111112</v>
      </c>
      <c r="F368">
        <v>32</v>
      </c>
      <c r="G368">
        <v>12</v>
      </c>
      <c r="H368">
        <v>1</v>
      </c>
    </row>
    <row r="369" spans="1:8" x14ac:dyDescent="0.3">
      <c r="A369">
        <v>151</v>
      </c>
      <c r="B369" s="37">
        <v>43981</v>
      </c>
      <c r="C369">
        <v>42</v>
      </c>
      <c r="D369">
        <v>27</v>
      </c>
      <c r="E369">
        <v>3.0555555555555558</v>
      </c>
      <c r="F369">
        <v>35</v>
      </c>
      <c r="G369">
        <v>16</v>
      </c>
      <c r="H369">
        <v>6</v>
      </c>
    </row>
    <row r="370" spans="1:8" x14ac:dyDescent="0.3">
      <c r="A370">
        <v>152</v>
      </c>
      <c r="B370" s="37">
        <v>43982</v>
      </c>
      <c r="C370">
        <v>40</v>
      </c>
      <c r="D370">
        <v>26</v>
      </c>
      <c r="E370">
        <v>4.166666666666667</v>
      </c>
      <c r="F370">
        <v>48</v>
      </c>
      <c r="G370">
        <v>18</v>
      </c>
      <c r="H370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42"/>
  <sheetViews>
    <sheetView workbookViewId="0">
      <selection activeCell="G9" sqref="G9"/>
    </sheetView>
  </sheetViews>
  <sheetFormatPr defaultRowHeight="14.4" x14ac:dyDescent="0.3"/>
  <cols>
    <col min="1" max="1" width="10.109375" bestFit="1" customWidth="1"/>
    <col min="2" max="2" width="14.5546875" customWidth="1"/>
    <col min="3" max="3" width="12.5546875" bestFit="1" customWidth="1"/>
    <col min="4" max="4" width="13.6640625" customWidth="1"/>
    <col min="5" max="5" width="11.33203125" bestFit="1" customWidth="1"/>
    <col min="6" max="6" width="10.33203125" bestFit="1" customWidth="1"/>
    <col min="7" max="7" width="12.33203125" customWidth="1"/>
    <col min="8" max="8" width="14.33203125" customWidth="1"/>
    <col min="9" max="9" width="11.109375" customWidth="1"/>
    <col min="10" max="11" width="10.33203125" bestFit="1" customWidth="1"/>
    <col min="12" max="12" width="13.33203125" customWidth="1"/>
    <col min="13" max="17" width="11" bestFit="1" customWidth="1"/>
  </cols>
  <sheetData>
    <row r="2" spans="1:17" x14ac:dyDescent="0.3">
      <c r="C2" s="64"/>
      <c r="D2" s="64"/>
      <c r="E2" s="36"/>
    </row>
    <row r="3" spans="1:17" x14ac:dyDescent="0.3">
      <c r="C3" s="62" t="s">
        <v>25</v>
      </c>
      <c r="D3" s="62"/>
      <c r="E3" s="2">
        <f>101.3*(((293-0.0065*'Data 1day'!E3)/293)^5.26)</f>
        <v>95.302420515518378</v>
      </c>
      <c r="G3" s="67" t="s">
        <v>24</v>
      </c>
      <c r="H3" s="68"/>
      <c r="I3" s="2">
        <f>0.00065*$E$3</f>
        <v>6.1946573335086942E-2</v>
      </c>
    </row>
    <row r="4" spans="1:17" ht="43.2" customHeight="1" x14ac:dyDescent="0.3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39" customFormat="1" ht="14.25" customHeight="1" x14ac:dyDescent="0.3">
      <c r="A5" s="38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39" customFormat="1" ht="19.350000000000001" customHeight="1" x14ac:dyDescent="0.3">
      <c r="A6" s="38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39" customFormat="1" ht="38.1" customHeight="1" x14ac:dyDescent="0.3">
      <c r="A7" s="38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39" customFormat="1" ht="38.1" customHeight="1" x14ac:dyDescent="0.3">
      <c r="A8" s="38">
        <v>43620</v>
      </c>
      <c r="B8" s="8"/>
      <c r="C8" s="8"/>
      <c r="D8" s="8"/>
      <c r="E8" s="2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39" customFormat="1" ht="38.1" customHeight="1" x14ac:dyDescent="0.3">
      <c r="A9" s="38">
        <v>43621</v>
      </c>
      <c r="B9" s="8">
        <f>1+0.033*COS(2*'Data 4day'!A8*PI()/365)</f>
        <v>0.97062908997765562</v>
      </c>
      <c r="C9" s="8">
        <f>0.409*SIN(((2*PI()*'Data 4day'!A8)/365)-1.39)</f>
        <v>0.39161700602783883</v>
      </c>
      <c r="D9" s="8">
        <f>ACOS(-TAN('Data 4day'!$E$2*PI()/180)*TAN(C9))</f>
        <v>1.702088186702674</v>
      </c>
      <c r="E9" s="23">
        <f>('Data 4day'!C9+'Data 4day'!D9)/2</f>
        <v>35.799999999999997</v>
      </c>
      <c r="F9" s="8">
        <f t="shared" ref="F9:F70" si="0">(4098*0.6108*EXP((17.27*E9)/(E9+237.3)))/((E9+237.3)^2)</f>
        <v>0.32286336247301528</v>
      </c>
      <c r="G9" s="8">
        <f>'Data 4day'!E8*4.87/LN(67.8*'Data 4day'!$H$2-5.42)</f>
        <v>6.1124690229087424</v>
      </c>
      <c r="H9" s="8">
        <f>0.6108*EXP(17.27*'Data 4day'!C9/('Data 4day'!C9+237.3))</f>
        <v>8.3728196008798026</v>
      </c>
      <c r="I9" s="8">
        <f>0.6108*EXP(17.27*'Data 4day'!D9/('Data 4day'!D9+237.3))</f>
        <v>4.0522081272490516</v>
      </c>
      <c r="J9" s="8">
        <f t="shared" ref="J9:J70" si="1">(H9+I9)/2</f>
        <v>6.2125138640644266</v>
      </c>
      <c r="K9" s="8">
        <f>(I9*'Data 4day'!F9+H9*'Data 4day'!G9)/200</f>
        <v>1.3322273952024133</v>
      </c>
      <c r="L9" s="8">
        <f>24*60/PI()*0.0082*B9*(D9*SIN('Data 4day'!$E$2)*SIN(C9)+COS('Data 4day'!$E$2)*COS(C9)*SIN(D9))</f>
        <v>-1.2324622886401528</v>
      </c>
      <c r="M9" s="8">
        <f>(0.75+2/100000*'Data 4day'!$E$3)*L9</f>
        <v>-0.93716432428197216</v>
      </c>
      <c r="N9" s="8">
        <f>(0.25+0.5*(1-'Data 4day'!H9/8))*L9</f>
        <v>-0.7702889304000955</v>
      </c>
      <c r="O9" s="8">
        <f t="shared" ref="O9:O70" si="2">(1-0.23)*N9</f>
        <v>-0.59312247640807358</v>
      </c>
      <c r="P9" s="8">
        <f>4.903*(10^(-9))*(0.34-0.14*SQRT(K9))*(1.35*(N9/M9)-0.35)*(('Data 4day'!C9+273.16)^4+('Data 4day'!D9+273.16)^4)/2</f>
        <v>6.0711057437931997</v>
      </c>
      <c r="Q9" s="8">
        <f t="shared" ref="Q9:Q70" si="3">O9-P9</f>
        <v>-6.6642282202012737</v>
      </c>
    </row>
    <row r="10" spans="1:17" s="39" customFormat="1" ht="38.1" customHeight="1" x14ac:dyDescent="0.3">
      <c r="A10" s="38">
        <v>43622</v>
      </c>
      <c r="B10" s="8">
        <f>1+0.033*COS(2*'Data 4day'!A9*PI()/365)</f>
        <v>0.97037446801337024</v>
      </c>
      <c r="C10" s="8">
        <f>0.409*SIN(((2*PI()*'Data 4day'!A9)/365)-1.39)</f>
        <v>0.3935896579368216</v>
      </c>
      <c r="D10" s="8">
        <f>ACOS(-TAN('Data 4day'!$E$2*PI()/180)*TAN(C10))</f>
        <v>1.7028272069877866</v>
      </c>
      <c r="E10" s="23">
        <f>('Data 4day'!C10+'Data 4day'!D10)/2</f>
        <v>33.65</v>
      </c>
      <c r="F10" s="8">
        <f t="shared" si="0"/>
        <v>0.29118606402248254</v>
      </c>
      <c r="G10" s="8">
        <f>'Data 4day'!E9*4.87/LN(67.8*'Data 4day'!$H$2-5.42)</f>
        <v>5.0011110187435168</v>
      </c>
      <c r="H10" s="8">
        <f>0.6108*EXP(17.27*'Data 4day'!C10/('Data 4day'!C10+237.3))</f>
        <v>7.6959393088196224</v>
      </c>
      <c r="I10" s="8">
        <f>0.6108*EXP(17.27*'Data 4day'!D10/('Data 4day'!D10+237.3))</f>
        <v>3.4620823587978249</v>
      </c>
      <c r="J10" s="8">
        <f t="shared" si="1"/>
        <v>5.5790108338087236</v>
      </c>
      <c r="K10" s="8">
        <f>(I10*'Data 4day'!F10+H10*'Data 4day'!G10)/200</f>
        <v>1.4154488794929976</v>
      </c>
      <c r="L10" s="8">
        <f>24*60/PI()*0.0082*B10*(D10*SIN('Data 4day'!$E$2)*SIN(C10)+COS('Data 4day'!$E$2)*COS(C10)*SIN(D10))</f>
        <v>-1.2448295953175708</v>
      </c>
      <c r="M10" s="8">
        <f>(0.75+2/100000*'Data 4day'!$E$3)*L10</f>
        <v>-0.94656842427948074</v>
      </c>
      <c r="N10" s="8">
        <f>(0.25+0.5*(1-'Data 4day'!H10/8))*L10</f>
        <v>-0.54461294795143722</v>
      </c>
      <c r="O10" s="8">
        <f t="shared" si="2"/>
        <v>-0.41935196992260665</v>
      </c>
      <c r="P10" s="8">
        <f>4.903*(10^(-9))*(0.34-0.14*SQRT(K10))*(1.35*(N10/M10)-0.35)*(('Data 4day'!C10+273.16)^4+('Data 4day'!D10+273.16)^4)/2</f>
        <v>3.2258968187449577</v>
      </c>
      <c r="Q10" s="8">
        <f t="shared" si="3"/>
        <v>-3.6452487886675642</v>
      </c>
    </row>
    <row r="11" spans="1:17" s="39" customFormat="1" ht="38.1" customHeight="1" x14ac:dyDescent="0.3">
      <c r="A11" s="38">
        <v>43623</v>
      </c>
      <c r="B11" s="8">
        <f>1+0.033*COS(2*'Data 4day'!A10*PI()/365)</f>
        <v>0.97012862473358386</v>
      </c>
      <c r="C11" s="8">
        <f>0.409*SIN(((2*PI()*'Data 4day'!A10)/365)-1.39)</f>
        <v>0.39544568073579722</v>
      </c>
      <c r="D11" s="8">
        <f>ACOS(-TAN('Data 4day'!$E$2*PI()/180)*TAN(C11))</f>
        <v>1.7035237067939106</v>
      </c>
      <c r="E11" s="23">
        <f>('Data 4day'!C11+'Data 4day'!D11)/2</f>
        <v>33.9</v>
      </c>
      <c r="F11" s="8">
        <f t="shared" si="0"/>
        <v>0.29473032626900547</v>
      </c>
      <c r="G11" s="8">
        <f>'Data 4day'!E10*4.87/LN(67.8*'Data 4day'!$H$2-5.42)</f>
        <v>4.7232715177022104</v>
      </c>
      <c r="H11" s="8">
        <f>0.6108*EXP(17.27*'Data 4day'!C11/('Data 4day'!C11+237.3))</f>
        <v>7.8191236574864957</v>
      </c>
      <c r="I11" s="8">
        <f>0.6108*EXP(17.27*'Data 4day'!D11/('Data 4day'!D11+237.3))</f>
        <v>3.5030684848343494</v>
      </c>
      <c r="J11" s="8">
        <f t="shared" si="1"/>
        <v>5.6610960711604221</v>
      </c>
      <c r="K11" s="8">
        <f>(I11*'Data 4day'!F11+H11*'Data 4day'!G11)/200</f>
        <v>1.3861320578954461</v>
      </c>
      <c r="L11" s="8">
        <f>24*60/PI()*0.0082*B11*(D11*SIN('Data 4day'!$E$2)*SIN(C11)+COS('Data 4day'!$E$2)*COS(C11)*SIN(D11))</f>
        <v>-1.2564577023485006</v>
      </c>
      <c r="M11" s="8">
        <f>(0.75+2/100000*'Data 4day'!$E$3)*L11</f>
        <v>-0.95541043686579985</v>
      </c>
      <c r="N11" s="8">
        <f>(0.25+0.5*(1-'Data 4day'!H11/8))*L11</f>
        <v>-0.39264303198390643</v>
      </c>
      <c r="O11" s="8">
        <f t="shared" si="2"/>
        <v>-0.30233513462760797</v>
      </c>
      <c r="P11" s="8">
        <f>4.903*(10^(-9))*(0.34-0.14*SQRT(K11))*(1.35*(N11/M11)-0.35)*(('Data 4day'!C11+273.16)^4+('Data 4day'!D11+273.16)^4)/2</f>
        <v>1.5688981939409024</v>
      </c>
      <c r="Q11" s="8">
        <f t="shared" si="3"/>
        <v>-1.8712333285685103</v>
      </c>
    </row>
    <row r="12" spans="1:17" s="39" customFormat="1" ht="38.1" customHeight="1" x14ac:dyDescent="0.3">
      <c r="A12" s="38">
        <v>43624</v>
      </c>
      <c r="B12" s="8">
        <f>1+0.033*COS(2*'Data 4day'!A11*PI()/365)</f>
        <v>0.96989163298696601</v>
      </c>
      <c r="C12" s="8">
        <f>0.409*SIN(((2*PI()*'Data 4day'!A11)/365)-1.39)</f>
        <v>0.39718452444515417</v>
      </c>
      <c r="D12" s="8">
        <f>ACOS(-TAN('Data 4day'!$E$2*PI()/180)*TAN(C12))</f>
        <v>1.7041772721371056</v>
      </c>
      <c r="E12" s="23">
        <f>('Data 4day'!C12+'Data 4day'!D12)/2</f>
        <v>34</v>
      </c>
      <c r="F12" s="8">
        <f t="shared" si="0"/>
        <v>0.29615809125881837</v>
      </c>
      <c r="G12" s="8">
        <f>'Data 4day'!E11*4.87/LN(67.8*'Data 4day'!$H$2-5.42)</f>
        <v>4.7232715177022104</v>
      </c>
      <c r="H12" s="8">
        <f>0.6108*EXP(17.27*'Data 4day'!C12/('Data 4day'!C12+237.3))</f>
        <v>7.860561963127549</v>
      </c>
      <c r="I12" s="8">
        <f>0.6108*EXP(17.27*'Data 4day'!D12/('Data 4day'!D12+237.3))</f>
        <v>3.5237195928099276</v>
      </c>
      <c r="J12" s="8">
        <f t="shared" si="1"/>
        <v>5.6921407779687385</v>
      </c>
      <c r="K12" s="8">
        <f>(I12*'Data 4day'!F12+H12*'Data 4day'!G12)/200</f>
        <v>1.4405204288981637</v>
      </c>
      <c r="L12" s="8">
        <f>24*60/PI()*0.0082*B12*(D12*SIN('Data 4day'!$E$2)*SIN(C12)+COS('Data 4day'!$E$2)*COS(C12)*SIN(D12))</f>
        <v>-1.2673429069432993</v>
      </c>
      <c r="M12" s="8">
        <f>(0.75+2/100000*'Data 4day'!$E$3)*L12</f>
        <v>-0.96368754643968479</v>
      </c>
      <c r="N12" s="8">
        <f>(0.25+0.5*(1-'Data 4day'!H12/8))*L12</f>
        <v>-0.47525359010373724</v>
      </c>
      <c r="O12" s="8">
        <f t="shared" si="2"/>
        <v>-0.36594526437987768</v>
      </c>
      <c r="P12" s="8">
        <f>4.903*(10^(-9))*(0.34-0.14*SQRT(K12))*(1.35*(N12/M12)-0.35)*(('Data 4day'!C12+273.16)^4+('Data 4day'!D12+273.16)^4)/2</f>
        <v>2.3777708620859843</v>
      </c>
      <c r="Q12" s="8">
        <f t="shared" si="3"/>
        <v>-2.7437161264658618</v>
      </c>
    </row>
    <row r="13" spans="1:17" s="39" customFormat="1" ht="38.1" customHeight="1" x14ac:dyDescent="0.3">
      <c r="A13" s="38">
        <v>43625</v>
      </c>
      <c r="B13" s="8">
        <f>1+0.033*COS(2*'Data 4day'!A12*PI()/365)</f>
        <v>0.9696635629992858</v>
      </c>
      <c r="C13" s="8">
        <f>0.409*SIN(((2*PI()*'Data 4day'!A12)/365)-1.39)</f>
        <v>0.39880567380797383</v>
      </c>
      <c r="D13" s="8">
        <f>ACOS(-TAN('Data 4day'!$E$2*PI()/180)*TAN(C13))</f>
        <v>1.7047875116953217</v>
      </c>
      <c r="E13" s="23">
        <f>('Data 4day'!C13+'Data 4day'!D13)/2</f>
        <v>32.25</v>
      </c>
      <c r="F13" s="8">
        <f t="shared" si="0"/>
        <v>0.2719900276967176</v>
      </c>
      <c r="G13" s="8">
        <f>'Data 4day'!E12*4.87/LN(67.8*'Data 4day'!$H$2-5.42)</f>
        <v>5.5567900208261287</v>
      </c>
      <c r="H13" s="8">
        <f>0.6108*EXP(17.27*'Data 4day'!C13/('Data 4day'!C13+237.3))</f>
        <v>7.5744358486482986</v>
      </c>
      <c r="I13" s="8">
        <f>0.6108*EXP(17.27*'Data 4day'!D13/('Data 4day'!D13+237.3))</f>
        <v>2.9839174771655594</v>
      </c>
      <c r="J13" s="8">
        <f t="shared" si="1"/>
        <v>5.279176662906929</v>
      </c>
      <c r="K13" s="8">
        <f>(I13*'Data 4day'!F13+H13*'Data 4day'!G13)/200</f>
        <v>1.3755762926891095</v>
      </c>
      <c r="L13" s="8">
        <f>24*60/PI()*0.0082*B13*(D13*SIN('Data 4day'!$E$2)*SIN(C13)+COS('Data 4day'!$E$2)*COS(C13)*SIN(D13))</f>
        <v>-1.2774817639640179</v>
      </c>
      <c r="M13" s="8">
        <f>(0.75+2/100000*'Data 4day'!$E$3)*L13</f>
        <v>-0.97139713331823918</v>
      </c>
      <c r="N13" s="8">
        <f>(0.25+0.5*(1-'Data 4day'!H13/8))*L13</f>
        <v>-0.71858349222976003</v>
      </c>
      <c r="O13" s="8">
        <f t="shared" si="2"/>
        <v>-0.55330928901691523</v>
      </c>
      <c r="P13" s="8">
        <f>4.903*(10^(-9))*(0.34-0.14*SQRT(K13))*(1.35*(N13/M13)-0.35)*(('Data 4day'!C13+273.16)^4+('Data 4day'!D13+273.16)^4)/2</f>
        <v>4.8856870188453483</v>
      </c>
      <c r="Q13" s="8">
        <f t="shared" si="3"/>
        <v>-5.4389963078622632</v>
      </c>
    </row>
    <row r="14" spans="1:17" s="39" customFormat="1" ht="38.1" customHeight="1" x14ac:dyDescent="0.3">
      <c r="A14" s="38">
        <v>43626</v>
      </c>
      <c r="B14" s="8">
        <f>1+0.033*COS(2*'Data 4day'!A13*PI()/365)</f>
        <v>0.96944448235260294</v>
      </c>
      <c r="C14" s="8">
        <f>0.409*SIN(((2*PI()*'Data 4day'!A13)/365)-1.39)</f>
        <v>0.4003086484427128</v>
      </c>
      <c r="D14" s="8">
        <f>ACOS(-TAN('Data 4day'!$E$2*PI()/180)*TAN(C14))</f>
        <v>1.7053540575752788</v>
      </c>
      <c r="E14" s="23">
        <f>('Data 4day'!C14+'Data 4day'!D14)/2</f>
        <v>30.4</v>
      </c>
      <c r="F14" s="8">
        <f t="shared" si="0"/>
        <v>0.24825847143132676</v>
      </c>
      <c r="G14" s="8">
        <f>'Data 4day'!E13*4.87/LN(67.8*'Data 4day'!$H$2-5.42)</f>
        <v>6.3903085239500497</v>
      </c>
      <c r="H14" s="8">
        <f>0.6108*EXP(17.27*'Data 4day'!C14/('Data 4day'!C14+237.3))</f>
        <v>6.8059763172988532</v>
      </c>
      <c r="I14" s="8">
        <f>0.6108*EXP(17.27*'Data 4day'!D14/('Data 4day'!D14+237.3))</f>
        <v>2.6926645530366384</v>
      </c>
      <c r="J14" s="8">
        <f t="shared" si="1"/>
        <v>4.7493204351677463</v>
      </c>
      <c r="K14" s="8">
        <f>(I14*'Data 4day'!F14+H14*'Data 4day'!G14)/200</f>
        <v>1.7497167622512699</v>
      </c>
      <c r="L14" s="8">
        <f>24*60/PI()*0.0082*B14*(D14*SIN('Data 4day'!$E$2)*SIN(C14)+COS('Data 4day'!$E$2)*COS(C14)*SIN(D14))</f>
        <v>-1.2868710860927091</v>
      </c>
      <c r="M14" s="8">
        <f>(0.75+2/100000*'Data 4day'!$E$3)*L14</f>
        <v>-0.9785367738648959</v>
      </c>
      <c r="N14" s="8">
        <f>(0.25+0.5*(1-'Data 4day'!H14/8))*L14</f>
        <v>-0.4825766572847659</v>
      </c>
      <c r="O14" s="8">
        <f t="shared" si="2"/>
        <v>-0.37158402610926977</v>
      </c>
      <c r="P14" s="8">
        <f>4.903*(10^(-9))*(0.34-0.14*SQRT(K14))*(1.35*(N14/M14)-0.35)*(('Data 4day'!C14+273.16)^4+('Data 4day'!D14+273.16)^4)/2</f>
        <v>2.0439276569473437</v>
      </c>
      <c r="Q14" s="8">
        <f t="shared" si="3"/>
        <v>-2.4155116830566135</v>
      </c>
    </row>
    <row r="15" spans="1:17" s="39" customFormat="1" ht="38.1" customHeight="1" x14ac:dyDescent="0.3">
      <c r="A15" s="38">
        <v>43627</v>
      </c>
      <c r="B15" s="8">
        <f>1+0.033*COS(2*'Data 4day'!A14*PI()/365)</f>
        <v>0.96923445596524105</v>
      </c>
      <c r="C15" s="8">
        <f>0.409*SIN(((2*PI()*'Data 4day'!A14)/365)-1.39)</f>
        <v>0.40169300298555</v>
      </c>
      <c r="D15" s="8">
        <f>ACOS(-TAN('Data 4day'!$E$2*PI()/180)*TAN(C15))</f>
        <v>1.7058765660409987</v>
      </c>
      <c r="E15" s="23">
        <f>('Data 4day'!C15+'Data 4day'!D15)/2</f>
        <v>28</v>
      </c>
      <c r="F15" s="8">
        <f t="shared" si="0"/>
        <v>0.22008034247018868</v>
      </c>
      <c r="G15" s="8">
        <f>'Data 4day'!E14*4.87/LN(67.8*'Data 4day'!$H$2-5.42)</f>
        <v>5.5567900208261287</v>
      </c>
      <c r="H15" s="8">
        <f>0.6108*EXP(17.27*'Data 4day'!C15/('Data 4day'!C15+237.3))</f>
        <v>5.8761139848648147</v>
      </c>
      <c r="I15" s="8">
        <f>0.6108*EXP(17.27*'Data 4day'!D15/('Data 4day'!D15+237.3))</f>
        <v>2.3673876975032684</v>
      </c>
      <c r="J15" s="8">
        <f t="shared" si="1"/>
        <v>4.121750841184042</v>
      </c>
      <c r="K15" s="8">
        <f>(I15*'Data 4day'!F15+H15*'Data 4day'!G15)/200</f>
        <v>1.6446031433622728</v>
      </c>
      <c r="L15" s="8">
        <f>24*60/PI()*0.0082*B15*(D15*SIN('Data 4day'!$E$2)*SIN(C15)+COS('Data 4day'!$E$2)*COS(C15)*SIN(D15))</f>
        <v>-1.2955079439618249</v>
      </c>
      <c r="M15" s="8">
        <f>(0.75+2/100000*'Data 4day'!$E$3)*L15</f>
        <v>-0.9851042405885716</v>
      </c>
      <c r="N15" s="8">
        <f>(0.25+0.5*(1-'Data 4day'!H15/8))*L15</f>
        <v>-0.56678472548329839</v>
      </c>
      <c r="O15" s="8">
        <f t="shared" si="2"/>
        <v>-0.43642423862213975</v>
      </c>
      <c r="P15" s="8">
        <f>4.903*(10^(-9))*(0.34-0.14*SQRT(K15))*(1.35*(N15/M15)-0.35)*(('Data 4day'!C15+273.16)^4+('Data 4day'!D15+273.16)^4)/2</f>
        <v>2.7727960901495359</v>
      </c>
      <c r="Q15" s="8">
        <f t="shared" si="3"/>
        <v>-3.2092203287716758</v>
      </c>
    </row>
    <row r="16" spans="1:17" s="39" customFormat="1" ht="38.1" customHeight="1" x14ac:dyDescent="0.3">
      <c r="A16" s="38">
        <v>43628</v>
      </c>
      <c r="B16" s="8">
        <f>1+0.033*COS(2*'Data 4day'!A15*PI()/365)</f>
        <v>0.96903354607255143</v>
      </c>
      <c r="C16" s="8">
        <f>0.409*SIN(((2*PI()*'Data 4day'!A15)/365)-1.39)</f>
        <v>0.40295832722235758</v>
      </c>
      <c r="D16" s="8">
        <f>ACOS(-TAN('Data 4day'!$E$2*PI()/180)*TAN(C16))</f>
        <v>1.706354718201109</v>
      </c>
      <c r="E16" s="23">
        <f>('Data 4day'!C16+'Data 4day'!D16)/2</f>
        <v>26.9</v>
      </c>
      <c r="F16" s="8">
        <f t="shared" si="0"/>
        <v>0.20809346882072433</v>
      </c>
      <c r="G16" s="8">
        <f>'Data 4day'!E15*4.87/LN(67.8*'Data 4day'!$H$2-5.42)</f>
        <v>7.2238270270739688</v>
      </c>
      <c r="H16" s="8">
        <f>0.6108*EXP(17.27*'Data 4day'!C16/('Data 4day'!C16+237.3))</f>
        <v>5.2603114929926225</v>
      </c>
      <c r="I16" s="8">
        <f>0.6108*EXP(17.27*'Data 4day'!D16/('Data 4day'!D16+237.3))</f>
        <v>2.3382812709274461</v>
      </c>
      <c r="J16" s="8">
        <f t="shared" si="1"/>
        <v>3.7992963819600343</v>
      </c>
      <c r="K16" s="8">
        <f>(I16*'Data 4day'!F16+H16*'Data 4day'!G16)/200</f>
        <v>1.6696784986640103</v>
      </c>
      <c r="L16" s="8">
        <f>24*60/PI()*0.0082*B16*(D16*SIN('Data 4day'!$E$2)*SIN(C16)+COS('Data 4day'!$E$2)*COS(C16)*SIN(D16))</f>
        <v>-1.303389666246429</v>
      </c>
      <c r="M16" s="8">
        <f>(0.75+2/100000*'Data 4day'!$E$3)*L16</f>
        <v>-0.99109750221378456</v>
      </c>
      <c r="N16" s="8">
        <f>(0.25+0.5*(1-'Data 4day'!H16/8))*L16</f>
        <v>-0.65169483312321452</v>
      </c>
      <c r="O16" s="8">
        <f t="shared" si="2"/>
        <v>-0.50180502150487516</v>
      </c>
      <c r="P16" s="8">
        <f>4.903*(10^(-9))*(0.34-0.14*SQRT(K16))*(1.35*(N16/M16)-0.35)*(('Data 4day'!C16+273.16)^4+('Data 4day'!D16+273.16)^4)/2</f>
        <v>3.4108776705143447</v>
      </c>
      <c r="Q16" s="8">
        <f t="shared" si="3"/>
        <v>-3.9126826920192199</v>
      </c>
    </row>
    <row r="17" spans="1:17" s="39" customFormat="1" ht="38.1" customHeight="1" x14ac:dyDescent="0.3">
      <c r="A17" s="38">
        <v>43629</v>
      </c>
      <c r="B17" s="8">
        <f>1+0.033*COS(2*'Data 4day'!A16*PI()/365)</f>
        <v>0.96884181220847143</v>
      </c>
      <c r="C17" s="8">
        <f>0.409*SIN(((2*PI()*'Data 4day'!A16)/365)-1.39)</f>
        <v>0.40410424621025626</v>
      </c>
      <c r="D17" s="8">
        <f>ACOS(-TAN('Data 4day'!$E$2*PI()/180)*TAN(C17))</f>
        <v>1.7067882206521563</v>
      </c>
      <c r="E17" s="23">
        <f>('Data 4day'!C17+'Data 4day'!D17)/2</f>
        <v>27.2</v>
      </c>
      <c r="F17" s="8">
        <f t="shared" si="0"/>
        <v>0.21130681013503458</v>
      </c>
      <c r="G17" s="8">
        <f>'Data 4day'!E16*4.87/LN(67.8*'Data 4day'!$H$2-5.42)</f>
        <v>7.7795060291565816</v>
      </c>
      <c r="H17" s="8">
        <f>0.6108*EXP(17.27*'Data 4day'!C17/('Data 4day'!C17+237.3))</f>
        <v>5.2603114929926225</v>
      </c>
      <c r="I17" s="8">
        <f>0.6108*EXP(17.27*'Data 4day'!D17/('Data 4day'!D17+237.3))</f>
        <v>2.4265523121060211</v>
      </c>
      <c r="J17" s="8">
        <f t="shared" si="1"/>
        <v>3.8434319025493218</v>
      </c>
      <c r="K17" s="8">
        <f>(I17*'Data 4day'!F17+H17*'Data 4day'!G17)/200</f>
        <v>1.4759562872589986</v>
      </c>
      <c r="L17" s="8">
        <f>24*60/PI()*0.0082*B17*(D17*SIN('Data 4day'!$E$2)*SIN(C17)+COS('Data 4day'!$E$2)*COS(C17)*SIN(D17))</f>
        <v>-1.3105138397177925</v>
      </c>
      <c r="M17" s="8">
        <f>(0.75+2/100000*'Data 4day'!$E$3)*L17</f>
        <v>-0.99651472372140937</v>
      </c>
      <c r="N17" s="8">
        <f>(0.25+0.5*(1-'Data 4day'!H17/8))*L17</f>
        <v>-0.65525691985889623</v>
      </c>
      <c r="O17" s="8">
        <f t="shared" si="2"/>
        <v>-0.50454782829135014</v>
      </c>
      <c r="P17" s="8">
        <f>4.903*(10^(-9))*(0.34-0.14*SQRT(K17))*(1.35*(N17/M17)-0.35)*(('Data 4day'!C17+273.16)^4+('Data 4day'!D17+273.16)^4)/2</f>
        <v>3.6563873333224337</v>
      </c>
      <c r="Q17" s="8">
        <f t="shared" si="3"/>
        <v>-4.160935161613784</v>
      </c>
    </row>
    <row r="18" spans="1:17" s="39" customFormat="1" ht="38.1" customHeight="1" x14ac:dyDescent="0.3">
      <c r="A18" s="38">
        <v>43630</v>
      </c>
      <c r="B18" s="8">
        <f>1+0.033*COS(2*'Data 4day'!A17*PI()/365)</f>
        <v>0.96865931118788273</v>
      </c>
      <c r="C18" s="8">
        <f>0.409*SIN(((2*PI()*'Data 4day'!A17)/365)-1.39)</f>
        <v>0.40513042038871888</v>
      </c>
      <c r="D18" s="8">
        <f>ACOS(-TAN('Data 4day'!$E$2*PI()/180)*TAN(C18))</f>
        <v>1.7071768060753194</v>
      </c>
      <c r="E18" s="23">
        <f>('Data 4day'!C18+'Data 4day'!D18)/2</f>
        <v>30.75</v>
      </c>
      <c r="F18" s="8">
        <f t="shared" si="0"/>
        <v>0.25260989948646656</v>
      </c>
      <c r="G18" s="8">
        <f>'Data 4day'!E17*4.87/LN(67.8*'Data 4day'!$H$2-5.42)</f>
        <v>7.2238270270739688</v>
      </c>
      <c r="H18" s="8">
        <f>0.6108*EXP(17.27*'Data 4day'!C18/('Data 4day'!C18+237.3))</f>
        <v>6.5890195302108285</v>
      </c>
      <c r="I18" s="8">
        <f>0.6108*EXP(17.27*'Data 4day'!D18/('Data 4day'!D18+237.3))</f>
        <v>2.9130230003400173</v>
      </c>
      <c r="J18" s="8">
        <f t="shared" si="1"/>
        <v>4.7510212652754227</v>
      </c>
      <c r="K18" s="8">
        <f>(I18*'Data 4day'!F18+H18*'Data 4day'!G18)/200</f>
        <v>1.85574024566231</v>
      </c>
      <c r="L18" s="8">
        <f>24*60/PI()*0.0082*B18*(D18*SIN('Data 4day'!$E$2)*SIN(C18)+COS('Data 4day'!$E$2)*COS(C18)*SIN(D18))</f>
        <v>-1.3168783092578862</v>
      </c>
      <c r="M18" s="8">
        <f>(0.75+2/100000*'Data 4day'!$E$3)*L18</f>
        <v>-1.0013542663596966</v>
      </c>
      <c r="N18" s="8">
        <f>(0.25+0.5*(1-'Data 4day'!H18/8))*L18</f>
        <v>-0.65843915462894309</v>
      </c>
      <c r="O18" s="8">
        <f t="shared" si="2"/>
        <v>-0.5069981490642862</v>
      </c>
      <c r="P18" s="8">
        <f>4.903*(10^(-9))*(0.34-0.14*SQRT(K18))*(1.35*(N18/M18)-0.35)*(('Data 4day'!C18+273.16)^4+('Data 4day'!D18+273.16)^4)/2</f>
        <v>3.3684361850327216</v>
      </c>
      <c r="Q18" s="8">
        <f t="shared" si="3"/>
        <v>-3.8754343340970077</v>
      </c>
    </row>
    <row r="19" spans="1:17" s="39" customFormat="1" ht="38.1" customHeight="1" x14ac:dyDescent="0.3">
      <c r="A19" s="38">
        <v>43631</v>
      </c>
      <c r="B19" s="8">
        <f>1+0.033*COS(2*'Data 4day'!A18*PI()/365)</f>
        <v>0.96848609708977662</v>
      </c>
      <c r="C19" s="8">
        <f>0.409*SIN(((2*PI()*'Data 4day'!A18)/365)-1.39)</f>
        <v>0.40603654568018976</v>
      </c>
      <c r="D19" s="8">
        <f>ACOS(-TAN('Data 4day'!$E$2*PI()/180)*TAN(C19))</f>
        <v>1.7075202337840842</v>
      </c>
      <c r="E19" s="23">
        <f>('Data 4day'!C19+'Data 4day'!D19)/2</f>
        <v>30.75</v>
      </c>
      <c r="F19" s="8">
        <f t="shared" si="0"/>
        <v>0.25260989948646656</v>
      </c>
      <c r="G19" s="8">
        <f>'Data 4day'!E18*4.87/LN(67.8*'Data 4day'!$H$2-5.42)</f>
        <v>6.9459875260326616</v>
      </c>
      <c r="H19" s="8">
        <f>0.6108*EXP(17.27*'Data 4day'!C19/('Data 4day'!C19+237.3))</f>
        <v>6.5890195302108285</v>
      </c>
      <c r="I19" s="8">
        <f>0.6108*EXP(17.27*'Data 4day'!D19/('Data 4day'!D19+237.3))</f>
        <v>2.9130230003400173</v>
      </c>
      <c r="J19" s="8">
        <f t="shared" si="1"/>
        <v>4.7510212652754227</v>
      </c>
      <c r="K19" s="8">
        <f>(I19*'Data 4day'!F19+H19*'Data 4day'!G19)/200</f>
        <v>1.8053864455681077</v>
      </c>
      <c r="L19" s="8">
        <f>24*60/PI()*0.0082*B19*(D19*SIN('Data 4day'!$E$2)*SIN(C19)+COS('Data 4day'!$E$2)*COS(C19)*SIN(D19))</f>
        <v>-1.3224811778342307</v>
      </c>
      <c r="M19" s="8">
        <f>(0.75+2/100000*'Data 4day'!$E$3)*L19</f>
        <v>-1.0056146876251491</v>
      </c>
      <c r="N19" s="8">
        <f>(0.25+0.5*(1-'Data 4day'!H19/8))*L19</f>
        <v>-0.49593044168783651</v>
      </c>
      <c r="O19" s="8">
        <f t="shared" si="2"/>
        <v>-0.38186644009963411</v>
      </c>
      <c r="P19" s="8">
        <f>4.903*(10^(-9))*(0.34-0.14*SQRT(K19))*(1.35*(N19/M19)-0.35)*(('Data 4day'!C19+273.16)^4+('Data 4day'!D19+273.16)^4)/2</f>
        <v>2.0126937125238298</v>
      </c>
      <c r="Q19" s="8">
        <f t="shared" si="3"/>
        <v>-2.3945601526234639</v>
      </c>
    </row>
    <row r="20" spans="1:17" s="39" customFormat="1" ht="38.1" customHeight="1" x14ac:dyDescent="0.3">
      <c r="A20" s="38">
        <v>43632</v>
      </c>
      <c r="B20" s="8">
        <f>1+0.033*COS(2*'Data 4day'!A19*PI()/365)</f>
        <v>0.96832222124122846</v>
      </c>
      <c r="C20" s="8">
        <f>0.409*SIN(((2*PI()*'Data 4day'!A19)/365)-1.39)</f>
        <v>0.40682235358018931</v>
      </c>
      <c r="D20" s="8">
        <f>ACOS(-TAN('Data 4day'!$E$2*PI()/180)*TAN(C20))</f>
        <v>1.7078182902206174</v>
      </c>
      <c r="E20" s="23">
        <f>('Data 4day'!C20+'Data 4day'!D20)/2</f>
        <v>30.85</v>
      </c>
      <c r="F20" s="8">
        <f t="shared" si="0"/>
        <v>0.2538648415448137</v>
      </c>
      <c r="G20" s="8">
        <f>'Data 4day'!E19*4.87/LN(67.8*'Data 4day'!$H$2-5.42)</f>
        <v>7.2238270270739688</v>
      </c>
      <c r="H20" s="8">
        <f>0.6108*EXP(17.27*'Data 4day'!C20/('Data 4day'!C20+237.3))</f>
        <v>6.6247576218785209</v>
      </c>
      <c r="I20" s="8">
        <f>0.6108*EXP(17.27*'Data 4day'!D20/('Data 4day'!D20+237.3))</f>
        <v>2.9306073746865935</v>
      </c>
      <c r="J20" s="8">
        <f t="shared" si="1"/>
        <v>4.777682498282557</v>
      </c>
      <c r="K20" s="8">
        <f>(I20*'Data 4day'!F20+H20*'Data 4day'!G20)/200</f>
        <v>1.6577037180017908</v>
      </c>
      <c r="L20" s="8">
        <f>24*60/PI()*0.0082*B20*(D20*SIN('Data 4day'!$E$2)*SIN(C20)+COS('Data 4day'!$E$2)*COS(C20)*SIN(D20))</f>
        <v>-1.3273208064345607</v>
      </c>
      <c r="M20" s="8">
        <f>(0.75+2/100000*'Data 4day'!$E$3)*L20</f>
        <v>-1.0092947412128399</v>
      </c>
      <c r="N20" s="8">
        <f>(0.25+0.5*(1-'Data 4day'!H20/8))*L20</f>
        <v>-0.49774530241296028</v>
      </c>
      <c r="O20" s="8">
        <f t="shared" si="2"/>
        <v>-0.38326388285797941</v>
      </c>
      <c r="P20" s="8">
        <f>4.903*(10^(-9))*(0.34-0.14*SQRT(K20))*(1.35*(N20/M20)-0.35)*(('Data 4day'!C20+273.16)^4+('Data 4day'!D20+273.16)^4)/2</f>
        <v>2.1196027049760779</v>
      </c>
      <c r="Q20" s="8">
        <f t="shared" si="3"/>
        <v>-2.5028665878340575</v>
      </c>
    </row>
    <row r="21" spans="1:17" s="39" customFormat="1" ht="38.1" customHeight="1" x14ac:dyDescent="0.3">
      <c r="A21" s="38">
        <v>43633</v>
      </c>
      <c r="B21" s="8">
        <f>1+0.033*COS(2*'Data 4day'!A20*PI()/365)</f>
        <v>0.96816773220218899</v>
      </c>
      <c r="C21" s="8">
        <f>0.409*SIN(((2*PI()*'Data 4day'!A20)/365)-1.39)</f>
        <v>0.40748761123687749</v>
      </c>
      <c r="D21" s="8">
        <f>ACOS(-TAN('Data 4day'!$E$2*PI()/180)*TAN(C21))</f>
        <v>1.7080707893987728</v>
      </c>
      <c r="E21" s="23">
        <f>('Data 4day'!C21+'Data 4day'!D21)/2</f>
        <v>29.200000000000003</v>
      </c>
      <c r="F21" s="8">
        <f t="shared" si="0"/>
        <v>0.23381333181455968</v>
      </c>
      <c r="G21" s="8">
        <f>'Data 4day'!E20*4.87/LN(67.8*'Data 4day'!$H$2-5.42)</f>
        <v>7.2238270270739688</v>
      </c>
      <c r="H21" s="8">
        <f>0.6108*EXP(17.27*'Data 4day'!C21/('Data 4day'!C21+237.3))</f>
        <v>6.0065013919942043</v>
      </c>
      <c r="I21" s="8">
        <f>0.6108*EXP(17.27*'Data 4day'!D21/('Data 4day'!D21+237.3))</f>
        <v>2.6763336594163714</v>
      </c>
      <c r="J21" s="8">
        <f t="shared" si="1"/>
        <v>4.341417525705288</v>
      </c>
      <c r="K21" s="8">
        <f>(I21*'Data 4day'!F21+H21*'Data 4day'!G21)/200</f>
        <v>1.7259398099725345</v>
      </c>
      <c r="L21" s="8">
        <f>24*60/PI()*0.0082*B21*(D21*SIN('Data 4day'!$E$2)*SIN(C21)+COS('Data 4day'!$E$2)*COS(C21)*SIN(D21))</f>
        <v>-1.3313958139607771</v>
      </c>
      <c r="M21" s="8">
        <f>(0.75+2/100000*'Data 4day'!$E$3)*L21</f>
        <v>-1.0123933769357749</v>
      </c>
      <c r="N21" s="8">
        <f>(0.25+0.5*(1-'Data 4day'!H21/8))*L21</f>
        <v>-0.58248566860784001</v>
      </c>
      <c r="O21" s="8">
        <f t="shared" si="2"/>
        <v>-0.44851396482803679</v>
      </c>
      <c r="P21" s="8">
        <f>4.903*(10^(-9))*(0.34-0.14*SQRT(K21))*(1.35*(N21/M21)-0.35)*(('Data 4day'!C21+273.16)^4+('Data 4day'!D21+273.16)^4)/2</f>
        <v>2.7380382353814201</v>
      </c>
      <c r="Q21" s="8">
        <f t="shared" si="3"/>
        <v>-3.1865522002094568</v>
      </c>
    </row>
    <row r="22" spans="1:17" s="39" customFormat="1" ht="38.1" customHeight="1" x14ac:dyDescent="0.3">
      <c r="A22" s="38">
        <v>43634</v>
      </c>
      <c r="B22" s="8">
        <f>1+0.033*COS(2*'Data 4day'!A21*PI()/365)</f>
        <v>0.96802267575109457</v>
      </c>
      <c r="C22" s="8">
        <f>0.409*SIN(((2*PI()*'Data 4day'!A21)/365)-1.39)</f>
        <v>0.4080321215200533</v>
      </c>
      <c r="D22" s="8">
        <f>ACOS(-TAN('Data 4day'!$E$2*PI()/180)*TAN(C22))</f>
        <v>1.708277573291878</v>
      </c>
      <c r="E22" s="23">
        <f>('Data 4day'!C22+'Data 4day'!D22)/2</f>
        <v>31.05</v>
      </c>
      <c r="F22" s="8">
        <f t="shared" si="0"/>
        <v>0.25639040530938634</v>
      </c>
      <c r="G22" s="8">
        <f>'Data 4day'!E21*4.87/LN(67.8*'Data 4day'!$H$2-5.42)</f>
        <v>7.7795060291565816</v>
      </c>
      <c r="H22" s="8">
        <f>0.6108*EXP(17.27*'Data 4day'!C22/('Data 4day'!C22+237.3))</f>
        <v>6.3090731770616983</v>
      </c>
      <c r="I22" s="8">
        <f>0.6108*EXP(17.27*'Data 4day'!D22/('Data 4day'!D22+237.3))</f>
        <v>3.1677777175068473</v>
      </c>
      <c r="J22" s="8">
        <f t="shared" si="1"/>
        <v>4.7384254472842731</v>
      </c>
      <c r="K22" s="8">
        <f>(I22*'Data 4day'!F22+H22*'Data 4day'!G22)/200</f>
        <v>1.7497898618165206</v>
      </c>
      <c r="L22" s="8">
        <f>24*60/PI()*0.0082*B22*(D22*SIN('Data 4day'!$E$2)*SIN(C22)+COS('Data 4day'!$E$2)*COS(C22)*SIN(D22))</f>
        <v>-1.3347050770817364</v>
      </c>
      <c r="M22" s="8">
        <f>(0.75+2/100000*'Data 4day'!$E$3)*L22</f>
        <v>-1.0149097406129524</v>
      </c>
      <c r="N22" s="8">
        <f>(0.25+0.5*(1-'Data 4day'!H22/8))*L22</f>
        <v>-0.4170953365880426</v>
      </c>
      <c r="O22" s="8">
        <f t="shared" si="2"/>
        <v>-0.32116340917279279</v>
      </c>
      <c r="P22" s="8">
        <f>4.903*(10^(-9))*(0.34-0.14*SQRT(K22))*(1.35*(N22/M22)-0.35)*(('Data 4day'!C22+273.16)^4+('Data 4day'!D22+273.16)^4)/2</f>
        <v>1.3345176023421206</v>
      </c>
      <c r="Q22" s="8">
        <f t="shared" si="3"/>
        <v>-1.6556810115149134</v>
      </c>
    </row>
    <row r="23" spans="1:17" s="39" customFormat="1" ht="38.1" customHeight="1" x14ac:dyDescent="0.3">
      <c r="A23" s="38">
        <v>43635</v>
      </c>
      <c r="B23" s="8">
        <f>1+0.033*COS(2*'Data 4day'!A22*PI()/365)</f>
        <v>0.96788709487130231</v>
      </c>
      <c r="C23" s="8">
        <f>0.409*SIN(((2*PI()*'Data 4day'!A22)/365)-1.39)</f>
        <v>0.40845572307956829</v>
      </c>
      <c r="D23" s="8">
        <f>ACOS(-TAN('Data 4day'!$E$2*PI()/180)*TAN(C23))</f>
        <v>1.7084385121636672</v>
      </c>
      <c r="E23" s="23">
        <f>('Data 4day'!C23+'Data 4day'!D23)/2</f>
        <v>30.049999999999997</v>
      </c>
      <c r="F23" s="8">
        <f t="shared" si="0"/>
        <v>0.24397006559464809</v>
      </c>
      <c r="G23" s="8">
        <f>'Data 4day'!E22*4.87/LN(67.8*'Data 4day'!$H$2-5.42)</f>
        <v>5.8346295218674369</v>
      </c>
      <c r="H23" s="8">
        <f>0.6108*EXP(17.27*'Data 4day'!C23/('Data 4day'!C23+237.3))</f>
        <v>6.2067817955104676</v>
      </c>
      <c r="I23" s="8">
        <f>0.6108*EXP(17.27*'Data 4day'!D23/('Data 4day'!D23+237.3))</f>
        <v>2.8608211296876744</v>
      </c>
      <c r="J23" s="8">
        <f t="shared" si="1"/>
        <v>4.5338014625990706</v>
      </c>
      <c r="K23" s="8">
        <f>(I23*'Data 4day'!F23+H23*'Data 4day'!G23)/200</f>
        <v>2.0201948969702346</v>
      </c>
      <c r="L23" s="8">
        <f>24*60/PI()*0.0082*B23*(D23*SIN('Data 4day'!$E$2)*SIN(C23)+COS('Data 4day'!$E$2)*COS(C23)*SIN(D23))</f>
        <v>-1.3372477300444774</v>
      </c>
      <c r="M23" s="8">
        <f>(0.75+2/100000*'Data 4day'!$E$3)*L23</f>
        <v>-1.0168431739258206</v>
      </c>
      <c r="N23" s="8">
        <f>(0.25+0.5*(1-'Data 4day'!H23/8))*L23</f>
        <v>-0.50146789876667897</v>
      </c>
      <c r="O23" s="8">
        <f t="shared" si="2"/>
        <v>-0.38613028205034283</v>
      </c>
      <c r="P23" s="8">
        <f>4.903*(10^(-9))*(0.34-0.14*SQRT(K23))*(1.35*(N23/M23)-0.35)*(('Data 4day'!C23+273.16)^4+('Data 4day'!D23+273.16)^4)/2</f>
        <v>1.8507718727643143</v>
      </c>
      <c r="Q23" s="8">
        <f t="shared" si="3"/>
        <v>-2.2369021548146573</v>
      </c>
    </row>
    <row r="24" spans="1:17" s="39" customFormat="1" ht="38.1" customHeight="1" x14ac:dyDescent="0.3">
      <c r="A24" s="38">
        <v>43636</v>
      </c>
      <c r="B24" s="8">
        <f>1+0.033*COS(2*'Data 4day'!A23*PI()/365)</f>
        <v>0.96776102973835298</v>
      </c>
      <c r="C24" s="8">
        <f>0.409*SIN(((2*PI()*'Data 4day'!A23)/365)-1.39)</f>
        <v>0.40875829039313832</v>
      </c>
      <c r="D24" s="8">
        <f>ACOS(-TAN('Data 4day'!$E$2*PI()/180)*TAN(C24))</f>
        <v>1.7085535048409546</v>
      </c>
      <c r="E24" s="23">
        <f>('Data 4day'!C24+'Data 4day'!D24)/2</f>
        <v>27.700000000000003</v>
      </c>
      <c r="F24" s="8">
        <f t="shared" si="0"/>
        <v>0.21675507376400333</v>
      </c>
      <c r="G24" s="8">
        <f>'Data 4day'!E23*4.87/LN(67.8*'Data 4day'!$H$2-5.42)</f>
        <v>6.1124690229087424</v>
      </c>
      <c r="H24" s="8">
        <f>0.6108*EXP(17.27*'Data 4day'!C24/('Data 4day'!C24+237.3))</f>
        <v>5.0584314955346112</v>
      </c>
      <c r="I24" s="8">
        <f>0.6108*EXP(17.27*'Data 4day'!D24/('Data 4day'!D24+237.3))</f>
        <v>2.6926645530366384</v>
      </c>
      <c r="J24" s="8">
        <f t="shared" si="1"/>
        <v>3.8755480242856248</v>
      </c>
      <c r="K24" s="8">
        <f>(I24*'Data 4day'!F24+H24*'Data 4day'!G24)/200</f>
        <v>1.9988275321032103</v>
      </c>
      <c r="L24" s="8">
        <f>24*60/PI()*0.0082*B24*(D24*SIN('Data 4day'!$E$2)*SIN(C24)+COS('Data 4day'!$E$2)*COS(C24)*SIN(D24))</f>
        <v>-1.3390231644436148</v>
      </c>
      <c r="M24" s="8">
        <f>(0.75+2/100000*'Data 4day'!$E$3)*L24</f>
        <v>-1.0181932142429246</v>
      </c>
      <c r="N24" s="8">
        <f>(0.25+0.5*(1-'Data 4day'!H24/8))*L24</f>
        <v>-0.41844473888862965</v>
      </c>
      <c r="O24" s="8">
        <f t="shared" si="2"/>
        <v>-0.32220244894424482</v>
      </c>
      <c r="P24" s="8">
        <f>4.903*(10^(-9))*(0.34-0.14*SQRT(K24))*(1.35*(N24/M24)-0.35)*(('Data 4day'!C24+273.16)^4+('Data 4day'!D24+273.16)^4)/2</f>
        <v>1.1711140927509636</v>
      </c>
      <c r="Q24" s="8">
        <f t="shared" si="3"/>
        <v>-1.4933165416952083</v>
      </c>
    </row>
    <row r="25" spans="1:17" s="39" customFormat="1" ht="38.1" customHeight="1" x14ac:dyDescent="0.3">
      <c r="A25" s="38">
        <v>43637</v>
      </c>
      <c r="B25" s="8">
        <f>1+0.033*COS(2*'Data 4day'!A24*PI()/365)</f>
        <v>0.96764451770806614</v>
      </c>
      <c r="C25" s="8">
        <f>0.409*SIN(((2*PI()*'Data 4day'!A24)/365)-1.39)</f>
        <v>0.40893973380353849</v>
      </c>
      <c r="D25" s="8">
        <f>ACOS(-TAN('Data 4day'!$E$2*PI()/180)*TAN(C25))</f>
        <v>1.7086224789268976</v>
      </c>
      <c r="E25" s="23">
        <f>('Data 4day'!C25+'Data 4day'!D25)/2</f>
        <v>25.95</v>
      </c>
      <c r="F25" s="8">
        <f t="shared" si="0"/>
        <v>0.19818767999703063</v>
      </c>
      <c r="G25" s="8">
        <f>'Data 4day'!E24*4.87/LN(67.8*'Data 4day'!$H$2-5.42)</f>
        <v>5.0011110187435168</v>
      </c>
      <c r="H25" s="8">
        <f>0.6108*EXP(17.27*'Data 4day'!C25/('Data 4day'!C25+237.3))</f>
        <v>4.4164290333261924</v>
      </c>
      <c r="I25" s="8">
        <f>0.6108*EXP(17.27*'Data 4day'!D25/('Data 4day'!D25+237.3))</f>
        <v>2.5177224920902961</v>
      </c>
      <c r="J25" s="8">
        <f t="shared" si="1"/>
        <v>3.4670757627082445</v>
      </c>
      <c r="K25" s="8">
        <f>(I25*'Data 4day'!F25+H25*'Data 4day'!G25)/200</f>
        <v>2.0873612088701545</v>
      </c>
      <c r="L25" s="8">
        <f>24*60/PI()*0.0082*B25*(D25*SIN('Data 4day'!$E$2)*SIN(C25)+COS('Data 4day'!$E$2)*COS(C25)*SIN(D25))</f>
        <v>-1.3400310289487509</v>
      </c>
      <c r="M25" s="8">
        <f>(0.75+2/100000*'Data 4day'!$E$3)*L25</f>
        <v>-1.0189595944126302</v>
      </c>
      <c r="N25" s="8">
        <f>(0.25+0.5*(1-'Data 4day'!H25/8))*L25</f>
        <v>-0.41875969654648465</v>
      </c>
      <c r="O25" s="8">
        <f t="shared" si="2"/>
        <v>-0.32244496634079317</v>
      </c>
      <c r="P25" s="8">
        <f>4.903*(10^(-9))*(0.34-0.14*SQRT(K25))*(1.35*(N25/M25)-0.35)*(('Data 4day'!C25+273.16)^4+('Data 4day'!D25+273.16)^4)/2</f>
        <v>1.1087197218729925</v>
      </c>
      <c r="Q25" s="8">
        <f t="shared" si="3"/>
        <v>-1.4311646882137856</v>
      </c>
    </row>
    <row r="26" spans="1:17" s="39" customFormat="1" ht="38.1" customHeight="1" x14ac:dyDescent="0.3">
      <c r="A26" s="38">
        <v>43638</v>
      </c>
      <c r="B26" s="8">
        <f>1+0.033*COS(2*'Data 4day'!A25*PI()/365)</f>
        <v>0.96753759330547084</v>
      </c>
      <c r="C26" s="8">
        <f>0.409*SIN(((2*PI()*'Data 4day'!A25)/365)-1.39)</f>
        <v>0.40899999954517041</v>
      </c>
      <c r="D26" s="8">
        <f>ACOS(-TAN('Data 4day'!$E$2*PI()/180)*TAN(C26))</f>
        <v>1.7086453909539301</v>
      </c>
      <c r="E26" s="23">
        <f>('Data 4day'!C26+'Data 4day'!D26)/2</f>
        <v>27.35</v>
      </c>
      <c r="F26" s="8">
        <f t="shared" si="0"/>
        <v>0.21292906119357313</v>
      </c>
      <c r="G26" s="8">
        <f>'Data 4day'!E25*4.87/LN(67.8*'Data 4day'!$H$2-5.42)</f>
        <v>5.2789505197848232</v>
      </c>
      <c r="H26" s="8">
        <f>0.6108*EXP(17.27*'Data 4day'!C26/('Data 4day'!C26+237.3))</f>
        <v>4.8907789302521092</v>
      </c>
      <c r="I26" s="8">
        <f>0.6108*EXP(17.27*'Data 4day'!D26/('Data 4day'!D26+237.3))</f>
        <v>2.6763336594163714</v>
      </c>
      <c r="J26" s="8">
        <f t="shared" si="1"/>
        <v>3.7835562948342405</v>
      </c>
      <c r="K26" s="8">
        <f>(I26*'Data 4day'!F26+H26*'Data 4day'!G26)/200</f>
        <v>2.4777871271854814</v>
      </c>
      <c r="L26" s="8">
        <f>24*60/PI()*0.0082*B26*(D26*SIN('Data 4day'!$E$2)*SIN(C26)+COS('Data 4day'!$E$2)*COS(C26)*SIN(D26))</f>
        <v>-1.3402712289898977</v>
      </c>
      <c r="M26" s="8">
        <f>(0.75+2/100000*'Data 4day'!$E$3)*L26</f>
        <v>-1.0191422425239183</v>
      </c>
      <c r="N26" s="8">
        <f>(0.25+0.5*(1-'Data 4day'!H26/8))*L26</f>
        <v>-0.58636866268308019</v>
      </c>
      <c r="O26" s="8">
        <f t="shared" si="2"/>
        <v>-0.45150387026597177</v>
      </c>
      <c r="P26" s="8">
        <f>4.903*(10^(-9))*(0.34-0.14*SQRT(K26))*(1.35*(N26/M26)-0.35)*(('Data 4day'!C26+273.16)^4+('Data 4day'!D26+273.16)^4)/2</f>
        <v>2.0447535221284343</v>
      </c>
      <c r="Q26" s="8">
        <f t="shared" si="3"/>
        <v>-2.4962573923944062</v>
      </c>
    </row>
    <row r="27" spans="1:17" s="39" customFormat="1" ht="38.1" customHeight="1" x14ac:dyDescent="0.3">
      <c r="A27" s="38">
        <v>43639</v>
      </c>
      <c r="B27" s="8">
        <f>1+0.033*COS(2*'Data 4day'!A26*PI()/365)</f>
        <v>0.96744028821457528</v>
      </c>
      <c r="C27" s="8">
        <f>0.409*SIN(((2*PI()*'Data 4day'!A26)/365)-1.39)</f>
        <v>0.40893906975999411</v>
      </c>
      <c r="D27" s="8">
        <f>ACOS(-TAN('Data 4day'!$E$2*PI()/180)*TAN(C27))</f>
        <v>1.7086222264757203</v>
      </c>
      <c r="E27" s="23">
        <f>('Data 4day'!C27+'Data 4day'!D27)/2</f>
        <v>23.95</v>
      </c>
      <c r="F27" s="8">
        <f t="shared" si="0"/>
        <v>0.17862512717511997</v>
      </c>
      <c r="G27" s="8">
        <f>'Data 4day'!E26*4.87/LN(67.8*'Data 4day'!$H$2-5.42)</f>
        <v>9.4465430354044209</v>
      </c>
      <c r="H27" s="8">
        <f>0.6108*EXP(17.27*'Data 4day'!C27/('Data 4day'!C27+237.3))</f>
        <v>3.671270209291702</v>
      </c>
      <c r="I27" s="8">
        <f>0.6108*EXP(17.27*'Data 4day'!D27/('Data 4day'!D27+237.3))</f>
        <v>2.3968104104453793</v>
      </c>
      <c r="J27" s="8">
        <f t="shared" si="1"/>
        <v>3.0340403098685407</v>
      </c>
      <c r="K27" s="8">
        <f>(I27*'Data 4day'!F27+H27*'Data 4day'!G27)/200</f>
        <v>2.427499529683816</v>
      </c>
      <c r="L27" s="8">
        <f>24*60/PI()*0.0082*B27*(D27*SIN('Data 4day'!$E$2)*SIN(C27)+COS('Data 4day'!$E$2)*COS(C27)*SIN(D27))</f>
        <v>-1.3397439264010569</v>
      </c>
      <c r="M27" s="8">
        <f>(0.75+2/100000*'Data 4day'!$E$3)*L27</f>
        <v>-1.0187412816353636</v>
      </c>
      <c r="N27" s="8">
        <f>(0.25+0.5*(1-'Data 4day'!H27/8))*L27</f>
        <v>-0.33493598160026422</v>
      </c>
      <c r="O27" s="8">
        <f t="shared" si="2"/>
        <v>-0.25790070583220348</v>
      </c>
      <c r="P27" s="8">
        <f>4.903*(10^(-9))*(0.34-0.14*SQRT(K27))*(1.35*(N27/M27)-0.35)*(('Data 4day'!C27+273.16)^4+('Data 4day'!D27+273.16)^4)/2</f>
        <v>0.43734716285434583</v>
      </c>
      <c r="Q27" s="8">
        <f t="shared" si="3"/>
        <v>-0.69524786868654931</v>
      </c>
    </row>
    <row r="28" spans="1:17" s="39" customFormat="1" ht="38.1" customHeight="1" x14ac:dyDescent="0.3">
      <c r="A28" s="38">
        <v>43640</v>
      </c>
      <c r="B28" s="8">
        <f>1+0.033*COS(2*'Data 4day'!A27*PI()/365)</f>
        <v>0.96735263126897797</v>
      </c>
      <c r="C28" s="8">
        <f>0.409*SIN(((2*PI()*'Data 4day'!A27)/365)-1.39)</f>
        <v>0.40875696250282001</v>
      </c>
      <c r="D28" s="8">
        <f>ACOS(-TAN('Data 4day'!$E$2*PI()/180)*TAN(C28))</f>
        <v>1.7085530000977538</v>
      </c>
      <c r="E28" s="23">
        <f>('Data 4day'!C28+'Data 4day'!D28)/2</f>
        <v>25.4</v>
      </c>
      <c r="F28" s="8">
        <f t="shared" si="0"/>
        <v>0.1926363801049692</v>
      </c>
      <c r="G28" s="8">
        <f>'Data 4day'!E27*4.87/LN(67.8*'Data 4day'!$H$2-5.42)</f>
        <v>6.6681480249913561</v>
      </c>
      <c r="H28" s="8">
        <f>0.6108*EXP(17.27*'Data 4day'!C28/('Data 4day'!C28+237.3))</f>
        <v>4.2919830424837384</v>
      </c>
      <c r="I28" s="8">
        <f>0.6108*EXP(17.27*'Data 4day'!D28/('Data 4day'!D28+237.3))</f>
        <v>2.4265523121060211</v>
      </c>
      <c r="J28" s="8">
        <f t="shared" si="1"/>
        <v>3.3592676772948797</v>
      </c>
      <c r="K28" s="8">
        <f>(I28*'Data 4day'!F28+H28*'Data 4day'!G28)/200</f>
        <v>2.3673957680061513</v>
      </c>
      <c r="L28" s="8">
        <f>24*60/PI()*0.0082*B28*(D28*SIN('Data 4day'!$E$2)*SIN(C28)+COS('Data 4day'!$E$2)*COS(C28)*SIN(D28))</f>
        <v>-1.3384495390222939</v>
      </c>
      <c r="M28" s="8">
        <f>(0.75+2/100000*'Data 4day'!$E$3)*L28</f>
        <v>-1.0177570294725522</v>
      </c>
      <c r="N28" s="8">
        <f>(0.25+0.5*(1-'Data 4day'!H28/8))*L28</f>
        <v>-0.41826548094446686</v>
      </c>
      <c r="O28" s="8">
        <f t="shared" si="2"/>
        <v>-0.32206442032723948</v>
      </c>
      <c r="P28" s="8">
        <f>4.903*(10^(-9))*(0.34-0.14*SQRT(K28))*(1.35*(N28/M28)-0.35)*(('Data 4day'!C28+273.16)^4+('Data 4day'!D28+273.16)^4)/2</f>
        <v>0.99561826464758785</v>
      </c>
      <c r="Q28" s="8">
        <f t="shared" si="3"/>
        <v>-1.3176826849748273</v>
      </c>
    </row>
    <row r="29" spans="1:17" s="39" customFormat="1" ht="38.1" customHeight="1" x14ac:dyDescent="0.3">
      <c r="A29" s="38">
        <v>43641</v>
      </c>
      <c r="B29" s="8">
        <f>1+0.033*COS(2*'Data 4day'!A28*PI()/365)</f>
        <v>0.96727464844332345</v>
      </c>
      <c r="C29" s="8">
        <f>0.409*SIN(((2*PI()*'Data 4day'!A28)/365)-1.39)</f>
        <v>0.40845373173595856</v>
      </c>
      <c r="D29" s="8">
        <f>ACOS(-TAN('Data 4day'!$E$2*PI()/180)*TAN(C29))</f>
        <v>1.7084377554464136</v>
      </c>
      <c r="E29" s="23">
        <f>('Data 4day'!C29+'Data 4day'!D29)/2</f>
        <v>25.9</v>
      </c>
      <c r="F29" s="8">
        <f t="shared" si="0"/>
        <v>0.19767751536034411</v>
      </c>
      <c r="G29" s="8">
        <f>'Data 4day'!E28*4.87/LN(67.8*'Data 4day'!$H$2-5.42)</f>
        <v>8.0573455301978871</v>
      </c>
      <c r="H29" s="8">
        <f>0.6108*EXP(17.27*'Data 4day'!C29/('Data 4day'!C29+237.3))</f>
        <v>4.2919830424837384</v>
      </c>
      <c r="I29" s="8">
        <f>0.6108*EXP(17.27*'Data 4day'!D29/('Data 4day'!D29+237.3))</f>
        <v>2.5801527260359443</v>
      </c>
      <c r="J29" s="8">
        <f t="shared" si="1"/>
        <v>3.4360678842598413</v>
      </c>
      <c r="K29" s="8">
        <f>(I29*'Data 4day'!F29+H29*'Data 4day'!G29)/200</f>
        <v>2.344614022512999</v>
      </c>
      <c r="L29" s="8">
        <f>24*60/PI()*0.0082*B29*(D29*SIN('Data 4day'!$E$2)*SIN(C29)+COS('Data 4day'!$E$2)*COS(C29)*SIN(D29))</f>
        <v>-1.3363887402607824</v>
      </c>
      <c r="M29" s="8">
        <f>(0.75+2/100000*'Data 4day'!$E$3)*L29</f>
        <v>-1.0161899980942988</v>
      </c>
      <c r="N29" s="8">
        <f>(0.25+0.5*(1-'Data 4day'!H29/8))*L29</f>
        <v>-0.50114577759779344</v>
      </c>
      <c r="O29" s="8">
        <f t="shared" si="2"/>
        <v>-0.38588224875030097</v>
      </c>
      <c r="P29" s="8">
        <f>4.903*(10^(-9))*(0.34-0.14*SQRT(K29))*(1.35*(N29/M29)-0.35)*(('Data 4day'!C29+273.16)^4+('Data 4day'!D29+273.16)^4)/2</f>
        <v>1.5577422688934066</v>
      </c>
      <c r="Q29" s="8">
        <f t="shared" si="3"/>
        <v>-1.9436245176437077</v>
      </c>
    </row>
    <row r="30" spans="1:17" s="39" customFormat="1" ht="38.1" customHeight="1" x14ac:dyDescent="0.3">
      <c r="A30" s="38">
        <v>43642</v>
      </c>
      <c r="B30" s="8">
        <f>1+0.033*COS(2*'Data 4day'!A29*PI()/365)</f>
        <v>0.96720636284560613</v>
      </c>
      <c r="C30" s="8">
        <f>0.409*SIN(((2*PI()*'Data 4day'!A29)/365)-1.39)</f>
        <v>0.40802946731323025</v>
      </c>
      <c r="D30" s="8">
        <f>ACOS(-TAN('Data 4day'!$E$2*PI()/180)*TAN(C30))</f>
        <v>1.7082765650766878</v>
      </c>
      <c r="E30" s="23">
        <f>('Data 4day'!C30+'Data 4day'!D30)/2</f>
        <v>32.15</v>
      </c>
      <c r="F30" s="8">
        <f t="shared" si="0"/>
        <v>0.27066042882010366</v>
      </c>
      <c r="G30" s="8">
        <f>'Data 4day'!E29*4.87/LN(67.8*'Data 4day'!$H$2-5.42)</f>
        <v>8.6130245322804999</v>
      </c>
      <c r="H30" s="8">
        <f>0.6108*EXP(17.27*'Data 4day'!C30/('Data 4day'!C30+237.3))</f>
        <v>6.7693932881163699</v>
      </c>
      <c r="I30" s="8">
        <f>0.6108*EXP(17.27*'Data 4day'!D30/('Data 4day'!D30+237.3))</f>
        <v>3.3416202151479171</v>
      </c>
      <c r="J30" s="8">
        <f t="shared" si="1"/>
        <v>5.0555067516321435</v>
      </c>
      <c r="K30" s="8">
        <f>(I30*'Data 4day'!F30+H30*'Data 4day'!G30)/200</f>
        <v>1.5883062131598291</v>
      </c>
      <c r="L30" s="8">
        <f>24*60/PI()*0.0082*B30*(D30*SIN('Data 4day'!$E$2)*SIN(C30)+COS('Data 4day'!$E$2)*COS(C30)*SIN(D30))</f>
        <v>-1.3335624586115038</v>
      </c>
      <c r="M30" s="8">
        <f>(0.75+2/100000*'Data 4day'!$E$3)*L30</f>
        <v>-1.0140408935281875</v>
      </c>
      <c r="N30" s="8">
        <f>(0.25+0.5*(1-'Data 4day'!H30/8))*L30</f>
        <v>-0.5000859219793139</v>
      </c>
      <c r="O30" s="8">
        <f t="shared" si="2"/>
        <v>-0.38506615992407173</v>
      </c>
      <c r="P30" s="8">
        <f>4.903*(10^(-9))*(0.34-0.14*SQRT(K30))*(1.35*(N30/M30)-0.35)*(('Data 4day'!C30+273.16)^4+('Data 4day'!D30+273.16)^4)/2</f>
        <v>2.2057890661421697</v>
      </c>
      <c r="Q30" s="8">
        <f t="shared" si="3"/>
        <v>-2.5908552260662416</v>
      </c>
    </row>
    <row r="31" spans="1:17" s="39" customFormat="1" ht="38.1" customHeight="1" x14ac:dyDescent="0.3">
      <c r="A31" s="38">
        <v>43643</v>
      </c>
      <c r="B31" s="8">
        <f>1+0.033*COS(2*'Data 4day'!A30*PI()/365)</f>
        <v>0.96714779471032231</v>
      </c>
      <c r="C31" s="8">
        <f>0.409*SIN(((2*PI()*'Data 4day'!A30)/365)-1.39)</f>
        <v>0.40748429495333988</v>
      </c>
      <c r="D31" s="8">
        <f>ACOS(-TAN('Data 4day'!$E$2*PI()/180)*TAN(C31))</f>
        <v>1.7080695303189011</v>
      </c>
      <c r="E31" s="23">
        <f>('Data 4day'!C31+'Data 4day'!D31)/2</f>
        <v>33.200000000000003</v>
      </c>
      <c r="F31" s="8">
        <f t="shared" si="0"/>
        <v>0.28489617260217864</v>
      </c>
      <c r="G31" s="8">
        <f>'Data 4day'!E30*4.87/LN(67.8*'Data 4day'!$H$2-5.42)</f>
        <v>3.8897530145782908</v>
      </c>
      <c r="H31" s="8">
        <f>0.6108*EXP(17.27*'Data 4day'!C31/('Data 4day'!C31+237.3))</f>
        <v>7.5744358486482986</v>
      </c>
      <c r="I31" s="8">
        <f>0.6108*EXP(17.27*'Data 4day'!D31/('Data 4day'!D31+237.3))</f>
        <v>3.3416202151479171</v>
      </c>
      <c r="J31" s="8">
        <f t="shared" si="1"/>
        <v>5.4580280318981078</v>
      </c>
      <c r="K31" s="8">
        <f>(I31*'Data 4day'!F31+H31*'Data 4day'!G31)/200</f>
        <v>1.4874760211455189</v>
      </c>
      <c r="L31" s="8">
        <f>24*60/PI()*0.0082*B31*(D31*SIN('Data 4day'!$E$2)*SIN(C31)+COS('Data 4day'!$E$2)*COS(C31)*SIN(D31))</f>
        <v>-1.329971877138429</v>
      </c>
      <c r="M31" s="8">
        <f>(0.75+2/100000*'Data 4day'!$E$3)*L31</f>
        <v>-1.0113106153760614</v>
      </c>
      <c r="N31" s="8">
        <f>(0.25+0.5*(1-'Data 4day'!H31/8))*L31</f>
        <v>-0.58186269624806264</v>
      </c>
      <c r="O31" s="8">
        <f t="shared" si="2"/>
        <v>-0.44803427611100827</v>
      </c>
      <c r="P31" s="8">
        <f>4.903*(10^(-9))*(0.34-0.14*SQRT(K31))*(1.35*(N31/M31)-0.35)*(('Data 4day'!C31+273.16)^4+('Data 4day'!D31+273.16)^4)/2</f>
        <v>3.1300856522023164</v>
      </c>
      <c r="Q31" s="8">
        <f t="shared" si="3"/>
        <v>-3.5781199283133245</v>
      </c>
    </row>
    <row r="32" spans="1:17" s="39" customFormat="1" ht="38.1" customHeight="1" x14ac:dyDescent="0.3">
      <c r="A32" s="38">
        <v>43644</v>
      </c>
      <c r="B32" s="8">
        <f>1+0.033*COS(2*'Data 4day'!A31*PI()/365)</f>
        <v>0.96709896139247453</v>
      </c>
      <c r="C32" s="8">
        <f>0.409*SIN(((2*PI()*'Data 4day'!A31)/365)-1.39)</f>
        <v>0.40681837620262351</v>
      </c>
      <c r="D32" s="8">
        <f>ACOS(-TAN('Data 4day'!$E$2*PI()/180)*TAN(C32))</f>
        <v>1.707816781065127</v>
      </c>
      <c r="E32" s="23">
        <f>('Data 4day'!C32+'Data 4day'!D32)/2</f>
        <v>31.950000000000003</v>
      </c>
      <c r="F32" s="8">
        <f t="shared" si="0"/>
        <v>0.26801754968627317</v>
      </c>
      <c r="G32" s="8">
        <f>'Data 4day'!E31*4.87/LN(67.8*'Data 4day'!$H$2-5.42)</f>
        <v>5.0011110187435168</v>
      </c>
      <c r="H32" s="8">
        <f>0.6108*EXP(17.27*'Data 4day'!C32/('Data 4day'!C32+237.3))</f>
        <v>7.4545941784537115</v>
      </c>
      <c r="I32" s="8">
        <f>0.6108*EXP(17.27*'Data 4day'!D32/('Data 4day'!D32+237.3))</f>
        <v>2.9306073746865935</v>
      </c>
      <c r="J32" s="8">
        <f t="shared" si="1"/>
        <v>5.1926007765701527</v>
      </c>
      <c r="K32" s="8">
        <f>(I32*'Data 4day'!F32+H32*'Data 4day'!G32)/200</f>
        <v>1.6013530822597106</v>
      </c>
      <c r="L32" s="8">
        <f>24*60/PI()*0.0082*B32*(D32*SIN('Data 4day'!$E$2)*SIN(C32)+COS('Data 4day'!$E$2)*COS(C32)*SIN(D32))</f>
        <v>-1.325618432917202</v>
      </c>
      <c r="M32" s="8">
        <f>(0.75+2/100000*'Data 4day'!$E$3)*L32</f>
        <v>-1.0080002563902404</v>
      </c>
      <c r="N32" s="8">
        <f>(0.25+0.5*(1-'Data 4day'!H32/8))*L32</f>
        <v>-0.57995806440127584</v>
      </c>
      <c r="O32" s="8">
        <f t="shared" si="2"/>
        <v>-0.4465677095889824</v>
      </c>
      <c r="P32" s="8">
        <f>4.903*(10^(-9))*(0.34-0.14*SQRT(K32))*(1.35*(N32/M32)-0.35)*(('Data 4day'!C32+273.16)^4+('Data 4day'!D32+273.16)^4)/2</f>
        <v>2.965487230299328</v>
      </c>
      <c r="Q32" s="8">
        <f t="shared" si="3"/>
        <v>-3.4120549398883107</v>
      </c>
    </row>
    <row r="33" spans="1:17" s="39" customFormat="1" ht="38.1" customHeight="1" x14ac:dyDescent="0.3">
      <c r="A33" s="38">
        <v>43645</v>
      </c>
      <c r="B33" s="8">
        <f>1+0.033*COS(2*'Data 4day'!A32*PI()/365)</f>
        <v>0.96705987736242871</v>
      </c>
      <c r="C33" s="8">
        <f>0.409*SIN(((2*PI()*'Data 4day'!A32)/365)-1.39)</f>
        <v>0.40603190838717862</v>
      </c>
      <c r="D33" s="8">
        <f>ACOS(-TAN('Data 4day'!$E$2*PI()/180)*TAN(C33))</f>
        <v>1.7075184754961883</v>
      </c>
      <c r="E33" s="23">
        <f>('Data 4day'!C33+'Data 4day'!D33)/2</f>
        <v>31.95</v>
      </c>
      <c r="F33" s="8">
        <f t="shared" si="0"/>
        <v>0.268017549686273</v>
      </c>
      <c r="G33" s="8">
        <f>'Data 4day'!E32*4.87/LN(67.8*'Data 4day'!$H$2-5.42)</f>
        <v>5.8346295218674369</v>
      </c>
      <c r="H33" s="8">
        <f>0.6108*EXP(17.27*'Data 4day'!C33/('Data 4day'!C33+237.3))</f>
        <v>7.1813201064569121</v>
      </c>
      <c r="I33" s="8">
        <f>0.6108*EXP(17.27*'Data 4day'!D33/('Data 4day'!D33+237.3))</f>
        <v>3.0563126530167612</v>
      </c>
      <c r="J33" s="8">
        <f t="shared" si="1"/>
        <v>5.1188163797368365</v>
      </c>
      <c r="K33" s="8">
        <f>(I33*'Data 4day'!F33+H33*'Data 4day'!G33)/200</f>
        <v>1.6133968140758974</v>
      </c>
      <c r="L33" s="8">
        <f>24*60/PI()*0.0082*B33*(D33*SIN('Data 4day'!$E$2)*SIN(C33)+COS('Data 4day'!$E$2)*COS(C33)*SIN(D33))</f>
        <v>-1.3205038164404626</v>
      </c>
      <c r="M33" s="8">
        <f>(0.75+2/100000*'Data 4day'!$E$3)*L33</f>
        <v>-1.0041111020213276</v>
      </c>
      <c r="N33" s="8">
        <f>(0.25+0.5*(1-'Data 4day'!H33/8))*L33</f>
        <v>-0.66025190822023128</v>
      </c>
      <c r="O33" s="8">
        <f t="shared" si="2"/>
        <v>-0.50839396932957814</v>
      </c>
      <c r="P33" s="8">
        <f>4.903*(10^(-9))*(0.34-0.14*SQRT(K33))*(1.35*(N33/M33)-0.35)*(('Data 4day'!C33+273.16)^4+('Data 4day'!D33+273.16)^4)/2</f>
        <v>3.7186946370469016</v>
      </c>
      <c r="Q33" s="8">
        <f t="shared" si="3"/>
        <v>-4.2270886063764799</v>
      </c>
    </row>
    <row r="34" spans="1:17" s="39" customFormat="1" ht="38.1" customHeight="1" x14ac:dyDescent="0.3">
      <c r="A34" s="38">
        <v>43646</v>
      </c>
      <c r="B34" s="8">
        <f>1+0.033*COS(2*'Data 4day'!A33*PI()/365)</f>
        <v>0.96703055420162642</v>
      </c>
      <c r="C34" s="8">
        <f>0.409*SIN(((2*PI()*'Data 4day'!A33)/365)-1.39)</f>
        <v>0.40512512455439242</v>
      </c>
      <c r="D34" s="8">
        <f>ACOS(-TAN('Data 4day'!$E$2*PI()/180)*TAN(C34))</f>
        <v>1.7071747997504112</v>
      </c>
      <c r="E34" s="23">
        <f>('Data 4day'!C34+'Data 4day'!D34)/2</f>
        <v>28.150000000000002</v>
      </c>
      <c r="F34" s="8">
        <f t="shared" si="0"/>
        <v>0.22175898387159165</v>
      </c>
      <c r="G34" s="8">
        <f>'Data 4day'!E33*4.87/LN(67.8*'Data 4day'!$H$2-5.42)</f>
        <v>5.2789505197848232</v>
      </c>
      <c r="H34" s="8">
        <f>0.6108*EXP(17.27*'Data 4day'!C34/('Data 4day'!C34+237.3))</f>
        <v>5.2310503012853271</v>
      </c>
      <c r="I34" s="8">
        <f>0.6108*EXP(17.27*'Data 4day'!D34/('Data 4day'!D34+237.3))</f>
        <v>2.7421805492514406</v>
      </c>
      <c r="J34" s="8">
        <f t="shared" si="1"/>
        <v>3.9866154252683836</v>
      </c>
      <c r="K34" s="8">
        <f>(I34*'Data 4day'!F34+H34*'Data 4day'!G34)/200</f>
        <v>2.381810762837635</v>
      </c>
      <c r="L34" s="8">
        <f>24*60/PI()*0.0082*B34*(D34*SIN('Data 4day'!$E$2)*SIN(C34)+COS('Data 4day'!$E$2)*COS(C34)*SIN(D34))</f>
        <v>-1.3146299709871268</v>
      </c>
      <c r="M34" s="8">
        <f>(0.75+2/100000*'Data 4day'!$E$3)*L34</f>
        <v>-0.99964462993861114</v>
      </c>
      <c r="N34" s="8">
        <f>(0.25+0.5*(1-'Data 4day'!H34/8))*L34</f>
        <v>-0.65731498549356338</v>
      </c>
      <c r="O34" s="8">
        <f t="shared" si="2"/>
        <v>-0.50613253883004383</v>
      </c>
      <c r="P34" s="8">
        <f>4.903*(10^(-9))*(0.34-0.14*SQRT(K34))*(1.35*(N34/M34)-0.35)*(('Data 4day'!C34+273.16)^4+('Data 4day'!D34+273.16)^4)/2</f>
        <v>2.6985508763250516</v>
      </c>
      <c r="Q34" s="8">
        <f t="shared" si="3"/>
        <v>-3.2046834151550954</v>
      </c>
    </row>
    <row r="35" spans="1:17" s="39" customFormat="1" ht="38.1" customHeight="1" x14ac:dyDescent="0.3">
      <c r="A35" s="38">
        <v>43647</v>
      </c>
      <c r="B35" s="8">
        <f>1+0.033*COS(2*'Data 4day'!A34*PI()/365)</f>
        <v>0.96701100059915313</v>
      </c>
      <c r="C35" s="8">
        <f>0.409*SIN(((2*PI()*'Data 4day'!A34)/365)-1.39)</f>
        <v>0.40409829340388442</v>
      </c>
      <c r="D35" s="8">
        <f>ACOS(-TAN('Data 4day'!$E$2*PI()/180)*TAN(C35))</f>
        <v>1.7067859675355304</v>
      </c>
      <c r="E35" s="23">
        <f>('Data 4day'!C35+'Data 4day'!D35)/2</f>
        <v>27.75</v>
      </c>
      <c r="F35" s="8">
        <f t="shared" si="0"/>
        <v>0.21730633422173207</v>
      </c>
      <c r="G35" s="8">
        <f>'Data 4day'!E34*4.87/LN(67.8*'Data 4day'!$H$2-5.42)</f>
        <v>8.3351850312391953</v>
      </c>
      <c r="H35" s="8">
        <f>0.6108*EXP(17.27*'Data 4day'!C35/('Data 4day'!C35+237.3))</f>
        <v>5.1154132953859861</v>
      </c>
      <c r="I35" s="8">
        <f>0.6108*EXP(17.27*'Data 4day'!D35/('Data 4day'!D35+237.3))</f>
        <v>2.6763336594163714</v>
      </c>
      <c r="J35" s="8">
        <f t="shared" si="1"/>
        <v>3.895873477401179</v>
      </c>
      <c r="K35" s="8">
        <f>(I35*'Data 4day'!F35+H35*'Data 4day'!G35)/200</f>
        <v>2.3347002221870059</v>
      </c>
      <c r="L35" s="8">
        <f>24*60/PI()*0.0082*B35*(D35*SIN('Data 4day'!$E$2)*SIN(C35)+COS('Data 4day'!$E$2)*COS(C35)*SIN(D35))</f>
        <v>-1.3079990919570064</v>
      </c>
      <c r="M35" s="8">
        <f>(0.75+2/100000*'Data 4day'!$E$3)*L35</f>
        <v>-0.99460250952410756</v>
      </c>
      <c r="N35" s="8">
        <f>(0.25+0.5*(1-'Data 4day'!H35/8))*L35</f>
        <v>-0.49049965948387741</v>
      </c>
      <c r="O35" s="8">
        <f t="shared" si="2"/>
        <v>-0.3776847378025856</v>
      </c>
      <c r="P35" s="8">
        <f>4.903*(10^(-9))*(0.34-0.14*SQRT(K35))*(1.35*(N35/M35)-0.35)*(('Data 4day'!C35+273.16)^4+('Data 4day'!D35+273.16)^4)/2</f>
        <v>1.6036940595597626</v>
      </c>
      <c r="Q35" s="8">
        <f t="shared" si="3"/>
        <v>-1.9813787973623482</v>
      </c>
    </row>
    <row r="36" spans="1:17" s="39" customFormat="1" ht="38.1" customHeight="1" x14ac:dyDescent="0.3">
      <c r="A36" s="38">
        <v>43648</v>
      </c>
      <c r="B36" s="8">
        <f>1+0.033*COS(2*'Data 4day'!A35*PI()/365)</f>
        <v>0.96700122234916319</v>
      </c>
      <c r="C36" s="8">
        <f>0.409*SIN(((2*PI()*'Data 4day'!A35)/365)-1.39)</f>
        <v>0.40295171920788542</v>
      </c>
      <c r="D36" s="8">
        <f>ACOS(-TAN('Data 4day'!$E$2*PI()/180)*TAN(C36))</f>
        <v>1.7063522196853849</v>
      </c>
      <c r="E36" s="23">
        <f>('Data 4day'!C36+'Data 4day'!D36)/2</f>
        <v>27.799999999999997</v>
      </c>
      <c r="F36" s="8">
        <f t="shared" si="0"/>
        <v>0.21785877242715071</v>
      </c>
      <c r="G36" s="8">
        <f>'Data 4day'!E35*4.87/LN(67.8*'Data 4day'!$H$2-5.42)</f>
        <v>8.6130245322804999</v>
      </c>
      <c r="H36" s="8">
        <f>0.6108*EXP(17.27*'Data 4day'!C36/('Data 4day'!C36+237.3))</f>
        <v>4.9739919933544527</v>
      </c>
      <c r="I36" s="8">
        <f>0.6108*EXP(17.27*'Data 4day'!D36/('Data 4day'!D36+237.3))</f>
        <v>2.7756312335019815</v>
      </c>
      <c r="J36" s="8">
        <f t="shared" si="1"/>
        <v>3.8748116134282169</v>
      </c>
      <c r="K36" s="8">
        <f>(I36*'Data 4day'!F36+H36*'Data 4day'!G36)/200</f>
        <v>2.2981271459346204</v>
      </c>
      <c r="L36" s="8">
        <f>24*60/PI()*0.0082*B36*(D36*SIN('Data 4day'!$E$2)*SIN(C36)+COS('Data 4day'!$E$2)*COS(C36)*SIN(D36))</f>
        <v>-1.3006136261723005</v>
      </c>
      <c r="M36" s="8">
        <f>(0.75+2/100000*'Data 4day'!$E$3)*L36</f>
        <v>-0.98898660134141725</v>
      </c>
      <c r="N36" s="8">
        <f>(0.25+0.5*(1-'Data 4day'!H36/8))*L36</f>
        <v>-0.48773010981461268</v>
      </c>
      <c r="O36" s="8">
        <f t="shared" si="2"/>
        <v>-0.37555218455725176</v>
      </c>
      <c r="P36" s="8">
        <f>4.903*(10^(-9))*(0.34-0.14*SQRT(K36))*(1.35*(N36/M36)-0.35)*(('Data 4day'!C36+273.16)^4+('Data 4day'!D36+273.16)^4)/2</f>
        <v>1.6255447336798361</v>
      </c>
      <c r="Q36" s="8">
        <f t="shared" si="3"/>
        <v>-2.0010969182370877</v>
      </c>
    </row>
    <row r="37" spans="1:17" s="39" customFormat="1" ht="38.1" customHeight="1" x14ac:dyDescent="0.3">
      <c r="A37" s="38">
        <v>43649</v>
      </c>
      <c r="B37" s="8">
        <f>1+0.033*COS(2*'Data 4day'!A36*PI()/365)</f>
        <v>0.96700122234916319</v>
      </c>
      <c r="C37" s="8">
        <f>0.409*SIN(((2*PI()*'Data 4day'!A36)/365)-1.39)</f>
        <v>0.4016857417210748</v>
      </c>
      <c r="D37" s="8">
        <f>ACOS(-TAN('Data 4day'!$E$2*PI()/180)*TAN(C37))</f>
        <v>1.7058738236632582</v>
      </c>
      <c r="E37" s="23">
        <f>('Data 4day'!C37+'Data 4day'!D37)/2</f>
        <v>27.4</v>
      </c>
      <c r="F37" s="8">
        <f t="shared" si="0"/>
        <v>0.21347213281933025</v>
      </c>
      <c r="G37" s="8">
        <f>'Data 4day'!E36*4.87/LN(67.8*'Data 4day'!$H$2-5.42)</f>
        <v>8.0573455301978871</v>
      </c>
      <c r="H37" s="8">
        <f>0.6108*EXP(17.27*'Data 4day'!C37/('Data 4day'!C37+237.3))</f>
        <v>4.9739919933544527</v>
      </c>
      <c r="I37" s="8">
        <f>0.6108*EXP(17.27*'Data 4day'!D37/('Data 4day'!D37+237.3))</f>
        <v>2.6439311922105757</v>
      </c>
      <c r="J37" s="8">
        <f t="shared" si="1"/>
        <v>3.8089615927825142</v>
      </c>
      <c r="K37" s="8">
        <f>(I37*'Data 4day'!F37+H37*'Data 4day'!G37)/200</f>
        <v>2.3386892855640684</v>
      </c>
      <c r="L37" s="8">
        <f>24*60/PI()*0.0082*B37*(D37*SIN('Data 4day'!$E$2)*SIN(C37)+COS('Data 4day'!$E$2)*COS(C37)*SIN(D37))</f>
        <v>-1.2924762711475151</v>
      </c>
      <c r="M37" s="8">
        <f>(0.75+2/100000*'Data 4day'!$E$3)*L37</f>
        <v>-0.98279895658057037</v>
      </c>
      <c r="N37" s="8">
        <f>(0.25+0.5*(1-'Data 4day'!H37/8))*L37</f>
        <v>-0.32311906778687877</v>
      </c>
      <c r="O37" s="8">
        <f t="shared" si="2"/>
        <v>-0.24880168219589666</v>
      </c>
      <c r="P37" s="8">
        <f>4.903*(10^(-9))*(0.34-0.14*SQRT(K37))*(1.35*(N37/M37)-0.35)*(('Data 4day'!C37+273.16)^4+('Data 4day'!D37+273.16)^4)/2</f>
        <v>0.47366300917433296</v>
      </c>
      <c r="Q37" s="8">
        <f t="shared" si="3"/>
        <v>-0.72246469137022962</v>
      </c>
    </row>
    <row r="38" spans="1:17" s="39" customFormat="1" ht="38.1" customHeight="1" x14ac:dyDescent="0.3">
      <c r="A38" s="38">
        <v>43650</v>
      </c>
      <c r="B38" s="8">
        <f>1+0.033*COS(2*'Data 4day'!A37*PI()/365)</f>
        <v>0.96701100059915313</v>
      </c>
      <c r="C38" s="8">
        <f>0.409*SIN(((2*PI()*'Data 4day'!A37)/365)-1.39)</f>
        <v>0.40030073607990391</v>
      </c>
      <c r="D38" s="8">
        <f>ACOS(-TAN('Data 4day'!$E$2*PI()/180)*TAN(C38))</f>
        <v>1.7053510730139281</v>
      </c>
      <c r="E38" s="23">
        <f>('Data 4day'!C38+'Data 4day'!D38)/2</f>
        <v>28.150000000000002</v>
      </c>
      <c r="F38" s="8">
        <f t="shared" si="0"/>
        <v>0.22175898387159165</v>
      </c>
      <c r="G38" s="8">
        <f>'Data 4day'!E37*4.87/LN(67.8*'Data 4day'!$H$2-5.42)</f>
        <v>7.7795060291565816</v>
      </c>
      <c r="H38" s="8">
        <f>0.6108*EXP(17.27*'Data 4day'!C38/('Data 4day'!C38+237.3))</f>
        <v>5.2310503012853271</v>
      </c>
      <c r="I38" s="8">
        <f>0.6108*EXP(17.27*'Data 4day'!D38/('Data 4day'!D38+237.3))</f>
        <v>2.7421805492514406</v>
      </c>
      <c r="J38" s="8">
        <f t="shared" si="1"/>
        <v>3.9866154252683836</v>
      </c>
      <c r="K38" s="8">
        <f>(I38*'Data 4day'!F38+H38*'Data 4day'!G38)/200</f>
        <v>2.381810762837635</v>
      </c>
      <c r="L38" s="8">
        <f>24*60/PI()*0.0082*B38*(D38*SIN('Data 4day'!$E$2)*SIN(C38)+COS('Data 4day'!$E$2)*COS(C38)*SIN(D38))</f>
        <v>-1.2835899743294186</v>
      </c>
      <c r="M38" s="8">
        <f>(0.75+2/100000*'Data 4day'!$E$3)*L38</f>
        <v>-0.97604181648008981</v>
      </c>
      <c r="N38" s="8">
        <f>(0.25+0.5*(1-'Data 4day'!H38/8))*L38</f>
        <v>-0.64179498716470929</v>
      </c>
      <c r="O38" s="8">
        <f t="shared" si="2"/>
        <v>-0.49418214011682615</v>
      </c>
      <c r="P38" s="8">
        <f>4.903*(10^(-9))*(0.34-0.14*SQRT(K38))*(1.35*(N38/M38)-0.35)*(('Data 4day'!C38+273.16)^4+('Data 4day'!D38+273.16)^4)/2</f>
        <v>2.6985508763250516</v>
      </c>
      <c r="Q38" s="8">
        <f t="shared" si="3"/>
        <v>-3.1927330164418777</v>
      </c>
    </row>
    <row r="39" spans="1:17" s="39" customFormat="1" ht="38.1" customHeight="1" x14ac:dyDescent="0.3">
      <c r="A39" s="38">
        <v>43651</v>
      </c>
      <c r="B39" s="8">
        <f>1+0.033*COS(2*'Data 4day'!A38*PI()/365)</f>
        <v>0.96703055420162642</v>
      </c>
      <c r="C39" s="8">
        <f>0.409*SIN(((2*PI()*'Data 4day'!A38)/365)-1.39)</f>
        <v>0.39879711269143509</v>
      </c>
      <c r="D39" s="8">
        <f>ACOS(-TAN('Data 4day'!$E$2*PI()/180)*TAN(C39))</f>
        <v>1.7047842867666905</v>
      </c>
      <c r="E39" s="23">
        <f>('Data 4day'!C39+'Data 4day'!D39)/2</f>
        <v>27.75</v>
      </c>
      <c r="F39" s="8">
        <f t="shared" si="0"/>
        <v>0.21730633422173207</v>
      </c>
      <c r="G39" s="8">
        <f>'Data 4day'!E38*4.87/LN(67.8*'Data 4day'!$H$2-5.42)</f>
        <v>8.3351850312391953</v>
      </c>
      <c r="H39" s="8">
        <f>0.6108*EXP(17.27*'Data 4day'!C39/('Data 4day'!C39+237.3))</f>
        <v>5.1154132953859861</v>
      </c>
      <c r="I39" s="8">
        <f>0.6108*EXP(17.27*'Data 4day'!D39/('Data 4day'!D39+237.3))</f>
        <v>2.6763336594163714</v>
      </c>
      <c r="J39" s="8">
        <f t="shared" si="1"/>
        <v>3.895873477401179</v>
      </c>
      <c r="K39" s="8">
        <f>(I39*'Data 4day'!F39+H39*'Data 4day'!G39)/200</f>
        <v>2.3347002221870059</v>
      </c>
      <c r="L39" s="8">
        <f>24*60/PI()*0.0082*B39*(D39*SIN('Data 4day'!$E$2)*SIN(C39)+COS('Data 4day'!$E$2)*COS(C39)*SIN(D39))</f>
        <v>-1.2739579323086767</v>
      </c>
      <c r="M39" s="8">
        <f>(0.75+2/100000*'Data 4day'!$E$3)*L39</f>
        <v>-0.96871761172751769</v>
      </c>
      <c r="N39" s="8">
        <f>(0.25+0.5*(1-'Data 4day'!H39/8))*L39</f>
        <v>-0.47773422461575377</v>
      </c>
      <c r="O39" s="8">
        <f t="shared" si="2"/>
        <v>-0.36785535295413041</v>
      </c>
      <c r="P39" s="8">
        <f>4.903*(10^(-9))*(0.34-0.14*SQRT(K39))*(1.35*(N39/M39)-0.35)*(('Data 4day'!C39+273.16)^4+('Data 4day'!D39+273.16)^4)/2</f>
        <v>1.603694059559762</v>
      </c>
      <c r="Q39" s="8">
        <f t="shared" si="3"/>
        <v>-1.9715494125138924</v>
      </c>
    </row>
    <row r="40" spans="1:17" s="39" customFormat="1" ht="38.1" customHeight="1" x14ac:dyDescent="0.3">
      <c r="A40" s="38">
        <v>43652</v>
      </c>
      <c r="B40" s="8">
        <f>1+0.033*COS(2*'Data 4day'!A39*PI()/365)</f>
        <v>0.96705987736242871</v>
      </c>
      <c r="C40" s="8">
        <f>0.409*SIN(((2*PI()*'Data 4day'!A39)/365)-1.39)</f>
        <v>0.39717531711172921</v>
      </c>
      <c r="D40" s="8">
        <f>ACOS(-TAN('Data 4day'!$E$2*PI()/180)*TAN(C40))</f>
        <v>1.7041738087917986</v>
      </c>
      <c r="E40" s="23">
        <f>('Data 4day'!C40+'Data 4day'!D40)/2</f>
        <v>27.799999999999997</v>
      </c>
      <c r="F40" s="8">
        <f t="shared" si="0"/>
        <v>0.21785877242715071</v>
      </c>
      <c r="G40" s="8">
        <f>'Data 4day'!E39*4.87/LN(67.8*'Data 4day'!$H$2-5.42)</f>
        <v>8.6130245322804999</v>
      </c>
      <c r="H40" s="8">
        <f>0.6108*EXP(17.27*'Data 4day'!C40/('Data 4day'!C40+237.3))</f>
        <v>4.9739919933544527</v>
      </c>
      <c r="I40" s="8">
        <f>0.6108*EXP(17.27*'Data 4day'!D40/('Data 4day'!D40+237.3))</f>
        <v>2.7756312335019815</v>
      </c>
      <c r="J40" s="8">
        <f t="shared" si="1"/>
        <v>3.8748116134282169</v>
      </c>
      <c r="K40" s="8">
        <f>(I40*'Data 4day'!F40+H40*'Data 4day'!G40)/200</f>
        <v>2.2981271459346204</v>
      </c>
      <c r="L40" s="8">
        <f>24*60/PI()*0.0082*B40*(D40*SIN('Data 4day'!$E$2)*SIN(C40)+COS('Data 4day'!$E$2)*COS(C40)*SIN(D40))</f>
        <v>-1.2635835900047272</v>
      </c>
      <c r="M40" s="8">
        <f>(0.75+2/100000*'Data 4day'!$E$3)*L40</f>
        <v>-0.96082896183959454</v>
      </c>
      <c r="N40" s="8">
        <f>(0.25+0.5*(1-'Data 4day'!H40/8))*L40</f>
        <v>-0.47384384625177267</v>
      </c>
      <c r="O40" s="8">
        <f t="shared" si="2"/>
        <v>-0.36485976161386496</v>
      </c>
      <c r="P40" s="8">
        <f>4.903*(10^(-9))*(0.34-0.14*SQRT(K40))*(1.35*(N40/M40)-0.35)*(('Data 4day'!C40+273.16)^4+('Data 4day'!D40+273.16)^4)/2</f>
        <v>1.6255447336798361</v>
      </c>
      <c r="Q40" s="8">
        <f t="shared" si="3"/>
        <v>-1.990404495293701</v>
      </c>
    </row>
    <row r="41" spans="1:17" s="39" customFormat="1" ht="38.1" customHeight="1" x14ac:dyDescent="0.3">
      <c r="A41" s="38">
        <v>43653</v>
      </c>
      <c r="B41" s="8">
        <f>1+0.033*COS(2*'Data 4day'!A40*PI()/365)</f>
        <v>0.96709896139247453</v>
      </c>
      <c r="C41" s="8">
        <f>0.409*SIN(((2*PI()*'Data 4day'!A40)/365)-1.39)</f>
        <v>0.3954358299138177</v>
      </c>
      <c r="D41" s="8">
        <f>ACOS(-TAN('Data 4day'!$E$2*PI()/180)*TAN(C41))</f>
        <v>1.7035200071129266</v>
      </c>
      <c r="E41" s="23">
        <f>('Data 4day'!C41+'Data 4day'!D41)/2</f>
        <v>27.4</v>
      </c>
      <c r="F41" s="8">
        <f t="shared" si="0"/>
        <v>0.21347213281933025</v>
      </c>
      <c r="G41" s="8">
        <f>'Data 4day'!E40*4.87/LN(67.8*'Data 4day'!$H$2-5.42)</f>
        <v>8.0573455301978871</v>
      </c>
      <c r="H41" s="8">
        <f>0.6108*EXP(17.27*'Data 4day'!C41/('Data 4day'!C41+237.3))</f>
        <v>4.9739919933544527</v>
      </c>
      <c r="I41" s="8">
        <f>0.6108*EXP(17.27*'Data 4day'!D41/('Data 4day'!D41+237.3))</f>
        <v>2.6439311922105757</v>
      </c>
      <c r="J41" s="8">
        <f t="shared" si="1"/>
        <v>3.8089615927825142</v>
      </c>
      <c r="K41" s="8">
        <f>(I41*'Data 4day'!F41+H41*'Data 4day'!G41)/200</f>
        <v>2.3386892855640684</v>
      </c>
      <c r="L41" s="8">
        <f>24*60/PI()*0.0082*B41*(D41*SIN('Data 4day'!$E$2)*SIN(C41)+COS('Data 4day'!$E$2)*COS(C41)*SIN(D41))</f>
        <v>-1.2524706398254499</v>
      </c>
      <c r="M41" s="8">
        <f>(0.75+2/100000*'Data 4day'!$E$3)*L41</f>
        <v>-0.95237867452327207</v>
      </c>
      <c r="N41" s="8">
        <f>(0.25+0.5*(1-'Data 4day'!H41/8))*L41</f>
        <v>-0.31311765995636248</v>
      </c>
      <c r="O41" s="8">
        <f t="shared" si="2"/>
        <v>-0.24110059816639912</v>
      </c>
      <c r="P41" s="8">
        <f>4.903*(10^(-9))*(0.34-0.14*SQRT(K41))*(1.35*(N41/M41)-0.35)*(('Data 4day'!C41+273.16)^4+('Data 4day'!D41+273.16)^4)/2</f>
        <v>0.47366300917433296</v>
      </c>
      <c r="Q41" s="8">
        <f t="shared" si="3"/>
        <v>-0.71476360734073208</v>
      </c>
    </row>
    <row r="42" spans="1:17" s="39" customFormat="1" ht="38.1" customHeight="1" x14ac:dyDescent="0.3">
      <c r="A42" s="38">
        <v>43654</v>
      </c>
      <c r="B42" s="8">
        <f>1+0.033*COS(2*'Data 4day'!A41*PI()/365)</f>
        <v>0.96714779471032231</v>
      </c>
      <c r="C42" s="8">
        <f>0.409*SIN(((2*PI()*'Data 4day'!A41)/365)-1.39)</f>
        <v>0.39357916654529862</v>
      </c>
      <c r="D42" s="8">
        <f>ACOS(-TAN('Data 4day'!$E$2*PI()/180)*TAN(C42))</f>
        <v>1.7028232731784168</v>
      </c>
      <c r="E42" s="23">
        <f>('Data 4day'!C42+'Data 4day'!D42)/2</f>
        <v>25.2</v>
      </c>
      <c r="F42" s="8">
        <f t="shared" si="0"/>
        <v>0.1906504674317423</v>
      </c>
      <c r="G42" s="8">
        <f>'Data 4day'!E41*4.87/LN(67.8*'Data 4day'!$H$2-5.42)</f>
        <v>7.7795060291565816</v>
      </c>
      <c r="H42" s="8">
        <f>0.6108*EXP(17.27*'Data 4day'!C42/('Data 4day'!C42+237.3))</f>
        <v>4.1228854693811812</v>
      </c>
      <c r="I42" s="8">
        <f>0.6108*EXP(17.27*'Data 4day'!D42/('Data 4day'!D42+237.3))</f>
        <v>2.4717700446226427</v>
      </c>
      <c r="J42" s="8">
        <f t="shared" si="1"/>
        <v>3.2973277570019119</v>
      </c>
      <c r="K42" s="8">
        <f>(I42*'Data 4day'!F42+H42*'Data 4day'!G42)/200</f>
        <v>2.4514528677493304</v>
      </c>
      <c r="L42" s="8">
        <f>24*60/PI()*0.0082*B42*(D42*SIN('Data 4day'!$E$2)*SIN(C42)+COS('Data 4day'!$E$2)*COS(C42)*SIN(D42))</f>
        <v>-1.2406230208030506</v>
      </c>
      <c r="M42" s="8">
        <f>(0.75+2/100000*'Data 4day'!$E$3)*L42</f>
        <v>-0.94336974501863968</v>
      </c>
      <c r="N42" s="8">
        <f>(0.25+0.5*(1-'Data 4day'!H42/8))*L42</f>
        <v>-0.38769469400095335</v>
      </c>
      <c r="O42" s="8">
        <f t="shared" si="2"/>
        <v>-0.29852491438073409</v>
      </c>
      <c r="P42" s="8">
        <f>4.903*(10^(-9))*(0.34-0.14*SQRT(K42))*(1.35*(N42/M42)-0.35)*(('Data 4day'!C42+273.16)^4+('Data 4day'!D42+273.16)^4)/2</f>
        <v>0.96244873742790094</v>
      </c>
      <c r="Q42" s="8">
        <f t="shared" si="3"/>
        <v>-1.260973651808635</v>
      </c>
    </row>
    <row r="43" spans="1:17" s="39" customFormat="1" ht="38.1" customHeight="1" x14ac:dyDescent="0.3">
      <c r="A43" s="38">
        <v>43655</v>
      </c>
      <c r="B43" s="8">
        <f>1+0.033*COS(2*'Data 4day'!A42*PI()/365)</f>
        <v>0.96720636284560613</v>
      </c>
      <c r="C43" s="8">
        <f>0.409*SIN(((2*PI()*'Data 4day'!A42)/365)-1.39)</f>
        <v>0.39160587717559803</v>
      </c>
      <c r="D43" s="8">
        <f>ACOS(-TAN('Data 4day'!$E$2*PI()/180)*TAN(C43))</f>
        <v>1.702084021094201</v>
      </c>
      <c r="E43" s="23">
        <f>('Data 4day'!C43+'Data 4day'!D43)/2</f>
        <v>23.9</v>
      </c>
      <c r="F43" s="8">
        <f t="shared" si="0"/>
        <v>0.17815773880284055</v>
      </c>
      <c r="G43" s="8">
        <f>'Data 4day'!E42*4.87/LN(67.8*'Data 4day'!$H$2-5.42)</f>
        <v>7.5016665281152743</v>
      </c>
      <c r="H43" s="8">
        <f>0.6108*EXP(17.27*'Data 4day'!C43/('Data 4day'!C43+237.3))</f>
        <v>3.7144033809363424</v>
      </c>
      <c r="I43" s="8">
        <f>0.6108*EXP(17.27*'Data 4day'!D43/('Data 4day'!D43+237.3))</f>
        <v>2.3527951289901101</v>
      </c>
      <c r="J43" s="8">
        <f t="shared" si="1"/>
        <v>3.0335992549632262</v>
      </c>
      <c r="K43" s="8">
        <f>(I43*'Data 4day'!F43+H43*'Data 4day'!G43)/200</f>
        <v>2.4648396036014497</v>
      </c>
      <c r="L43" s="8">
        <f>24*60/PI()*0.0082*B43*(D43*SIN('Data 4day'!$E$2)*SIN(C43)+COS('Data 4day'!$E$2)*COS(C43)*SIN(D43))</f>
        <v>-1.2280449177074559</v>
      </c>
      <c r="M43" s="8">
        <f>(0.75+2/100000*'Data 4day'!$E$3)*L43</f>
        <v>-0.93380535542474941</v>
      </c>
      <c r="N43" s="8">
        <f>(0.25+0.5*(1-'Data 4day'!H43/8))*L43</f>
        <v>-0.30701122942686399</v>
      </c>
      <c r="O43" s="8">
        <f t="shared" si="2"/>
        <v>-0.23639864665868526</v>
      </c>
      <c r="P43" s="8">
        <f>4.903*(10^(-9))*(0.34-0.14*SQRT(K43))*(1.35*(N43/M43)-0.35)*(('Data 4day'!C43+273.16)^4+('Data 4day'!D43+273.16)^4)/2</f>
        <v>0.43111360659623582</v>
      </c>
      <c r="Q43" s="8">
        <f t="shared" si="3"/>
        <v>-0.66751225325492114</v>
      </c>
    </row>
    <row r="44" spans="1:17" s="39" customFormat="1" ht="38.1" customHeight="1" x14ac:dyDescent="0.3">
      <c r="A44" s="38">
        <v>43656</v>
      </c>
      <c r="B44" s="8">
        <f>1+0.033*COS(2*'Data 4day'!A43*PI()/365)</f>
        <v>0.96727464844332345</v>
      </c>
      <c r="C44" s="8">
        <f>0.409*SIN(((2*PI()*'Data 4day'!A43)/365)-1.39)</f>
        <v>0.38951654653294338</v>
      </c>
      <c r="D44" s="8">
        <f>ACOS(-TAN('Data 4day'!$E$2*PI()/180)*TAN(C44))</f>
        <v>1.701302686821401</v>
      </c>
      <c r="E44" s="23">
        <f>('Data 4day'!C44+'Data 4day'!D44)/2</f>
        <v>26.95</v>
      </c>
      <c r="F44" s="8">
        <f t="shared" si="0"/>
        <v>0.20862615347804067</v>
      </c>
      <c r="G44" s="8">
        <f>'Data 4day'!E43*4.87/LN(67.8*'Data 4day'!$H$2-5.42)</f>
        <v>8.6130245322804999</v>
      </c>
      <c r="H44" s="8">
        <f>0.6108*EXP(17.27*'Data 4day'!C44/('Data 4day'!C44+237.3))</f>
        <v>4.9739919933544527</v>
      </c>
      <c r="I44" s="8">
        <f>0.6108*EXP(17.27*'Data 4day'!D44/('Data 4day'!D44+237.3))</f>
        <v>2.5023227554890153</v>
      </c>
      <c r="J44" s="8">
        <f t="shared" si="1"/>
        <v>3.7381573744217338</v>
      </c>
      <c r="K44" s="8">
        <f>(I44*'Data 4day'!F44+H44*'Data 4day'!G44)/200</f>
        <v>2.4970947589585406</v>
      </c>
      <c r="L44" s="8">
        <f>24*60/PI()*0.0082*B44*(D44*SIN('Data 4day'!$E$2)*SIN(C44)+COS('Data 4day'!$E$2)*COS(C44)*SIN(D44))</f>
        <v>-1.2147407601383533</v>
      </c>
      <c r="M44" s="8">
        <f>(0.75+2/100000*'Data 4day'!$E$3)*L44</f>
        <v>-0.92368887400920385</v>
      </c>
      <c r="N44" s="8">
        <f>(0.25+0.5*(1-'Data 4day'!H44/8))*L44</f>
        <v>-0.37960648754323539</v>
      </c>
      <c r="O44" s="8">
        <f t="shared" si="2"/>
        <v>-0.29229699540829124</v>
      </c>
      <c r="P44" s="8">
        <f>4.903*(10^(-9))*(0.34-0.14*SQRT(K44))*(1.35*(N44/M44)-0.35)*(('Data 4day'!C44+273.16)^4+('Data 4day'!D44+273.16)^4)/2</f>
        <v>0.96966304031618422</v>
      </c>
      <c r="Q44" s="8">
        <f t="shared" si="3"/>
        <v>-1.2619600357244756</v>
      </c>
    </row>
    <row r="45" spans="1:17" s="39" customFormat="1" ht="38.1" customHeight="1" x14ac:dyDescent="0.3">
      <c r="A45" s="38">
        <v>43657</v>
      </c>
      <c r="B45" s="8">
        <f>1+0.033*COS(2*'Data 4day'!A44*PI()/365)</f>
        <v>0.96735263126897786</v>
      </c>
      <c r="C45" s="8">
        <f>0.409*SIN(((2*PI()*'Data 4day'!A44)/365)-1.39)</f>
        <v>0.38731179373109537</v>
      </c>
      <c r="D45" s="8">
        <f>ACOS(-TAN('Data 4day'!$E$2*PI()/180)*TAN(C45))</f>
        <v>1.7004797273417107</v>
      </c>
      <c r="E45" s="23">
        <f>('Data 4day'!C45+'Data 4day'!D45)/2</f>
        <v>24.8</v>
      </c>
      <c r="F45" s="8">
        <f t="shared" si="0"/>
        <v>0.18673033901982353</v>
      </c>
      <c r="G45" s="8">
        <f>'Data 4day'!E44*4.87/LN(67.8*'Data 4day'!$H$2-5.42)</f>
        <v>8.0573455301978871</v>
      </c>
      <c r="H45" s="8">
        <f>0.6108*EXP(17.27*'Data 4day'!C45/('Data 4day'!C45+237.3))</f>
        <v>3.9140092986798436</v>
      </c>
      <c r="I45" s="8">
        <f>0.6108*EXP(17.27*'Data 4day'!D45/('Data 4day'!D45+237.3))</f>
        <v>2.4870053972720654</v>
      </c>
      <c r="J45" s="8">
        <f t="shared" si="1"/>
        <v>3.2005073479759547</v>
      </c>
      <c r="K45" s="8">
        <f>(I45*'Data 4day'!F45+H45*'Data 4day'!G45)/200</f>
        <v>2.3798509282132656</v>
      </c>
      <c r="L45" s="8">
        <f>24*60/PI()*0.0082*B45*(D45*SIN('Data 4day'!$E$2)*SIN(C45)+COS('Data 4day'!$E$2)*COS(C45)*SIN(D45))</f>
        <v>-1.2007152215967636</v>
      </c>
      <c r="M45" s="8">
        <f>(0.75+2/100000*'Data 4day'!$E$3)*L45</f>
        <v>-0.91302385450217893</v>
      </c>
      <c r="N45" s="8">
        <f>(0.25+0.5*(1-'Data 4day'!H45/8))*L45</f>
        <v>-0.3001788053991909</v>
      </c>
      <c r="O45" s="8">
        <f t="shared" si="2"/>
        <v>-0.23113768015737698</v>
      </c>
      <c r="P45" s="8">
        <f>4.903*(10^(-9))*(0.34-0.14*SQRT(K45))*(1.35*(N45/M45)-0.35)*(('Data 4day'!C45+273.16)^4+('Data 4day'!D45+273.16)^4)/2</f>
        <v>0.45023613446758787</v>
      </c>
      <c r="Q45" s="8">
        <f t="shared" si="3"/>
        <v>-0.68137381462496482</v>
      </c>
    </row>
    <row r="46" spans="1:17" s="39" customFormat="1" ht="38.1" customHeight="1" x14ac:dyDescent="0.3">
      <c r="A46" s="38">
        <v>43658</v>
      </c>
      <c r="B46" s="8">
        <f>1+0.033*COS(2*'Data 4day'!A45*PI()/365)</f>
        <v>0.96744028821457528</v>
      </c>
      <c r="C46" s="8">
        <f>0.409*SIN(((2*PI()*'Data 4day'!A45)/365)-1.39)</f>
        <v>0.38499227208589176</v>
      </c>
      <c r="D46" s="8">
        <f>ACOS(-TAN('Data 4day'!$E$2*PI()/180)*TAN(C46))</f>
        <v>1.6996156197937431</v>
      </c>
      <c r="E46" s="23">
        <f>('Data 4day'!C46+'Data 4day'!D46)/2</f>
        <v>27.9</v>
      </c>
      <c r="F46" s="8">
        <f t="shared" si="0"/>
        <v>0.21896719002536721</v>
      </c>
      <c r="G46" s="8">
        <f>'Data 4day'!E45*4.87/LN(67.8*'Data 4day'!$H$2-5.42)</f>
        <v>7.7795060291565816</v>
      </c>
      <c r="H46" s="8">
        <f>0.6108*EXP(17.27*'Data 4day'!C46/('Data 4day'!C46+237.3))</f>
        <v>5.030147795606851</v>
      </c>
      <c r="I46" s="8">
        <f>0.6108*EXP(17.27*'Data 4day'!D46/('Data 4day'!D46+237.3))</f>
        <v>2.7756312335019815</v>
      </c>
      <c r="J46" s="8">
        <f t="shared" si="1"/>
        <v>3.902889514554416</v>
      </c>
      <c r="K46" s="8">
        <f>(I46*'Data 4day'!F46+H46*'Data 4day'!G46)/200</f>
        <v>2.4627561068093802</v>
      </c>
      <c r="L46" s="8">
        <f>24*60/PI()*0.0082*B46*(D46*SIN('Data 4day'!$E$2)*SIN(C46)+COS('Data 4day'!$E$2)*COS(C46)*SIN(D46))</f>
        <v>-1.1859732185368415</v>
      </c>
      <c r="M46" s="8">
        <f>(0.75+2/100000*'Data 4day'!$E$3)*L46</f>
        <v>-0.90181403537541416</v>
      </c>
      <c r="N46" s="8">
        <f>(0.25+0.5*(1-'Data 4day'!H46/8))*L46</f>
        <v>-0.29649330463421036</v>
      </c>
      <c r="O46" s="8">
        <f t="shared" si="2"/>
        <v>-0.22829984456834199</v>
      </c>
      <c r="P46" s="8">
        <f>4.903*(10^(-9))*(0.34-0.14*SQRT(K46))*(1.35*(N46/M46)-0.35)*(('Data 4day'!C46+273.16)^4+('Data 4day'!D46+273.16)^4)/2</f>
        <v>0.45549518896838426</v>
      </c>
      <c r="Q46" s="8">
        <f t="shared" si="3"/>
        <v>-0.68379503353672622</v>
      </c>
    </row>
    <row r="47" spans="1:17" s="39" customFormat="1" ht="38.1" customHeight="1" x14ac:dyDescent="0.3">
      <c r="A47" s="38">
        <v>43659</v>
      </c>
      <c r="B47" s="8">
        <f>1+0.033*COS(2*'Data 4day'!A46*PI()/365)</f>
        <v>0.96753759330547084</v>
      </c>
      <c r="C47" s="8">
        <f>0.409*SIN(((2*PI()*'Data 4day'!A46)/365)-1.39)</f>
        <v>0.3825586689216553</v>
      </c>
      <c r="D47" s="8">
        <f>ACOS(-TAN('Data 4day'!$E$2*PI()/180)*TAN(C47))</f>
        <v>1.6987108605835775</v>
      </c>
      <c r="E47" s="23">
        <f>('Data 4day'!C47+'Data 4day'!D47)/2</f>
        <v>27.9</v>
      </c>
      <c r="F47" s="8">
        <f t="shared" si="0"/>
        <v>0.21896719002536721</v>
      </c>
      <c r="G47" s="8">
        <f>'Data 4day'!E46*4.87/LN(67.8*'Data 4day'!$H$2-5.42)</f>
        <v>5.5567900208261287</v>
      </c>
      <c r="H47" s="8">
        <f>0.6108*EXP(17.27*'Data 4day'!C47/('Data 4day'!C47+237.3))</f>
        <v>5.0020014811114493</v>
      </c>
      <c r="I47" s="8">
        <f>0.6108*EXP(17.27*'Data 4day'!D47/('Data 4day'!D47+237.3))</f>
        <v>2.7924897662121242</v>
      </c>
      <c r="J47" s="8">
        <f t="shared" si="1"/>
        <v>3.897245623661787</v>
      </c>
      <c r="K47" s="8">
        <f>(I47*'Data 4day'!F47+H47*'Data 4day'!G47)/200</f>
        <v>2.4185598471861001</v>
      </c>
      <c r="L47" s="8">
        <f>24*60/PI()*0.0082*B47*(D47*SIN('Data 4day'!$E$2)*SIN(C47)+COS('Data 4day'!$E$2)*COS(C47)*SIN(D47))</f>
        <v>-1.1705199093982575</v>
      </c>
      <c r="M47" s="8">
        <f>(0.75+2/100000*'Data 4day'!$E$3)*L47</f>
        <v>-0.89006333910643498</v>
      </c>
      <c r="N47" s="8">
        <f>(0.25+0.5*(1-'Data 4day'!H47/8))*L47</f>
        <v>-0.36578747168695547</v>
      </c>
      <c r="O47" s="8">
        <f t="shared" si="2"/>
        <v>-0.28165635319895571</v>
      </c>
      <c r="P47" s="8">
        <f>4.903*(10^(-9))*(0.34-0.14*SQRT(K47))*(1.35*(N47/M47)-0.35)*(('Data 4day'!C47+273.16)^4+('Data 4day'!D47+273.16)^4)/2</f>
        <v>1.0103628561653113</v>
      </c>
      <c r="Q47" s="8">
        <f t="shared" si="3"/>
        <v>-1.2920192093642671</v>
      </c>
    </row>
    <row r="48" spans="1:17" s="39" customFormat="1" ht="38.1" customHeight="1" x14ac:dyDescent="0.3">
      <c r="A48" s="38">
        <v>43660</v>
      </c>
      <c r="B48" s="8">
        <f>1+0.033*COS(2*'Data 4day'!A47*PI()/365)</f>
        <v>0.96764451770806614</v>
      </c>
      <c r="C48" s="8">
        <f>0.409*SIN(((2*PI()*'Data 4day'!A47)/365)-1.39)</f>
        <v>0.38001170536752515</v>
      </c>
      <c r="D48" s="8">
        <f>ACOS(-TAN('Data 4day'!$E$2*PI()/180)*TAN(C48))</f>
        <v>1.6977659644727967</v>
      </c>
      <c r="E48" s="23">
        <f>('Data 4day'!C48+'Data 4day'!D48)/2</f>
        <v>26.95</v>
      </c>
      <c r="F48" s="8">
        <f t="shared" si="0"/>
        <v>0.20862615347804067</v>
      </c>
      <c r="G48" s="8">
        <f>'Data 4day'!E47*4.87/LN(67.8*'Data 4day'!$H$2-5.42)</f>
        <v>6.1124690229087424</v>
      </c>
      <c r="H48" s="8">
        <f>0.6108*EXP(17.27*'Data 4day'!C48/('Data 4day'!C48+237.3))</f>
        <v>4.5959173166475438</v>
      </c>
      <c r="I48" s="8">
        <f>0.6108*EXP(17.27*'Data 4day'!D48/('Data 4day'!D48+237.3))</f>
        <v>2.7255876066054592</v>
      </c>
      <c r="J48" s="8">
        <f t="shared" si="1"/>
        <v>3.6607524616265015</v>
      </c>
      <c r="K48" s="8">
        <f>(I48*'Data 4day'!F48+H48*'Data 4day'!G48)/200</f>
        <v>2.3191072947826687</v>
      </c>
      <c r="L48" s="8">
        <f>24*60/PI()*0.0082*B48*(D48*SIN('Data 4day'!$E$2)*SIN(C48)+COS('Data 4day'!$E$2)*COS(C48)*SIN(D48))</f>
        <v>-1.1543606936192483</v>
      </c>
      <c r="M48" s="8">
        <f>(0.75+2/100000*'Data 4day'!$E$3)*L48</f>
        <v>-0.87777587142807634</v>
      </c>
      <c r="N48" s="8">
        <f>(0.25+0.5*(1-'Data 4day'!H48/8))*L48</f>
        <v>-0.43288526010721812</v>
      </c>
      <c r="O48" s="8">
        <f t="shared" si="2"/>
        <v>-0.33332165028255795</v>
      </c>
      <c r="P48" s="8">
        <f>4.903*(10^(-9))*(0.34-0.14*SQRT(K48))*(1.35*(N48/M48)-0.35)*(('Data 4day'!C48+273.16)^4+('Data 4day'!D48+273.16)^4)/2</f>
        <v>1.5945627175372923</v>
      </c>
      <c r="Q48" s="8">
        <f t="shared" si="3"/>
        <v>-1.9278843678198503</v>
      </c>
    </row>
    <row r="49" spans="1:17" s="39" customFormat="1" ht="38.1" customHeight="1" x14ac:dyDescent="0.3">
      <c r="A49" s="38">
        <v>43661</v>
      </c>
      <c r="B49" s="8">
        <f>1+0.033*COS(2*'Data 4day'!A48*PI()/365)</f>
        <v>0.96776102973835298</v>
      </c>
      <c r="C49" s="8">
        <f>0.409*SIN(((2*PI()*'Data 4day'!A48)/365)-1.39)</f>
        <v>0.37735213614377028</v>
      </c>
      <c r="D49" s="8">
        <f>ACOS(-TAN('Data 4day'!$E$2*PI()/180)*TAN(C49))</f>
        <v>1.6967814636473184</v>
      </c>
      <c r="E49" s="23">
        <f>('Data 4day'!C49+'Data 4day'!D49)/2</f>
        <v>27.9</v>
      </c>
      <c r="F49" s="8">
        <f t="shared" si="0"/>
        <v>0.21896719002536721</v>
      </c>
      <c r="G49" s="8">
        <f>'Data 4day'!E48*4.87/LN(67.8*'Data 4day'!$H$2-5.42)</f>
        <v>6.3903085239500497</v>
      </c>
      <c r="H49" s="8">
        <f>0.6108*EXP(17.27*'Data 4day'!C49/('Data 4day'!C49+237.3))</f>
        <v>5.030147795606851</v>
      </c>
      <c r="I49" s="8">
        <f>0.6108*EXP(17.27*'Data 4day'!D49/('Data 4day'!D49+237.3))</f>
        <v>2.7756312335019815</v>
      </c>
      <c r="J49" s="8">
        <f t="shared" si="1"/>
        <v>3.902889514554416</v>
      </c>
      <c r="K49" s="8">
        <f>(I49*'Data 4day'!F49+H49*'Data 4day'!G49)/200</f>
        <v>2.3876440056283106</v>
      </c>
      <c r="L49" s="8">
        <f>24*60/PI()*0.0082*B49*(D49*SIN('Data 4day'!$E$2)*SIN(C49)+COS('Data 4day'!$E$2)*COS(C49)*SIN(D49))</f>
        <v>-1.1375012106300399</v>
      </c>
      <c r="M49" s="8">
        <f>(0.75+2/100000*'Data 4day'!$E$3)*L49</f>
        <v>-0.86495592056308235</v>
      </c>
      <c r="N49" s="8">
        <f>(0.25+0.5*(1-'Data 4day'!H49/8))*L49</f>
        <v>-0.49765677965064248</v>
      </c>
      <c r="O49" s="8">
        <f t="shared" si="2"/>
        <v>-0.38319572033099469</v>
      </c>
      <c r="P49" s="8">
        <f>4.903*(10^(-9))*(0.34-0.14*SQRT(K49))*(1.35*(N49/M49)-0.35)*(('Data 4day'!C49+273.16)^4+('Data 4day'!D49+273.16)^4)/2</f>
        <v>2.1293401150516718</v>
      </c>
      <c r="Q49" s="8">
        <f t="shared" si="3"/>
        <v>-2.5125358353826663</v>
      </c>
    </row>
    <row r="50" spans="1:17" s="39" customFormat="1" ht="38.1" customHeight="1" x14ac:dyDescent="0.3">
      <c r="A50" s="38">
        <v>43662</v>
      </c>
      <c r="B50" s="8">
        <f>1+0.033*COS(2*'Data 4day'!A49*PI()/365)</f>
        <v>0.96788709487130231</v>
      </c>
      <c r="C50" s="8">
        <f>0.409*SIN(((2*PI()*'Data 4day'!A49)/365)-1.39)</f>
        <v>0.37458074933814994</v>
      </c>
      <c r="D50" s="8">
        <f>ACOS(-TAN('Data 4day'!$E$2*PI()/180)*TAN(C50))</f>
        <v>1.6957579067703332</v>
      </c>
      <c r="E50" s="23">
        <f>('Data 4day'!C50+'Data 4day'!D50)/2</f>
        <v>28.650000000000002</v>
      </c>
      <c r="F50" s="8">
        <f t="shared" si="0"/>
        <v>0.22743235016149788</v>
      </c>
      <c r="G50" s="8">
        <f>'Data 4day'!E49*4.87/LN(67.8*'Data 4day'!$H$2-5.42)</f>
        <v>6.6681480249913561</v>
      </c>
      <c r="H50" s="8">
        <f>0.6108*EXP(17.27*'Data 4day'!C50/('Data 4day'!C50+237.3))</f>
        <v>5.3787812129973753</v>
      </c>
      <c r="I50" s="8">
        <f>0.6108*EXP(17.27*'Data 4day'!D50/('Data 4day'!D50+237.3))</f>
        <v>2.8264752011366077</v>
      </c>
      <c r="J50" s="8">
        <f t="shared" si="1"/>
        <v>4.1026282070669913</v>
      </c>
      <c r="K50" s="8">
        <f>(I50*'Data 4day'!F50+H50*'Data 4day'!G50)/200</f>
        <v>2.4394061053112277</v>
      </c>
      <c r="L50" s="8">
        <f>24*60/PI()*0.0082*B50*(D50*SIN('Data 4day'!$E$2)*SIN(C50)+COS('Data 4day'!$E$2)*COS(C50)*SIN(D50))</f>
        <v>-1.1199473388259944</v>
      </c>
      <c r="M50" s="8">
        <f>(0.75+2/100000*'Data 4day'!$E$3)*L50</f>
        <v>-0.85160795644328613</v>
      </c>
      <c r="N50" s="8">
        <f>(0.25+0.5*(1-'Data 4day'!H50/8))*L50</f>
        <v>-0.34998354338312326</v>
      </c>
      <c r="O50" s="8">
        <f t="shared" si="2"/>
        <v>-0.26948732840500494</v>
      </c>
      <c r="P50" s="8">
        <f>4.903*(10^(-9))*(0.34-0.14*SQRT(K50))*(1.35*(N50/M50)-0.35)*(('Data 4day'!C50+273.16)^4+('Data 4day'!D50+273.16)^4)/2</f>
        <v>1.0130327303751043</v>
      </c>
      <c r="Q50" s="8">
        <f t="shared" si="3"/>
        <v>-1.2825200587801093</v>
      </c>
    </row>
    <row r="51" spans="1:17" s="39" customFormat="1" ht="38.1" customHeight="1" x14ac:dyDescent="0.3">
      <c r="A51" s="38">
        <v>43663</v>
      </c>
      <c r="B51" s="8">
        <f>1+0.033*COS(2*'Data 4day'!A50*PI()/365)</f>
        <v>0.96802267575109457</v>
      </c>
      <c r="C51" s="8">
        <f>0.409*SIN(((2*PI()*'Data 4day'!A50)/365)-1.39)</f>
        <v>0.37169836617238611</v>
      </c>
      <c r="D51" s="8">
        <f>ACOS(-TAN('Data 4day'!$E$2*PI()/180)*TAN(C51))</f>
        <v>1.6946958580226554</v>
      </c>
      <c r="E51" s="23">
        <f>('Data 4day'!C51+'Data 4day'!D51)/2</f>
        <v>29.25</v>
      </c>
      <c r="F51" s="8">
        <f t="shared" si="0"/>
        <v>0.23440079772556427</v>
      </c>
      <c r="G51" s="8">
        <f>'Data 4day'!E50*4.87/LN(67.8*'Data 4day'!$H$2-5.42)</f>
        <v>5.0011110187435168</v>
      </c>
      <c r="H51" s="8">
        <f>0.6108*EXP(17.27*'Data 4day'!C51/('Data 4day'!C51+237.3))</f>
        <v>5.6226812384961216</v>
      </c>
      <c r="I51" s="8">
        <f>0.6108*EXP(17.27*'Data 4day'!D51/('Data 4day'!D51+237.3))</f>
        <v>2.8955307729089892</v>
      </c>
      <c r="J51" s="8">
        <f t="shared" si="1"/>
        <v>4.2591060057025558</v>
      </c>
      <c r="K51" s="8">
        <f>(I51*'Data 4day'!F51+H51*'Data 4day'!G51)/200</f>
        <v>2.5028915594749965</v>
      </c>
      <c r="L51" s="8">
        <f>24*60/PI()*0.0082*B51*(D51*SIN('Data 4day'!$E$2)*SIN(C51)+COS('Data 4day'!$E$2)*COS(C51)*SIN(D51))</f>
        <v>-1.1017051945194134</v>
      </c>
      <c r="M51" s="8">
        <f>(0.75+2/100000*'Data 4day'!$E$3)*L51</f>
        <v>-0.83773662991256193</v>
      </c>
      <c r="N51" s="8">
        <f>(0.25+0.5*(1-'Data 4day'!H51/8))*L51</f>
        <v>-0.27542629862985335</v>
      </c>
      <c r="O51" s="8">
        <f t="shared" si="2"/>
        <v>-0.21207824994498709</v>
      </c>
      <c r="P51" s="8">
        <f>4.903*(10^(-9))*(0.34-0.14*SQRT(K51))*(1.35*(N51/M51)-0.35)*(('Data 4day'!C51+273.16)^4+('Data 4day'!D51+273.16)^4)/2</f>
        <v>0.45705113424980937</v>
      </c>
      <c r="Q51" s="8">
        <f t="shared" si="3"/>
        <v>-0.66912938419479651</v>
      </c>
    </row>
    <row r="52" spans="1:17" s="39" customFormat="1" ht="38.1" customHeight="1" x14ac:dyDescent="0.3">
      <c r="A52" s="38">
        <v>43664</v>
      </c>
      <c r="B52" s="8">
        <f>1+0.033*COS(2*'Data 4day'!A51*PI()/365)</f>
        <v>0.96816773220218899</v>
      </c>
      <c r="C52" s="8">
        <f>0.409*SIN(((2*PI()*'Data 4day'!A51)/365)-1.39)</f>
        <v>0.36870584075881746</v>
      </c>
      <c r="D52" s="8">
        <f>ACOS(-TAN('Data 4day'!$E$2*PI()/180)*TAN(C52))</f>
        <v>1.6935958961337603</v>
      </c>
      <c r="E52" s="23">
        <f>('Data 4day'!C52+'Data 4day'!D52)/2</f>
        <v>28.35</v>
      </c>
      <c r="F52" s="8">
        <f t="shared" si="0"/>
        <v>0.22401389352802833</v>
      </c>
      <c r="G52" s="8">
        <f>'Data 4day'!E51*4.87/LN(67.8*'Data 4day'!$H$2-5.42)</f>
        <v>4.445432016660904</v>
      </c>
      <c r="H52" s="8">
        <f>0.6108*EXP(17.27*'Data 4day'!C52/('Data 4day'!C52+237.3))</f>
        <v>5.030147795606851</v>
      </c>
      <c r="I52" s="8">
        <f>0.6108*EXP(17.27*'Data 4day'!D52/('Data 4day'!D52+237.3))</f>
        <v>2.9306073746865935</v>
      </c>
      <c r="J52" s="8">
        <f t="shared" si="1"/>
        <v>3.980377585146722</v>
      </c>
      <c r="K52" s="8">
        <f>(I52*'Data 4day'!F52+H52*'Data 4day'!G52)/200</f>
        <v>2.5492787184767693</v>
      </c>
      <c r="L52" s="8">
        <f>24*60/PI()*0.0082*B52*(D52*SIN('Data 4day'!$E$2)*SIN(C52)+COS('Data 4day'!$E$2)*COS(C52)*SIN(D52))</f>
        <v>-1.0827811308685138</v>
      </c>
      <c r="M52" s="8">
        <f>(0.75+2/100000*'Data 4day'!$E$3)*L52</f>
        <v>-0.8233467719124179</v>
      </c>
      <c r="N52" s="8">
        <f>(0.25+0.5*(1-'Data 4day'!H52/8))*L52</f>
        <v>-0.27069528271712845</v>
      </c>
      <c r="O52" s="8">
        <f t="shared" si="2"/>
        <v>-0.2084353676921889</v>
      </c>
      <c r="P52" s="8">
        <f>4.903*(10^(-9))*(0.34-0.14*SQRT(K52))*(1.35*(N52/M52)-0.35)*(('Data 4day'!C52+273.16)^4+('Data 4day'!D52+273.16)^4)/2</f>
        <v>0.44352005594862759</v>
      </c>
      <c r="Q52" s="8">
        <f t="shared" si="3"/>
        <v>-0.65195542364081649</v>
      </c>
    </row>
    <row r="53" spans="1:17" s="39" customFormat="1" ht="38.1" customHeight="1" x14ac:dyDescent="0.3">
      <c r="A53" s="38">
        <v>43665</v>
      </c>
      <c r="B53" s="8">
        <f>1+0.033*COS(2*'Data 4day'!A52*PI()/365)</f>
        <v>0.96832222124122846</v>
      </c>
      <c r="C53" s="8">
        <f>0.409*SIN(((2*PI()*'Data 4day'!A52)/365)-1.39)</f>
        <v>0.36560405984730826</v>
      </c>
      <c r="D53" s="8">
        <f>ACOS(-TAN('Data 4day'!$E$2*PI()/180)*TAN(C53))</f>
        <v>1.6924586134067425</v>
      </c>
      <c r="E53" s="23">
        <f>('Data 4day'!C53+'Data 4day'!D53)/2</f>
        <v>27.55</v>
      </c>
      <c r="F53" s="8">
        <f t="shared" si="0"/>
        <v>0.21510833905626109</v>
      </c>
      <c r="G53" s="8">
        <f>'Data 4day'!E52*4.87/LN(67.8*'Data 4day'!$H$2-5.42)</f>
        <v>3.8897530145782908</v>
      </c>
      <c r="H53" s="8">
        <f>0.6108*EXP(17.27*'Data 4day'!C53/('Data 4day'!C53+237.3))</f>
        <v>4.6220689030255047</v>
      </c>
      <c r="I53" s="8">
        <f>0.6108*EXP(17.27*'Data 4day'!D53/('Data 4day'!D53+237.3))</f>
        <v>2.9130230003400173</v>
      </c>
      <c r="J53" s="8">
        <f t="shared" si="1"/>
        <v>3.7675459516827612</v>
      </c>
      <c r="K53" s="8">
        <f>(I53*'Data 4day'!F53+H53*'Data 4day'!G53)/200</f>
        <v>2.8042172249775295</v>
      </c>
      <c r="L53" s="8">
        <f>24*60/PI()*0.0082*B53*(D53*SIN('Data 4day'!$E$2)*SIN(C53)+COS('Data 4day'!$E$2)*COS(C53)*SIN(D53))</f>
        <v>-1.0631817367816525</v>
      </c>
      <c r="M53" s="8">
        <f>(0.75+2/100000*'Data 4day'!$E$3)*L53</f>
        <v>-0.80844339264876852</v>
      </c>
      <c r="N53" s="8">
        <f>(0.25+0.5*(1-'Data 4day'!H53/8))*L53</f>
        <v>-0.26579543419541313</v>
      </c>
      <c r="O53" s="8">
        <f t="shared" si="2"/>
        <v>-0.2046624843304681</v>
      </c>
      <c r="P53" s="8">
        <f>4.903*(10^(-9))*(0.34-0.14*SQRT(K53))*(1.35*(N53/M53)-0.35)*(('Data 4day'!C53+273.16)^4+('Data 4day'!D53+273.16)^4)/2</f>
        <v>0.39756679564997993</v>
      </c>
      <c r="Q53" s="8">
        <f t="shared" si="3"/>
        <v>-0.60222927998044806</v>
      </c>
    </row>
    <row r="54" spans="1:17" s="39" customFormat="1" ht="38.1" customHeight="1" x14ac:dyDescent="0.3">
      <c r="A54" s="38">
        <v>43666</v>
      </c>
      <c r="B54" s="8">
        <f>1+0.033*COS(2*'Data 4day'!A53*PI()/365)</f>
        <v>0.96848609708977662</v>
      </c>
      <c r="C54" s="8">
        <f>0.409*SIN(((2*PI()*'Data 4day'!A53)/365)-1.39)</f>
        <v>0.36239394256248464</v>
      </c>
      <c r="D54" s="8">
        <f>ACOS(-TAN('Data 4day'!$E$2*PI()/180)*TAN(C54))</f>
        <v>1.6912846147403702</v>
      </c>
      <c r="E54" s="23">
        <f>('Data 4day'!C54+'Data 4day'!D54)/2</f>
        <v>26.6</v>
      </c>
      <c r="F54" s="8">
        <f t="shared" si="0"/>
        <v>0.20492132412027939</v>
      </c>
      <c r="G54" s="8">
        <f>'Data 4day'!E53*4.87/LN(67.8*'Data 4day'!$H$2-5.42)</f>
        <v>3.6119135135369844</v>
      </c>
      <c r="H54" s="8">
        <f>0.6108*EXP(17.27*'Data 4day'!C54/('Data 4day'!C54+237.3))</f>
        <v>4.6220689030255047</v>
      </c>
      <c r="I54" s="8">
        <f>0.6108*EXP(17.27*'Data 4day'!D54/('Data 4day'!D54+237.3))</f>
        <v>2.5959699942202965</v>
      </c>
      <c r="J54" s="8">
        <f t="shared" si="1"/>
        <v>3.6090194486229006</v>
      </c>
      <c r="K54" s="8">
        <f>(I54*'Data 4day'!F54+H54*'Data 4day'!G54)/200</f>
        <v>2.4752184552239305</v>
      </c>
      <c r="L54" s="8">
        <f>24*60/PI()*0.0082*B54*(D54*SIN('Data 4day'!$E$2)*SIN(C54)+COS('Data 4day'!$E$2)*COS(C54)*SIN(D54))</f>
        <v>-1.0429138357943974</v>
      </c>
      <c r="M54" s="8">
        <f>(0.75+2/100000*'Data 4day'!$E$3)*L54</f>
        <v>-0.79303168073805974</v>
      </c>
      <c r="N54" s="8">
        <f>(0.25+0.5*(1-'Data 4day'!H54/8))*L54</f>
        <v>-0.32591057368574922</v>
      </c>
      <c r="O54" s="8">
        <f t="shared" si="2"/>
        <v>-0.25095114173802691</v>
      </c>
      <c r="P54" s="8">
        <f>4.903*(10^(-9))*(0.34-0.14*SQRT(K54))*(1.35*(N54/M54)-0.35)*(('Data 4day'!C54+273.16)^4+('Data 4day'!D54+273.16)^4)/2</f>
        <v>0.97238279171242248</v>
      </c>
      <c r="Q54" s="8">
        <f t="shared" si="3"/>
        <v>-1.2233339334504494</v>
      </c>
    </row>
    <row r="55" spans="1:17" s="39" customFormat="1" ht="38.1" customHeight="1" x14ac:dyDescent="0.3">
      <c r="A55" s="38">
        <v>43667</v>
      </c>
      <c r="B55" s="8">
        <f>1+0.033*COS(2*'Data 4day'!A54*PI()/365)</f>
        <v>0.96865931118788273</v>
      </c>
      <c r="C55" s="8">
        <f>0.409*SIN(((2*PI()*'Data 4day'!A54)/365)-1.39)</f>
        <v>0.35907644013137774</v>
      </c>
      <c r="D55" s="8">
        <f>ACOS(-TAN('Data 4day'!$E$2*PI()/180)*TAN(C55))</f>
        <v>1.6900745166513358</v>
      </c>
      <c r="E55" s="23">
        <f>('Data 4day'!C55+'Data 4day'!D55)/2</f>
        <v>28.65</v>
      </c>
      <c r="F55" s="8">
        <f t="shared" si="0"/>
        <v>0.22743235016149782</v>
      </c>
      <c r="G55" s="8">
        <f>'Data 4day'!E54*4.87/LN(67.8*'Data 4day'!$H$2-5.42)</f>
        <v>7.7795060291565816</v>
      </c>
      <c r="H55" s="8">
        <f>0.6108*EXP(17.27*'Data 4day'!C55/('Data 4day'!C55+237.3))</f>
        <v>5.4691459026600384</v>
      </c>
      <c r="I55" s="8">
        <f>0.6108*EXP(17.27*'Data 4day'!D55/('Data 4day'!D55+237.3))</f>
        <v>2.7756312335019815</v>
      </c>
      <c r="J55" s="8">
        <f t="shared" si="1"/>
        <v>4.1223885680810097</v>
      </c>
      <c r="K55" s="8">
        <f>(I55*'Data 4day'!F55+H55*'Data 4day'!G55)/200</f>
        <v>2.3981542369128874</v>
      </c>
      <c r="L55" s="8">
        <f>24*60/PI()*0.0082*B55*(D55*SIN('Data 4day'!$E$2)*SIN(C55)+COS('Data 4day'!$E$2)*COS(C55)*SIN(D55))</f>
        <v>-1.02198448491658</v>
      </c>
      <c r="M55" s="8">
        <f>(0.75+2/100000*'Data 4day'!$E$3)*L55</f>
        <v>-0.77711700233056735</v>
      </c>
      <c r="N55" s="8">
        <f>(0.25+0.5*(1-'Data 4day'!H55/8))*L55</f>
        <v>-0.255496121229145</v>
      </c>
      <c r="O55" s="8">
        <f t="shared" si="2"/>
        <v>-0.19673201334644166</v>
      </c>
      <c r="P55" s="8">
        <f>4.903*(10^(-9))*(0.34-0.14*SQRT(K55))*(1.35*(N55/M55)-0.35)*(('Data 4day'!C55+273.16)^4+('Data 4day'!D55+273.16)^4)/2</f>
        <v>0.47139494275983512</v>
      </c>
      <c r="Q55" s="8">
        <f t="shared" si="3"/>
        <v>-0.66812695610627681</v>
      </c>
    </row>
    <row r="56" spans="1:17" s="39" customFormat="1" ht="38.1" customHeight="1" x14ac:dyDescent="0.3">
      <c r="A56" s="38">
        <v>43668</v>
      </c>
      <c r="B56" s="8">
        <f>1+0.033*COS(2*'Data 4day'!A55*PI()/365)</f>
        <v>0.96884181220847143</v>
      </c>
      <c r="C56" s="8">
        <f>0.409*SIN(((2*PI()*'Data 4day'!A55)/365)-1.39)</f>
        <v>0.35565253560155563</v>
      </c>
      <c r="D56" s="8">
        <f>ACOS(-TAN('Data 4day'!$E$2*PI()/180)*TAN(C56))</f>
        <v>1.688828946299727</v>
      </c>
      <c r="E56" s="23">
        <f>('Data 4day'!C56+'Data 4day'!D56)/2</f>
        <v>28.200000000000003</v>
      </c>
      <c r="F56" s="8">
        <f t="shared" si="0"/>
        <v>0.22232091572927459</v>
      </c>
      <c r="G56" s="8">
        <f>'Data 4day'!E55*4.87/LN(67.8*'Data 4day'!$H$2-5.42)</f>
        <v>7.7795060291565816</v>
      </c>
      <c r="H56" s="8">
        <f>0.6108*EXP(17.27*'Data 4day'!C56/('Data 4day'!C56+237.3))</f>
        <v>5.2310503012853271</v>
      </c>
      <c r="I56" s="8">
        <f>0.6108*EXP(17.27*'Data 4day'!D56/('Data 4day'!D56+237.3))</f>
        <v>2.7588616266004506</v>
      </c>
      <c r="J56" s="8">
        <f t="shared" si="1"/>
        <v>3.9949559639428891</v>
      </c>
      <c r="K56" s="8">
        <f>(I56*'Data 4day'!F56+H56*'Data 4day'!G56)/200</f>
        <v>2.4098738612019344</v>
      </c>
      <c r="L56" s="8">
        <f>24*60/PI()*0.0082*B56*(D56*SIN('Data 4day'!$E$2)*SIN(C56)+COS('Data 4day'!$E$2)*COS(C56)*SIN(D56))</f>
        <v>-1.0004009734460171</v>
      </c>
      <c r="M56" s="8">
        <f>(0.75+2/100000*'Data 4day'!$E$3)*L56</f>
        <v>-0.76070490020835135</v>
      </c>
      <c r="N56" s="8">
        <f>(0.25+0.5*(1-'Data 4day'!H56/8))*L56</f>
        <v>-0.31262530420188034</v>
      </c>
      <c r="O56" s="8">
        <f t="shared" si="2"/>
        <v>-0.24072148423544787</v>
      </c>
      <c r="P56" s="8">
        <f>4.903*(10^(-9))*(0.34-0.14*SQRT(K56))*(1.35*(N56/M56)-0.35)*(('Data 4day'!C56+273.16)^4+('Data 4day'!D56+273.16)^4)/2</f>
        <v>1.0179915288927901</v>
      </c>
      <c r="Q56" s="8">
        <f t="shared" si="3"/>
        <v>-1.258713013128238</v>
      </c>
    </row>
    <row r="57" spans="1:17" s="39" customFormat="1" ht="38.1" customHeight="1" x14ac:dyDescent="0.3">
      <c r="A57" s="38">
        <v>43669</v>
      </c>
      <c r="B57" s="8">
        <f>1+0.033*COS(2*'Data 4day'!A56*PI()/365)</f>
        <v>0.96903354607255143</v>
      </c>
      <c r="C57" s="8">
        <f>0.409*SIN(((2*PI()*'Data 4day'!A56)/365)-1.39)</f>
        <v>0.3521232435498246</v>
      </c>
      <c r="D57" s="8">
        <f>ACOS(-TAN('Data 4day'!$E$2*PI()/180)*TAN(C57))</f>
        <v>1.6875485405206323</v>
      </c>
      <c r="E57" s="23">
        <f>('Data 4day'!C57+'Data 4day'!D57)/2</f>
        <v>28.35</v>
      </c>
      <c r="F57" s="8">
        <f t="shared" si="0"/>
        <v>0.22401389352802833</v>
      </c>
      <c r="G57" s="8">
        <f>'Data 4day'!E56*4.87/LN(67.8*'Data 4day'!$H$2-5.42)</f>
        <v>8.0573455301978871</v>
      </c>
      <c r="H57" s="8">
        <f>0.6108*EXP(17.27*'Data 4day'!C57/('Data 4day'!C57+237.3))</f>
        <v>5.3489488866095956</v>
      </c>
      <c r="I57" s="8">
        <f>0.6108*EXP(17.27*'Data 4day'!D57/('Data 4day'!D57+237.3))</f>
        <v>2.7421805492514406</v>
      </c>
      <c r="J57" s="8">
        <f t="shared" si="1"/>
        <v>4.0455647179305183</v>
      </c>
      <c r="K57" s="8">
        <f>(I57*'Data 4day'!F57+H57*'Data 4day'!G57)/200</f>
        <v>2.4681835799007779</v>
      </c>
      <c r="L57" s="8">
        <f>24*60/PI()*0.0082*B57*(D57*SIN('Data 4day'!$E$2)*SIN(C57)+COS('Data 4day'!$E$2)*COS(C57)*SIN(D57))</f>
        <v>-0.97817082174503689</v>
      </c>
      <c r="M57" s="8">
        <f>(0.75+2/100000*'Data 4day'!$E$3)*L57</f>
        <v>-0.74380109285492602</v>
      </c>
      <c r="N57" s="8">
        <f>(0.25+0.5*(1-'Data 4day'!H57/8))*L57</f>
        <v>-0.24454270543625922</v>
      </c>
      <c r="O57" s="8">
        <f t="shared" si="2"/>
        <v>-0.18829788318591961</v>
      </c>
      <c r="P57" s="8">
        <f>4.903*(10^(-9))*(0.34-0.14*SQRT(K57))*(1.35*(N57/M57)-0.35)*(('Data 4day'!C57+273.16)^4+('Data 4day'!D57+273.16)^4)/2</f>
        <v>0.45751315421186795</v>
      </c>
      <c r="Q57" s="8">
        <f t="shared" si="3"/>
        <v>-0.64581103739778756</v>
      </c>
    </row>
    <row r="58" spans="1:17" s="39" customFormat="1" ht="38.1" customHeight="1" x14ac:dyDescent="0.3">
      <c r="A58" s="38">
        <v>43670</v>
      </c>
      <c r="B58" s="8">
        <f>1+0.033*COS(2*'Data 4day'!A57*PI()/365)</f>
        <v>0.96923445596524105</v>
      </c>
      <c r="C58" s="8">
        <f>0.409*SIN(((2*PI()*'Data 4day'!A57)/365)-1.39)</f>
        <v>0.34848960978158766</v>
      </c>
      <c r="D58" s="8">
        <f>ACOS(-TAN('Data 4day'!$E$2*PI()/180)*TAN(C58))</f>
        <v>1.6862339448646984</v>
      </c>
      <c r="E58" s="23">
        <f>('Data 4day'!C58+'Data 4day'!D58)/2</f>
        <v>24.15</v>
      </c>
      <c r="F58" s="8">
        <f t="shared" si="0"/>
        <v>0.18050503360802694</v>
      </c>
      <c r="G58" s="8">
        <f>'Data 4day'!E57*4.87/LN(67.8*'Data 4day'!$H$2-5.42)</f>
        <v>7.7795060291565816</v>
      </c>
      <c r="H58" s="8">
        <f>0.6108*EXP(17.27*'Data 4day'!C58/('Data 4day'!C58+237.3))</f>
        <v>3.6285738459938641</v>
      </c>
      <c r="I58" s="8">
        <f>0.6108*EXP(17.27*'Data 4day'!D58/('Data 4day'!D58+237.3))</f>
        <v>2.4870053972720654</v>
      </c>
      <c r="J58" s="8">
        <f t="shared" si="1"/>
        <v>3.0577896216329647</v>
      </c>
      <c r="K58" s="8">
        <f>(I58*'Data 4day'!F58+H58*'Data 4day'!G58)/200</f>
        <v>2.6558534525508311</v>
      </c>
      <c r="L58" s="8">
        <f>24*60/PI()*0.0082*B58*(D58*SIN('Data 4day'!$E$2)*SIN(C58)+COS('Data 4day'!$E$2)*COS(C58)*SIN(D58))</f>
        <v>-0.95530177997553789</v>
      </c>
      <c r="M58" s="8">
        <f>(0.75+2/100000*'Data 4day'!$E$3)*L58</f>
        <v>-0.72641147349339896</v>
      </c>
      <c r="N58" s="8">
        <f>(0.25+0.5*(1-'Data 4day'!H58/8))*L58</f>
        <v>-0.23882544499388447</v>
      </c>
      <c r="O58" s="8">
        <f t="shared" si="2"/>
        <v>-0.18389559264529104</v>
      </c>
      <c r="P58" s="8">
        <f>4.903*(10^(-9))*(0.34-0.14*SQRT(K58))*(1.35*(N58/M58)-0.35)*(('Data 4day'!C58+273.16)^4+('Data 4day'!D58+273.16)^4)/2</f>
        <v>0.40236619086741626</v>
      </c>
      <c r="Q58" s="8">
        <f t="shared" si="3"/>
        <v>-0.5862617835127073</v>
      </c>
    </row>
    <row r="59" spans="1:17" s="39" customFormat="1" ht="38.1" customHeight="1" x14ac:dyDescent="0.3">
      <c r="A59" s="38">
        <v>43671</v>
      </c>
      <c r="B59" s="8">
        <f>1+0.033*COS(2*'Data 4day'!A58*PI()/365)</f>
        <v>0.96944448235260294</v>
      </c>
      <c r="C59" s="8">
        <f>0.409*SIN(((2*PI()*'Data 4day'!A58)/365)-1.39)</f>
        <v>0.34475271102095079</v>
      </c>
      <c r="D59" s="8">
        <f>ACOS(-TAN('Data 4day'!$E$2*PI()/180)*TAN(C59))</f>
        <v>1.684885812650333</v>
      </c>
      <c r="E59" s="23">
        <f>('Data 4day'!C59+'Data 4day'!D59)/2</f>
        <v>22.4</v>
      </c>
      <c r="F59" s="8">
        <f t="shared" si="0"/>
        <v>0.16460774689933025</v>
      </c>
      <c r="G59" s="8">
        <f>'Data 4day'!E58*4.87/LN(67.8*'Data 4day'!$H$2-5.42)</f>
        <v>7.5016665281152743</v>
      </c>
      <c r="H59" s="8">
        <f>0.6108*EXP(17.27*'Data 4day'!C59/('Data 4day'!C59+237.3))</f>
        <v>3.0563126530167612</v>
      </c>
      <c r="I59" s="8">
        <f>0.6108*EXP(17.27*'Data 4day'!D59/('Data 4day'!D59+237.3))</f>
        <v>2.3968104104453793</v>
      </c>
      <c r="J59" s="8">
        <f t="shared" si="1"/>
        <v>2.7265615317310701</v>
      </c>
      <c r="K59" s="8">
        <f>(I59*'Data 4day'!F59+H59*'Data 4day'!G59)/200</f>
        <v>2.3899319646859771</v>
      </c>
      <c r="L59" s="8">
        <f>24*60/PI()*0.0082*B59*(D59*SIN('Data 4day'!$E$2)*SIN(C59)+COS('Data 4day'!$E$2)*COS(C59)*SIN(D59))</f>
        <v>-0.93180182678779988</v>
      </c>
      <c r="M59" s="8">
        <f>(0.75+2/100000*'Data 4day'!$E$3)*L59</f>
        <v>-0.70854210908944304</v>
      </c>
      <c r="N59" s="8">
        <f>(0.25+0.5*(1-'Data 4day'!H59/8))*L59</f>
        <v>-0.23295045669694997</v>
      </c>
      <c r="O59" s="8">
        <f t="shared" si="2"/>
        <v>-0.17937185165665148</v>
      </c>
      <c r="P59" s="8">
        <f>4.903*(10^(-9))*(0.34-0.14*SQRT(K59))*(1.35*(N59/M59)-0.35)*(('Data 4day'!C59+273.16)^4+('Data 4day'!D59+273.16)^4)/2</f>
        <v>0.43399402223867811</v>
      </c>
      <c r="Q59" s="8">
        <f t="shared" si="3"/>
        <v>-0.61336587389532959</v>
      </c>
    </row>
    <row r="60" spans="1:17" s="39" customFormat="1" ht="38.1" customHeight="1" x14ac:dyDescent="0.3">
      <c r="A60" s="38">
        <v>43672</v>
      </c>
      <c r="B60" s="8">
        <f>1+0.033*COS(2*'Data 4day'!A59*PI()/365)</f>
        <v>0.9696635629992858</v>
      </c>
      <c r="C60" s="8">
        <f>0.409*SIN(((2*PI()*'Data 4day'!A59)/365)-1.39)</f>
        <v>0.34091365459166534</v>
      </c>
      <c r="D60" s="8">
        <f>ACOS(-TAN('Data 4day'!$E$2*PI()/180)*TAN(C60))</f>
        <v>1.6835048040301197</v>
      </c>
      <c r="E60" s="23">
        <f>('Data 4day'!C60+'Data 4day'!D60)/2</f>
        <v>23.75</v>
      </c>
      <c r="F60" s="8">
        <f t="shared" si="0"/>
        <v>0.17676175645051403</v>
      </c>
      <c r="G60" s="8">
        <f>'Data 4day'!E59*4.87/LN(67.8*'Data 4day'!$H$2-5.42)</f>
        <v>9.1687035343631145</v>
      </c>
      <c r="H60" s="8">
        <f>0.6108*EXP(17.27*'Data 4day'!C60/('Data 4day'!C60+237.3))</f>
        <v>3.6073883025255133</v>
      </c>
      <c r="I60" s="8">
        <f>0.6108*EXP(17.27*'Data 4day'!D60/('Data 4day'!D60+237.3))</f>
        <v>2.3820593372779197</v>
      </c>
      <c r="J60" s="8">
        <f t="shared" si="1"/>
        <v>2.9947238199017168</v>
      </c>
      <c r="K60" s="8">
        <f>(I60*'Data 4day'!F60+H60*'Data 4day'!G60)/200</f>
        <v>2.4579136716139196</v>
      </c>
      <c r="L60" s="8">
        <f>24*60/PI()*0.0082*B60*(D60*SIN('Data 4day'!$E$2)*SIN(C60)+COS('Data 4day'!$E$2)*COS(C60)*SIN(D60))</f>
        <v>-0.90767916795778969</v>
      </c>
      <c r="M60" s="8">
        <f>(0.75+2/100000*'Data 4day'!$E$3)*L60</f>
        <v>-0.6901992393151033</v>
      </c>
      <c r="N60" s="8">
        <f>(0.25+0.5*(1-'Data 4day'!H60/8))*L60</f>
        <v>-0.22691979198944742</v>
      </c>
      <c r="O60" s="8">
        <f t="shared" si="2"/>
        <v>-0.17472823983187452</v>
      </c>
      <c r="P60" s="8">
        <f>4.903*(10^(-9))*(0.34-0.14*SQRT(K60))*(1.35*(N60/M60)-0.35)*(('Data 4day'!C60+273.16)^4+('Data 4day'!D60+273.16)^4)/2</f>
        <v>0.43127558787218995</v>
      </c>
      <c r="Q60" s="8">
        <f t="shared" si="3"/>
        <v>-0.60600382770406447</v>
      </c>
    </row>
    <row r="61" spans="1:17" s="39" customFormat="1" ht="38.1" customHeight="1" x14ac:dyDescent="0.3">
      <c r="A61" s="38">
        <v>43673</v>
      </c>
      <c r="B61" s="8">
        <f>1+0.033*COS(2*'Data 4day'!A60*PI()/365)</f>
        <v>0.96989163298696601</v>
      </c>
      <c r="C61" s="8">
        <f>0.409*SIN(((2*PI()*'Data 4day'!A60)/365)-1.39)</f>
        <v>0.3369735780890053</v>
      </c>
      <c r="D61" s="8">
        <f>ACOS(-TAN('Data 4day'!$E$2*PI()/180)*TAN(C61))</f>
        <v>1.682091585073882</v>
      </c>
      <c r="E61" s="23">
        <f>('Data 4day'!C61+'Data 4day'!D61)/2</f>
        <v>25.1</v>
      </c>
      <c r="F61" s="8">
        <f t="shared" si="0"/>
        <v>0.18966399559757052</v>
      </c>
      <c r="G61" s="8">
        <f>'Data 4day'!E60*4.87/LN(67.8*'Data 4day'!$H$2-5.42)</f>
        <v>8.0573455301978871</v>
      </c>
      <c r="H61" s="8">
        <f>0.6108*EXP(17.27*'Data 4day'!C61/('Data 4day'!C61+237.3))</f>
        <v>4.0522081272490516</v>
      </c>
      <c r="I61" s="8">
        <f>0.6108*EXP(17.27*'Data 4day'!D61/('Data 4day'!D61+237.3))</f>
        <v>2.4870053972720654</v>
      </c>
      <c r="J61" s="8">
        <f t="shared" si="1"/>
        <v>3.2696067622605582</v>
      </c>
      <c r="K61" s="8">
        <f>(I61*'Data 4day'!F61+H61*'Data 4day'!G61)/200</f>
        <v>2.3983973852623706</v>
      </c>
      <c r="L61" s="8">
        <f>24*60/PI()*0.0082*B61*(D61*SIN('Data 4day'!$E$2)*SIN(C61)+COS('Data 4day'!$E$2)*COS(C61)*SIN(D61))</f>
        <v>-0.88294223496729929</v>
      </c>
      <c r="M61" s="8">
        <f>(0.75+2/100000*'Data 4day'!$E$3)*L61</f>
        <v>-0.67138927546913429</v>
      </c>
      <c r="N61" s="8">
        <f>(0.25+0.5*(1-'Data 4day'!H61/8))*L61</f>
        <v>-0.22073555874182482</v>
      </c>
      <c r="O61" s="8">
        <f t="shared" si="2"/>
        <v>-0.16996638023120511</v>
      </c>
      <c r="P61" s="8">
        <f>4.903*(10^(-9))*(0.34-0.14*SQRT(K61))*(1.35*(N61/M61)-0.35)*(('Data 4day'!C61+273.16)^4+('Data 4day'!D61+273.16)^4)/2</f>
        <v>0.44906158358566584</v>
      </c>
      <c r="Q61" s="8">
        <f t="shared" si="3"/>
        <v>-0.61902796381687097</v>
      </c>
    </row>
    <row r="62" spans="1:17" s="39" customFormat="1" ht="38.1" customHeight="1" x14ac:dyDescent="0.3">
      <c r="A62" s="38">
        <v>43674</v>
      </c>
      <c r="B62" s="8">
        <f>1+0.033*COS(2*'Data 4day'!A61*PI()/365)</f>
        <v>0.97012862473358386</v>
      </c>
      <c r="C62" s="8">
        <f>0.409*SIN(((2*PI()*'Data 4day'!A61)/365)-1.39)</f>
        <v>0.33293364904267192</v>
      </c>
      <c r="D62" s="8">
        <f>ACOS(-TAN('Data 4day'!$E$2*PI()/180)*TAN(C62))</f>
        <v>1.6806468268706864</v>
      </c>
      <c r="E62" s="23">
        <f>('Data 4day'!C62+'Data 4day'!D62)/2</f>
        <v>24.15</v>
      </c>
      <c r="F62" s="8">
        <f t="shared" si="0"/>
        <v>0.18050503360802694</v>
      </c>
      <c r="G62" s="8">
        <f>'Data 4day'!E61*4.87/LN(67.8*'Data 4day'!$H$2-5.42)</f>
        <v>7.7795060291565816</v>
      </c>
      <c r="H62" s="8">
        <f>0.6108*EXP(17.27*'Data 4day'!C62/('Data 4day'!C62+237.3))</f>
        <v>3.6285738459938641</v>
      </c>
      <c r="I62" s="8">
        <f>0.6108*EXP(17.27*'Data 4day'!D62/('Data 4day'!D62+237.3))</f>
        <v>2.4870053972720654</v>
      </c>
      <c r="J62" s="8">
        <f t="shared" si="1"/>
        <v>3.0577896216329647</v>
      </c>
      <c r="K62" s="8">
        <f>(I62*'Data 4day'!F62+H62*'Data 4day'!G62)/200</f>
        <v>2.6558534525508311</v>
      </c>
      <c r="L62" s="8">
        <f>24*60/PI()*0.0082*B62*(D62*SIN('Data 4day'!$E$2)*SIN(C62)+COS('Data 4day'!$E$2)*COS(C62)*SIN(D62))</f>
        <v>-0.85759968352077354</v>
      </c>
      <c r="M62" s="8">
        <f>(0.75+2/100000*'Data 4day'!$E$3)*L62</f>
        <v>-0.65211879934919614</v>
      </c>
      <c r="N62" s="8">
        <f>(0.25+0.5*(1-'Data 4day'!H62/8))*L62</f>
        <v>-0.21439992088019338</v>
      </c>
      <c r="O62" s="8">
        <f t="shared" si="2"/>
        <v>-0.16508793907774891</v>
      </c>
      <c r="P62" s="8">
        <f>4.903*(10^(-9))*(0.34-0.14*SQRT(K62))*(1.35*(N62/M62)-0.35)*(('Data 4day'!C62+273.16)^4+('Data 4day'!D62+273.16)^4)/2</f>
        <v>0.40236619086741626</v>
      </c>
      <c r="Q62" s="8">
        <f t="shared" si="3"/>
        <v>-0.5674541299451652</v>
      </c>
    </row>
    <row r="63" spans="1:17" s="39" customFormat="1" ht="38.1" customHeight="1" x14ac:dyDescent="0.3">
      <c r="A63" s="38">
        <v>43675</v>
      </c>
      <c r="B63" s="8">
        <f>1+0.033*COS(2*'Data 4day'!A62*PI()/365)</f>
        <v>0.97037446801337024</v>
      </c>
      <c r="C63" s="8">
        <f>0.409*SIN(((2*PI()*'Data 4day'!A62)/365)-1.39)</f>
        <v>0.32879506457083052</v>
      </c>
      <c r="D63" s="8">
        <f>ACOS(-TAN('Data 4day'!$E$2*PI()/180)*TAN(C63))</f>
        <v>1.679171204651934</v>
      </c>
      <c r="E63" s="23">
        <f>('Data 4day'!C63+'Data 4day'!D63)/2</f>
        <v>22.4</v>
      </c>
      <c r="F63" s="8">
        <f t="shared" si="0"/>
        <v>0.16460774689933025</v>
      </c>
      <c r="G63" s="8">
        <f>'Data 4day'!E62*4.87/LN(67.8*'Data 4day'!$H$2-5.42)</f>
        <v>7.5016665281152743</v>
      </c>
      <c r="H63" s="8">
        <f>0.6108*EXP(17.27*'Data 4day'!C63/('Data 4day'!C63+237.3))</f>
        <v>3.0563126530167612</v>
      </c>
      <c r="I63" s="8">
        <f>0.6108*EXP(17.27*'Data 4day'!D63/('Data 4day'!D63+237.3))</f>
        <v>2.3968104104453793</v>
      </c>
      <c r="J63" s="8">
        <f t="shared" si="1"/>
        <v>2.7265615317310701</v>
      </c>
      <c r="K63" s="8">
        <f>(I63*'Data 4day'!F63+H63*'Data 4day'!G63)/200</f>
        <v>2.3899319646859771</v>
      </c>
      <c r="L63" s="8">
        <f>24*60/PI()*0.0082*B63*(D63*SIN('Data 4day'!$E$2)*SIN(C63)+COS('Data 4day'!$E$2)*COS(C63)*SIN(D63))</f>
        <v>-0.83166039199232367</v>
      </c>
      <c r="M63" s="8">
        <f>(0.75+2/100000*'Data 4day'!$E$3)*L63</f>
        <v>-0.6323945620709629</v>
      </c>
      <c r="N63" s="8">
        <f>(0.25+0.5*(1-'Data 4day'!H63/8))*L63</f>
        <v>-0.20791509799808092</v>
      </c>
      <c r="O63" s="8">
        <f t="shared" si="2"/>
        <v>-0.16009462545852232</v>
      </c>
      <c r="P63" s="8">
        <f>4.903*(10^(-9))*(0.34-0.14*SQRT(K63))*(1.35*(N63/M63)-0.35)*(('Data 4day'!C63+273.16)^4+('Data 4day'!D63+273.16)^4)/2</f>
        <v>0.43399402223867839</v>
      </c>
      <c r="Q63" s="8">
        <f t="shared" si="3"/>
        <v>-0.59408864769720071</v>
      </c>
    </row>
    <row r="64" spans="1:17" s="39" customFormat="1" ht="38.1" customHeight="1" x14ac:dyDescent="0.3">
      <c r="A64" s="38">
        <v>43676</v>
      </c>
      <c r="B64" s="8">
        <f>1+0.033*COS(2*'Data 4day'!A63*PI()/365)</f>
        <v>0.97062908997765562</v>
      </c>
      <c r="C64" s="8">
        <f>0.409*SIN(((2*PI()*'Data 4day'!A63)/365)-1.39)</f>
        <v>0.32455905102537808</v>
      </c>
      <c r="D64" s="8">
        <f>ACOS(-TAN('Data 4day'!$E$2*PI()/180)*TAN(C64))</f>
        <v>1.6776653969375388</v>
      </c>
      <c r="E64" s="23">
        <f>('Data 4day'!C64+'Data 4day'!D64)/2</f>
        <v>23.75</v>
      </c>
      <c r="F64" s="8">
        <f t="shared" si="0"/>
        <v>0.17676175645051403</v>
      </c>
      <c r="G64" s="8">
        <f>'Data 4day'!E63*4.87/LN(67.8*'Data 4day'!$H$2-5.42)</f>
        <v>9.1687035343631145</v>
      </c>
      <c r="H64" s="8">
        <f>0.6108*EXP(17.27*'Data 4day'!C64/('Data 4day'!C64+237.3))</f>
        <v>3.6073883025255133</v>
      </c>
      <c r="I64" s="8">
        <f>0.6108*EXP(17.27*'Data 4day'!D64/('Data 4day'!D64+237.3))</f>
        <v>2.3820593372779197</v>
      </c>
      <c r="J64" s="8">
        <f t="shared" si="1"/>
        <v>2.9947238199017168</v>
      </c>
      <c r="K64" s="8">
        <f>(I64*'Data 4day'!F64+H64*'Data 4day'!G64)/200</f>
        <v>2.4579136716139196</v>
      </c>
      <c r="L64" s="8">
        <f>24*60/PI()*0.0082*B64*(D64*SIN('Data 4day'!$E$2)*SIN(C64)+COS('Data 4day'!$E$2)*COS(C64)*SIN(D64))</f>
        <v>-0.80513345979601181</v>
      </c>
      <c r="M64" s="8">
        <f>(0.75+2/100000*'Data 4day'!$E$3)*L64</f>
        <v>-0.61222348282888739</v>
      </c>
      <c r="N64" s="8">
        <f>(0.25+0.5*(1-'Data 4day'!H64/8))*L64</f>
        <v>-0.20128336494900295</v>
      </c>
      <c r="O64" s="8">
        <f t="shared" si="2"/>
        <v>-0.15498819101073227</v>
      </c>
      <c r="P64" s="8">
        <f>4.903*(10^(-9))*(0.34-0.14*SQRT(K64))*(1.35*(N64/M64)-0.35)*(('Data 4day'!C64+273.16)^4+('Data 4day'!D64+273.16)^4)/2</f>
        <v>0.43127558787218995</v>
      </c>
      <c r="Q64" s="8">
        <f t="shared" si="3"/>
        <v>-0.58626377888292225</v>
      </c>
    </row>
    <row r="65" spans="1:17" s="39" customFormat="1" ht="38.1" customHeight="1" x14ac:dyDescent="0.3">
      <c r="A65" s="38">
        <v>43677</v>
      </c>
      <c r="B65" s="8">
        <f>1+0.033*COS(2*'Data 4day'!A64*PI()/365)</f>
        <v>0.97089241517645686</v>
      </c>
      <c r="C65" s="8">
        <f>0.409*SIN(((2*PI()*'Data 4day'!A64)/365)-1.39)</f>
        <v>0.32022686362854907</v>
      </c>
      <c r="D65" s="8">
        <f>ACOS(-TAN('Data 4day'!$E$2*PI()/180)*TAN(C65))</f>
        <v>1.6761300847070351</v>
      </c>
      <c r="E65" s="23">
        <f>('Data 4day'!C65+'Data 4day'!D65)/2</f>
        <v>25.1</v>
      </c>
      <c r="F65" s="8">
        <f t="shared" si="0"/>
        <v>0.18966399559757052</v>
      </c>
      <c r="G65" s="8">
        <f>'Data 4day'!E64*4.87/LN(67.8*'Data 4day'!$H$2-5.42)</f>
        <v>8.0573455301978871</v>
      </c>
      <c r="H65" s="8">
        <f>0.6108*EXP(17.27*'Data 4day'!C65/('Data 4day'!C65+237.3))</f>
        <v>4.0522081272490516</v>
      </c>
      <c r="I65" s="8">
        <f>0.6108*EXP(17.27*'Data 4day'!D65/('Data 4day'!D65+237.3))</f>
        <v>2.4870053972720654</v>
      </c>
      <c r="J65" s="8">
        <f t="shared" si="1"/>
        <v>3.2696067622605582</v>
      </c>
      <c r="K65" s="8">
        <f>(I65*'Data 4day'!F65+H65*'Data 4day'!G65)/200</f>
        <v>2.3983973852623706</v>
      </c>
      <c r="L65" s="8">
        <f>24*60/PI()*0.0082*B65*(D65*SIN('Data 4day'!$E$2)*SIN(C65)+COS('Data 4day'!$E$2)*COS(C65)*SIN(D65))</f>
        <v>-0.77802820567216135</v>
      </c>
      <c r="M65" s="8">
        <f>(0.75+2/100000*'Data 4day'!$E$3)*L65</f>
        <v>-0.5916126475931115</v>
      </c>
      <c r="N65" s="8">
        <f>(0.25+0.5*(1-'Data 4day'!H65/8))*L65</f>
        <v>-0.19450705141804034</v>
      </c>
      <c r="O65" s="8">
        <f t="shared" si="2"/>
        <v>-0.14977042959189107</v>
      </c>
      <c r="P65" s="8">
        <f>4.903*(10^(-9))*(0.34-0.14*SQRT(K65))*(1.35*(N65/M65)-0.35)*(('Data 4day'!C65+273.16)^4+('Data 4day'!D65+273.16)^4)/2</f>
        <v>0.4490615835856655</v>
      </c>
      <c r="Q65" s="8">
        <f t="shared" si="3"/>
        <v>-0.59883201317755663</v>
      </c>
    </row>
    <row r="66" spans="1:17" s="39" customFormat="1" ht="38.1" customHeight="1" x14ac:dyDescent="0.3">
      <c r="A66" s="38">
        <v>43678</v>
      </c>
      <c r="B66" s="8">
        <f>1+0.033*COS(2*'Data 4day'!A65*PI()/365)</f>
        <v>0.9711643655808343</v>
      </c>
      <c r="C66" s="8">
        <f>0.409*SIN(((2*PI()*'Data 4day'!A65)/365)-1.39)</f>
        <v>0.31579978610096499</v>
      </c>
      <c r="D66" s="8">
        <f>ACOS(-TAN('Data 4day'!$E$2*PI()/180)*TAN(C66))</f>
        <v>1.6745659505973065</v>
      </c>
      <c r="E66" s="23">
        <f>('Data 4day'!C66+'Data 4day'!D66)/2</f>
        <v>25.85</v>
      </c>
      <c r="F66" s="8">
        <f t="shared" si="0"/>
        <v>0.19716845660963872</v>
      </c>
      <c r="G66" s="8">
        <f>'Data 4day'!E65*4.87/LN(67.8*'Data 4day'!$H$2-5.42)</f>
        <v>7.7795060291565816</v>
      </c>
      <c r="H66" s="8">
        <f>0.6108*EXP(17.27*'Data 4day'!C66/('Data 4day'!C66+237.3))</f>
        <v>4.2674631045407558</v>
      </c>
      <c r="I66" s="8">
        <f>0.6108*EXP(17.27*'Data 4day'!D66/('Data 4day'!D66+237.3))</f>
        <v>2.5801527260359443</v>
      </c>
      <c r="J66" s="8">
        <f t="shared" si="1"/>
        <v>3.42380791528835</v>
      </c>
      <c r="K66" s="8">
        <f>(I66*'Data 4day'!F66+H66*'Data 4day'!G66)/200</f>
        <v>2.5646214036855746</v>
      </c>
      <c r="L66" s="8">
        <f>24*60/PI()*0.0082*B66*(D66*SIN('Data 4day'!$E$2)*SIN(C66)+COS('Data 4day'!$E$2)*COS(C66)*SIN(D66))</f>
        <v>-0.75035416588212622</v>
      </c>
      <c r="M66" s="8">
        <f>(0.75+2/100000*'Data 4day'!$E$3)*L66</f>
        <v>-0.57056930773676873</v>
      </c>
      <c r="N66" s="8">
        <f>(0.25+0.5*(1-'Data 4day'!H66/8))*L66</f>
        <v>-0.28138281220579731</v>
      </c>
      <c r="O66" s="8">
        <f t="shared" si="2"/>
        <v>-0.21666476539846394</v>
      </c>
      <c r="P66" s="8">
        <f>4.903*(10^(-9))*(0.34-0.14*SQRT(K66))*(1.35*(N66/M66)-0.35)*(('Data 4day'!C66+273.16)^4+('Data 4day'!D66+273.16)^4)/2</f>
        <v>1.4348275820221503</v>
      </c>
      <c r="Q66" s="8">
        <f t="shared" si="3"/>
        <v>-1.6514923474206142</v>
      </c>
    </row>
    <row r="67" spans="1:17" s="39" customFormat="1" ht="38.1" customHeight="1" x14ac:dyDescent="0.3">
      <c r="A67" s="38">
        <v>43679</v>
      </c>
      <c r="B67" s="8">
        <f>1+0.033*COS(2*'Data 4day'!A66*PI()/365)</f>
        <v>0.9714448606060142</v>
      </c>
      <c r="C67" s="8">
        <f>0.409*SIN(((2*PI()*'Data 4day'!A66)/365)-1.39)</f>
        <v>0.31127913028124182</v>
      </c>
      <c r="D67" s="8">
        <f>ACOS(-TAN('Data 4day'!$E$2*PI()/180)*TAN(C67))</f>
        <v>1.6729736781284703</v>
      </c>
      <c r="E67" s="23">
        <f>('Data 4day'!C67+'Data 4day'!D67)/2</f>
        <v>26</v>
      </c>
      <c r="F67" s="8">
        <f t="shared" si="0"/>
        <v>0.19869895242110683</v>
      </c>
      <c r="G67" s="8">
        <f>'Data 4day'!E66*4.87/LN(67.8*'Data 4day'!$H$2-5.42)</f>
        <v>8.6130245322804999</v>
      </c>
      <c r="H67" s="8">
        <f>0.6108*EXP(17.27*'Data 4day'!C67/('Data 4day'!C67+237.3))</f>
        <v>4.4416910990407947</v>
      </c>
      <c r="I67" s="8">
        <f>0.6108*EXP(17.27*'Data 4day'!D67/('Data 4day'!D67+237.3))</f>
        <v>2.5177224920902961</v>
      </c>
      <c r="J67" s="8">
        <f t="shared" si="1"/>
        <v>3.4797067955655452</v>
      </c>
      <c r="K67" s="8">
        <f>(I67*'Data 4day'!F67+H67*'Data 4day'!G67)/200</f>
        <v>2.4965513627671418</v>
      </c>
      <c r="L67" s="8">
        <f>24*60/PI()*0.0082*B67*(D67*SIN('Data 4day'!$E$2)*SIN(C67)+COS('Data 4day'!$E$2)*COS(C67)*SIN(D67))</f>
        <v>-0.72212109230370003</v>
      </c>
      <c r="M67" s="8">
        <f>(0.75+2/100000*'Data 4day'!$E$3)*L67</f>
        <v>-0.54910087858773349</v>
      </c>
      <c r="N67" s="8">
        <f>(0.25+0.5*(1-'Data 4day'!H67/8))*L67</f>
        <v>-0.22566284134490627</v>
      </c>
      <c r="O67" s="8">
        <f t="shared" si="2"/>
        <v>-0.17376038783557785</v>
      </c>
      <c r="P67" s="8">
        <f>4.903*(10^(-9))*(0.34-0.14*SQRT(K67))*(1.35*(N67/M67)-0.35)*(('Data 4day'!C67+273.16)^4+('Data 4day'!D67+273.16)^4)/2</f>
        <v>0.95693485821375524</v>
      </c>
      <c r="Q67" s="8">
        <f t="shared" si="3"/>
        <v>-1.1306952460493331</v>
      </c>
    </row>
    <row r="68" spans="1:17" s="39" customFormat="1" ht="38.1" customHeight="1" x14ac:dyDescent="0.3">
      <c r="A68" s="38">
        <v>43680</v>
      </c>
      <c r="B68" s="8">
        <f>1+0.033*COS(2*'Data 4day'!A67*PI()/365)</f>
        <v>0.97173381713526685</v>
      </c>
      <c r="C68" s="8">
        <f>0.409*SIN(((2*PI()*'Data 4day'!A67)/365)-1.39)</f>
        <v>0.30666623573726226</v>
      </c>
      <c r="D68" s="8">
        <f>ACOS(-TAN('Data 4day'!$E$2*PI()/180)*TAN(C68))</f>
        <v>1.6713539509592927</v>
      </c>
      <c r="E68" s="23">
        <f>('Data 4day'!C68+'Data 4day'!D68)/2</f>
        <v>27.35</v>
      </c>
      <c r="F68" s="8">
        <f t="shared" si="0"/>
        <v>0.21292906119357313</v>
      </c>
      <c r="G68" s="8">
        <f>'Data 4day'!E67*4.87/LN(67.8*'Data 4day'!$H$2-5.42)</f>
        <v>7.7795060291565816</v>
      </c>
      <c r="H68" s="8">
        <f>0.6108*EXP(17.27*'Data 4day'!C68/('Data 4day'!C68+237.3))</f>
        <v>4.8907789302521092</v>
      </c>
      <c r="I68" s="8">
        <f>0.6108*EXP(17.27*'Data 4day'!D68/('Data 4day'!D68+237.3))</f>
        <v>2.6763336594163714</v>
      </c>
      <c r="J68" s="8">
        <f t="shared" si="1"/>
        <v>3.7835562948342405</v>
      </c>
      <c r="K68" s="8">
        <f>(I68*'Data 4day'!F68+H68*'Data 4day'!G68)/200</f>
        <v>2.4777871271854814</v>
      </c>
      <c r="L68" s="8">
        <f>24*60/PI()*0.0082*B68*(D68*SIN('Data 4day'!$E$2)*SIN(C68)+COS('Data 4day'!$E$2)*COS(C68)*SIN(D68))</f>
        <v>-0.6933389504190578</v>
      </c>
      <c r="M68" s="8">
        <f>(0.75+2/100000*'Data 4day'!$E$3)*L68</f>
        <v>-0.52721493789865148</v>
      </c>
      <c r="N68" s="8">
        <f>(0.25+0.5*(1-'Data 4day'!H68/8))*L68</f>
        <v>-0.30333579080833778</v>
      </c>
      <c r="O68" s="8">
        <f t="shared" si="2"/>
        <v>-0.23356855892242009</v>
      </c>
      <c r="P68" s="8">
        <f>4.903*(10^(-9))*(0.34-0.14*SQRT(K68))*(1.35*(N68/M68)-0.35)*(('Data 4day'!C68+273.16)^4+('Data 4day'!D68+273.16)^4)/2</f>
        <v>2.0447535221284348</v>
      </c>
      <c r="Q68" s="8">
        <f t="shared" si="3"/>
        <v>-2.2783220810508547</v>
      </c>
    </row>
    <row r="69" spans="1:17" s="39" customFormat="1" ht="38.1" customHeight="1" x14ac:dyDescent="0.3">
      <c r="A69" s="38">
        <v>43681</v>
      </c>
      <c r="B69" s="8">
        <f>1+0.033*COS(2*'Data 4day'!A68*PI()/365)</f>
        <v>0.97203114954453662</v>
      </c>
      <c r="C69" s="8">
        <f>0.409*SIN(((2*PI()*'Data 4day'!A68)/365)-1.39)</f>
        <v>0.30196246936923454</v>
      </c>
      <c r="D69" s="8">
        <f>ACOS(-TAN('Data 4day'!$E$2*PI()/180)*TAN(C69))</f>
        <v>1.6697074521733644</v>
      </c>
      <c r="E69" s="23">
        <f>('Data 4day'!C69+'Data 4day'!D69)/2</f>
        <v>23.95</v>
      </c>
      <c r="F69" s="8">
        <f t="shared" si="0"/>
        <v>0.17862512717511997</v>
      </c>
      <c r="G69" s="8">
        <f>'Data 4day'!E68*4.87/LN(67.8*'Data 4day'!$H$2-5.42)</f>
        <v>9.4465430354044209</v>
      </c>
      <c r="H69" s="8">
        <f>0.6108*EXP(17.27*'Data 4day'!C69/('Data 4day'!C69+237.3))</f>
        <v>3.671270209291702</v>
      </c>
      <c r="I69" s="8">
        <f>0.6108*EXP(17.27*'Data 4day'!D69/('Data 4day'!D69+237.3))</f>
        <v>2.3968104104453793</v>
      </c>
      <c r="J69" s="8">
        <f t="shared" si="1"/>
        <v>3.0340403098685407</v>
      </c>
      <c r="K69" s="8">
        <f>(I69*'Data 4day'!F69+H69*'Data 4day'!G69)/200</f>
        <v>2.427499529683816</v>
      </c>
      <c r="L69" s="8">
        <f>24*60/PI()*0.0082*B69*(D69*SIN('Data 4day'!$E$2)*SIN(C69)+COS('Data 4day'!$E$2)*COS(C69)*SIN(D69))</f>
        <v>-0.6640179171870213</v>
      </c>
      <c r="M69" s="8">
        <f>(0.75+2/100000*'Data 4day'!$E$3)*L69</f>
        <v>-0.50491922422901092</v>
      </c>
      <c r="N69" s="8">
        <f>(0.25+0.5*(1-'Data 4day'!H69/8))*L69</f>
        <v>-0.16600447929675533</v>
      </c>
      <c r="O69" s="8">
        <f t="shared" si="2"/>
        <v>-0.1278234490585016</v>
      </c>
      <c r="P69" s="8">
        <f>4.903*(10^(-9))*(0.34-0.14*SQRT(K69))*(1.35*(N69/M69)-0.35)*(('Data 4day'!C69+273.16)^4+('Data 4day'!D69+273.16)^4)/2</f>
        <v>0.43734716285434583</v>
      </c>
      <c r="Q69" s="8">
        <f t="shared" si="3"/>
        <v>-0.56517061191284745</v>
      </c>
    </row>
    <row r="70" spans="1:17" s="39" customFormat="1" ht="38.1" customHeight="1" x14ac:dyDescent="0.3">
      <c r="A70" s="38">
        <v>43682</v>
      </c>
      <c r="B70" s="8">
        <f>1+0.033*COS(2*'Data 4day'!A69*PI()/365)</f>
        <v>0.97233676972781347</v>
      </c>
      <c r="C70" s="8">
        <f>0.409*SIN(((2*PI()*'Data 4day'!A69)/365)-1.39)</f>
        <v>0.29716922500464871</v>
      </c>
      <c r="D70" s="8">
        <f>ACOS(-TAN('Data 4day'!$E$2*PI()/180)*TAN(C70))</f>
        <v>1.6680348635971023</v>
      </c>
      <c r="E70" s="23">
        <f>('Data 4day'!C70+'Data 4day'!D70)/2</f>
        <v>27.05</v>
      </c>
      <c r="F70" s="8">
        <f t="shared" si="0"/>
        <v>0.2096949636130041</v>
      </c>
      <c r="G70" s="8">
        <f>'Data 4day'!E69*4.87/LN(67.8*'Data 4day'!$H$2-5.42)</f>
        <v>6.6681480249913561</v>
      </c>
      <c r="H70" s="8">
        <f>0.6108*EXP(17.27*'Data 4day'!C70/('Data 4day'!C70+237.3))</f>
        <v>4.6483496796026218</v>
      </c>
      <c r="I70" s="8">
        <f>0.6108*EXP(17.27*'Data 4day'!D70/('Data 4day'!D70+237.3))</f>
        <v>2.7255876066054592</v>
      </c>
      <c r="J70" s="8">
        <f t="shared" si="1"/>
        <v>3.6869686431040405</v>
      </c>
      <c r="K70" s="8">
        <f>(I70*'Data 4day'!F70+H70*'Data 4day'!G70)/200</f>
        <v>2.7180747018552038</v>
      </c>
      <c r="L70" s="8">
        <f>24*60/PI()*0.0082*B70*(D70*SIN('Data 4day'!$E$2)*SIN(C70)+COS('Data 4day'!$E$2)*COS(C70)*SIN(D70))</f>
        <v>-0.63416837879119259</v>
      </c>
      <c r="M70" s="8">
        <f>(0.75+2/100000*'Data 4day'!$E$3)*L70</f>
        <v>-0.4822216352328228</v>
      </c>
      <c r="N70" s="8">
        <f>(0.25+0.5*(1-'Data 4day'!H70/8))*L70</f>
        <v>-0.23781314204669723</v>
      </c>
      <c r="O70" s="8">
        <f t="shared" si="2"/>
        <v>-0.18311611937595687</v>
      </c>
      <c r="P70" s="8">
        <f>4.903*(10^(-9))*(0.34-0.14*SQRT(K70))*(1.35*(N70/M70)-0.35)*(('Data 4day'!C70+273.16)^4+('Data 4day'!D70+273.16)^4)/2</f>
        <v>1.3750009632188094</v>
      </c>
      <c r="Q70" s="8">
        <f t="shared" si="3"/>
        <v>-1.5581170825947663</v>
      </c>
    </row>
    <row r="71" spans="1:17" s="39" customFormat="1" ht="38.1" customHeight="1" x14ac:dyDescent="0.3">
      <c r="A71" s="38">
        <v>43683</v>
      </c>
      <c r="B71" s="8">
        <f>1+0.033*COS(2*'Data 4day'!A70*PI()/365)</f>
        <v>0.97265058712324137</v>
      </c>
      <c r="C71" s="8">
        <f>0.409*SIN(((2*PI()*'Data 4day'!A70)/365)-1.39)</f>
        <v>0.29228792298525702</v>
      </c>
      <c r="D71" s="8">
        <f>ACOS(-TAN('Data 4day'!$E$2*PI()/180)*TAN(C71))</f>
        <v>1.6663368651505028</v>
      </c>
      <c r="E71" s="23">
        <f>('Data 4day'!C71+'Data 4day'!D71)/2</f>
        <v>25.2</v>
      </c>
      <c r="F71" s="8">
        <f t="shared" ref="F71:F134" si="4">(4098*0.6108*EXP((17.27*E71)/(E71+237.3)))/((E71+237.3)^2)</f>
        <v>0.1906504674317423</v>
      </c>
      <c r="G71" s="8">
        <f>'Data 4day'!E70*4.87/LN(67.8*'Data 4day'!$H$2-5.42)</f>
        <v>4.445432016660904</v>
      </c>
      <c r="H71" s="8">
        <f>0.6108*EXP(17.27*'Data 4day'!C71/('Data 4day'!C71+237.3))</f>
        <v>3.8241720180540506</v>
      </c>
      <c r="I71" s="8">
        <f>0.6108*EXP(17.27*'Data 4day'!D71/('Data 4day'!D71+237.3))</f>
        <v>2.6763336594163714</v>
      </c>
      <c r="J71" s="8">
        <f t="shared" ref="J71:J134" si="5">(H71+I71)/2</f>
        <v>3.2502528387352108</v>
      </c>
      <c r="K71" s="8">
        <f>(I71*'Data 4day'!F71+H71*'Data 4day'!G71)/200</f>
        <v>2.6533277508716036</v>
      </c>
      <c r="L71" s="8">
        <f>24*60/PI()*0.0082*B71*(D71*SIN('Data 4day'!$E$2)*SIN(C71)+COS('Data 4day'!$E$2)*COS(C71)*SIN(D71))</f>
        <v>-0.60380092825550968</v>
      </c>
      <c r="M71" s="8">
        <f>(0.75+2/100000*'Data 4day'!$E$3)*L71</f>
        <v>-0.45913022584548951</v>
      </c>
      <c r="N71" s="8">
        <f>(0.25+0.5*(1-'Data 4day'!H71/8))*L71</f>
        <v>-0.15095023206387742</v>
      </c>
      <c r="O71" s="8">
        <f t="shared" ref="O71:O134" si="6">(1-0.23)*N71</f>
        <v>-0.11623167868918562</v>
      </c>
      <c r="P71" s="8">
        <f>4.903*(10^(-9))*(0.34-0.14*SQRT(K71))*(1.35*(N71/M71)-0.35)*(('Data 4day'!C71+273.16)^4+('Data 4day'!D71+273.16)^4)/2</f>
        <v>0.40844907658662544</v>
      </c>
      <c r="Q71" s="8">
        <f t="shared" ref="Q71:Q134" si="7">O71-P71</f>
        <v>-0.52468075527581104</v>
      </c>
    </row>
    <row r="72" spans="1:17" s="39" customFormat="1" ht="38.1" customHeight="1" x14ac:dyDescent="0.3">
      <c r="A72" s="38">
        <v>43684</v>
      </c>
      <c r="B72" s="8">
        <f>1+0.033*COS(2*'Data 4day'!A71*PI()/365)</f>
        <v>0.97297250873995333</v>
      </c>
      <c r="C72" s="8">
        <f>0.409*SIN(((2*PI()*'Data 4day'!A71)/365)-1.39)</f>
        <v>0.28732000974619459</v>
      </c>
      <c r="D72" s="8">
        <f>ACOS(-TAN('Data 4day'!$E$2*PI()/180)*TAN(C72))</f>
        <v>1.6646141342314165</v>
      </c>
      <c r="E72" s="23">
        <f>('Data 4day'!C72+'Data 4day'!D72)/2</f>
        <v>26.65</v>
      </c>
      <c r="F72" s="8">
        <f t="shared" si="4"/>
        <v>0.2054471718360153</v>
      </c>
      <c r="G72" s="8">
        <f>'Data 4day'!E71*4.87/LN(67.8*'Data 4day'!$H$2-5.42)</f>
        <v>5.0011110187435168</v>
      </c>
      <c r="H72" s="8">
        <f>0.6108*EXP(17.27*'Data 4day'!C72/('Data 4day'!C72+237.3))</f>
        <v>4.5959173166475438</v>
      </c>
      <c r="I72" s="8">
        <f>0.6108*EXP(17.27*'Data 4day'!D72/('Data 4day'!D72+237.3))</f>
        <v>2.6278588442730206</v>
      </c>
      <c r="J72" s="8">
        <f t="shared" si="5"/>
        <v>3.6118880804602824</v>
      </c>
      <c r="K72" s="8">
        <f>(I72*'Data 4day'!F72+H72*'Data 4day'!G72)/200</f>
        <v>2.5826531032139348</v>
      </c>
      <c r="L72" s="8">
        <f>24*60/PI()*0.0082*B72*(D72*SIN('Data 4day'!$E$2)*SIN(C72)+COS('Data 4day'!$E$2)*COS(C72)*SIN(D72))</f>
        <v>-0.57292636291863552</v>
      </c>
      <c r="M72" s="8">
        <f>(0.75+2/100000*'Data 4day'!$E$3)*L72</f>
        <v>-0.43565320636333044</v>
      </c>
      <c r="N72" s="8">
        <f>(0.25+0.5*(1-'Data 4day'!H72/8))*L72</f>
        <v>-0.14323159072965888</v>
      </c>
      <c r="O72" s="8">
        <f t="shared" si="6"/>
        <v>-0.11028832486183734</v>
      </c>
      <c r="P72" s="8">
        <f>4.903*(10^(-9))*(0.34-0.14*SQRT(K72))*(1.35*(N72/M72)-0.35)*(('Data 4day'!C72+273.16)^4+('Data 4day'!D72+273.16)^4)/2</f>
        <v>0.42820574741100825</v>
      </c>
      <c r="Q72" s="8">
        <f t="shared" si="7"/>
        <v>-0.53849407227284563</v>
      </c>
    </row>
    <row r="73" spans="1:17" s="39" customFormat="1" ht="38.1" customHeight="1" x14ac:dyDescent="0.3">
      <c r="A73" s="38">
        <v>43685</v>
      </c>
      <c r="B73" s="8">
        <f>1+0.033*COS(2*'Data 4day'!A72*PI()/365)</f>
        <v>0.97330243918562676</v>
      </c>
      <c r="C73" s="8">
        <f>0.409*SIN(((2*PI()*'Data 4day'!A72)/365)-1.39)</f>
        <v>0.28226695738737068</v>
      </c>
      <c r="D73" s="8">
        <f>ACOS(-TAN('Data 4day'!$E$2*PI()/180)*TAN(C73))</f>
        <v>1.6628673451339797</v>
      </c>
      <c r="E73" s="23">
        <f>('Data 4day'!C73+'Data 4day'!D73)/2</f>
        <v>26.1</v>
      </c>
      <c r="F73" s="8">
        <f t="shared" si="4"/>
        <v>0.19972482824833868</v>
      </c>
      <c r="G73" s="8">
        <f>'Data 4day'!E72*4.87/LN(67.8*'Data 4day'!$H$2-5.42)</f>
        <v>5.0011110187435168</v>
      </c>
      <c r="H73" s="8">
        <f>0.6108*EXP(17.27*'Data 4day'!C73/('Data 4day'!C73+237.3))</f>
        <v>4.4416910990407947</v>
      </c>
      <c r="I73" s="8">
        <f>0.6108*EXP(17.27*'Data 4day'!D73/('Data 4day'!D73+237.3))</f>
        <v>2.548770598472057</v>
      </c>
      <c r="J73" s="8">
        <f t="shared" si="5"/>
        <v>3.4952308487564259</v>
      </c>
      <c r="K73" s="8">
        <f>(I73*'Data 4day'!F73+H73*'Data 4day'!G73)/200</f>
        <v>2.5698156015605265</v>
      </c>
      <c r="L73" s="8">
        <f>24*60/PI()*0.0082*B73*(D73*SIN('Data 4day'!$E$2)*SIN(C73)+COS('Data 4day'!$E$2)*COS(C73)*SIN(D73))</f>
        <v>-0.54155568175869184</v>
      </c>
      <c r="M73" s="8">
        <f>(0.75+2/100000*'Data 4day'!$E$3)*L73</f>
        <v>-0.41179894040930926</v>
      </c>
      <c r="N73" s="8">
        <f>(0.25+0.5*(1-'Data 4day'!H73/8))*L73</f>
        <v>-0.13538892043967296</v>
      </c>
      <c r="O73" s="8">
        <f t="shared" si="6"/>
        <v>-0.10424946873854818</v>
      </c>
      <c r="P73" s="8">
        <f>4.903*(10^(-9))*(0.34-0.14*SQRT(K73))*(1.35*(N73/M73)-0.35)*(('Data 4day'!C73+273.16)^4+('Data 4day'!D73+273.16)^4)/2</f>
        <v>0.42713031057199558</v>
      </c>
      <c r="Q73" s="8">
        <f t="shared" si="7"/>
        <v>-0.5313797793105437</v>
      </c>
    </row>
    <row r="74" spans="1:17" s="39" customFormat="1" ht="38.1" customHeight="1" x14ac:dyDescent="0.3">
      <c r="A74" s="38">
        <v>43686</v>
      </c>
      <c r="B74" s="8">
        <f>1+0.033*COS(2*'Data 4day'!A73*PI()/365)</f>
        <v>0.97364028069474995</v>
      </c>
      <c r="C74" s="8">
        <f>0.409*SIN(((2*PI()*'Data 4day'!A73)/365)-1.39)</f>
        <v>0.27713026323725298</v>
      </c>
      <c r="D74" s="8">
        <f>ACOS(-TAN('Data 4day'!$E$2*PI()/180)*TAN(C74))</f>
        <v>1.6610971685016924</v>
      </c>
      <c r="E74" s="23">
        <f>('Data 4day'!C74+'Data 4day'!D74)/2</f>
        <v>26.35</v>
      </c>
      <c r="F74" s="8">
        <f t="shared" si="4"/>
        <v>0.20230903762868169</v>
      </c>
      <c r="G74" s="8">
        <f>'Data 4day'!E73*4.87/LN(67.8*'Data 4day'!$H$2-5.42)</f>
        <v>5.8346295218674369</v>
      </c>
      <c r="H74" s="8">
        <f>0.6108*EXP(17.27*'Data 4day'!C74/('Data 4day'!C74+237.3))</f>
        <v>4.6747601804976453</v>
      </c>
      <c r="I74" s="8">
        <f>0.6108*EXP(17.27*'Data 4day'!D74/('Data 4day'!D74+237.3))</f>
        <v>2.4870053972720654</v>
      </c>
      <c r="J74" s="8">
        <f t="shared" si="5"/>
        <v>3.5808827888848551</v>
      </c>
      <c r="K74" s="8">
        <f>(I74*'Data 4day'!F74+H74*'Data 4day'!G74)/200</f>
        <v>2.4947187997152502</v>
      </c>
      <c r="L74" s="8">
        <f>24*60/PI()*0.0082*B74*(D74*SIN('Data 4day'!$E$2)*SIN(C74)+COS('Data 4day'!$E$2)*COS(C74)*SIN(D74))</f>
        <v>-0.50970008255983035</v>
      </c>
      <c r="M74" s="8">
        <f>(0.75+2/100000*'Data 4day'!$E$3)*L74</f>
        <v>-0.387575942778495</v>
      </c>
      <c r="N74" s="8">
        <f>(0.25+0.5*(1-'Data 4day'!H74/8))*L74</f>
        <v>-0.31856255159989399</v>
      </c>
      <c r="O74" s="8">
        <f t="shared" si="6"/>
        <v>-0.24529316473191839</v>
      </c>
      <c r="P74" s="8">
        <f>4.903*(10^(-9))*(0.34-0.14*SQRT(K74))*(1.35*(N74/M74)-0.35)*(('Data 4day'!C74+273.16)^4+('Data 4day'!D74+273.16)^4)/2</f>
        <v>3.5695967321333057</v>
      </c>
      <c r="Q74" s="8">
        <f t="shared" si="7"/>
        <v>-3.8148898968652243</v>
      </c>
    </row>
    <row r="75" spans="1:17" s="39" customFormat="1" ht="38.1" customHeight="1" x14ac:dyDescent="0.3">
      <c r="A75" s="38">
        <v>43687</v>
      </c>
      <c r="B75" s="8">
        <f>1+0.033*COS(2*'Data 4day'!A74*PI()/365)</f>
        <v>0.97398593315759263</v>
      </c>
      <c r="C75" s="8">
        <f>0.409*SIN(((2*PI()*'Data 4day'!A74)/365)-1.39)</f>
        <v>0.2719114494091775</v>
      </c>
      <c r="D75" s="8">
        <f>ACOS(-TAN('Data 4day'!$E$2*PI()/180)*TAN(C75))</f>
        <v>1.6593042708155055</v>
      </c>
      <c r="E75" s="23">
        <f>('Data 4day'!C75+'Data 4day'!D75)/2</f>
        <v>26.25</v>
      </c>
      <c r="F75" s="8">
        <f t="shared" si="4"/>
        <v>0.2012719980595416</v>
      </c>
      <c r="G75" s="8">
        <f>'Data 4day'!E74*4.87/LN(67.8*'Data 4day'!$H$2-5.42)</f>
        <v>8.0573455301978871</v>
      </c>
      <c r="H75" s="8">
        <f>0.6108*EXP(17.27*'Data 4day'!C75/('Data 4day'!C75+237.3))</f>
        <v>4.6220689030255047</v>
      </c>
      <c r="I75" s="8">
        <f>0.6108*EXP(17.27*'Data 4day'!D75/('Data 4day'!D75+237.3))</f>
        <v>2.4870053972720654</v>
      </c>
      <c r="J75" s="8">
        <f t="shared" si="5"/>
        <v>3.5545371501487848</v>
      </c>
      <c r="K75" s="8">
        <f>(I75*'Data 4day'!F75+H75*'Data 4day'!G75)/200</f>
        <v>2.465992719402049</v>
      </c>
      <c r="L75" s="8">
        <f>24*60/PI()*0.0082*B75*(D75*SIN('Data 4day'!$E$2)*SIN(C75)+COS('Data 4day'!$E$2)*COS(C75)*SIN(D75))</f>
        <v>-0.47737095891230241</v>
      </c>
      <c r="M75" s="8">
        <f>(0.75+2/100000*'Data 4day'!$E$3)*L75</f>
        <v>-0.36299287715691475</v>
      </c>
      <c r="N75" s="8">
        <f>(0.25+0.5*(1-'Data 4day'!H75/8))*L75</f>
        <v>-0.26852116438817009</v>
      </c>
      <c r="O75" s="8">
        <f t="shared" si="6"/>
        <v>-0.20676129657889097</v>
      </c>
      <c r="P75" s="8">
        <f>4.903*(10^(-9))*(0.34-0.14*SQRT(K75))*(1.35*(N75/M75)-0.35)*(('Data 4day'!C75+273.16)^4+('Data 4day'!D75+273.16)^4)/2</f>
        <v>3.076576831847631</v>
      </c>
      <c r="Q75" s="8">
        <f t="shared" si="7"/>
        <v>-3.283338128426522</v>
      </c>
    </row>
    <row r="76" spans="1:17" s="39" customFormat="1" ht="38.1" customHeight="1" x14ac:dyDescent="0.3">
      <c r="A76" s="38">
        <v>43688</v>
      </c>
      <c r="B76" s="8">
        <f>1+0.033*COS(2*'Data 4day'!A75*PI()/365)</f>
        <v>0.97433929414987031</v>
      </c>
      <c r="C76" s="8">
        <f>0.409*SIN(((2*PI()*'Data 4day'!A75)/365)-1.39)</f>
        <v>0.26661206235031204</v>
      </c>
      <c r="D76" s="8">
        <f>ACOS(-TAN('Data 4day'!$E$2*PI()/180)*TAN(C76))</f>
        <v>1.6574893139171447</v>
      </c>
      <c r="E76" s="23">
        <f>('Data 4day'!C76+'Data 4day'!D76)/2</f>
        <v>25.4</v>
      </c>
      <c r="F76" s="8">
        <f t="shared" si="4"/>
        <v>0.1926363801049692</v>
      </c>
      <c r="G76" s="8">
        <f>'Data 4day'!E75*4.87/LN(67.8*'Data 4day'!$H$2-5.42)</f>
        <v>6.6681480249913561</v>
      </c>
      <c r="H76" s="8">
        <f>0.6108*EXP(17.27*'Data 4day'!C76/('Data 4day'!C76+237.3))</f>
        <v>4.0992081541413299</v>
      </c>
      <c r="I76" s="8">
        <f>0.6108*EXP(17.27*'Data 4day'!D76/('Data 4day'!D76+237.3))</f>
        <v>2.548770598472057</v>
      </c>
      <c r="J76" s="8">
        <f t="shared" si="5"/>
        <v>3.3239893763066934</v>
      </c>
      <c r="K76" s="8">
        <f>(I76*'Data 4day'!F76+H76*'Data 4day'!G76)/200</f>
        <v>2.2993007025493251</v>
      </c>
      <c r="L76" s="8">
        <f>24*60/PI()*0.0082*B76*(D76*SIN('Data 4day'!$E$2)*SIN(C76)+COS('Data 4day'!$E$2)*COS(C76)*SIN(D76))</f>
        <v>-0.4445798970378157</v>
      </c>
      <c r="M76" s="8">
        <f>(0.75+2/100000*'Data 4day'!$E$3)*L76</f>
        <v>-0.33805855370755505</v>
      </c>
      <c r="N76" s="8">
        <f>(0.25+0.5*(1-'Data 4day'!H76/8))*L76</f>
        <v>-0.13893121782431742</v>
      </c>
      <c r="O76" s="8">
        <f t="shared" si="6"/>
        <v>-0.10697703772472442</v>
      </c>
      <c r="P76" s="8">
        <f>4.903*(10^(-9))*(0.34-0.14*SQRT(K76))*(1.35*(N76/M76)-0.35)*(('Data 4day'!C76+273.16)^4+('Data 4day'!D76+273.16)^4)/2</f>
        <v>1.0200721819688774</v>
      </c>
      <c r="Q76" s="8">
        <f t="shared" si="7"/>
        <v>-1.1270492196936017</v>
      </c>
    </row>
    <row r="77" spans="1:17" s="39" customFormat="1" ht="38.1" customHeight="1" x14ac:dyDescent="0.3">
      <c r="A77" s="38">
        <v>43689</v>
      </c>
      <c r="B77" s="8">
        <f>1+0.033*COS(2*'Data 4day'!A76*PI()/365)</f>
        <v>0.97470025896309476</v>
      </c>
      <c r="C77" s="8">
        <f>0.409*SIN(((2*PI()*'Data 4day'!A76)/365)-1.39)</f>
        <v>0.26123367238341294</v>
      </c>
      <c r="D77" s="8">
        <f>ACOS(-TAN('Data 4day'!$E$2*PI()/180)*TAN(C77))</f>
        <v>1.6556529545677905</v>
      </c>
      <c r="E77" s="23">
        <f>('Data 4day'!C77+'Data 4day'!D77)/2</f>
        <v>24.9</v>
      </c>
      <c r="F77" s="8">
        <f t="shared" si="4"/>
        <v>0.18770394627061798</v>
      </c>
      <c r="G77" s="8">
        <f>'Data 4day'!E76*4.87/LN(67.8*'Data 4day'!$H$2-5.42)</f>
        <v>5.5567900208261287</v>
      </c>
      <c r="H77" s="8">
        <f>0.6108*EXP(17.27*'Data 4day'!C77/('Data 4day'!C77+237.3))</f>
        <v>3.9596126295507381</v>
      </c>
      <c r="I77" s="8">
        <f>0.6108*EXP(17.27*'Data 4day'!D77/('Data 4day'!D77+237.3))</f>
        <v>2.4870053972720654</v>
      </c>
      <c r="J77" s="8">
        <f t="shared" si="5"/>
        <v>3.2233090134114017</v>
      </c>
      <c r="K77" s="8">
        <f>(I77*'Data 4day'!F77+H77*'Data 4day'!G77)/200</f>
        <v>2.204201568230137</v>
      </c>
      <c r="L77" s="8">
        <f>24*60/PI()*0.0082*B77*(D77*SIN('Data 4day'!$E$2)*SIN(C77)+COS('Data 4day'!$E$2)*COS(C77)*SIN(D77))</f>
        <v>-0.41133867243224886</v>
      </c>
      <c r="M77" s="8">
        <f>(0.75+2/100000*'Data 4day'!$E$3)*L77</f>
        <v>-0.31278192651748205</v>
      </c>
      <c r="N77" s="8">
        <f>(0.25+0.5*(1-'Data 4day'!H77/8))*L77</f>
        <v>-0.12854333513507776</v>
      </c>
      <c r="O77" s="8">
        <f t="shared" si="6"/>
        <v>-9.8978368054009877E-2</v>
      </c>
      <c r="P77" s="8">
        <f>4.903*(10^(-9))*(0.34-0.14*SQRT(K77))*(1.35*(N77/M77)-0.35)*(('Data 4day'!C77+273.16)^4+('Data 4day'!D77+273.16)^4)/2</f>
        <v>1.0484026754613818</v>
      </c>
      <c r="Q77" s="8">
        <f t="shared" si="7"/>
        <v>-1.1473810435153917</v>
      </c>
    </row>
    <row r="78" spans="1:17" s="39" customFormat="1" ht="38.1" customHeight="1" x14ac:dyDescent="0.3">
      <c r="A78" s="38">
        <v>43690</v>
      </c>
      <c r="B78" s="8">
        <f>1+0.033*COS(2*'Data 4day'!A77*PI()/365)</f>
        <v>0.97506872063560157</v>
      </c>
      <c r="C78" s="8">
        <f>0.409*SIN(((2*PI()*'Data 4day'!A77)/365)-1.39)</f>
        <v>0.25577787324150192</v>
      </c>
      <c r="D78" s="8">
        <f>ACOS(-TAN('Data 4day'!$E$2*PI()/180)*TAN(C78))</f>
        <v>1.6537958440420959</v>
      </c>
      <c r="E78" s="23">
        <f>('Data 4day'!C78+'Data 4day'!D78)/2</f>
        <v>23.95</v>
      </c>
      <c r="F78" s="8">
        <f t="shared" si="4"/>
        <v>0.17862512717511997</v>
      </c>
      <c r="G78" s="8">
        <f>'Data 4day'!E77*4.87/LN(67.8*'Data 4day'!$H$2-5.42)</f>
        <v>5.5567900208261287</v>
      </c>
      <c r="H78" s="8">
        <f>0.6108*EXP(17.27*'Data 4day'!C78/('Data 4day'!C78+237.3))</f>
        <v>3.3614398286025637</v>
      </c>
      <c r="I78" s="8">
        <f>0.6108*EXP(17.27*'Data 4day'!D78/('Data 4day'!D78+237.3))</f>
        <v>2.6278588442730206</v>
      </c>
      <c r="J78" s="8">
        <f t="shared" si="5"/>
        <v>2.9946493364377922</v>
      </c>
      <c r="K78" s="8">
        <f>(I78*'Data 4day'!F78+H78*'Data 4day'!G78)/200</f>
        <v>2.6261819791602572</v>
      </c>
      <c r="L78" s="8">
        <f>24*60/PI()*0.0082*B78*(D78*SIN('Data 4day'!$E$2)*SIN(C78)+COS('Data 4day'!$E$2)*COS(C78)*SIN(D78))</f>
        <v>-0.37765924631796327</v>
      </c>
      <c r="M78" s="8">
        <f>(0.75+2/100000*'Data 4day'!$E$3)*L78</f>
        <v>-0.28717209090017926</v>
      </c>
      <c r="N78" s="8">
        <f>(0.25+0.5*(1-'Data 4day'!H78/8))*L78</f>
        <v>-9.4414811579490818E-2</v>
      </c>
      <c r="O78" s="8">
        <f t="shared" si="6"/>
        <v>-7.2699404916207938E-2</v>
      </c>
      <c r="P78" s="8">
        <f>4.903*(10^(-9))*(0.34-0.14*SQRT(K78))*(1.35*(N78/M78)-0.35)*(('Data 4day'!C78+273.16)^4+('Data 4day'!D78+273.16)^4)/2</f>
        <v>0.4057127985704308</v>
      </c>
      <c r="Q78" s="8">
        <f t="shared" si="7"/>
        <v>-0.47841220348663871</v>
      </c>
    </row>
    <row r="79" spans="1:17" s="39" customFormat="1" ht="38.1" customHeight="1" x14ac:dyDescent="0.3">
      <c r="A79" s="38">
        <v>43691</v>
      </c>
      <c r="B79" s="8">
        <f>1+0.033*COS(2*'Data 4day'!A78*PI()/365)</f>
        <v>0.97544456998424511</v>
      </c>
      <c r="C79" s="8">
        <f>0.409*SIN(((2*PI()*'Data 4day'!A78)/365)-1.39)</f>
        <v>0.25024628159561113</v>
      </c>
      <c r="D79" s="8">
        <f>ACOS(-TAN('Data 4day'!$E$2*PI()/180)*TAN(C79))</f>
        <v>1.651918627757442</v>
      </c>
      <c r="E79" s="23">
        <f>('Data 4day'!C79+'Data 4day'!D79)/2</f>
        <v>24.7</v>
      </c>
      <c r="F79" s="8">
        <f t="shared" si="4"/>
        <v>0.18576099026505447</v>
      </c>
      <c r="G79" s="8">
        <f>'Data 4day'!E78*4.87/LN(67.8*'Data 4day'!$H$2-5.42)</f>
        <v>5.2789505197848232</v>
      </c>
      <c r="H79" s="8">
        <f>0.6108*EXP(17.27*'Data 4day'!C79/('Data 4day'!C79+237.3))</f>
        <v>3.868863716528768</v>
      </c>
      <c r="I79" s="8">
        <f>0.6108*EXP(17.27*'Data 4day'!D79/('Data 4day'!D79+237.3))</f>
        <v>2.4870053972720654</v>
      </c>
      <c r="J79" s="8">
        <f t="shared" si="5"/>
        <v>3.1779345569004169</v>
      </c>
      <c r="K79" s="8">
        <f>(I79*'Data 4day'!F79+H79*'Data 4day'!G79)/200</f>
        <v>2.5387487014972461</v>
      </c>
      <c r="L79" s="8">
        <f>24*60/PI()*0.0082*B79*(D79*SIN('Data 4day'!$E$2)*SIN(C79)+COS('Data 4day'!$E$2)*COS(C79)*SIN(D79))</f>
        <v>-0.34355376189841991</v>
      </c>
      <c r="M79" s="8">
        <f>(0.75+2/100000*'Data 4day'!$E$3)*L79</f>
        <v>-0.26123828054755849</v>
      </c>
      <c r="N79" s="8">
        <f>(0.25+0.5*(1-'Data 4day'!H79/8))*L79</f>
        <v>-8.5888440474604977E-2</v>
      </c>
      <c r="O79" s="8">
        <f t="shared" si="6"/>
        <v>-6.6134099165445839E-2</v>
      </c>
      <c r="P79" s="8">
        <f>4.903*(10^(-9))*(0.34-0.14*SQRT(K79))*(1.35*(N79/M79)-0.35)*(('Data 4day'!C79+273.16)^4+('Data 4day'!D79+273.16)^4)/2</f>
        <v>0.42389419559850444</v>
      </c>
      <c r="Q79" s="8">
        <f t="shared" si="7"/>
        <v>-0.49002829476395027</v>
      </c>
    </row>
    <row r="80" spans="1:17" s="39" customFormat="1" ht="38.1" customHeight="1" x14ac:dyDescent="0.3">
      <c r="A80" s="38">
        <v>43692</v>
      </c>
      <c r="B80" s="8">
        <f>1+0.033*COS(2*'Data 4day'!A79*PI()/365)</f>
        <v>0.97582769563675187</v>
      </c>
      <c r="C80" s="8">
        <f>0.409*SIN(((2*PI()*'Data 4day'!A79)/365)-1.39)</f>
        <v>0.24464053657572624</v>
      </c>
      <c r="D80" s="8">
        <f>ACOS(-TAN('Data 4day'!$E$2*PI()/180)*TAN(C80))</f>
        <v>1.6500219449382016</v>
      </c>
      <c r="E80" s="23">
        <f>('Data 4day'!C80+'Data 4day'!D80)/2</f>
        <v>25.7</v>
      </c>
      <c r="F80" s="8">
        <f t="shared" si="4"/>
        <v>0.19564789669312857</v>
      </c>
      <c r="G80" s="8">
        <f>'Data 4day'!E79*4.87/LN(67.8*'Data 4day'!$H$2-5.42)</f>
        <v>5.8346295218674369</v>
      </c>
      <c r="H80" s="8">
        <f>0.6108*EXP(17.27*'Data 4day'!C80/('Data 4day'!C80+237.3))</f>
        <v>4.2430650587590133</v>
      </c>
      <c r="I80" s="8">
        <f>0.6108*EXP(17.27*'Data 4day'!D80/('Data 4day'!D80+237.3))</f>
        <v>2.548770598472057</v>
      </c>
      <c r="J80" s="8">
        <f t="shared" si="5"/>
        <v>3.3959178286155352</v>
      </c>
      <c r="K80" s="8">
        <f>(I80*'Data 4day'!F80+H80*'Data 4day'!G80)/200</f>
        <v>2.4236454693895881</v>
      </c>
      <c r="L80" s="8">
        <f>24*60/PI()*0.0082*B80*(D80*SIN('Data 4day'!$E$2)*SIN(C80)+COS('Data 4day'!$E$2)*COS(C80)*SIN(D80))</f>
        <v>-0.30903454040803896</v>
      </c>
      <c r="M80" s="8">
        <f>(0.75+2/100000*'Data 4day'!$E$3)*L80</f>
        <v>-0.23498986452627282</v>
      </c>
      <c r="N80" s="8">
        <f>(0.25+0.5*(1-'Data 4day'!H80/8))*L80</f>
        <v>-0.13520261142851706</v>
      </c>
      <c r="O80" s="8">
        <f t="shared" si="6"/>
        <v>-0.10410601079995814</v>
      </c>
      <c r="P80" s="8">
        <f>4.903*(10^(-9))*(0.34-0.14*SQRT(K80))*(1.35*(N80/M80)-0.35)*(('Data 4day'!C80+273.16)^4+('Data 4day'!D80+273.16)^4)/2</f>
        <v>2.0396341994088116</v>
      </c>
      <c r="Q80" s="8">
        <f t="shared" si="7"/>
        <v>-2.1437402102087697</v>
      </c>
    </row>
    <row r="81" spans="1:17" s="39" customFormat="1" ht="38.1" customHeight="1" x14ac:dyDescent="0.3">
      <c r="A81" s="38">
        <v>43693</v>
      </c>
      <c r="B81" s="8">
        <f>1+0.033*COS(2*'Data 4day'!A80*PI()/365)</f>
        <v>0.9762179840647226</v>
      </c>
      <c r="C81" s="8">
        <f>0.409*SIN(((2*PI()*'Data 4day'!A80)/365)-1.39)</f>
        <v>0.23896229928507901</v>
      </c>
      <c r="D81" s="8">
        <f>ACOS(-TAN('Data 4day'!$E$2*PI()/180)*TAN(C81))</f>
        <v>1.6481064283147087</v>
      </c>
      <c r="E81" s="23">
        <f>('Data 4day'!C81+'Data 4day'!D81)/2</f>
        <v>25.75</v>
      </c>
      <c r="F81" s="8">
        <f t="shared" si="4"/>
        <v>0.19615364917180653</v>
      </c>
      <c r="G81" s="8">
        <f>'Data 4day'!E80*4.87/LN(67.8*'Data 4day'!$H$2-5.42)</f>
        <v>6.1124690229087424</v>
      </c>
      <c r="H81" s="8">
        <f>0.6108*EXP(17.27*'Data 4day'!C81/('Data 4day'!C81+237.3))</f>
        <v>4.1946326109173357</v>
      </c>
      <c r="I81" s="8">
        <f>0.6108*EXP(17.27*'Data 4day'!D81/('Data 4day'!D81+237.3))</f>
        <v>2.5959699942202965</v>
      </c>
      <c r="J81" s="8">
        <f t="shared" si="5"/>
        <v>3.3953013025688161</v>
      </c>
      <c r="K81" s="8">
        <f>(I81*'Data 4day'!F81+H81*'Data 4day'!G81)/200</f>
        <v>2.3341186682599266</v>
      </c>
      <c r="L81" s="8">
        <f>24*60/PI()*0.0082*B81*(D81*SIN('Data 4day'!$E$2)*SIN(C81)+COS('Data 4day'!$E$2)*COS(C81)*SIN(D81))</f>
        <v>-0.27411407695081352</v>
      </c>
      <c r="M81" s="8">
        <f>(0.75+2/100000*'Data 4day'!$E$3)*L81</f>
        <v>-0.20843634411339859</v>
      </c>
      <c r="N81" s="8">
        <f>(0.25+0.5*(1-'Data 4day'!H81/8))*L81</f>
        <v>-8.5660649047129223E-2</v>
      </c>
      <c r="O81" s="8">
        <f t="shared" si="6"/>
        <v>-6.59586997662895E-2</v>
      </c>
      <c r="P81" s="8">
        <f>4.903*(10^(-9))*(0.34-0.14*SQRT(K81))*(1.35*(N81/M81)-0.35)*(('Data 4day'!C81+273.16)^4+('Data 4day'!D81+273.16)^4)/2</f>
        <v>1.0120386494070459</v>
      </c>
      <c r="Q81" s="8">
        <f t="shared" si="7"/>
        <v>-1.0779973491733355</v>
      </c>
    </row>
    <row r="82" spans="1:17" s="39" customFormat="1" ht="38.1" customHeight="1" x14ac:dyDescent="0.3">
      <c r="A82" s="38">
        <v>43694</v>
      </c>
      <c r="B82" s="8">
        <f>1+0.033*COS(2*'Data 4day'!A81*PI()/365)</f>
        <v>0.97661531961727277</v>
      </c>
      <c r="C82" s="8">
        <f>0.409*SIN(((2*PI()*'Data 4day'!A81)/365)-1.39)</f>
        <v>0.23321325230792456</v>
      </c>
      <c r="D82" s="8">
        <f>ACOS(-TAN('Data 4day'!$E$2*PI()/180)*TAN(C82))</f>
        <v>1.6461727038565237</v>
      </c>
      <c r="E82" s="23">
        <f>('Data 4day'!C82+'Data 4day'!D82)/2</f>
        <v>25.55</v>
      </c>
      <c r="F82" s="8">
        <f t="shared" si="4"/>
        <v>0.19413722151601151</v>
      </c>
      <c r="G82" s="8">
        <f>'Data 4day'!E81*4.87/LN(67.8*'Data 4day'!$H$2-5.42)</f>
        <v>5.5567900208261287</v>
      </c>
      <c r="H82" s="8">
        <f>0.6108*EXP(17.27*'Data 4day'!C82/('Data 4day'!C82+237.3))</f>
        <v>4.0288844232591545</v>
      </c>
      <c r="I82" s="8">
        <f>0.6108*EXP(17.27*'Data 4day'!D82/('Data 4day'!D82+237.3))</f>
        <v>2.6439311922105757</v>
      </c>
      <c r="J82" s="8">
        <f t="shared" si="5"/>
        <v>3.3364078077348651</v>
      </c>
      <c r="K82" s="8">
        <f>(I82*'Data 4day'!F82+H82*'Data 4day'!G82)/200</f>
        <v>2.7585786059095967</v>
      </c>
      <c r="L82" s="8">
        <f>24*60/PI()*0.0082*B82*(D82*SIN('Data 4day'!$E$2)*SIN(C82)+COS('Data 4day'!$E$2)*COS(C82)*SIN(D82))</f>
        <v>-0.23880503612153747</v>
      </c>
      <c r="M82" s="8">
        <f>(0.75+2/100000*'Data 4day'!$E$3)*L82</f>
        <v>-0.18158734946681709</v>
      </c>
      <c r="N82" s="8">
        <f>(0.25+0.5*(1-'Data 4day'!H82/8))*L82</f>
        <v>-5.9701259030384368E-2</v>
      </c>
      <c r="O82" s="8">
        <f t="shared" si="6"/>
        <v>-4.5969969453395966E-2</v>
      </c>
      <c r="P82" s="8">
        <f>4.903*(10^(-9))*(0.34-0.14*SQRT(K82))*(1.35*(N82/M82)-0.35)*(('Data 4day'!C82+273.16)^4+('Data 4day'!D82+273.16)^4)/2</f>
        <v>0.39404581137053218</v>
      </c>
      <c r="Q82" s="8">
        <f t="shared" si="7"/>
        <v>-0.44001578082392817</v>
      </c>
    </row>
    <row r="83" spans="1:17" s="39" customFormat="1" ht="38.1" customHeight="1" x14ac:dyDescent="0.3">
      <c r="A83" s="38">
        <v>43695</v>
      </c>
      <c r="B83" s="8">
        <f>1+0.033*COS(2*'Data 4day'!A82*PI()/365)</f>
        <v>0.97701958455530324</v>
      </c>
      <c r="C83" s="8">
        <f>0.409*SIN(((2*PI()*'Data 4day'!A82)/365)-1.39)</f>
        <v>0.22739509921095732</v>
      </c>
      <c r="D83" s="8">
        <f>ACOS(-TAN('Data 4day'!$E$2*PI()/180)*TAN(C83))</f>
        <v>1.6442213905395171</v>
      </c>
      <c r="E83" s="23">
        <f>('Data 4day'!C83+'Data 4day'!D83)/2</f>
        <v>26.45</v>
      </c>
      <c r="F83" s="8">
        <f t="shared" si="4"/>
        <v>0.20335056951978114</v>
      </c>
      <c r="G83" s="8">
        <f>'Data 4day'!E82*4.87/LN(67.8*'Data 4day'!$H$2-5.42)</f>
        <v>4.1675925156195976</v>
      </c>
      <c r="H83" s="8">
        <f>0.6108*EXP(17.27*'Data 4day'!C83/('Data 4day'!C83+237.3))</f>
        <v>4.5439995866454055</v>
      </c>
      <c r="I83" s="8">
        <f>0.6108*EXP(17.27*'Data 4day'!D83/('Data 4day'!D83+237.3))</f>
        <v>2.5959699942202965</v>
      </c>
      <c r="J83" s="8">
        <f t="shared" si="5"/>
        <v>3.569984790432851</v>
      </c>
      <c r="K83" s="8">
        <f>(I83*'Data 4day'!F83+H83*'Data 4day'!G83)/200</f>
        <v>2.6336263640922768</v>
      </c>
      <c r="L83" s="8">
        <f>24*60/PI()*0.0082*B83*(D83*SIN('Data 4day'!$E$2)*SIN(C83)+COS('Data 4day'!$E$2)*COS(C83)*SIN(D83))</f>
        <v>-0.20312024740414777</v>
      </c>
      <c r="M83" s="8">
        <f>(0.75+2/100000*'Data 4day'!$E$3)*L83</f>
        <v>-0.15445263612611396</v>
      </c>
      <c r="N83" s="8">
        <f>(0.25+0.5*(1-'Data 4day'!H83/8))*L83</f>
        <v>-6.3475077313796174E-2</v>
      </c>
      <c r="O83" s="8">
        <f t="shared" si="6"/>
        <v>-4.8875809531623057E-2</v>
      </c>
      <c r="P83" s="8">
        <f>4.903*(10^(-9))*(0.34-0.14*SQRT(K83))*(1.35*(N83/M83)-0.35)*(('Data 4day'!C83+273.16)^4+('Data 4day'!D83+273.16)^4)/2</f>
        <v>0.91411594506867433</v>
      </c>
      <c r="Q83" s="8">
        <f t="shared" si="7"/>
        <v>-0.9629917546002974</v>
      </c>
    </row>
    <row r="84" spans="1:17" s="39" customFormat="1" ht="38.1" customHeight="1" x14ac:dyDescent="0.3">
      <c r="A84" s="38">
        <v>43696</v>
      </c>
      <c r="B84" s="8">
        <f>1+0.033*COS(2*'Data 4day'!A83*PI()/365)</f>
        <v>0.97743065908638782</v>
      </c>
      <c r="C84" s="8">
        <f>0.409*SIN(((2*PI()*'Data 4day'!A83)/365)-1.39)</f>
        <v>0.22150956403850508</v>
      </c>
      <c r="D84" s="8">
        <f>ACOS(-TAN('Data 4day'!$E$2*PI()/180)*TAN(C84))</f>
        <v>1.6422531001462064</v>
      </c>
      <c r="E84" s="23">
        <f>('Data 4day'!C84+'Data 4day'!D84)/2</f>
        <v>25.85</v>
      </c>
      <c r="F84" s="8">
        <f t="shared" si="4"/>
        <v>0.19716845660963872</v>
      </c>
      <c r="G84" s="8">
        <f>'Data 4day'!E83*4.87/LN(67.8*'Data 4day'!$H$2-5.42)</f>
        <v>5.2789505197848232</v>
      </c>
      <c r="H84" s="8">
        <f>0.6108*EXP(17.27*'Data 4day'!C84/('Data 4day'!C84+237.3))</f>
        <v>4.2187883965303437</v>
      </c>
      <c r="I84" s="8">
        <f>0.6108*EXP(17.27*'Data 4day'!D84/('Data 4day'!D84+237.3))</f>
        <v>2.6118719061836697</v>
      </c>
      <c r="J84" s="8">
        <f t="shared" si="5"/>
        <v>3.4153301513570069</v>
      </c>
      <c r="K84" s="8">
        <f>(I84*'Data 4day'!F84+H84*'Data 4day'!G84)/200</f>
        <v>2.4512172758833817</v>
      </c>
      <c r="L84" s="8">
        <f>24*60/PI()*0.0082*B84*(D84*SIN('Data 4day'!$E$2)*SIN(C84)+COS('Data 4day'!$E$2)*COS(C84)*SIN(D84))</f>
        <v>-0.16707270034215307</v>
      </c>
      <c r="M84" s="8">
        <f>(0.75+2/100000*'Data 4day'!$E$3)*L84</f>
        <v>-0.1270420813401732</v>
      </c>
      <c r="N84" s="8">
        <f>(0.25+0.5*(1-'Data 4day'!H84/8))*L84</f>
        <v>-4.1768175085538269E-2</v>
      </c>
      <c r="O84" s="8">
        <f t="shared" si="6"/>
        <v>-3.2161494815864465E-2</v>
      </c>
      <c r="P84" s="8">
        <f>4.903*(10^(-9))*(0.34-0.14*SQRT(K84))*(1.35*(N84/M84)-0.35)*(('Data 4day'!C84+273.16)^4+('Data 4day'!D84+273.16)^4)/2</f>
        <v>0.44483753434127049</v>
      </c>
      <c r="Q84" s="8">
        <f t="shared" si="7"/>
        <v>-0.47699902915713494</v>
      </c>
    </row>
    <row r="85" spans="1:17" s="39" customFormat="1" ht="38.1" customHeight="1" x14ac:dyDescent="0.3">
      <c r="A85" s="38">
        <v>43697</v>
      </c>
      <c r="B85" s="8">
        <f>1+0.033*COS(2*'Data 4day'!A84*PI()/365)</f>
        <v>0.97784842140027151</v>
      </c>
      <c r="C85" s="8">
        <f>0.409*SIN(((2*PI()*'Data 4day'!A84)/365)-1.39)</f>
        <v>0.21555839080166095</v>
      </c>
      <c r="D85" s="8">
        <f>ACOS(-TAN('Data 4day'!$E$2*PI()/180)*TAN(C85))</f>
        <v>1.6402684370987226</v>
      </c>
      <c r="E85" s="23">
        <f>('Data 4day'!C85+'Data 4day'!D85)/2</f>
        <v>25.299999999999997</v>
      </c>
      <c r="F85" s="8">
        <f t="shared" si="4"/>
        <v>0.19164125727803291</v>
      </c>
      <c r="G85" s="8">
        <f>'Data 4day'!E84*4.87/LN(67.8*'Data 4day'!$H$2-5.42)</f>
        <v>5.8346295218674369</v>
      </c>
      <c r="H85" s="8">
        <f>0.6108*EXP(17.27*'Data 4day'!C85/('Data 4day'!C85+237.3))</f>
        <v>3.9825871656612759</v>
      </c>
      <c r="I85" s="8">
        <f>0.6108*EXP(17.27*'Data 4day'!D85/('Data 4day'!D85+237.3))</f>
        <v>2.5959699942202965</v>
      </c>
      <c r="J85" s="8">
        <f t="shared" si="5"/>
        <v>3.2892785799407864</v>
      </c>
      <c r="K85" s="8">
        <f>(I85*'Data 4day'!F85+H85*'Data 4day'!G85)/200</f>
        <v>2.4744908365449576</v>
      </c>
      <c r="L85" s="8">
        <f>24*60/PI()*0.0082*B85*(D85*SIN('Data 4day'!$E$2)*SIN(C85)+COS('Data 4day'!$E$2)*COS(C85)*SIN(D85))</f>
        <v>-0.13067553947683691</v>
      </c>
      <c r="M85" s="8">
        <f>(0.75+2/100000*'Data 4day'!$E$3)*L85</f>
        <v>-9.9365680218186786E-2</v>
      </c>
      <c r="N85" s="8">
        <f>(0.25+0.5*(1-'Data 4day'!H85/8))*L85</f>
        <v>-3.2668884869209228E-2</v>
      </c>
      <c r="O85" s="8">
        <f t="shared" si="6"/>
        <v>-2.5155041349291106E-2</v>
      </c>
      <c r="P85" s="8">
        <f>4.903*(10^(-9))*(0.34-0.14*SQRT(K85))*(1.35*(N85/M85)-0.35)*(('Data 4day'!C85+273.16)^4+('Data 4day'!D85+273.16)^4)/2</f>
        <v>0.43767961277551287</v>
      </c>
      <c r="Q85" s="8">
        <f t="shared" si="7"/>
        <v>-0.46283465412480396</v>
      </c>
    </row>
    <row r="86" spans="1:17" s="39" customFormat="1" ht="38.1" customHeight="1" x14ac:dyDescent="0.3">
      <c r="A86" s="38">
        <v>43698</v>
      </c>
      <c r="B86" s="8">
        <f>1+0.033*COS(2*'Data 4day'!A85*PI()/365)</f>
        <v>0.97827274770496442</v>
      </c>
      <c r="C86" s="8">
        <f>0.409*SIN(((2*PI()*'Data 4day'!A85)/365)-1.39)</f>
        <v>0.20954334296149085</v>
      </c>
      <c r="D86" s="8">
        <f>ACOS(-TAN('Data 4day'!$E$2*PI()/180)*TAN(C86))</f>
        <v>1.6382679983237121</v>
      </c>
      <c r="E86" s="23">
        <f>('Data 4day'!C86+'Data 4day'!D86)/2</f>
        <v>26.05</v>
      </c>
      <c r="F86" s="8">
        <f t="shared" si="4"/>
        <v>0.19921133453623632</v>
      </c>
      <c r="G86" s="8">
        <f>'Data 4day'!E85*4.87/LN(67.8*'Data 4day'!$H$2-5.42)</f>
        <v>4.7232715177022104</v>
      </c>
      <c r="H86" s="8">
        <f>0.6108*EXP(17.27*'Data 4day'!C86/('Data 4day'!C86+237.3))</f>
        <v>4.2674631045407558</v>
      </c>
      <c r="I86" s="8">
        <f>0.6108*EXP(17.27*'Data 4day'!D86/('Data 4day'!D86+237.3))</f>
        <v>2.6439311922105757</v>
      </c>
      <c r="J86" s="8">
        <f t="shared" si="5"/>
        <v>3.4556971483756658</v>
      </c>
      <c r="K86" s="8">
        <f>(I86*'Data 4day'!F86+H86*'Data 4day'!G86)/200</f>
        <v>2.7786328116574182</v>
      </c>
      <c r="L86" s="8">
        <f>24*60/PI()*0.0082*B86*(D86*SIN('Data 4day'!$E$2)*SIN(C86)+COS('Data 4day'!$E$2)*COS(C86)*SIN(D86))</f>
        <v>-9.3942059049448509E-2</v>
      </c>
      <c r="M86" s="8">
        <f>(0.75+2/100000*'Data 4day'!$E$3)*L86</f>
        <v>-7.1433541701200642E-2</v>
      </c>
      <c r="N86" s="8">
        <f>(0.25+0.5*(1-'Data 4day'!H86/8))*L86</f>
        <v>-2.3485514762362127E-2</v>
      </c>
      <c r="O86" s="8">
        <f t="shared" si="6"/>
        <v>-1.808384636701884E-2</v>
      </c>
      <c r="P86" s="8">
        <f>4.903*(10^(-9))*(0.34-0.14*SQRT(K86))*(1.35*(N86/M86)-0.35)*(('Data 4day'!C86+273.16)^4+('Data 4day'!D86+273.16)^4)/2</f>
        <v>0.39367578657666885</v>
      </c>
      <c r="Q86" s="8">
        <f t="shared" si="7"/>
        <v>-0.41175963294368767</v>
      </c>
    </row>
    <row r="87" spans="1:17" s="39" customFormat="1" ht="38.1" customHeight="1" x14ac:dyDescent="0.3">
      <c r="A87" s="38">
        <v>43699</v>
      </c>
      <c r="B87" s="8">
        <f>1+0.033*COS(2*'Data 4day'!A86*PI()/365)</f>
        <v>0.97870351226342489</v>
      </c>
      <c r="C87" s="8">
        <f>0.409*SIN(((2*PI()*'Data 4day'!A86)/365)-1.39)</f>
        <v>0.20346620290648557</v>
      </c>
      <c r="D87" s="8">
        <f>ACOS(-TAN('Data 4day'!$E$2*PI()/180)*TAN(C87))</f>
        <v>1.6362523731484278</v>
      </c>
      <c r="E87" s="23">
        <f>('Data 4day'!C87+'Data 4day'!D87)/2</f>
        <v>25.6</v>
      </c>
      <c r="F87" s="8">
        <f t="shared" si="4"/>
        <v>0.19463968475425517</v>
      </c>
      <c r="G87" s="8">
        <f>'Data 4day'!E86*4.87/LN(67.8*'Data 4day'!$H$2-5.42)</f>
        <v>4.445432016660904</v>
      </c>
      <c r="H87" s="8">
        <f>0.6108*EXP(17.27*'Data 4day'!C87/('Data 4day'!C87+237.3))</f>
        <v>4.0288844232591545</v>
      </c>
      <c r="I87" s="8">
        <f>0.6108*EXP(17.27*'Data 4day'!D87/('Data 4day'!D87+237.3))</f>
        <v>2.6600893350973012</v>
      </c>
      <c r="J87" s="8">
        <f t="shared" si="5"/>
        <v>3.3444868791782278</v>
      </c>
      <c r="K87" s="8">
        <f>(I87*'Data 4day'!F87+H87*'Data 4day'!G87)/200</f>
        <v>2.73873413981388</v>
      </c>
      <c r="L87" s="8">
        <f>24*60/PI()*0.0082*B87*(D87*SIN('Data 4day'!$E$2)*SIN(C87)+COS('Data 4day'!$E$2)*COS(C87)*SIN(D87))</f>
        <v>-5.6885697464449173E-2</v>
      </c>
      <c r="M87" s="8">
        <f>(0.75+2/100000*'Data 4day'!$E$3)*L87</f>
        <v>-4.3255884351967151E-2</v>
      </c>
      <c r="N87" s="8">
        <f>(0.25+0.5*(1-'Data 4day'!H87/8))*L87</f>
        <v>-1.4221424366112293E-2</v>
      </c>
      <c r="O87" s="8">
        <f t="shared" si="6"/>
        <v>-1.0950496761906466E-2</v>
      </c>
      <c r="P87" s="8">
        <f>4.903*(10^(-9))*(0.34-0.14*SQRT(K87))*(1.35*(N87/M87)-0.35)*(('Data 4day'!C87+273.16)^4+('Data 4day'!D87+273.16)^4)/2</f>
        <v>0.39737423331673472</v>
      </c>
      <c r="Q87" s="8">
        <f t="shared" si="7"/>
        <v>-0.40832473007864117</v>
      </c>
    </row>
    <row r="88" spans="1:17" s="39" customFormat="1" ht="38.1" customHeight="1" x14ac:dyDescent="0.3">
      <c r="A88" s="38">
        <v>43700</v>
      </c>
      <c r="B88" s="8">
        <f>1+0.033*COS(2*'Data 4day'!A87*PI()/365)</f>
        <v>0.97914058743081744</v>
      </c>
      <c r="C88" s="8">
        <f>0.409*SIN(((2*PI()*'Data 4day'!A87)/365)-1.39)</f>
        <v>0.19732877142439911</v>
      </c>
      <c r="D88" s="8">
        <f>ACOS(-TAN('Data 4day'!$E$2*PI()/180)*TAN(C88))</f>
        <v>1.6342221432272148</v>
      </c>
      <c r="E88" s="23">
        <f>('Data 4day'!C88+'Data 4day'!D88)/2</f>
        <v>25.7</v>
      </c>
      <c r="F88" s="8">
        <f t="shared" si="4"/>
        <v>0.19564789669312857</v>
      </c>
      <c r="G88" s="8">
        <f>'Data 4day'!E87*4.87/LN(67.8*'Data 4day'!$H$2-5.42)</f>
        <v>4.445432016660904</v>
      </c>
      <c r="H88" s="8">
        <f>0.6108*EXP(17.27*'Data 4day'!C88/('Data 4day'!C88+237.3))</f>
        <v>4.1228854693811812</v>
      </c>
      <c r="I88" s="8">
        <f>0.6108*EXP(17.27*'Data 4day'!D88/('Data 4day'!D88+237.3))</f>
        <v>2.6278588442730206</v>
      </c>
      <c r="J88" s="8">
        <f t="shared" si="5"/>
        <v>3.3753721568271011</v>
      </c>
      <c r="K88" s="8">
        <f>(I88*'Data 4day'!F88+H88*'Data 4day'!G88)/200</f>
        <v>2.6607488933983166</v>
      </c>
      <c r="L88" s="8">
        <f>24*60/PI()*0.0082*B88*(D88*SIN('Data 4day'!$E$2)*SIN(C88)+COS('Data 4day'!$E$2)*COS(C88)*SIN(D88))</f>
        <v>-1.9520031511445622E-2</v>
      </c>
      <c r="M88" s="8">
        <f>(0.75+2/100000*'Data 4day'!$E$3)*L88</f>
        <v>-1.484303196130325E-2</v>
      </c>
      <c r="N88" s="8">
        <f>(0.25+0.5*(1-'Data 4day'!H88/8))*L88</f>
        <v>-4.8800078778614055E-3</v>
      </c>
      <c r="O88" s="8">
        <f t="shared" si="6"/>
        <v>-3.7576060659532825E-3</v>
      </c>
      <c r="P88" s="8">
        <f>4.903*(10^(-9))*(0.34-0.14*SQRT(K88))*(1.35*(N88/M88)-0.35)*(('Data 4day'!C88+273.16)^4+('Data 4day'!D88+273.16)^4)/2</f>
        <v>0.41017233032179129</v>
      </c>
      <c r="Q88" s="8">
        <f t="shared" si="7"/>
        <v>-0.41392993638774456</v>
      </c>
    </row>
    <row r="89" spans="1:17" s="39" customFormat="1" ht="38.1" customHeight="1" x14ac:dyDescent="0.3">
      <c r="A89" s="38">
        <v>43701</v>
      </c>
      <c r="B89" s="8">
        <f>1+0.033*COS(2*'Data 4day'!A88*PI()/365)</f>
        <v>0.97958384369233742</v>
      </c>
      <c r="C89" s="8">
        <f>0.409*SIN(((2*PI()*'Data 4day'!A88)/365)-1.39)</f>
        <v>0.19113286716863562</v>
      </c>
      <c r="D89" s="8">
        <f>ACOS(-TAN('Data 4day'!$E$2*PI()/180)*TAN(C89))</f>
        <v>1.6321778824975466</v>
      </c>
      <c r="E89" s="23">
        <f>('Data 4day'!C89+'Data 4day'!D89)/2</f>
        <v>26.9</v>
      </c>
      <c r="F89" s="8">
        <f t="shared" si="4"/>
        <v>0.20809346882072433</v>
      </c>
      <c r="G89" s="8">
        <f>'Data 4day'!E88*4.87/LN(67.8*'Data 4day'!$H$2-5.42)</f>
        <v>5.5567900208261287</v>
      </c>
      <c r="H89" s="8">
        <f>0.6108*EXP(17.27*'Data 4day'!C89/('Data 4day'!C89+237.3))</f>
        <v>4.6483496796026218</v>
      </c>
      <c r="I89" s="8">
        <f>0.6108*EXP(17.27*'Data 4day'!D89/('Data 4day'!D89+237.3))</f>
        <v>2.6763336594163714</v>
      </c>
      <c r="J89" s="8">
        <f t="shared" si="5"/>
        <v>3.6623416695094964</v>
      </c>
      <c r="K89" s="8">
        <f>(I89*'Data 4day'!F89+H89*'Data 4day'!G89)/200</f>
        <v>2.6357599742599667</v>
      </c>
      <c r="L89" s="8">
        <f>24*60/PI()*0.0082*B89*(D89*SIN('Data 4day'!$E$2)*SIN(C89)+COS('Data 4day'!$E$2)*COS(C89)*SIN(D89))</f>
        <v>1.8141229655693335E-2</v>
      </c>
      <c r="M89" s="8">
        <f>(0.75+2/100000*'Data 4day'!$E$3)*L89</f>
        <v>1.3794591030189211E-2</v>
      </c>
      <c r="N89" s="8">
        <f>(0.25+0.5*(1-'Data 4day'!H89/8))*L89</f>
        <v>4.5353074139233337E-3</v>
      </c>
      <c r="O89" s="8">
        <f t="shared" si="6"/>
        <v>3.4921867087209669E-3</v>
      </c>
      <c r="P89" s="8">
        <f>4.903*(10^(-9))*(0.34-0.14*SQRT(K89))*(1.35*(N89/M89)-0.35)*(('Data 4day'!C89+273.16)^4+('Data 4day'!D89+273.16)^4)/2</f>
        <v>0.42102422383343319</v>
      </c>
      <c r="Q89" s="8">
        <f t="shared" si="7"/>
        <v>-0.41753203712471221</v>
      </c>
    </row>
    <row r="90" spans="1:17" s="39" customFormat="1" ht="38.1" customHeight="1" x14ac:dyDescent="0.3">
      <c r="A90" s="38">
        <v>43702</v>
      </c>
      <c r="B90" s="8">
        <f>1+0.033*COS(2*'Data 4day'!A89*PI()/365)</f>
        <v>0.98003314970158795</v>
      </c>
      <c r="C90" s="8">
        <f>0.409*SIN(((2*PI()*'Data 4day'!A89)/365)-1.39)</f>
        <v>0.18488032611934527</v>
      </c>
      <c r="D90" s="8">
        <f>ACOS(-TAN('Data 4day'!$E$2*PI()/180)*TAN(C90))</f>
        <v>1.6301201571647355</v>
      </c>
      <c r="E90" s="23">
        <f>('Data 4day'!C90+'Data 4day'!D90)/2</f>
        <v>26.05</v>
      </c>
      <c r="F90" s="8">
        <f t="shared" si="4"/>
        <v>0.19921133453623632</v>
      </c>
      <c r="G90" s="8">
        <f>'Data 4day'!E89*4.87/LN(67.8*'Data 4day'!$H$2-5.42)</f>
        <v>5.5567900208261287</v>
      </c>
      <c r="H90" s="8">
        <f>0.6108*EXP(17.27*'Data 4day'!C90/('Data 4day'!C90+237.3))</f>
        <v>4.2674631045407558</v>
      </c>
      <c r="I90" s="8">
        <f>0.6108*EXP(17.27*'Data 4day'!D90/('Data 4day'!D90+237.3))</f>
        <v>2.6439311922105757</v>
      </c>
      <c r="J90" s="8">
        <f t="shared" si="5"/>
        <v>3.4556971483756658</v>
      </c>
      <c r="K90" s="8">
        <f>(I90*'Data 4day'!F90+H90*'Data 4day'!G90)/200</f>
        <v>2.7786328116574182</v>
      </c>
      <c r="L90" s="8">
        <f>24*60/PI()*0.0082*B90*(D90*SIN('Data 4day'!$E$2)*SIN(C90)+COS('Data 4day'!$E$2)*COS(C90)*SIN(D90))</f>
        <v>5.6084250783274711E-2</v>
      </c>
      <c r="M90" s="8">
        <f>(0.75+2/100000*'Data 4day'!$E$3)*L90</f>
        <v>4.2646464295602086E-2</v>
      </c>
      <c r="N90" s="8">
        <f>(0.25+0.5*(1-'Data 4day'!H90/8))*L90</f>
        <v>1.4021062695818678E-2</v>
      </c>
      <c r="O90" s="8">
        <f t="shared" si="6"/>
        <v>1.0796218275780383E-2</v>
      </c>
      <c r="P90" s="8">
        <f>4.903*(10^(-9))*(0.34-0.14*SQRT(K90))*(1.35*(N90/M90)-0.35)*(('Data 4day'!C90+273.16)^4+('Data 4day'!D90+273.16)^4)/2</f>
        <v>0.39367578657666885</v>
      </c>
      <c r="Q90" s="8">
        <f t="shared" si="7"/>
        <v>-0.38287956830088848</v>
      </c>
    </row>
    <row r="91" spans="1:17" s="39" customFormat="1" ht="38.1" customHeight="1" x14ac:dyDescent="0.3">
      <c r="A91" s="38">
        <v>43703</v>
      </c>
      <c r="B91" s="8">
        <f>1+0.033*COS(2*'Data 4day'!A90*PI()/365)</f>
        <v>0.98048837231950192</v>
      </c>
      <c r="C91" s="8">
        <f>0.409*SIN(((2*PI()*'Data 4day'!A90)/365)-1.39)</f>
        <v>0.17857300103938117</v>
      </c>
      <c r="D91" s="8">
        <f>ACOS(-TAN('Data 4day'!$E$2*PI()/180)*TAN(C91))</f>
        <v>1.628049525714403</v>
      </c>
      <c r="E91" s="23">
        <f>('Data 4day'!C91+'Data 4day'!D91)/2</f>
        <v>25.6</v>
      </c>
      <c r="F91" s="8">
        <f t="shared" si="4"/>
        <v>0.19463968475425517</v>
      </c>
      <c r="G91" s="8">
        <f>'Data 4day'!E90*4.87/LN(67.8*'Data 4day'!$H$2-5.42)</f>
        <v>4.445432016660904</v>
      </c>
      <c r="H91" s="8">
        <f>0.6108*EXP(17.27*'Data 4day'!C91/('Data 4day'!C91+237.3))</f>
        <v>4.0288844232591545</v>
      </c>
      <c r="I91" s="8">
        <f>0.6108*EXP(17.27*'Data 4day'!D91/('Data 4day'!D91+237.3))</f>
        <v>2.6600893350973012</v>
      </c>
      <c r="J91" s="8">
        <f t="shared" si="5"/>
        <v>3.3444868791782278</v>
      </c>
      <c r="K91" s="8">
        <f>(I91*'Data 4day'!F91+H91*'Data 4day'!G91)/200</f>
        <v>2.73873413981388</v>
      </c>
      <c r="L91" s="8">
        <f>24*60/PI()*0.0082*B91*(D91*SIN('Data 4day'!$E$2)*SIN(C91)+COS('Data 4day'!$E$2)*COS(C91)*SIN(D91))</f>
        <v>9.4295077025759538E-2</v>
      </c>
      <c r="M91" s="8">
        <f>(0.75+2/100000*'Data 4day'!$E$3)*L91</f>
        <v>7.1701976570387543E-2</v>
      </c>
      <c r="N91" s="8">
        <f>(0.25+0.5*(1-'Data 4day'!H91/8))*L91</f>
        <v>2.3573769256439885E-2</v>
      </c>
      <c r="O91" s="8">
        <f t="shared" si="6"/>
        <v>1.8151802327458711E-2</v>
      </c>
      <c r="P91" s="8">
        <f>4.903*(10^(-9))*(0.34-0.14*SQRT(K91))*(1.35*(N91/M91)-0.35)*(('Data 4day'!C91+273.16)^4+('Data 4day'!D91+273.16)^4)/2</f>
        <v>0.39737423331673494</v>
      </c>
      <c r="Q91" s="8">
        <f t="shared" si="7"/>
        <v>-0.37922243098927622</v>
      </c>
    </row>
    <row r="92" spans="1:17" s="39" customFormat="1" ht="38.1" customHeight="1" x14ac:dyDescent="0.3">
      <c r="A92" s="38">
        <v>43704</v>
      </c>
      <c r="B92" s="8">
        <f>1+0.033*COS(2*'Data 4day'!A91*PI()/365)</f>
        <v>0.980949376653793</v>
      </c>
      <c r="C92" s="8">
        <f>0.409*SIN(((2*PI()*'Data 4day'!A91)/365)-1.39)</f>
        <v>0.17221276092528845</v>
      </c>
      <c r="D92" s="8">
        <f>ACOS(-TAN('Data 4day'!$E$2*PI()/180)*TAN(C92))</f>
        <v>1.6259665389517739</v>
      </c>
      <c r="E92" s="23">
        <f>('Data 4day'!C92+'Data 4day'!D92)/2</f>
        <v>25.7</v>
      </c>
      <c r="F92" s="8">
        <f t="shared" si="4"/>
        <v>0.19564789669312857</v>
      </c>
      <c r="G92" s="8">
        <f>'Data 4day'!E91*4.87/LN(67.8*'Data 4day'!$H$2-5.42)</f>
        <v>4.445432016660904</v>
      </c>
      <c r="H92" s="8">
        <f>0.6108*EXP(17.27*'Data 4day'!C92/('Data 4day'!C92+237.3))</f>
        <v>4.1228854693811812</v>
      </c>
      <c r="I92" s="8">
        <f>0.6108*EXP(17.27*'Data 4day'!D92/('Data 4day'!D92+237.3))</f>
        <v>2.6278588442730206</v>
      </c>
      <c r="J92" s="8">
        <f t="shared" si="5"/>
        <v>3.3753721568271011</v>
      </c>
      <c r="K92" s="8">
        <f>(I92*'Data 4day'!F92+H92*'Data 4day'!G92)/200</f>
        <v>2.6607488933983166</v>
      </c>
      <c r="L92" s="8">
        <f>24*60/PI()*0.0082*B92*(D92*SIN('Data 4day'!$E$2)*SIN(C92)+COS('Data 4day'!$E$2)*COS(C92)*SIN(D92))</f>
        <v>0.1327596406963335</v>
      </c>
      <c r="M92" s="8">
        <f>(0.75+2/100000*'Data 4day'!$E$3)*L92</f>
        <v>0.10095043078549198</v>
      </c>
      <c r="N92" s="8">
        <f>(0.25+0.5*(1-'Data 4day'!H92/8))*L92</f>
        <v>3.3189910174083376E-2</v>
      </c>
      <c r="O92" s="8">
        <f t="shared" si="6"/>
        <v>2.5556230834044201E-2</v>
      </c>
      <c r="P92" s="8">
        <f>4.903*(10^(-9))*(0.34-0.14*SQRT(K92))*(1.35*(N92/M92)-0.35)*(('Data 4day'!C92+273.16)^4+('Data 4day'!D92+273.16)^4)/2</f>
        <v>0.41017233032179129</v>
      </c>
      <c r="Q92" s="8">
        <f t="shared" si="7"/>
        <v>-0.38461609948774711</v>
      </c>
    </row>
    <row r="93" spans="1:17" s="39" customFormat="1" ht="38.1" customHeight="1" x14ac:dyDescent="0.3">
      <c r="A93" s="38">
        <v>43705</v>
      </c>
      <c r="B93" s="8">
        <f>1+0.033*COS(2*'Data 4day'!A92*PI()/365)</f>
        <v>0.98141602609892764</v>
      </c>
      <c r="C93" s="8">
        <f>0.409*SIN(((2*PI()*'Data 4day'!A92)/365)-1.39)</f>
        <v>0.16580149045347745</v>
      </c>
      <c r="D93" s="8">
        <f>ACOS(-TAN('Data 4day'!$E$2*PI()/180)*TAN(C93))</f>
        <v>1.6238717400668252</v>
      </c>
      <c r="E93" s="23">
        <f>('Data 4day'!C93+'Data 4day'!D93)/2</f>
        <v>26.9</v>
      </c>
      <c r="F93" s="8">
        <f t="shared" si="4"/>
        <v>0.20809346882072433</v>
      </c>
      <c r="G93" s="8">
        <f>'Data 4day'!E92*4.87/LN(67.8*'Data 4day'!$H$2-5.42)</f>
        <v>5.5567900208261287</v>
      </c>
      <c r="H93" s="8">
        <f>0.6108*EXP(17.27*'Data 4day'!C93/('Data 4day'!C93+237.3))</f>
        <v>4.6483496796026218</v>
      </c>
      <c r="I93" s="8">
        <f>0.6108*EXP(17.27*'Data 4day'!D93/('Data 4day'!D93+237.3))</f>
        <v>2.6763336594163714</v>
      </c>
      <c r="J93" s="8">
        <f t="shared" si="5"/>
        <v>3.6623416695094964</v>
      </c>
      <c r="K93" s="8">
        <f>(I93*'Data 4day'!F93+H93*'Data 4day'!G93)/200</f>
        <v>2.6357599742599667</v>
      </c>
      <c r="L93" s="8">
        <f>24*60/PI()*0.0082*B93*(D93*SIN('Data 4day'!$E$2)*SIN(C93)+COS('Data 4day'!$E$2)*COS(C93)*SIN(D93))</f>
        <v>0.17146376825839182</v>
      </c>
      <c r="M93" s="8">
        <f>(0.75+2/100000*'Data 4day'!$E$3)*L93</f>
        <v>0.13038104938368114</v>
      </c>
      <c r="N93" s="8">
        <f>(0.25+0.5*(1-'Data 4day'!H93/8))*L93</f>
        <v>4.2865942064597956E-2</v>
      </c>
      <c r="O93" s="8">
        <f t="shared" si="6"/>
        <v>3.300677538974043E-2</v>
      </c>
      <c r="P93" s="8">
        <f>4.903*(10^(-9))*(0.34-0.14*SQRT(K93))*(1.35*(N93/M93)-0.35)*(('Data 4day'!C93+273.16)^4+('Data 4day'!D93+273.16)^4)/2</f>
        <v>0.42102422383343296</v>
      </c>
      <c r="Q93" s="8">
        <f t="shared" si="7"/>
        <v>-0.38801744844369251</v>
      </c>
    </row>
    <row r="94" spans="1:17" s="39" customFormat="1" ht="38.1" customHeight="1" x14ac:dyDescent="0.3">
      <c r="A94" s="38">
        <v>43706</v>
      </c>
      <c r="B94" s="8">
        <f>1+0.033*COS(2*'Data 4day'!A93*PI()/365)</f>
        <v>0.98188818237660425</v>
      </c>
      <c r="C94" s="8">
        <f>0.409*SIN(((2*PI()*'Data 4day'!A93)/365)-1.39)</f>
        <v>0.1593410894217562</v>
      </c>
      <c r="D94" s="8">
        <f>ACOS(-TAN('Data 4day'!$E$2*PI()/180)*TAN(C94))</f>
        <v>1.6217656647243175</v>
      </c>
      <c r="E94" s="23">
        <f>('Data 4day'!C94+'Data 4day'!D94)/2</f>
        <v>27.3</v>
      </c>
      <c r="F94" s="8">
        <f t="shared" si="4"/>
        <v>0.21238715151384183</v>
      </c>
      <c r="G94" s="8">
        <f>'Data 4day'!E93*4.87/LN(67.8*'Data 4day'!$H$2-5.42)</f>
        <v>5.5567900208261287</v>
      </c>
      <c r="H94" s="8">
        <f>0.6108*EXP(17.27*'Data 4day'!C94/('Data 4day'!C94+237.3))</f>
        <v>4.7547753962618131</v>
      </c>
      <c r="I94" s="8">
        <f>0.6108*EXP(17.27*'Data 4day'!D94/('Data 4day'!D94+237.3))</f>
        <v>2.7421805492514406</v>
      </c>
      <c r="J94" s="8">
        <f t="shared" si="5"/>
        <v>3.7484779727566266</v>
      </c>
      <c r="K94" s="8">
        <f>(I94*'Data 4day'!F94+H94*'Data 4day'!G94)/200</f>
        <v>2.6687534254826928</v>
      </c>
      <c r="L94" s="8">
        <f>24*60/PI()*0.0082*B94*(D94*SIN('Data 4day'!$E$2)*SIN(C94)+COS('Data 4day'!$E$2)*COS(C94)*SIN(D94))</f>
        <v>0.21039318755527334</v>
      </c>
      <c r="M94" s="8">
        <f>(0.75+2/100000*'Data 4day'!$E$3)*L94</f>
        <v>0.15998297981702983</v>
      </c>
      <c r="N94" s="8">
        <f>(0.25+0.5*(1-'Data 4day'!H94/8))*L94</f>
        <v>7.8897445333227498E-2</v>
      </c>
      <c r="O94" s="8">
        <f t="shared" si="6"/>
        <v>6.0751032906585171E-2</v>
      </c>
      <c r="P94" s="8">
        <f>4.903*(10^(-9))*(0.34-0.14*SQRT(K94))*(1.35*(N94/M94)-0.35)*(('Data 4day'!C94+273.16)^4+('Data 4day'!D94+273.16)^4)/2</f>
        <v>1.4062934218801506</v>
      </c>
      <c r="Q94" s="8">
        <f t="shared" si="7"/>
        <v>-1.3455423889735654</v>
      </c>
    </row>
    <row r="95" spans="1:17" s="39" customFormat="1" ht="38.1" customHeight="1" x14ac:dyDescent="0.3">
      <c r="A95" s="38">
        <v>43707</v>
      </c>
      <c r="B95" s="8">
        <f>1+0.033*COS(2*'Data 4day'!A94*PI()/365)</f>
        <v>0.98236570557672775</v>
      </c>
      <c r="C95" s="8">
        <f>0.409*SIN(((2*PI()*'Data 4day'!A94)/365)-1.39)</f>
        <v>0.15283347218637625</v>
      </c>
      <c r="D95" s="8">
        <f>ACOS(-TAN('Data 4day'!$E$2*PI()/180)*TAN(C95))</f>
        <v>1.6196488411777028</v>
      </c>
      <c r="E95" s="23">
        <f>('Data 4day'!C95+'Data 4day'!D95)/2</f>
        <v>26.95</v>
      </c>
      <c r="F95" s="8">
        <f t="shared" si="4"/>
        <v>0.20862615347804067</v>
      </c>
      <c r="G95" s="8">
        <f>'Data 4day'!E94*4.87/LN(67.8*'Data 4day'!$H$2-5.42)</f>
        <v>5.5567900208261287</v>
      </c>
      <c r="H95" s="8">
        <f>0.6108*EXP(17.27*'Data 4day'!C95/('Data 4day'!C95+237.3))</f>
        <v>4.5439995866454055</v>
      </c>
      <c r="I95" s="8">
        <f>0.6108*EXP(17.27*'Data 4day'!D95/('Data 4day'!D95+237.3))</f>
        <v>2.7588616266004506</v>
      </c>
      <c r="J95" s="8">
        <f t="shared" si="5"/>
        <v>3.6514306066229283</v>
      </c>
      <c r="K95" s="8">
        <f>(I95*'Data 4day'!F95+H95*'Data 4day'!G95)/200</f>
        <v>2.8007287613959204</v>
      </c>
      <c r="L95" s="8">
        <f>24*60/PI()*0.0082*B95*(D95*SIN('Data 4day'!$E$2)*SIN(C95)+COS('Data 4day'!$E$2)*COS(C95)*SIN(D95))</f>
        <v>0.24953353527483171</v>
      </c>
      <c r="M95" s="8">
        <f>(0.75+2/100000*'Data 4day'!$E$3)*L95</f>
        <v>0.18974530022298203</v>
      </c>
      <c r="N95" s="8">
        <f>(0.25+0.5*(1-'Data 4day'!H95/8))*L95</f>
        <v>6.2383383818707928E-2</v>
      </c>
      <c r="O95" s="8">
        <f t="shared" si="6"/>
        <v>4.8035205540405107E-2</v>
      </c>
      <c r="P95" s="8">
        <f>4.903*(10^(-9))*(0.34-0.14*SQRT(K95))*(1.35*(N95/M95)-0.35)*(('Data 4day'!C95+273.16)^4+('Data 4day'!D95+273.16)^4)/2</f>
        <v>0.39501456451568134</v>
      </c>
      <c r="Q95" s="8">
        <f t="shared" si="7"/>
        <v>-0.34697935897527621</v>
      </c>
    </row>
    <row r="96" spans="1:17" s="39" customFormat="1" ht="38.1" customHeight="1" x14ac:dyDescent="0.3">
      <c r="A96" s="38">
        <v>43708</v>
      </c>
      <c r="B96" s="8">
        <f>1+0.033*COS(2*'Data 4day'!A95*PI()/365)</f>
        <v>0.98284845419886802</v>
      </c>
      <c r="C96" s="8">
        <f>0.409*SIN(((2*PI()*'Data 4day'!A95)/365)-1.39)</f>
        <v>0.14628056709477169</v>
      </c>
      <c r="D96" s="8">
        <f>ACOS(-TAN('Data 4day'!$E$2*PI()/180)*TAN(C96))</f>
        <v>1.6175217904059118</v>
      </c>
      <c r="E96" s="23">
        <f>('Data 4day'!C96+'Data 4day'!D96)/2</f>
        <v>26</v>
      </c>
      <c r="F96" s="8">
        <f t="shared" si="4"/>
        <v>0.19869895242110683</v>
      </c>
      <c r="G96" s="8">
        <f>'Data 4day'!E95*4.87/LN(67.8*'Data 4day'!$H$2-5.42)</f>
        <v>5.5567900208261287</v>
      </c>
      <c r="H96" s="8">
        <f>0.6108*EXP(17.27*'Data 4day'!C96/('Data 4day'!C96+237.3))</f>
        <v>4.2430650587590133</v>
      </c>
      <c r="I96" s="8">
        <f>0.6108*EXP(17.27*'Data 4day'!D96/('Data 4day'!D96+237.3))</f>
        <v>2.6439311922105757</v>
      </c>
      <c r="J96" s="8">
        <f t="shared" si="5"/>
        <v>3.4434981254847945</v>
      </c>
      <c r="K96" s="8">
        <f>(I96*'Data 4day'!F96+H96*'Data 4day'!G96)/200</f>
        <v>2.7766114927145198</v>
      </c>
      <c r="L96" s="8">
        <f>24*60/PI()*0.0082*B96*(D96*SIN('Data 4day'!$E$2)*SIN(C96)+COS('Data 4day'!$E$2)*COS(C96)*SIN(D96))</f>
        <v>0.28887036464441329</v>
      </c>
      <c r="M96" s="8">
        <f>(0.75+2/100000*'Data 4day'!$E$3)*L96</f>
        <v>0.21965702527561184</v>
      </c>
      <c r="N96" s="8">
        <f>(0.25+0.5*(1-'Data 4day'!H96/8))*L96</f>
        <v>7.2217591161103323E-2</v>
      </c>
      <c r="O96" s="8">
        <f t="shared" si="6"/>
        <v>5.5607545194049562E-2</v>
      </c>
      <c r="P96" s="8">
        <f>4.903*(10^(-9))*(0.34-0.14*SQRT(K96))*(1.35*(N96/M96)-0.35)*(('Data 4day'!C96+273.16)^4+('Data 4day'!D96+273.16)^4)/2</f>
        <v>0.39371546940210023</v>
      </c>
      <c r="Q96" s="8">
        <f t="shared" si="7"/>
        <v>-0.33810792420805069</v>
      </c>
    </row>
    <row r="97" spans="1:17" s="39" customFormat="1" ht="38.1" customHeight="1" x14ac:dyDescent="0.3">
      <c r="A97" s="38">
        <v>43709</v>
      </c>
      <c r="B97" s="8">
        <f>1+0.033*COS(2*'Data 4day'!A96*PI()/365)</f>
        <v>0.98333628519418981</v>
      </c>
      <c r="C97" s="8">
        <f>0.409*SIN(((2*PI()*'Data 4day'!A96)/365)-1.39)</f>
        <v>0.13968431591414338</v>
      </c>
      <c r="D97" s="8">
        <f>ACOS(-TAN('Data 4day'!$E$2*PI()/180)*TAN(C97))</f>
        <v>1.615385026272</v>
      </c>
      <c r="E97" s="23">
        <f>('Data 4day'!C97+'Data 4day'!D97)/2</f>
        <v>26.85</v>
      </c>
      <c r="F97" s="8">
        <f t="shared" si="4"/>
        <v>0.20756192850716063</v>
      </c>
      <c r="G97" s="8">
        <f>'Data 4day'!E96*4.87/LN(67.8*'Data 4day'!$H$2-5.42)</f>
        <v>5.8346295218674369</v>
      </c>
      <c r="H97" s="8">
        <f>0.6108*EXP(17.27*'Data 4day'!C97/('Data 4day'!C97+237.3))</f>
        <v>4.6747601804976453</v>
      </c>
      <c r="I97" s="8">
        <f>0.6108*EXP(17.27*'Data 4day'!D97/('Data 4day'!D97+237.3))</f>
        <v>2.6439311922105757</v>
      </c>
      <c r="J97" s="8">
        <f t="shared" si="5"/>
        <v>3.6593456863541105</v>
      </c>
      <c r="K97" s="8">
        <f>(I97*'Data 4day'!F97+H97*'Data 4day'!G97)/200</f>
        <v>2.426281062813084</v>
      </c>
      <c r="L97" s="8">
        <f>24*60/PI()*0.0082*B97*(D97*SIN('Data 4day'!$E$2)*SIN(C97)+COS('Data 4day'!$E$2)*COS(C97)*SIN(D97))</f>
        <v>0.32838915335109653</v>
      </c>
      <c r="M97" s="8">
        <f>(0.75+2/100000*'Data 4day'!$E$3)*L97</f>
        <v>0.24970711220817379</v>
      </c>
      <c r="N97" s="8">
        <f>(0.25+0.5*(1-'Data 4day'!H97/8))*L97</f>
        <v>0.10262161042221767</v>
      </c>
      <c r="O97" s="8">
        <f t="shared" si="6"/>
        <v>7.9018640025107598E-2</v>
      </c>
      <c r="P97" s="8">
        <f>4.903*(10^(-9))*(0.34-0.14*SQRT(K97))*(1.35*(N97/M97)-0.35)*(('Data 4day'!C97+273.16)^4+('Data 4day'!D97+273.16)^4)/2</f>
        <v>0.99342535008246335</v>
      </c>
      <c r="Q97" s="8">
        <f t="shared" si="7"/>
        <v>-0.91440671005735574</v>
      </c>
    </row>
    <row r="98" spans="1:17" s="39" customFormat="1" ht="38.1" customHeight="1" x14ac:dyDescent="0.3">
      <c r="A98" s="38">
        <v>43710</v>
      </c>
      <c r="B98" s="8">
        <f>1+0.033*COS(2*'Data 4day'!A97*PI()/365)</f>
        <v>0.98382905400784104</v>
      </c>
      <c r="C98" s="8">
        <f>0.409*SIN(((2*PI()*'Data 4day'!A97)/365)-1.39)</f>
        <v>0.13304667325607564</v>
      </c>
      <c r="D98" s="8">
        <f>ACOS(-TAN('Data 4day'!$E$2*PI()/180)*TAN(C98))</f>
        <v>1.6132390557026417</v>
      </c>
      <c r="E98" s="23">
        <f>('Data 4day'!C98+'Data 4day'!D98)/2</f>
        <v>24.7</v>
      </c>
      <c r="F98" s="8">
        <f t="shared" si="4"/>
        <v>0.18576099026505447</v>
      </c>
      <c r="G98" s="8">
        <f>'Data 4day'!E97*4.87/LN(67.8*'Data 4day'!$H$2-5.42)</f>
        <v>2.7783950104130644</v>
      </c>
      <c r="H98" s="8">
        <f>0.6108*EXP(17.27*'Data 4day'!C98/('Data 4day'!C98+237.3))</f>
        <v>3.7144033809363424</v>
      </c>
      <c r="I98" s="8">
        <f>0.6108*EXP(17.27*'Data 4day'!D98/('Data 4day'!D98+237.3))</f>
        <v>2.5959699942202965</v>
      </c>
      <c r="J98" s="8">
        <f t="shared" si="5"/>
        <v>3.1551866875783192</v>
      </c>
      <c r="K98" s="8">
        <f>(I98*'Data 4day'!F98+H98*'Data 4day'!G98)/200</f>
        <v>2.6719195262606421</v>
      </c>
      <c r="L98" s="8">
        <f>24*60/PI()*0.0082*B98*(D98*SIN('Data 4day'!$E$2)*SIN(C98)+COS('Data 4day'!$E$2)*COS(C98)*SIN(D98))</f>
        <v>0.36807531168096375</v>
      </c>
      <c r="M98" s="8">
        <f>(0.75+2/100000*'Data 4day'!$E$3)*L98</f>
        <v>0.27988446700220482</v>
      </c>
      <c r="N98" s="8">
        <f>(0.25+0.5*(1-'Data 4day'!H98/8))*L98</f>
        <v>9.2018827920240936E-2</v>
      </c>
      <c r="O98" s="8">
        <f t="shared" si="6"/>
        <v>7.0854497498585522E-2</v>
      </c>
      <c r="P98" s="8">
        <f>4.903*(10^(-9))*(0.34-0.14*SQRT(K98))*(1.35*(N98/M98)-0.35)*(('Data 4day'!C98+273.16)^4+('Data 4day'!D98+273.16)^4)/2</f>
        <v>0.40282845415360108</v>
      </c>
      <c r="Q98" s="8">
        <f t="shared" si="7"/>
        <v>-0.33197395665501556</v>
      </c>
    </row>
    <row r="99" spans="1:17" s="39" customFormat="1" ht="38.1" customHeight="1" x14ac:dyDescent="0.3">
      <c r="A99" s="38">
        <v>43711</v>
      </c>
      <c r="B99" s="8">
        <f>1+0.033*COS(2*'Data 4day'!A98*PI()/365)</f>
        <v>0.98432661462178739</v>
      </c>
      <c r="C99" s="8">
        <f>0.409*SIN(((2*PI()*'Data 4day'!A98)/365)-1.39)</f>
        <v>0.1263696059973394</v>
      </c>
      <c r="D99" s="8">
        <f>ACOS(-TAN('Data 4day'!$E$2*PI()/180)*TAN(C99))</f>
        <v>1.6110843788874469</v>
      </c>
      <c r="E99" s="23">
        <f>('Data 4day'!C99+'Data 4day'!D99)/2</f>
        <v>25.15</v>
      </c>
      <c r="F99" s="8">
        <f t="shared" si="4"/>
        <v>0.19015669269727431</v>
      </c>
      <c r="G99" s="8">
        <f>'Data 4day'!E98*4.87/LN(67.8*'Data 4day'!$H$2-5.42)</f>
        <v>5.8346295218674369</v>
      </c>
      <c r="H99" s="8">
        <f>0.6108*EXP(17.27*'Data 4day'!C99/('Data 4day'!C99+237.3))</f>
        <v>3.9367535029497236</v>
      </c>
      <c r="I99" s="8">
        <f>0.6108*EXP(17.27*'Data 4day'!D99/('Data 4day'!D99+237.3))</f>
        <v>2.5801527260359443</v>
      </c>
      <c r="J99" s="8">
        <f t="shared" si="5"/>
        <v>3.2584531144928341</v>
      </c>
      <c r="K99" s="8">
        <f>(I99*'Data 4day'!F99+H99*'Data 4day'!G99)/200</f>
        <v>2.665387291989739</v>
      </c>
      <c r="L99" s="8">
        <f>24*60/PI()*0.0082*B99*(D99*SIN('Data 4day'!$E$2)*SIN(C99)+COS('Data 4day'!$E$2)*COS(C99)*SIN(D99))</f>
        <v>0.40791419087050518</v>
      </c>
      <c r="M99" s="8">
        <f>(0.75+2/100000*'Data 4day'!$E$3)*L99</f>
        <v>0.31017795073793214</v>
      </c>
      <c r="N99" s="8">
        <f>(0.25+0.5*(1-'Data 4day'!H99/8))*L99</f>
        <v>0.10197854771762629</v>
      </c>
      <c r="O99" s="8">
        <f t="shared" si="6"/>
        <v>7.8523481742572246E-2</v>
      </c>
      <c r="P99" s="8">
        <f>4.903*(10^(-9))*(0.34-0.14*SQRT(K99))*(1.35*(N99/M99)-0.35)*(('Data 4day'!C99+273.16)^4+('Data 4day'!D99+273.16)^4)/2</f>
        <v>0.40638672225575873</v>
      </c>
      <c r="Q99" s="8">
        <f t="shared" si="7"/>
        <v>-0.32786324051318649</v>
      </c>
    </row>
    <row r="100" spans="1:17" s="39" customFormat="1" ht="38.1" customHeight="1" x14ac:dyDescent="0.3">
      <c r="A100" s="38">
        <v>43712</v>
      </c>
      <c r="B100" s="8">
        <f>1+0.033*COS(2*'Data 4day'!A99*PI()/365)</f>
        <v>0.98482881959808055</v>
      </c>
      <c r="C100" s="8">
        <f>0.409*SIN(((2*PI()*'Data 4day'!A99)/365)-1.39)</f>
        <v>0.11965509269706703</v>
      </c>
      <c r="D100" s="8">
        <f>ACOS(-TAN('Data 4day'!$E$2*PI()/180)*TAN(C100))</f>
        <v>1.6089214894970918</v>
      </c>
      <c r="E100" s="23">
        <f>('Data 4day'!C100+'Data 4day'!D100)/2</f>
        <v>24</v>
      </c>
      <c r="F100" s="8">
        <f t="shared" si="4"/>
        <v>0.17909354902640176</v>
      </c>
      <c r="G100" s="8">
        <f>'Data 4day'!E99*4.87/LN(67.8*'Data 4day'!$H$2-5.42)</f>
        <v>6.6681480249913561</v>
      </c>
      <c r="H100" s="8">
        <f>0.6108*EXP(17.27*'Data 4day'!C100/('Data 4day'!C100+237.3))</f>
        <v>3.5030684848343494</v>
      </c>
      <c r="I100" s="8">
        <f>0.6108*EXP(17.27*'Data 4day'!D100/('Data 4day'!D100+237.3))</f>
        <v>2.5332049812438213</v>
      </c>
      <c r="J100" s="8">
        <f t="shared" si="5"/>
        <v>3.0181367330390856</v>
      </c>
      <c r="K100" s="8">
        <f>(I100*'Data 4day'!F100+H100*'Data 4day'!G100)/200</f>
        <v>2.5947144259493364</v>
      </c>
      <c r="L100" s="8">
        <f>24*60/PI()*0.0082*B100*(D100*SIN('Data 4day'!$E$2)*SIN(C100)+COS('Data 4day'!$E$2)*COS(C100)*SIN(D100))</f>
        <v>0.44789109166220226</v>
      </c>
      <c r="M100" s="8">
        <f>(0.75+2/100000*'Data 4day'!$E$3)*L100</f>
        <v>0.34057638609993857</v>
      </c>
      <c r="N100" s="8">
        <f>(0.25+0.5*(1-'Data 4day'!H100/8))*L100</f>
        <v>0.13996596614443821</v>
      </c>
      <c r="O100" s="8">
        <f t="shared" si="6"/>
        <v>0.10777379393121743</v>
      </c>
      <c r="P100" s="8">
        <f>4.903*(10^(-9))*(0.34-0.14*SQRT(K100))*(1.35*(N100/M100)-0.35)*(('Data 4day'!C100+273.16)^4+('Data 4day'!D100+273.16)^4)/2</f>
        <v>0.89688388595766755</v>
      </c>
      <c r="Q100" s="8">
        <f t="shared" si="7"/>
        <v>-0.78911009202645011</v>
      </c>
    </row>
    <row r="101" spans="1:17" s="39" customFormat="1" ht="38.1" customHeight="1" x14ac:dyDescent="0.3">
      <c r="A101" s="38">
        <v>43713</v>
      </c>
      <c r="B101" s="8">
        <f>1+0.033*COS(2*'Data 4day'!A100*PI()/365)</f>
        <v>0.98533552012254777</v>
      </c>
      <c r="C101" s="8">
        <f>0.409*SIN(((2*PI()*'Data 4day'!A100)/365)-1.39)</f>
        <v>0.11290512301045975</v>
      </c>
      <c r="D101" s="8">
        <f>ACOS(-TAN('Data 4day'!$E$2*PI()/180)*TAN(C101))</f>
        <v>1.6067508749192414</v>
      </c>
      <c r="E101" s="23">
        <f>('Data 4day'!C101+'Data 4day'!D101)/2</f>
        <v>25.3</v>
      </c>
      <c r="F101" s="8">
        <f t="shared" si="4"/>
        <v>0.19164125727803294</v>
      </c>
      <c r="G101" s="8">
        <f>'Data 4day'!E100*4.87/LN(67.8*'Data 4day'!$H$2-5.42)</f>
        <v>6.3903085239500497</v>
      </c>
      <c r="H101" s="8">
        <f>0.6108*EXP(17.27*'Data 4day'!C101/('Data 4day'!C101+237.3))</f>
        <v>3.9596126295507381</v>
      </c>
      <c r="I101" s="8">
        <f>0.6108*EXP(17.27*'Data 4day'!D101/('Data 4day'!D101+237.3))</f>
        <v>2.6118719061836697</v>
      </c>
      <c r="J101" s="8">
        <f t="shared" si="5"/>
        <v>3.2857422678672039</v>
      </c>
      <c r="K101" s="8">
        <f>(I101*'Data 4day'!F101+H101*'Data 4day'!G101)/200</f>
        <v>2.6977298043043594</v>
      </c>
      <c r="L101" s="8">
        <f>24*60/PI()*0.0082*B101*(D101*SIN('Data 4day'!$E$2)*SIN(C101)+COS('Data 4day'!$E$2)*COS(C101)*SIN(D101))</f>
        <v>0.48799127305563372</v>
      </c>
      <c r="M101" s="8">
        <f>(0.75+2/100000*'Data 4day'!$E$3)*L101</f>
        <v>0.37106856403150384</v>
      </c>
      <c r="N101" s="8">
        <f>(0.25+0.5*(1-'Data 4day'!H101/8))*L101</f>
        <v>0.15249727282988554</v>
      </c>
      <c r="O101" s="8">
        <f t="shared" si="6"/>
        <v>0.11742290007901186</v>
      </c>
      <c r="P101" s="8">
        <f>4.903*(10^(-9))*(0.34-0.14*SQRT(K101))*(1.35*(N101/M101)-0.35)*(('Data 4day'!C101+273.16)^4+('Data 4day'!D101+273.16)^4)/2</f>
        <v>0.87763040050038976</v>
      </c>
      <c r="Q101" s="8">
        <f t="shared" si="7"/>
        <v>-0.76020750042137786</v>
      </c>
    </row>
    <row r="102" spans="1:17" s="39" customFormat="1" ht="38.1" customHeight="1" x14ac:dyDescent="0.3">
      <c r="A102" s="38">
        <v>43714</v>
      </c>
      <c r="B102" s="8">
        <f>1+0.033*COS(2*'Data 4day'!A101*PI()/365)</f>
        <v>0.98584656604888798</v>
      </c>
      <c r="C102" s="8">
        <f>0.409*SIN(((2*PI()*'Data 4day'!A101)/365)-1.39)</f>
        <v>0.10612169709921272</v>
      </c>
      <c r="D102" s="8">
        <f>ACOS(-TAN('Data 4day'!$E$2*PI()/180)*TAN(C102))</f>
        <v>1.6045730165112633</v>
      </c>
      <c r="E102" s="23">
        <f>('Data 4day'!C102+'Data 4day'!D102)/2</f>
        <v>24.5</v>
      </c>
      <c r="F102" s="8">
        <f t="shared" si="4"/>
        <v>0.18383500912050899</v>
      </c>
      <c r="G102" s="8">
        <f>'Data 4day'!E101*4.87/LN(67.8*'Data 4day'!$H$2-5.42)</f>
        <v>6.6681480249913561</v>
      </c>
      <c r="H102" s="8">
        <f>0.6108*EXP(17.27*'Data 4day'!C102/('Data 4day'!C102+237.3))</f>
        <v>3.8464613723885481</v>
      </c>
      <c r="I102" s="8">
        <f>0.6108*EXP(17.27*'Data 4day'!D102/('Data 4day'!D102+237.3))</f>
        <v>2.4415438714941016</v>
      </c>
      <c r="J102" s="8">
        <f t="shared" si="5"/>
        <v>3.1440026219413246</v>
      </c>
      <c r="K102" s="8">
        <f>(I102*'Data 4day'!F102+H102*'Data 4day'!G102)/200</f>
        <v>2.6730840919048666</v>
      </c>
      <c r="L102" s="8">
        <f>24*60/PI()*0.0082*B102*(D102*SIN('Data 4day'!$E$2)*SIN(C102)+COS('Data 4day'!$E$2)*COS(C102)*SIN(D102))</f>
        <v>0.52819996124446156</v>
      </c>
      <c r="M102" s="8">
        <f>(0.75+2/100000*'Data 4day'!$E$3)*L102</f>
        <v>0.40164325053028854</v>
      </c>
      <c r="N102" s="8">
        <f>(0.25+0.5*(1-'Data 4day'!H102/8))*L102</f>
        <v>0.13204999031111539</v>
      </c>
      <c r="O102" s="8">
        <f t="shared" si="6"/>
        <v>0.10167849253955885</v>
      </c>
      <c r="P102" s="8">
        <f>4.903*(10^(-9))*(0.34-0.14*SQRT(K102))*(1.35*(N102/M102)-0.35)*(('Data 4day'!C102+273.16)^4+('Data 4day'!D102+273.16)^4)/2</f>
        <v>0.4017155665446881</v>
      </c>
      <c r="Q102" s="8">
        <f t="shared" si="7"/>
        <v>-0.30003707400512925</v>
      </c>
    </row>
    <row r="103" spans="1:17" s="39" customFormat="1" ht="38.1" customHeight="1" x14ac:dyDescent="0.3">
      <c r="A103" s="38">
        <v>43715</v>
      </c>
      <c r="B103" s="8">
        <f>1+0.033*COS(2*'Data 4day'!A102*PI()/365)</f>
        <v>0.98636180594316414</v>
      </c>
      <c r="C103" s="8">
        <f>0.409*SIN(((2*PI()*'Data 4day'!A102)/365)-1.39)</f>
        <v>9.9306825038821045E-2</v>
      </c>
      <c r="D103" s="8">
        <f>ACOS(-TAN('Data 4day'!$E$2*PI()/180)*TAN(C103))</f>
        <v>1.6023883898687286</v>
      </c>
      <c r="E103" s="23">
        <f>('Data 4day'!C103+'Data 4day'!D103)/2</f>
        <v>23.5</v>
      </c>
      <c r="F103" s="8">
        <f t="shared" si="4"/>
        <v>0.17445562008621768</v>
      </c>
      <c r="G103" s="8">
        <f>'Data 4day'!E102*4.87/LN(67.8*'Data 4day'!$H$2-5.42)</f>
        <v>8.0573455301978871</v>
      </c>
      <c r="H103" s="8">
        <f>0.6108*EXP(17.27*'Data 4day'!C103/('Data 4day'!C103+237.3))</f>
        <v>3.3614398286025637</v>
      </c>
      <c r="I103" s="8">
        <f>0.6108*EXP(17.27*'Data 4day'!D103/('Data 4day'!D103+237.3))</f>
        <v>2.4870053972720654</v>
      </c>
      <c r="J103" s="8">
        <f t="shared" si="5"/>
        <v>2.9242226129373146</v>
      </c>
      <c r="K103" s="8">
        <f>(I103*'Data 4day'!F103+H103*'Data 4day'!G103)/200</f>
        <v>2.5204356200840334</v>
      </c>
      <c r="L103" s="8">
        <f>24*60/PI()*0.0082*B103*(D103*SIN('Data 4day'!$E$2)*SIN(C103)+COS('Data 4day'!$E$2)*COS(C103)*SIN(D103))</f>
        <v>0.56850235872897326</v>
      </c>
      <c r="M103" s="8">
        <f>(0.75+2/100000*'Data 4day'!$E$3)*L103</f>
        <v>0.43228919357751122</v>
      </c>
      <c r="N103" s="8">
        <f>(0.25+0.5*(1-'Data 4day'!H103/8))*L103</f>
        <v>0.14212558968224331</v>
      </c>
      <c r="O103" s="8">
        <f t="shared" si="6"/>
        <v>0.10943670405532735</v>
      </c>
      <c r="P103" s="8">
        <f>4.903*(10^(-9))*(0.34-0.14*SQRT(K103))*(1.35*(N103/M103)-0.35)*(('Data 4day'!C103+273.16)^4+('Data 4day'!D103+273.16)^4)/2</f>
        <v>0.4197697052408339</v>
      </c>
      <c r="Q103" s="8">
        <f t="shared" si="7"/>
        <v>-0.31033300118550655</v>
      </c>
    </row>
    <row r="104" spans="1:17" s="39" customFormat="1" ht="38.1" customHeight="1" x14ac:dyDescent="0.3">
      <c r="A104" s="38">
        <v>43716</v>
      </c>
      <c r="B104" s="8">
        <f>1+0.033*COS(2*'Data 4day'!A103*PI()/365)</f>
        <v>0.98688108712867562</v>
      </c>
      <c r="C104" s="8">
        <f>0.409*SIN(((2*PI()*'Data 4day'!A103)/365)-1.39)</f>
        <v>9.2462526222953909E-2</v>
      </c>
      <c r="D104" s="8">
        <f>ACOS(-TAN('Data 4day'!$E$2*PI()/180)*TAN(C104))</f>
        <v>1.6001974651087087</v>
      </c>
      <c r="E104" s="23">
        <f>('Data 4day'!C104+'Data 4day'!D104)/2</f>
        <v>25.25</v>
      </c>
      <c r="F104" s="8">
        <f t="shared" si="4"/>
        <v>0.19114532166868012</v>
      </c>
      <c r="G104" s="8">
        <f>'Data 4day'!E103*4.87/LN(67.8*'Data 4day'!$H$2-5.42)</f>
        <v>9.4465430354044209</v>
      </c>
      <c r="H104" s="8">
        <f>0.6108*EXP(17.27*'Data 4day'!C104/('Data 4day'!C104+237.3))</f>
        <v>4.0756492057609837</v>
      </c>
      <c r="I104" s="8">
        <f>0.6108*EXP(17.27*'Data 4day'!D104/('Data 4day'!D104+237.3))</f>
        <v>2.5177224920902961</v>
      </c>
      <c r="J104" s="8">
        <f t="shared" si="5"/>
        <v>3.2966858489256401</v>
      </c>
      <c r="K104" s="8">
        <f>(I104*'Data 4day'!F104+H104*'Data 4day'!G104)/200</f>
        <v>2.5845600032972929</v>
      </c>
      <c r="L104" s="8">
        <f>24*60/PI()*0.0082*B104*(D104*SIN('Data 4day'!$E$2)*SIN(C104)+COS('Data 4day'!$E$2)*COS(C104)*SIN(D104))</f>
        <v>0.60888365359290075</v>
      </c>
      <c r="M104" s="8">
        <f>(0.75+2/100000*'Data 4day'!$E$3)*L104</f>
        <v>0.46299513019204169</v>
      </c>
      <c r="N104" s="8">
        <f>(0.25+0.5*(1-'Data 4day'!H104/8))*L104</f>
        <v>0.19027614174778149</v>
      </c>
      <c r="O104" s="8">
        <f t="shared" si="6"/>
        <v>0.14651262914579175</v>
      </c>
      <c r="P104" s="8">
        <f>4.903*(10^(-9))*(0.34-0.14*SQRT(K104))*(1.35*(N104/M104)-0.35)*(('Data 4day'!C104+273.16)^4+('Data 4day'!D104+273.16)^4)/2</f>
        <v>0.91614733243453061</v>
      </c>
      <c r="Q104" s="8">
        <f t="shared" si="7"/>
        <v>-0.76963470328873884</v>
      </c>
    </row>
    <row r="105" spans="1:17" s="39" customFormat="1" ht="38.1" customHeight="1" x14ac:dyDescent="0.3">
      <c r="A105" s="38">
        <v>43717</v>
      </c>
      <c r="B105" s="8">
        <f>1+0.033*COS(2*'Data 4day'!A104*PI()/365)</f>
        <v>0.98740425573120028</v>
      </c>
      <c r="C105" s="8">
        <f>0.409*SIN(((2*PI()*'Data 4day'!A104)/365)-1.39)</f>
        <v>8.5590828765061439E-2</v>
      </c>
      <c r="D105" s="8">
        <f>ACOS(-TAN('Data 4day'!$E$2*PI()/180)*TAN(C105))</f>
        <v>1.5980007071668827</v>
      </c>
      <c r="E105" s="23">
        <f>('Data 4day'!C105+'Data 4day'!D105)/2</f>
        <v>25.7</v>
      </c>
      <c r="F105" s="8">
        <f t="shared" si="4"/>
        <v>0.19564789669312857</v>
      </c>
      <c r="G105" s="8">
        <f>'Data 4day'!E104*4.87/LN(67.8*'Data 4day'!$H$2-5.42)</f>
        <v>8.0573455301978871</v>
      </c>
      <c r="H105" s="8">
        <f>0.6108*EXP(17.27*'Data 4day'!C105/('Data 4day'!C105+237.3))</f>
        <v>4.4164290333261924</v>
      </c>
      <c r="I105" s="8">
        <f>0.6108*EXP(17.27*'Data 4day'!D105/('Data 4day'!D105+237.3))</f>
        <v>2.4415438714941016</v>
      </c>
      <c r="J105" s="8">
        <f t="shared" si="5"/>
        <v>3.4289864524101468</v>
      </c>
      <c r="K105" s="8">
        <f>(I105*'Data 4day'!F105+H105*'Data 4day'!G105)/200</f>
        <v>2.4571964999213489</v>
      </c>
      <c r="L105" s="8">
        <f>24*60/PI()*0.0082*B105*(D105*SIN('Data 4day'!$E$2)*SIN(C105)+COS('Data 4day'!$E$2)*COS(C105)*SIN(D105))</f>
        <v>0.6493290289326159</v>
      </c>
      <c r="M105" s="8">
        <f>(0.75+2/100000*'Data 4day'!$E$3)*L105</f>
        <v>0.49374979360036109</v>
      </c>
      <c r="N105" s="8">
        <f>(0.25+0.5*(1-'Data 4day'!H105/8))*L105</f>
        <v>0.28408145015801944</v>
      </c>
      <c r="O105" s="8">
        <f t="shared" si="6"/>
        <v>0.21874271662167497</v>
      </c>
      <c r="P105" s="8">
        <f>4.903*(10^(-9))*(0.34-0.14*SQRT(K105))*(1.35*(N105/M105)-0.35)*(('Data 4day'!C105+273.16)^4+('Data 4day'!D105+273.16)^4)/2</f>
        <v>2.0153895790188185</v>
      </c>
      <c r="Q105" s="8">
        <f t="shared" si="7"/>
        <v>-1.7966468623971437</v>
      </c>
    </row>
    <row r="106" spans="1:17" s="39" customFormat="1" ht="38.1" customHeight="1" x14ac:dyDescent="0.3">
      <c r="A106" s="38">
        <v>43718</v>
      </c>
      <c r="B106" s="8">
        <f>1+0.033*COS(2*'Data 4day'!A105*PI()/365)</f>
        <v>0.98793115672459009</v>
      </c>
      <c r="C106" s="8">
        <f>0.409*SIN(((2*PI()*'Data 4day'!A105)/365)-1.39)</f>
        <v>7.8693768897405231E-2</v>
      </c>
      <c r="D106" s="8">
        <f>ACOS(-TAN('Data 4day'!$E$2*PI()/180)*TAN(C106))</f>
        <v>1.595798576107488</v>
      </c>
      <c r="E106" s="23">
        <f>('Data 4day'!C106+'Data 4day'!D106)/2</f>
        <v>27.049999999999997</v>
      </c>
      <c r="F106" s="8">
        <f t="shared" si="4"/>
        <v>0.20969496361300408</v>
      </c>
      <c r="G106" s="8">
        <f>'Data 4day'!E105*4.87/LN(67.8*'Data 4day'!$H$2-5.42)</f>
        <v>6.9459875260326616</v>
      </c>
      <c r="H106" s="8">
        <f>0.6108*EXP(17.27*'Data 4day'!C106/('Data 4day'!C106+237.3))</f>
        <v>4.9739919933544527</v>
      </c>
      <c r="I106" s="8">
        <f>0.6108*EXP(17.27*'Data 4day'!D106/('Data 4day'!D106+237.3))</f>
        <v>2.5332049812438213</v>
      </c>
      <c r="J106" s="8">
        <f t="shared" si="5"/>
        <v>3.7535984872991373</v>
      </c>
      <c r="K106" s="8">
        <f>(I106*'Data 4day'!F106+H106*'Data 4day'!G106)/200</f>
        <v>2.6301801023069347</v>
      </c>
      <c r="L106" s="8">
        <f>24*60/PI()*0.0082*B106*(D106*SIN('Data 4day'!$E$2)*SIN(C106)+COS('Data 4day'!$E$2)*COS(C106)*SIN(D106))</f>
        <v>0.68982367242588527</v>
      </c>
      <c r="M106" s="8">
        <f>(0.75+2/100000*'Data 4day'!$E$3)*L106</f>
        <v>0.52454192051264315</v>
      </c>
      <c r="N106" s="8">
        <f>(0.25+0.5*(1-'Data 4day'!H106/8))*L106</f>
        <v>0.21556989763308915</v>
      </c>
      <c r="O106" s="8">
        <f t="shared" si="6"/>
        <v>0.16598882117747865</v>
      </c>
      <c r="P106" s="8">
        <f>4.903*(10^(-9))*(0.34-0.14*SQRT(K106))*(1.35*(N106/M106)-0.35)*(('Data 4day'!C106+273.16)^4+('Data 4day'!D106+273.16)^4)/2</f>
        <v>0.92331364256862503</v>
      </c>
      <c r="Q106" s="8">
        <f t="shared" si="7"/>
        <v>-0.75732482139114632</v>
      </c>
    </row>
    <row r="107" spans="1:17" s="39" customFormat="1" ht="38.1" customHeight="1" x14ac:dyDescent="0.3">
      <c r="A107" s="38">
        <v>43719</v>
      </c>
      <c r="B107" s="8">
        <f>1+0.033*COS(2*'Data 4day'!A106*PI()/365)</f>
        <v>0.9884616339767095</v>
      </c>
      <c r="C107" s="8">
        <f>0.409*SIN(((2*PI()*'Data 4day'!A106)/365)-1.39)</f>
        <v>7.1773390367673717E-2</v>
      </c>
      <c r="D107" s="8">
        <f>ACOS(-TAN('Data 4day'!$E$2*PI()/180)*TAN(C107))</f>
        <v>1.5935915274451455</v>
      </c>
      <c r="E107" s="23">
        <f>('Data 4day'!C107+'Data 4day'!D107)/2</f>
        <v>26.700000000000003</v>
      </c>
      <c r="F107" s="8">
        <f t="shared" si="4"/>
        <v>0.20597415419609688</v>
      </c>
      <c r="G107" s="8">
        <f>'Data 4day'!E106*4.87/LN(67.8*'Data 4day'!$H$2-5.42)</f>
        <v>6.3903085239500497</v>
      </c>
      <c r="H107" s="8">
        <f>0.6108*EXP(17.27*'Data 4day'!C107/('Data 4day'!C107+237.3))</f>
        <v>4.7817101702880001</v>
      </c>
      <c r="I107" s="8">
        <f>0.6108*EXP(17.27*'Data 4day'!D107/('Data 4day'!D107+237.3))</f>
        <v>2.5332049812438213</v>
      </c>
      <c r="J107" s="8">
        <f t="shared" si="5"/>
        <v>3.6574575757659105</v>
      </c>
      <c r="K107" s="8">
        <f>(I107*'Data 4day'!F107+H107*'Data 4day'!G107)/200</f>
        <v>2.6695055498932039</v>
      </c>
      <c r="L107" s="8">
        <f>24*60/PI()*0.0082*B107*(D107*SIN('Data 4day'!$E$2)*SIN(C107)+COS('Data 4day'!$E$2)*COS(C107)*SIN(D107))</f>
        <v>0.7303527860268324</v>
      </c>
      <c r="M107" s="8">
        <f>(0.75+2/100000*'Data 4day'!$E$3)*L107</f>
        <v>0.5553602584948033</v>
      </c>
      <c r="N107" s="8">
        <f>(0.25+0.5*(1-'Data 4day'!H107/8))*L107</f>
        <v>0.27388229476006215</v>
      </c>
      <c r="O107" s="8">
        <f t="shared" si="6"/>
        <v>0.21088936696524785</v>
      </c>
      <c r="P107" s="8">
        <f>4.903*(10^(-9))*(0.34-0.14*SQRT(K107))*(1.35*(N107/M107)-0.35)*(('Data 4day'!C107+273.16)^4+('Data 4day'!D107+273.16)^4)/2</f>
        <v>1.3953552029327623</v>
      </c>
      <c r="Q107" s="8">
        <f t="shared" si="7"/>
        <v>-1.1844658359675144</v>
      </c>
    </row>
    <row r="108" spans="1:17" s="39" customFormat="1" ht="38.1" customHeight="1" x14ac:dyDescent="0.3">
      <c r="A108" s="38">
        <v>43720</v>
      </c>
      <c r="B108" s="8">
        <f>1+0.033*COS(2*'Data 4day'!A107*PI()/365)</f>
        <v>0.98899553029569987</v>
      </c>
      <c r="C108" s="8">
        <f>0.409*SIN(((2*PI()*'Data 4day'!A107)/365)-1.39)</f>
        <v>6.4831743833380015E-2</v>
      </c>
      <c r="D108" s="8">
        <f>ACOS(-TAN('Data 4day'!$E$2*PI()/180)*TAN(C108))</f>
        <v>1.5913800124776147</v>
      </c>
      <c r="E108" s="23">
        <f>('Data 4day'!C108+'Data 4day'!D108)/2</f>
        <v>26.25</v>
      </c>
      <c r="F108" s="8">
        <f t="shared" si="4"/>
        <v>0.2012719980595416</v>
      </c>
      <c r="G108" s="8">
        <f>'Data 4day'!E107*4.87/LN(67.8*'Data 4day'!$H$2-5.42)</f>
        <v>5.5567900208261287</v>
      </c>
      <c r="H108" s="8">
        <f>0.6108*EXP(17.27*'Data 4day'!C108/('Data 4day'!C108+237.3))</f>
        <v>4.5182323834037019</v>
      </c>
      <c r="I108" s="8">
        <f>0.6108*EXP(17.27*'Data 4day'!D108/('Data 4day'!D108+237.3))</f>
        <v>2.548770598472057</v>
      </c>
      <c r="J108" s="8">
        <f t="shared" si="5"/>
        <v>3.5335014909378795</v>
      </c>
      <c r="K108" s="8">
        <f>(I108*'Data 4day'!F108+H108*'Data 4day'!G108)/200</f>
        <v>2.5772565026137033</v>
      </c>
      <c r="L108" s="8">
        <f>24*60/PI()*0.0082*B108*(D108*SIN('Data 4day'!$E$2)*SIN(C108)+COS('Data 4day'!$E$2)*COS(C108)*SIN(D108))</f>
        <v>0.77090159577286177</v>
      </c>
      <c r="M108" s="8">
        <f>(0.75+2/100000*'Data 4day'!$E$3)*L108</f>
        <v>0.58619357342568401</v>
      </c>
      <c r="N108" s="8">
        <f>(0.25+0.5*(1-'Data 4day'!H108/8))*L108</f>
        <v>0.19272539894321544</v>
      </c>
      <c r="O108" s="8">
        <f t="shared" si="6"/>
        <v>0.1483985571862759</v>
      </c>
      <c r="P108" s="8">
        <f>4.903*(10^(-9))*(0.34-0.14*SQRT(K108))*(1.35*(N108/M108)-0.35)*(('Data 4day'!C108+273.16)^4+('Data 4day'!D108+273.16)^4)/2</f>
        <v>0.42682518053934365</v>
      </c>
      <c r="Q108" s="8">
        <f t="shared" si="7"/>
        <v>-0.27842662335306778</v>
      </c>
    </row>
    <row r="109" spans="1:17" s="39" customFormat="1" ht="38.1" customHeight="1" x14ac:dyDescent="0.3">
      <c r="A109" s="38">
        <v>43721</v>
      </c>
      <c r="B109" s="8">
        <f>1+0.033*COS(2*'Data 4day'!A108*PI()/365)</f>
        <v>0.98953268747655954</v>
      </c>
      <c r="C109" s="8">
        <f>0.409*SIN(((2*PI()*'Data 4day'!A108)/365)-1.39)</f>
        <v>5.7870886254204473E-2</v>
      </c>
      <c r="D109" s="8">
        <f>ACOS(-TAN('Data 4day'!$E$2*PI()/180)*TAN(C109))</f>
        <v>1.5891644786285317</v>
      </c>
      <c r="E109" s="23">
        <f>('Data 4day'!C109+'Data 4day'!D109)/2</f>
        <v>25.15</v>
      </c>
      <c r="F109" s="8">
        <f t="shared" si="4"/>
        <v>0.19015669269727431</v>
      </c>
      <c r="G109" s="8">
        <f>'Data 4day'!E108*4.87/LN(67.8*'Data 4day'!$H$2-5.42)</f>
        <v>5.2789505197848232</v>
      </c>
      <c r="H109" s="8">
        <f>0.6108*EXP(17.27*'Data 4day'!C109/('Data 4day'!C109+237.3))</f>
        <v>4.0522081272490516</v>
      </c>
      <c r="I109" s="8">
        <f>0.6108*EXP(17.27*'Data 4day'!D109/('Data 4day'!D109+237.3))</f>
        <v>2.5023227554890153</v>
      </c>
      <c r="J109" s="8">
        <f t="shared" si="5"/>
        <v>3.2772654413690336</v>
      </c>
      <c r="K109" s="8">
        <f>(I109*'Data 4day'!F109+H109*'Data 4day'!G109)/200</f>
        <v>2.5578384010700814</v>
      </c>
      <c r="L109" s="8">
        <f>24*60/PI()*0.0082*B109*(D109*SIN('Data 4day'!$E$2)*SIN(C109)+COS('Data 4day'!$E$2)*COS(C109)*SIN(D109))</f>
        <v>0.81145536168885124</v>
      </c>
      <c r="M109" s="8">
        <f>(0.75+2/100000*'Data 4day'!$E$3)*L109</f>
        <v>0.61703065702820248</v>
      </c>
      <c r="N109" s="8">
        <f>(0.25+0.5*(1-'Data 4day'!H109/8))*L109</f>
        <v>0.20286384042221281</v>
      </c>
      <c r="O109" s="8">
        <f t="shared" si="6"/>
        <v>0.15620515712510386</v>
      </c>
      <c r="P109" s="8">
        <f>4.903*(10^(-9))*(0.34-0.14*SQRT(K109))*(1.35*(N109/M109)-0.35)*(('Data 4day'!C109+273.16)^4+('Data 4day'!D109+273.16)^4)/2</f>
        <v>0.4234848742780572</v>
      </c>
      <c r="Q109" s="8">
        <f t="shared" si="7"/>
        <v>-0.26727971715295334</v>
      </c>
    </row>
    <row r="110" spans="1:17" s="39" customFormat="1" ht="38.1" customHeight="1" x14ac:dyDescent="0.3">
      <c r="A110" s="38">
        <v>43722</v>
      </c>
      <c r="B110" s="8">
        <f>1+0.033*COS(2*'Data 4day'!A109*PI()/365)</f>
        <v>0.99007294634802301</v>
      </c>
      <c r="C110" s="8">
        <f>0.409*SIN(((2*PI()*'Data 4day'!A109)/365)-1.39)</f>
        <v>5.0892880282476169E-2</v>
      </c>
      <c r="D110" s="8">
        <f>ACOS(-TAN('Data 4day'!$E$2*PI()/180)*TAN(C110))</f>
        <v>1.5869453697992086</v>
      </c>
      <c r="E110" s="23">
        <f>('Data 4day'!C110+'Data 4day'!D110)/2</f>
        <v>25.05</v>
      </c>
      <c r="F110" s="8">
        <f t="shared" si="4"/>
        <v>0.18917237426716429</v>
      </c>
      <c r="G110" s="8">
        <f>'Data 4day'!E109*4.87/LN(67.8*'Data 4day'!$H$2-5.42)</f>
        <v>5.2789505197848232</v>
      </c>
      <c r="H110" s="8">
        <f>0.6108*EXP(17.27*'Data 4day'!C110/('Data 4day'!C110+237.3))</f>
        <v>4.0288844232591545</v>
      </c>
      <c r="I110" s="8">
        <f>0.6108*EXP(17.27*'Data 4day'!D110/('Data 4day'!D110+237.3))</f>
        <v>2.4870053972720654</v>
      </c>
      <c r="J110" s="8">
        <f t="shared" si="5"/>
        <v>3.2579449102656097</v>
      </c>
      <c r="K110" s="8">
        <f>(I110*'Data 4day'!F110+H110*'Data 4day'!G110)/200</f>
        <v>2.6700487474796808</v>
      </c>
      <c r="L110" s="8">
        <f>24*60/PI()*0.0082*B110*(D110*SIN('Data 4day'!$E$2)*SIN(C110)+COS('Data 4day'!$E$2)*COS(C110)*SIN(D110))</f>
        <v>0.85199938777313189</v>
      </c>
      <c r="M110" s="8">
        <f>(0.75+2/100000*'Data 4day'!$E$3)*L110</f>
        <v>0.64786033446268942</v>
      </c>
      <c r="N110" s="8">
        <f>(0.25+0.5*(1-'Data 4day'!H110/8))*L110</f>
        <v>0.21299984694328297</v>
      </c>
      <c r="O110" s="8">
        <f t="shared" si="6"/>
        <v>0.16400988214632789</v>
      </c>
      <c r="P110" s="8">
        <f>4.903*(10^(-9))*(0.34-0.14*SQRT(K110))*(1.35*(N110/M110)-0.35)*(('Data 4day'!C110+273.16)^4+('Data 4day'!D110+273.16)^4)/2</f>
        <v>0.40521850841226487</v>
      </c>
      <c r="Q110" s="8">
        <f t="shared" si="7"/>
        <v>-0.24120862626593698</v>
      </c>
    </row>
    <row r="111" spans="1:17" s="39" customFormat="1" ht="38.1" customHeight="1" x14ac:dyDescent="0.3">
      <c r="A111" s="38">
        <v>43723</v>
      </c>
      <c r="B111" s="8">
        <f>1+0.033*COS(2*'Data 4day'!A110*PI()/365)</f>
        <v>0.99061614681972687</v>
      </c>
      <c r="C111" s="8">
        <f>0.409*SIN(((2*PI()*'Data 4day'!A110)/365)-1.39)</f>
        <v>4.3899793651961491E-2</v>
      </c>
      <c r="D111" s="8">
        <f>ACOS(-TAN('Data 4day'!$E$2*PI()/180)*TAN(C111))</f>
        <v>1.584723126728568</v>
      </c>
      <c r="E111" s="23">
        <f>('Data 4day'!C111+'Data 4day'!D111)/2</f>
        <v>25.9</v>
      </c>
      <c r="F111" s="8">
        <f t="shared" si="4"/>
        <v>0.19767751536034411</v>
      </c>
      <c r="G111" s="8">
        <f>'Data 4day'!E110*4.87/LN(67.8*'Data 4day'!$H$2-5.42)</f>
        <v>8.3351850312391953</v>
      </c>
      <c r="H111" s="8">
        <f>0.6108*EXP(17.27*'Data 4day'!C111/('Data 4day'!C111+237.3))</f>
        <v>4.3912919467167955</v>
      </c>
      <c r="I111" s="8">
        <f>0.6108*EXP(17.27*'Data 4day'!D111/('Data 4day'!D111+237.3))</f>
        <v>2.5177224920902961</v>
      </c>
      <c r="J111" s="8">
        <f t="shared" si="5"/>
        <v>3.4545072194035455</v>
      </c>
      <c r="K111" s="8">
        <f>(I111*'Data 4day'!F111+H111*'Data 4day'!G111)/200</f>
        <v>2.5813395315041823</v>
      </c>
      <c r="L111" s="8">
        <f>24*60/PI()*0.0082*B111*(D111*SIN('Data 4day'!$E$2)*SIN(C111)+COS('Data 4day'!$E$2)*COS(C111)*SIN(D111))</f>
        <v>0.89251903204935479</v>
      </c>
      <c r="M111" s="8">
        <f>(0.75+2/100000*'Data 4day'!$E$3)*L111</f>
        <v>0.6786714719703294</v>
      </c>
      <c r="N111" s="8">
        <f>(0.25+0.5*(1-'Data 4day'!H111/8))*L111</f>
        <v>0.33469463701850805</v>
      </c>
      <c r="O111" s="8">
        <f t="shared" si="6"/>
        <v>0.25771487050425118</v>
      </c>
      <c r="P111" s="8">
        <f>4.903*(10^(-9))*(0.34-0.14*SQRT(K111))*(1.35*(N111/M111)-0.35)*(('Data 4day'!C111+273.16)^4+('Data 4day'!D111+273.16)^4)/2</f>
        <v>1.4271259992750509</v>
      </c>
      <c r="Q111" s="8">
        <f t="shared" si="7"/>
        <v>-1.1694111287707998</v>
      </c>
    </row>
    <row r="112" spans="1:17" s="39" customFormat="1" ht="38.1" customHeight="1" x14ac:dyDescent="0.3">
      <c r="A112" s="38">
        <v>43724</v>
      </c>
      <c r="B112" s="8">
        <f>1+0.033*COS(2*'Data 4day'!A111*PI()/365)</f>
        <v>0.9911621279296482</v>
      </c>
      <c r="C112" s="8">
        <f>0.409*SIN(((2*PI()*'Data 4day'!A111)/365)-1.39)</f>
        <v>3.6893698565152948E-2</v>
      </c>
      <c r="D112" s="8">
        <f>ACOS(-TAN('Data 4day'!$E$2*PI()/180)*TAN(C112))</f>
        <v>1.5824981873603101</v>
      </c>
      <c r="E112" s="23">
        <f>('Data 4day'!C112+'Data 4day'!D112)/2</f>
        <v>26.650000000000002</v>
      </c>
      <c r="F112" s="8">
        <f t="shared" si="4"/>
        <v>0.20544717183601541</v>
      </c>
      <c r="G112" s="8">
        <f>'Data 4day'!E111*4.87/LN(67.8*'Data 4day'!$H$2-5.42)</f>
        <v>7.2238270270739688</v>
      </c>
      <c r="H112" s="8">
        <f>0.6108*EXP(17.27*'Data 4day'!C112/('Data 4day'!C112+237.3))</f>
        <v>4.8087773652629577</v>
      </c>
      <c r="I112" s="8">
        <f>0.6108*EXP(17.27*'Data 4day'!D112/('Data 4day'!D112+237.3))</f>
        <v>2.5023227554890153</v>
      </c>
      <c r="J112" s="8">
        <f t="shared" si="5"/>
        <v>3.6555500603759867</v>
      </c>
      <c r="K112" s="8">
        <f>(I112*'Data 4day'!F112+H112*'Data 4day'!G112)/200</f>
        <v>2.6708160015243534</v>
      </c>
      <c r="L112" s="8">
        <f>24*60/PI()*0.0082*B112*(D112*SIN('Data 4day'!$E$2)*SIN(C112)+COS('Data 4day'!$E$2)*COS(C112)*SIN(D112))</f>
        <v>0.93299971666766834</v>
      </c>
      <c r="M112" s="8">
        <f>(0.75+2/100000*'Data 4day'!$E$3)*L112</f>
        <v>0.709452984554095</v>
      </c>
      <c r="N112" s="8">
        <f>(0.25+0.5*(1-'Data 4day'!H112/8))*L112</f>
        <v>0.29156241145864636</v>
      </c>
      <c r="O112" s="8">
        <f t="shared" si="6"/>
        <v>0.22450305682315772</v>
      </c>
      <c r="P112" s="8">
        <f>4.903*(10^(-9))*(0.34-0.14*SQRT(K112))*(1.35*(N112/M112)-0.35)*(('Data 4day'!C112+273.16)^4+('Data 4day'!D112+273.16)^4)/2</f>
        <v>0.90406507045452178</v>
      </c>
      <c r="Q112" s="8">
        <f t="shared" si="7"/>
        <v>-0.67956201363136404</v>
      </c>
    </row>
    <row r="113" spans="1:17" s="39" customFormat="1" ht="38.1" customHeight="1" x14ac:dyDescent="0.3">
      <c r="A113" s="38">
        <v>43725</v>
      </c>
      <c r="B113" s="8">
        <f>1+0.033*COS(2*'Data 4day'!A112*PI()/365)</f>
        <v>0.99171072789180092</v>
      </c>
      <c r="C113" s="8">
        <f>0.409*SIN(((2*PI()*'Data 4day'!A112)/365)-1.39)</f>
        <v>2.9876671079227975E-2</v>
      </c>
      <c r="D113" s="8">
        <f>ACOS(-TAN('Data 4day'!$E$2*PI()/180)*TAN(C113))</f>
        <v>1.580270987216408</v>
      </c>
      <c r="E113" s="23">
        <f>('Data 4day'!C113+'Data 4day'!D113)/2</f>
        <v>26.35</v>
      </c>
      <c r="F113" s="8">
        <f t="shared" si="4"/>
        <v>0.20230903762868169</v>
      </c>
      <c r="G113" s="8">
        <f>'Data 4day'!E112*4.87/LN(67.8*'Data 4day'!$H$2-5.42)</f>
        <v>5.8346295218674369</v>
      </c>
      <c r="H113" s="8">
        <f>0.6108*EXP(17.27*'Data 4day'!C113/('Data 4day'!C113+237.3))</f>
        <v>4.5698943880770111</v>
      </c>
      <c r="I113" s="8">
        <f>0.6108*EXP(17.27*'Data 4day'!D113/('Data 4day'!D113+237.3))</f>
        <v>2.548770598472057</v>
      </c>
      <c r="J113" s="8">
        <f t="shared" si="5"/>
        <v>3.559332493274534</v>
      </c>
      <c r="K113" s="8">
        <f>(I113*'Data 4day'!F113+H113*'Data 4day'!G113)/200</f>
        <v>2.5730176417968869</v>
      </c>
      <c r="L113" s="8">
        <f>24*60/PI()*0.0082*B113*(D113*SIN('Data 4day'!$E$2)*SIN(C113)+COS('Data 4day'!$E$2)*COS(C113)*SIN(D113))</f>
        <v>0.9734269380382945</v>
      </c>
      <c r="M113" s="8">
        <f>(0.75+2/100000*'Data 4day'!$E$3)*L113</f>
        <v>0.74019384368431906</v>
      </c>
      <c r="N113" s="8">
        <f>(0.25+0.5*(1-'Data 4day'!H113/8))*L113</f>
        <v>0.36503510176436044</v>
      </c>
      <c r="O113" s="8">
        <f t="shared" si="6"/>
        <v>0.28107702835855752</v>
      </c>
      <c r="P113" s="8">
        <f>4.903*(10^(-9))*(0.34-0.14*SQRT(K113))*(1.35*(N113/M113)-0.35)*(('Data 4day'!C113+273.16)^4+('Data 4day'!D113+273.16)^4)/2</f>
        <v>1.4404883361345586</v>
      </c>
      <c r="Q113" s="8">
        <f t="shared" si="7"/>
        <v>-1.1594113077760011</v>
      </c>
    </row>
    <row r="114" spans="1:17" s="39" customFormat="1" ht="38.1" customHeight="1" x14ac:dyDescent="0.3">
      <c r="A114" s="38">
        <v>43726</v>
      </c>
      <c r="B114" s="8">
        <f>1+0.033*COS(2*'Data 4day'!A113*PI()/365)</f>
        <v>0.99226178414417643</v>
      </c>
      <c r="C114" s="8">
        <f>0.409*SIN(((2*PI()*'Data 4day'!A113)/365)-1.39)</f>
        <v>2.2850790490871208E-2</v>
      </c>
      <c r="D114" s="8">
        <f>ACOS(-TAN('Data 4day'!$E$2*PI()/180)*TAN(C114))</f>
        <v>1.5780419597760444</v>
      </c>
      <c r="E114" s="23">
        <f>('Data 4day'!C114+'Data 4day'!D114)/2</f>
        <v>26.299999999999997</v>
      </c>
      <c r="F114" s="8">
        <f t="shared" si="4"/>
        <v>0.2017899572638881</v>
      </c>
      <c r="G114" s="8">
        <f>'Data 4day'!E113*4.87/LN(67.8*'Data 4day'!$H$2-5.42)</f>
        <v>4.7232715177022104</v>
      </c>
      <c r="H114" s="8">
        <f>0.6108*EXP(17.27*'Data 4day'!C114/('Data 4day'!C114+237.3))</f>
        <v>4.2187883965303437</v>
      </c>
      <c r="I114" s="8">
        <f>0.6108*EXP(17.27*'Data 4day'!D114/('Data 4day'!D114+237.3))</f>
        <v>2.7588616266004506</v>
      </c>
      <c r="J114" s="8">
        <f t="shared" si="5"/>
        <v>3.4888250115653969</v>
      </c>
      <c r="K114" s="8">
        <f>(I114*'Data 4day'!F114+H114*'Data 4day'!G114)/200</f>
        <v>2.7684531434195958</v>
      </c>
      <c r="L114" s="8">
        <f>24*60/PI()*0.0082*B114*(D114*SIN('Data 4day'!$E$2)*SIN(C114)+COS('Data 4day'!$E$2)*COS(C114)*SIN(D114))</f>
        <v>1.0137862769800072</v>
      </c>
      <c r="M114" s="8">
        <f>(0.75+2/100000*'Data 4day'!$E$3)*L114</f>
        <v>0.77088308501559744</v>
      </c>
      <c r="N114" s="8">
        <f>(0.25+0.5*(1-'Data 4day'!H114/8))*L114</f>
        <v>0.25344656924500181</v>
      </c>
      <c r="O114" s="8">
        <f t="shared" si="6"/>
        <v>0.1951538583186514</v>
      </c>
      <c r="P114" s="8">
        <f>4.903*(10^(-9))*(0.34-0.14*SQRT(K114))*(1.35*(N114/M114)-0.35)*(('Data 4day'!C114+273.16)^4+('Data 4day'!D114+273.16)^4)/2</f>
        <v>0.39648615064013182</v>
      </c>
      <c r="Q114" s="8">
        <f t="shared" si="7"/>
        <v>-0.20133229232148042</v>
      </c>
    </row>
    <row r="115" spans="1:17" s="39" customFormat="1" ht="38.1" customHeight="1" x14ac:dyDescent="0.3">
      <c r="A115" s="38">
        <v>43727</v>
      </c>
      <c r="B115" s="8">
        <f>1+0.033*COS(2*'Data 4day'!A114*PI()/365)</f>
        <v>0.99281513339691441</v>
      </c>
      <c r="C115" s="8">
        <f>0.409*SIN(((2*PI()*'Data 4day'!A114)/365)-1.39)</f>
        <v>1.5818138720131186E-2</v>
      </c>
      <c r="D115" s="8">
        <f>ACOS(-TAN('Data 4day'!$E$2*PI()/180)*TAN(C115))</f>
        <v>1.5758115368591012</v>
      </c>
      <c r="E115" s="23">
        <f>('Data 4day'!C115+'Data 4day'!D115)/2</f>
        <v>26.2</v>
      </c>
      <c r="F115" s="8">
        <f t="shared" si="4"/>
        <v>0.20075515809842714</v>
      </c>
      <c r="G115" s="8">
        <f>'Data 4day'!E114*4.87/LN(67.8*'Data 4day'!$H$2-5.42)</f>
        <v>2.222716008330452</v>
      </c>
      <c r="H115" s="8">
        <f>0.6108*EXP(17.27*'Data 4day'!C115/('Data 4day'!C115+237.3))</f>
        <v>4.3662793205014685</v>
      </c>
      <c r="I115" s="8">
        <f>0.6108*EXP(17.27*'Data 4day'!D115/('Data 4day'!D115+237.3))</f>
        <v>2.6278588442730206</v>
      </c>
      <c r="J115" s="8">
        <f t="shared" si="5"/>
        <v>3.4970690823872443</v>
      </c>
      <c r="K115" s="8">
        <f>(I115*'Data 4day'!F115+H115*'Data 4day'!G115)/200</f>
        <v>2.8095618429031912</v>
      </c>
      <c r="L115" s="8">
        <f>24*60/PI()*0.0082*B115*(D115*SIN('Data 4day'!$E$2)*SIN(C115)+COS('Data 4day'!$E$2)*COS(C115)*SIN(D115))</f>
        <v>1.0540634088657692</v>
      </c>
      <c r="M115" s="8">
        <f>(0.75+2/100000*'Data 4day'!$E$3)*L115</f>
        <v>0.80150981610153083</v>
      </c>
      <c r="N115" s="8">
        <f>(0.25+0.5*(1-'Data 4day'!H115/8))*L115</f>
        <v>0.2635158522164423</v>
      </c>
      <c r="O115" s="8">
        <f t="shared" si="6"/>
        <v>0.20290720620666058</v>
      </c>
      <c r="P115" s="8">
        <f>4.903*(10^(-9))*(0.34-0.14*SQRT(K115))*(1.35*(N115/M115)-0.35)*(('Data 4day'!C115+273.16)^4+('Data 4day'!D115+273.16)^4)/2</f>
        <v>0.38972828061568471</v>
      </c>
      <c r="Q115" s="8">
        <f t="shared" si="7"/>
        <v>-0.18682107440902412</v>
      </c>
    </row>
    <row r="116" spans="1:17" s="39" customFormat="1" ht="38.1" customHeight="1" x14ac:dyDescent="0.3">
      <c r="A116" s="38">
        <v>43728</v>
      </c>
      <c r="B116" s="8">
        <f>1+0.033*COS(2*'Data 4day'!A115*PI()/365)</f>
        <v>0.99337061168068908</v>
      </c>
      <c r="C116" s="8">
        <f>0.409*SIN(((2*PI()*'Data 4day'!A115)/365)-1.39)</f>
        <v>8.7807996935049988E-3</v>
      </c>
      <c r="D116" s="8">
        <f>ACOS(-TAN('Data 4day'!$E$2*PI()/180)*TAN(C116))</f>
        <v>1.5735801490133321</v>
      </c>
      <c r="E116" s="23">
        <f>('Data 4day'!C116+'Data 4day'!D116)/2</f>
        <v>24.55</v>
      </c>
      <c r="F116" s="8">
        <f t="shared" si="4"/>
        <v>0.18431491947026032</v>
      </c>
      <c r="G116" s="8">
        <f>'Data 4day'!E115*4.87/LN(67.8*'Data 4day'!$H$2-5.42)</f>
        <v>4.445432016660904</v>
      </c>
      <c r="H116" s="8">
        <f>0.6108*EXP(17.27*'Data 4day'!C116/('Data 4day'!C116+237.3))</f>
        <v>3.7799303639952631</v>
      </c>
      <c r="I116" s="8">
        <f>0.6108*EXP(17.27*'Data 4day'!D116/('Data 4day'!D116+237.3))</f>
        <v>2.5023227554890153</v>
      </c>
      <c r="J116" s="8">
        <f t="shared" si="5"/>
        <v>3.1411265597421392</v>
      </c>
      <c r="K116" s="8">
        <f>(I116*'Data 4day'!F116+H116*'Data 4day'!G116)/200</f>
        <v>2.6120115532091166</v>
      </c>
      <c r="L116" s="8">
        <f>24*60/PI()*0.0082*B116*(D116*SIN('Data 4day'!$E$2)*SIN(C116)+COS('Data 4day'!$E$2)*COS(C116)*SIN(D116))</f>
        <v>1.0942441137473062</v>
      </c>
      <c r="M116" s="8">
        <f>(0.75+2/100000*'Data 4day'!$E$3)*L116</f>
        <v>0.83206322409345157</v>
      </c>
      <c r="N116" s="8">
        <f>(0.25+0.5*(1-'Data 4day'!H116/8))*L116</f>
        <v>0.34195128554603321</v>
      </c>
      <c r="O116" s="8">
        <f t="shared" si="6"/>
        <v>0.26330248987044558</v>
      </c>
      <c r="P116" s="8">
        <f>4.903*(10^(-9))*(0.34-0.14*SQRT(K116))*(1.35*(N116/M116)-0.35)*(('Data 4day'!C116+273.16)^4+('Data 4day'!D116+273.16)^4)/2</f>
        <v>0.89789843075630515</v>
      </c>
      <c r="Q116" s="8">
        <f t="shared" si="7"/>
        <v>-0.63459594088585958</v>
      </c>
    </row>
    <row r="117" spans="1:17" s="39" customFormat="1" ht="38.1" customHeight="1" x14ac:dyDescent="0.3">
      <c r="A117" s="38">
        <v>43729</v>
      </c>
      <c r="B117" s="8">
        <f>1+0.033*COS(2*'Data 4day'!A116*PI()/365)</f>
        <v>0.99392805439529652</v>
      </c>
      <c r="C117" s="8">
        <f>0.409*SIN(((2*PI()*'Data 4day'!A116)/365)-1.39)</f>
        <v>1.7408587264244454E-3</v>
      </c>
      <c r="D117" s="8">
        <f>ACOS(-TAN('Data 4day'!$E$2*PI()/180)*TAN(C117))</f>
        <v>1.5713482259043394</v>
      </c>
      <c r="E117" s="23">
        <f>('Data 4day'!C117+'Data 4day'!D117)/2</f>
        <v>25.9</v>
      </c>
      <c r="F117" s="8">
        <f t="shared" si="4"/>
        <v>0.19767751536034411</v>
      </c>
      <c r="G117" s="8">
        <f>'Data 4day'!E116*4.87/LN(67.8*'Data 4day'!$H$2-5.42)</f>
        <v>5.2789505197848232</v>
      </c>
      <c r="H117" s="8">
        <f>0.6108*EXP(17.27*'Data 4day'!C117/('Data 4day'!C117+237.3))</f>
        <v>4.2919830424837384</v>
      </c>
      <c r="I117" s="8">
        <f>0.6108*EXP(17.27*'Data 4day'!D117/('Data 4day'!D117+237.3))</f>
        <v>2.5801527260359443</v>
      </c>
      <c r="J117" s="8">
        <f t="shared" si="5"/>
        <v>3.4360678842598413</v>
      </c>
      <c r="K117" s="8">
        <f>(I117*'Data 4day'!F117+H117*'Data 4day'!G117)/200</f>
        <v>2.5538048167507839</v>
      </c>
      <c r="L117" s="8">
        <f>24*60/PI()*0.0082*B117*(D117*SIN('Data 4day'!$E$2)*SIN(C117)+COS('Data 4day'!$E$2)*COS(C117)*SIN(D117))</f>
        <v>1.1343142864402269</v>
      </c>
      <c r="M117" s="8">
        <f>(0.75+2/100000*'Data 4day'!$E$3)*L117</f>
        <v>0.86253258340914851</v>
      </c>
      <c r="N117" s="8">
        <f>(0.25+0.5*(1-'Data 4day'!H117/8))*L117</f>
        <v>0.42536785741508509</v>
      </c>
      <c r="O117" s="8">
        <f t="shared" si="6"/>
        <v>0.32753325020961555</v>
      </c>
      <c r="P117" s="8">
        <f>4.903*(10^(-9))*(0.34-0.14*SQRT(K117))*(1.35*(N117/M117)-0.35)*(('Data 4day'!C117+273.16)^4+('Data 4day'!D117+273.16)^4)/2</f>
        <v>1.4416967251376167</v>
      </c>
      <c r="Q117" s="8">
        <f t="shared" si="7"/>
        <v>-1.1141634749280012</v>
      </c>
    </row>
    <row r="118" spans="1:17" s="39" customFormat="1" ht="38.1" customHeight="1" x14ac:dyDescent="0.3">
      <c r="A118" s="38">
        <v>43730</v>
      </c>
      <c r="B118" s="8">
        <f>1+0.033*COS(2*'Data 4day'!A117*PI()/365)</f>
        <v>0.99448729635843003</v>
      </c>
      <c r="C118" s="8">
        <f>0.409*SIN(((2*PI()*'Data 4day'!A117)/365)-1.39)</f>
        <v>-5.2995980946671916E-3</v>
      </c>
      <c r="D118" s="8">
        <f>ACOS(-TAN('Data 4day'!$E$2*PI()/180)*TAN(C118))</f>
        <v>1.5691161967074931</v>
      </c>
      <c r="E118" s="23">
        <f>('Data 4day'!C118+'Data 4day'!D118)/2</f>
        <v>27.6</v>
      </c>
      <c r="F118" s="8">
        <f t="shared" si="4"/>
        <v>0.2156560781610482</v>
      </c>
      <c r="G118" s="8">
        <f>'Data 4day'!E117*4.87/LN(67.8*'Data 4day'!$H$2-5.42)</f>
        <v>5.2789505197848232</v>
      </c>
      <c r="H118" s="8">
        <f>0.6108*EXP(17.27*'Data 4day'!C118/('Data 4day'!C118+237.3))</f>
        <v>4.8907789302521092</v>
      </c>
      <c r="I118" s="8">
        <f>0.6108*EXP(17.27*'Data 4day'!D118/('Data 4day'!D118+237.3))</f>
        <v>2.7588616266004506</v>
      </c>
      <c r="J118" s="8">
        <f t="shared" si="5"/>
        <v>3.8248202784262801</v>
      </c>
      <c r="K118" s="8">
        <f>(I118*'Data 4day'!F118+H118*'Data 4day'!G118)/200</f>
        <v>2.5382974014914277</v>
      </c>
      <c r="L118" s="8">
        <f>24*60/PI()*0.0082*B118*(D118*SIN('Data 4day'!$E$2)*SIN(C118)+COS('Data 4day'!$E$2)*COS(C118)*SIN(D118))</f>
        <v>1.1742599465509753</v>
      </c>
      <c r="M118" s="8">
        <f>(0.75+2/100000*'Data 4day'!$E$3)*L118</f>
        <v>0.89290726335736159</v>
      </c>
      <c r="N118" s="8">
        <f>(0.25+0.5*(1-'Data 4day'!H118/8))*L118</f>
        <v>0.3669562332971798</v>
      </c>
      <c r="O118" s="8">
        <f t="shared" si="6"/>
        <v>0.28255629963882845</v>
      </c>
      <c r="P118" s="8">
        <f>4.903*(10^(-9))*(0.34-0.14*SQRT(K118))*(1.35*(N118/M118)-0.35)*(('Data 4day'!C118+273.16)^4+('Data 4day'!D118+273.16)^4)/2</f>
        <v>0.96246131185975525</v>
      </c>
      <c r="Q118" s="8">
        <f t="shared" si="7"/>
        <v>-0.67990501222092681</v>
      </c>
    </row>
    <row r="119" spans="1:17" s="39" customFormat="1" ht="38.1" customHeight="1" x14ac:dyDescent="0.3">
      <c r="A119" s="38">
        <v>43731</v>
      </c>
      <c r="B119" s="8">
        <f>1+0.033*COS(2*'Data 4day'!A118*PI()/365)</f>
        <v>0.99504817185462646</v>
      </c>
      <c r="C119" s="8">
        <f>0.409*SIN(((2*PI()*'Data 4day'!A118)/365)-1.39)</f>
        <v>-1.2338484530469047E-2</v>
      </c>
      <c r="D119" s="8">
        <f>ACOS(-TAN('Data 4day'!$E$2*PI()/180)*TAN(C119))</f>
        <v>1.5668844905009247</v>
      </c>
      <c r="E119" s="23">
        <f>('Data 4day'!C119+'Data 4day'!D119)/2</f>
        <v>27.1</v>
      </c>
      <c r="F119" s="8">
        <f t="shared" si="4"/>
        <v>0.21023109299087567</v>
      </c>
      <c r="G119" s="8">
        <f>'Data 4day'!E118*4.87/LN(67.8*'Data 4day'!$H$2-5.42)</f>
        <v>1.667037006247839</v>
      </c>
      <c r="H119" s="8">
        <f>0.6108*EXP(17.27*'Data 4day'!C119/('Data 4day'!C119+237.3))</f>
        <v>4.5698943880770111</v>
      </c>
      <c r="I119" s="8">
        <f>0.6108*EXP(17.27*'Data 4day'!D119/('Data 4day'!D119+237.3))</f>
        <v>2.7924897662121242</v>
      </c>
      <c r="J119" s="8">
        <f t="shared" si="5"/>
        <v>3.6811920771445674</v>
      </c>
      <c r="K119" s="8">
        <f>(I119*'Data 4day'!F119+H119*'Data 4day'!G119)/200</f>
        <v>2.6609762280567191</v>
      </c>
      <c r="L119" s="8">
        <f>24*60/PI()*0.0082*B119*(D119*SIN('Data 4day'!$E$2)*SIN(C119)+COS('Data 4day'!$E$2)*COS(C119)*SIN(D119))</f>
        <v>1.2140672484267576</v>
      </c>
      <c r="M119" s="8">
        <f>(0.75+2/100000*'Data 4day'!$E$3)*L119</f>
        <v>0.9231767357037064</v>
      </c>
      <c r="N119" s="8">
        <f>(0.25+0.5*(1-'Data 4day'!H119/8))*L119</f>
        <v>0.3035168121066894</v>
      </c>
      <c r="O119" s="8">
        <f t="shared" si="6"/>
        <v>0.23370794532215083</v>
      </c>
      <c r="P119" s="8">
        <f>4.903*(10^(-9))*(0.34-0.14*SQRT(K119))*(1.35*(N119/M119)-0.35)*(('Data 4day'!C119+273.16)^4+('Data 4day'!D119+273.16)^4)/2</f>
        <v>0.41796088392159902</v>
      </c>
      <c r="Q119" s="8">
        <f t="shared" si="7"/>
        <v>-0.18425293859944819</v>
      </c>
    </row>
    <row r="120" spans="1:17" s="39" customFormat="1" ht="38.1" customHeight="1" x14ac:dyDescent="0.3">
      <c r="A120" s="38">
        <v>43732</v>
      </c>
      <c r="B120" s="8">
        <f>1+0.033*COS(2*'Data 4day'!A119*PI()/365)</f>
        <v>0.99561051468437156</v>
      </c>
      <c r="C120" s="8">
        <f>0.409*SIN(((2*PI()*'Data 4day'!A119)/365)-1.39)</f>
        <v>-1.9373714807017859E-2</v>
      </c>
      <c r="D120" s="8">
        <f>ACOS(-TAN('Data 4day'!$E$2*PI()/180)*TAN(C120))</f>
        <v>1.564653536658736</v>
      </c>
      <c r="E120" s="23">
        <f>('Data 4day'!C120+'Data 4day'!D120)/2</f>
        <v>27</v>
      </c>
      <c r="F120" s="8">
        <f t="shared" si="4"/>
        <v>0.20915998442580919</v>
      </c>
      <c r="G120" s="8">
        <f>'Data 4day'!E119*4.87/LN(67.8*'Data 4day'!$H$2-5.42)</f>
        <v>1.111358004165226</v>
      </c>
      <c r="H120" s="8">
        <f>0.6108*EXP(17.27*'Data 4day'!C120/('Data 4day'!C120+237.3))</f>
        <v>4.6483496796026218</v>
      </c>
      <c r="I120" s="8">
        <f>0.6108*EXP(17.27*'Data 4day'!D120/('Data 4day'!D120+237.3))</f>
        <v>2.7090824052161175</v>
      </c>
      <c r="J120" s="8">
        <f t="shared" si="5"/>
        <v>3.6787160424093699</v>
      </c>
      <c r="K120" s="8">
        <f>(I120*'Data 4day'!F120+H120*'Data 4day'!G120)/200</f>
        <v>2.6544574997072696</v>
      </c>
      <c r="L120" s="8">
        <f>24*60/PI()*0.0082*B120*(D120*SIN('Data 4day'!$E$2)*SIN(C120)+COS('Data 4day'!$E$2)*COS(C120)*SIN(D120))</f>
        <v>1.2537224910094165</v>
      </c>
      <c r="M120" s="8">
        <f>(0.75+2/100000*'Data 4day'!$E$3)*L120</f>
        <v>0.95333058216356026</v>
      </c>
      <c r="N120" s="8">
        <f>(0.25+0.5*(1-'Data 4day'!H120/8))*L120</f>
        <v>0.31343062275235412</v>
      </c>
      <c r="O120" s="8">
        <f t="shared" si="6"/>
        <v>0.24134157951931268</v>
      </c>
      <c r="P120" s="8">
        <f>4.903*(10^(-9))*(0.34-0.14*SQRT(K120))*(1.35*(N120/M120)-0.35)*(('Data 4day'!C120+273.16)^4+('Data 4day'!D120+273.16)^4)/2</f>
        <v>0.41854932578017817</v>
      </c>
      <c r="Q120" s="8">
        <f t="shared" si="7"/>
        <v>-0.1772077462608655</v>
      </c>
    </row>
    <row r="121" spans="1:17" s="39" customFormat="1" ht="38.1" customHeight="1" x14ac:dyDescent="0.3">
      <c r="A121" s="38">
        <v>43733</v>
      </c>
      <c r="B121" s="8">
        <f>1+0.033*COS(2*'Data 4day'!A120*PI()/365)</f>
        <v>0.99617415821334843</v>
      </c>
      <c r="C121" s="8">
        <f>0.409*SIN(((2*PI()*'Data 4day'!A120)/365)-1.39)</f>
        <v>-2.6403204233750699E-2</v>
      </c>
      <c r="D121" s="8">
        <f>ACOS(-TAN('Data 4day'!$E$2*PI()/180)*TAN(C121))</f>
        <v>1.5624237652435551</v>
      </c>
      <c r="E121" s="23">
        <f>('Data 4day'!C121+'Data 4day'!D121)/2</f>
        <v>26.65</v>
      </c>
      <c r="F121" s="8">
        <f t="shared" si="4"/>
        <v>0.2054471718360153</v>
      </c>
      <c r="G121" s="8">
        <f>'Data 4day'!E120*4.87/LN(67.8*'Data 4day'!$H$2-5.42)</f>
        <v>2.222716008330452</v>
      </c>
      <c r="H121" s="8">
        <f>0.6108*EXP(17.27*'Data 4day'!C121/('Data 4day'!C121+237.3))</f>
        <v>4.5439995866454055</v>
      </c>
      <c r="I121" s="8">
        <f>0.6108*EXP(17.27*'Data 4day'!D121/('Data 4day'!D121+237.3))</f>
        <v>2.6600893350973012</v>
      </c>
      <c r="J121" s="8">
        <f t="shared" si="5"/>
        <v>3.6020444608713533</v>
      </c>
      <c r="K121" s="8">
        <f>(I121*'Data 4day'!F121+H121*'Data 4day'!G121)/200</f>
        <v>2.7421131351678731</v>
      </c>
      <c r="L121" s="8">
        <f>24*60/PI()*0.0082*B121*(D121*SIN('Data 4day'!$E$2)*SIN(C121)+COS('Data 4day'!$E$2)*COS(C121)*SIN(D121))</f>
        <v>1.2932121275742106</v>
      </c>
      <c r="M121" s="8">
        <f>(0.75+2/100000*'Data 4day'!$E$3)*L121</f>
        <v>0.98335850180742967</v>
      </c>
      <c r="N121" s="8">
        <f>(0.25+0.5*(1-'Data 4day'!H121/8))*L121</f>
        <v>0.32330303189355264</v>
      </c>
      <c r="O121" s="8">
        <f t="shared" si="6"/>
        <v>0.24894333455803555</v>
      </c>
      <c r="P121" s="8">
        <f>4.903*(10^(-9))*(0.34-0.14*SQRT(K121))*(1.35*(N121/M121)-0.35)*(('Data 4day'!C121+273.16)^4+('Data 4day'!D121+273.16)^4)/2</f>
        <v>0.40268305592866549</v>
      </c>
      <c r="Q121" s="8">
        <f t="shared" si="7"/>
        <v>-0.15373972137062994</v>
      </c>
    </row>
    <row r="122" spans="1:17" s="39" customFormat="1" ht="38.1" customHeight="1" x14ac:dyDescent="0.3">
      <c r="A122" s="38">
        <v>43734</v>
      </c>
      <c r="B122" s="8">
        <f>1+0.033*COS(2*'Data 4day'!A121*PI()/365)</f>
        <v>0.99673893542181524</v>
      </c>
      <c r="C122" s="8">
        <f>0.409*SIN(((2*PI()*'Data 4day'!A121)/365)-1.39)</f>
        <v>-3.3424869821240911E-2</v>
      </c>
      <c r="D122" s="8">
        <f>ACOS(-TAN('Data 4day'!$E$2*PI()/180)*TAN(C122))</f>
        <v>1.5601956073975849</v>
      </c>
      <c r="E122" s="23">
        <f>('Data 4day'!C122+'Data 4day'!D122)/2</f>
        <v>25.450000000000003</v>
      </c>
      <c r="F122" s="8">
        <f t="shared" si="4"/>
        <v>0.19313557107365054</v>
      </c>
      <c r="G122" s="8">
        <f>'Data 4day'!E121*4.87/LN(67.8*'Data 4day'!$H$2-5.42)</f>
        <v>4.7232715177022104</v>
      </c>
      <c r="H122" s="8">
        <f>0.6108*EXP(17.27*'Data 4day'!C122/('Data 4day'!C122+237.3))</f>
        <v>4.2674631045407558</v>
      </c>
      <c r="I122" s="8">
        <f>0.6108*EXP(17.27*'Data 4day'!D122/('Data 4day'!D122+237.3))</f>
        <v>2.4566163260716172</v>
      </c>
      <c r="J122" s="8">
        <f t="shared" si="5"/>
        <v>3.3620397153061865</v>
      </c>
      <c r="K122" s="8">
        <f>(I122*'Data 4day'!F122+H122*'Data 4day'!G122)/200</f>
        <v>2.5564780332082537</v>
      </c>
      <c r="L122" s="8">
        <f>24*60/PI()*0.0082*B122*(D122*SIN('Data 4day'!$E$2)*SIN(C122)+COS('Data 4day'!$E$2)*COS(C122)*SIN(D122))</f>
        <v>1.3325227753343254</v>
      </c>
      <c r="M122" s="8">
        <f>(0.75+2/100000*'Data 4day'!$E$3)*L122</f>
        <v>1.013250318364221</v>
      </c>
      <c r="N122" s="8">
        <f>(0.25+0.5*(1-'Data 4day'!H122/8))*L122</f>
        <v>0.33313069383358135</v>
      </c>
      <c r="O122" s="8">
        <f t="shared" si="6"/>
        <v>0.25651063425185766</v>
      </c>
      <c r="P122" s="8">
        <f>4.903*(10^(-9))*(0.34-0.14*SQRT(K122))*(1.35*(N122/M122)-0.35)*(('Data 4day'!C122+273.16)^4+('Data 4day'!D122+273.16)^4)/2</f>
        <v>0.42555740333648212</v>
      </c>
      <c r="Q122" s="8">
        <f t="shared" si="7"/>
        <v>-0.16904676908462446</v>
      </c>
    </row>
    <row r="123" spans="1:17" s="39" customFormat="1" ht="38.1" customHeight="1" x14ac:dyDescent="0.3">
      <c r="A123" s="38">
        <v>43735</v>
      </c>
      <c r="B123" s="8">
        <f>1+0.033*COS(2*'Data 4day'!A122*PI()/365)</f>
        <v>0.99730467895409602</v>
      </c>
      <c r="C123" s="8">
        <f>0.409*SIN(((2*PI()*'Data 4day'!A122)/365)-1.39)</f>
        <v>-4.0436630898435667E-2</v>
      </c>
      <c r="D123" s="8">
        <f>ACOS(-TAN('Data 4day'!$E$2*PI()/180)*TAN(C123))</f>
        <v>1.5579694957312693</v>
      </c>
      <c r="E123" s="23">
        <f>('Data 4day'!C123+'Data 4day'!D123)/2</f>
        <v>26.1</v>
      </c>
      <c r="F123" s="8">
        <f t="shared" si="4"/>
        <v>0.19972482824833868</v>
      </c>
      <c r="G123" s="8">
        <f>'Data 4day'!E122*4.87/LN(67.8*'Data 4day'!$H$2-5.42)</f>
        <v>4.445432016660904</v>
      </c>
      <c r="H123" s="8">
        <f>0.6108*EXP(17.27*'Data 4day'!C123/('Data 4day'!C123+237.3))</f>
        <v>4.3413906376622462</v>
      </c>
      <c r="I123" s="8">
        <f>0.6108*EXP(17.27*'Data 4day'!D123/('Data 4day'!D123+237.3))</f>
        <v>2.6118719061836697</v>
      </c>
      <c r="J123" s="8">
        <f t="shared" si="5"/>
        <v>3.4766312719229582</v>
      </c>
      <c r="K123" s="8">
        <f>(I123*'Data 4day'!F123+H123*'Data 4day'!G123)/200</f>
        <v>2.5171324909359116</v>
      </c>
      <c r="L123" s="8">
        <f>24*60/PI()*0.0082*B123*(D123*SIN('Data 4day'!$E$2)*SIN(C123)+COS('Data 4day'!$E$2)*COS(C123)*SIN(D123))</f>
        <v>1.3716412248920837</v>
      </c>
      <c r="M123" s="8">
        <f>(0.75+2/100000*'Data 4day'!$E$3)*L123</f>
        <v>1.0429959874079404</v>
      </c>
      <c r="N123" s="8">
        <f>(0.25+0.5*(1-'Data 4day'!H123/8))*L123</f>
        <v>0.34291030622302093</v>
      </c>
      <c r="O123" s="8">
        <f t="shared" si="6"/>
        <v>0.26404093579172611</v>
      </c>
      <c r="P123" s="8">
        <f>4.903*(10^(-9))*(0.34-0.14*SQRT(K123))*(1.35*(N123/M123)-0.35)*(('Data 4day'!C123+273.16)^4+('Data 4day'!D123+273.16)^4)/2</f>
        <v>0.43557158111010996</v>
      </c>
      <c r="Q123" s="8">
        <f t="shared" si="7"/>
        <v>-0.17153064531838386</v>
      </c>
    </row>
    <row r="124" spans="1:17" s="39" customFormat="1" ht="38.1" customHeight="1" x14ac:dyDescent="0.3">
      <c r="A124" s="38">
        <v>43736</v>
      </c>
      <c r="B124" s="8">
        <f>1+0.033*COS(2*'Data 4day'!A123*PI()/365)</f>
        <v>0.99787122116817262</v>
      </c>
      <c r="C124" s="8">
        <f>0.409*SIN(((2*PI()*'Data 4day'!A123)/365)-1.39)</f>
        <v>-4.7436409729201254E-2</v>
      </c>
      <c r="D124" s="8">
        <f>ACOS(-TAN('Data 4day'!$E$2*PI()/180)*TAN(C124))</f>
        <v>1.5557458647087135</v>
      </c>
      <c r="E124" s="23">
        <f>('Data 4day'!C124+'Data 4day'!D124)/2</f>
        <v>26.85</v>
      </c>
      <c r="F124" s="8">
        <f t="shared" si="4"/>
        <v>0.20756192850716063</v>
      </c>
      <c r="G124" s="8">
        <f>'Data 4day'!E123*4.87/LN(67.8*'Data 4day'!$H$2-5.42)</f>
        <v>3.6119135135369844</v>
      </c>
      <c r="H124" s="8">
        <f>0.6108*EXP(17.27*'Data 4day'!C124/('Data 4day'!C124+237.3))</f>
        <v>4.5439995866454055</v>
      </c>
      <c r="I124" s="8">
        <f>0.6108*EXP(17.27*'Data 4day'!D124/('Data 4day'!D124+237.3))</f>
        <v>2.7255876066054592</v>
      </c>
      <c r="J124" s="8">
        <f t="shared" si="5"/>
        <v>3.6347935966254323</v>
      </c>
      <c r="K124" s="8">
        <f>(I124*'Data 4day'!F124+H124*'Data 4day'!G124)/200</f>
        <v>2.6160792423132033</v>
      </c>
      <c r="L124" s="8">
        <f>24*60/PI()*0.0082*B124*(D124*SIN('Data 4day'!$E$2)*SIN(C124)+COS('Data 4day'!$E$2)*COS(C124)*SIN(D124))</f>
        <v>1.4105544495177897</v>
      </c>
      <c r="M124" s="8">
        <f>(0.75+2/100000*'Data 4day'!$E$3)*L124</f>
        <v>1.0725856034133272</v>
      </c>
      <c r="N124" s="8">
        <f>(0.25+0.5*(1-'Data 4day'!H124/8))*L124</f>
        <v>0.35263861237944744</v>
      </c>
      <c r="O124" s="8">
        <f t="shared" si="6"/>
        <v>0.27153173153217453</v>
      </c>
      <c r="P124" s="8">
        <f>4.903*(10^(-9))*(0.34-0.14*SQRT(K124))*(1.35*(N124/M124)-0.35)*(('Data 4day'!C124+273.16)^4+('Data 4day'!D124+273.16)^4)/2</f>
        <v>0.4238281146543782</v>
      </c>
      <c r="Q124" s="8">
        <f t="shared" si="7"/>
        <v>-0.15229638312220367</v>
      </c>
    </row>
    <row r="125" spans="1:17" s="39" customFormat="1" ht="38.1" customHeight="1" x14ac:dyDescent="0.3">
      <c r="A125" s="38">
        <v>43737</v>
      </c>
      <c r="B125" s="8">
        <f>1+0.033*COS(2*'Data 4day'!A124*PI()/365)</f>
        <v>0.99843839418535973</v>
      </c>
      <c r="C125" s="8">
        <f>0.409*SIN(((2*PI()*'Data 4day'!A124)/365)-1.39)</f>
        <v>-5.4422132128002149E-2</v>
      </c>
      <c r="D125" s="8">
        <f>ACOS(-TAN('Data 4day'!$E$2*PI()/180)*TAN(C125))</f>
        <v>1.5535251510289823</v>
      </c>
      <c r="E125" s="23">
        <f>('Data 4day'!C125+'Data 4day'!D125)/2</f>
        <v>26.15</v>
      </c>
      <c r="F125" s="8">
        <f t="shared" si="4"/>
        <v>0.20023943546559078</v>
      </c>
      <c r="G125" s="8">
        <f>'Data 4day'!E124*4.87/LN(67.8*'Data 4day'!$H$2-5.42)</f>
        <v>3.334074012495678</v>
      </c>
      <c r="H125" s="8">
        <f>0.6108*EXP(17.27*'Data 4day'!C125/('Data 4day'!C125+237.3))</f>
        <v>4.3413906376622462</v>
      </c>
      <c r="I125" s="8">
        <f>0.6108*EXP(17.27*'Data 4day'!D125/('Data 4day'!D125+237.3))</f>
        <v>2.6278588442730206</v>
      </c>
      <c r="J125" s="8">
        <f t="shared" si="5"/>
        <v>3.4846247409676332</v>
      </c>
      <c r="K125" s="8">
        <f>(I125*'Data 4day'!F125+H125*'Data 4day'!G125)/200</f>
        <v>2.561039803980929</v>
      </c>
      <c r="L125" s="8">
        <f>24*60/PI()*0.0082*B125*(D125*SIN('Data 4day'!$E$2)*SIN(C125)+COS('Data 4day'!$E$2)*COS(C125)*SIN(D125))</f>
        <v>1.4492496142373652</v>
      </c>
      <c r="M125" s="8">
        <f>(0.75+2/100000*'Data 4day'!$E$3)*L125</f>
        <v>1.1020094066660924</v>
      </c>
      <c r="N125" s="8">
        <f>(0.25+0.5*(1-'Data 4day'!H125/8))*L125</f>
        <v>0.3623124035593413</v>
      </c>
      <c r="O125" s="8">
        <f t="shared" si="6"/>
        <v>0.27898055074069283</v>
      </c>
      <c r="P125" s="8">
        <f>4.903*(10^(-9))*(0.34-0.14*SQRT(K125))*(1.35*(N125/M125)-0.35)*(('Data 4day'!C125+273.16)^4+('Data 4day'!D125+273.16)^4)/2</f>
        <v>0.42871854304577339</v>
      </c>
      <c r="Q125" s="8">
        <f t="shared" si="7"/>
        <v>-0.14973799230508056</v>
      </c>
    </row>
    <row r="126" spans="1:17" s="39" customFormat="1" ht="38.1" customHeight="1" x14ac:dyDescent="0.3">
      <c r="A126" s="38">
        <v>43738</v>
      </c>
      <c r="B126" s="8">
        <f>1+0.033*COS(2*'Data 4day'!A125*PI()/365)</f>
        <v>0.99900602994005205</v>
      </c>
      <c r="C126" s="8">
        <f>0.409*SIN(((2*PI()*'Data 4day'!A125)/365)-1.39)</f>
        <v>-6.1391728074528064E-2</v>
      </c>
      <c r="D126" s="8">
        <f>ACOS(-TAN('Data 4day'!$E$2*PI()/180)*TAN(C126))</f>
        <v>1.5513077940023974</v>
      </c>
      <c r="E126" s="23">
        <f>('Data 4day'!C126+'Data 4day'!D126)/2</f>
        <v>26.7</v>
      </c>
      <c r="F126" s="8">
        <f t="shared" si="4"/>
        <v>0.20597415419609683</v>
      </c>
      <c r="G126" s="8">
        <f>'Data 4day'!E125*4.87/LN(67.8*'Data 4day'!$H$2-5.42)</f>
        <v>2.7783950104130644</v>
      </c>
      <c r="H126" s="8">
        <f>0.6108*EXP(17.27*'Data 4day'!C126/('Data 4day'!C126+237.3))</f>
        <v>4.4670786642686746</v>
      </c>
      <c r="I126" s="8">
        <f>0.6108*EXP(17.27*'Data 4day'!D126/('Data 4day'!D126+237.3))</f>
        <v>2.7255876066054592</v>
      </c>
      <c r="J126" s="8">
        <f t="shared" si="5"/>
        <v>3.5963331354370669</v>
      </c>
      <c r="K126" s="8">
        <f>(I126*'Data 4day'!F126+H126*'Data 4day'!G126)/200</f>
        <v>2.4805553106047658</v>
      </c>
      <c r="L126" s="8">
        <f>24*60/PI()*0.0082*B126*(D126*SIN('Data 4day'!$E$2)*SIN(C126)+COS('Data 4day'!$E$2)*COS(C126)*SIN(D126))</f>
        <v>1.4877140847100654</v>
      </c>
      <c r="M126" s="8">
        <f>(0.75+2/100000*'Data 4day'!$E$3)*L126</f>
        <v>1.1312577900135337</v>
      </c>
      <c r="N126" s="8">
        <f>(0.25+0.5*(1-'Data 4day'!H126/8))*L126</f>
        <v>0.37192852117751635</v>
      </c>
      <c r="O126" s="8">
        <f t="shared" si="6"/>
        <v>0.28638496130668761</v>
      </c>
      <c r="P126" s="8">
        <f>4.903*(10^(-9))*(0.34-0.14*SQRT(K126))*(1.35*(N126/M126)-0.35)*(('Data 4day'!C126+273.16)^4+('Data 4day'!D126+273.16)^4)/2</f>
        <v>0.44508079804344186</v>
      </c>
      <c r="Q126" s="8">
        <f t="shared" si="7"/>
        <v>-0.15869583673675425</v>
      </c>
    </row>
    <row r="127" spans="1:17" s="39" customFormat="1" ht="38.1" customHeight="1" x14ac:dyDescent="0.3">
      <c r="A127" s="38">
        <v>43739</v>
      </c>
      <c r="B127" s="8">
        <f>1+0.033*COS(2*'Data 4day'!A126*PI()/365)</f>
        <v>0.99957396022952472</v>
      </c>
      <c r="C127" s="8">
        <f>0.409*SIN(((2*PI()*'Data 4day'!A126)/365)-1.39)</f>
        <v>-6.8343132327083486E-2</v>
      </c>
      <c r="D127" s="8">
        <f>ACOS(-TAN('Data 4day'!$E$2*PI()/180)*TAN(C127))</f>
        <v>1.5490942359209459</v>
      </c>
      <c r="E127" s="23">
        <f>('Data 4day'!C127+'Data 4day'!D127)/2</f>
        <v>25.1</v>
      </c>
      <c r="F127" s="8">
        <f t="shared" si="4"/>
        <v>0.18966399559757052</v>
      </c>
      <c r="G127" s="8">
        <f>'Data 4day'!E126*4.87/LN(67.8*'Data 4day'!$H$2-5.42)</f>
        <v>2.5005555093717584</v>
      </c>
      <c r="H127" s="8">
        <f>0.6108*EXP(17.27*'Data 4day'!C127/('Data 4day'!C127+237.3))</f>
        <v>4.1466816501200547</v>
      </c>
      <c r="I127" s="8">
        <f>0.6108*EXP(17.27*'Data 4day'!D127/('Data 4day'!D127+237.3))</f>
        <v>2.4265523121060211</v>
      </c>
      <c r="J127" s="8">
        <f t="shared" si="5"/>
        <v>3.2866169811130379</v>
      </c>
      <c r="K127" s="8">
        <f>(I127*'Data 4day'!F127+H127*'Data 4day'!G127)/200</f>
        <v>2.4914535973632281</v>
      </c>
      <c r="L127" s="8">
        <f>24*60/PI()*0.0082*B127*(D127*SIN('Data 4day'!$E$2)*SIN(C127)+COS('Data 4day'!$E$2)*COS(C127)*SIN(D127))</f>
        <v>1.5259354358777819</v>
      </c>
      <c r="M127" s="8">
        <f>(0.75+2/100000*'Data 4day'!$E$3)*L127</f>
        <v>1.1603213054414654</v>
      </c>
      <c r="N127" s="8">
        <f>(0.25+0.5*(1-'Data 4day'!H127/8))*L127</f>
        <v>0.38148385896944548</v>
      </c>
      <c r="O127" s="8">
        <f t="shared" si="6"/>
        <v>0.29374257140647303</v>
      </c>
      <c r="P127" s="8">
        <f>4.903*(10^(-9))*(0.34-0.14*SQRT(K127))*(1.35*(N127/M127)-0.35)*(('Data 4day'!C127+273.16)^4+('Data 4day'!D127+273.16)^4)/2</f>
        <v>0.43397496519209083</v>
      </c>
      <c r="Q127" s="8">
        <f t="shared" si="7"/>
        <v>-0.1402323937856178</v>
      </c>
    </row>
    <row r="128" spans="1:17" s="39" customFormat="1" ht="38.1" customHeight="1" x14ac:dyDescent="0.3">
      <c r="A128" s="38">
        <v>43740</v>
      </c>
      <c r="B128" s="8">
        <f>1+0.033*COS(2*'Data 4day'!A127*PI()/365)</f>
        <v>1.000142016763776</v>
      </c>
      <c r="C128" s="8">
        <f>0.409*SIN(((2*PI()*'Data 4day'!A127)/365)-1.39)</f>
        <v>-7.5274285034564459E-2</v>
      </c>
      <c r="D128" s="8">
        <f>ACOS(-TAN('Data 4day'!$E$2*PI()/180)*TAN(C128))</f>
        <v>1.5468849224219043</v>
      </c>
      <c r="E128" s="23">
        <f>('Data 4day'!C128+'Data 4day'!D128)/2</f>
        <v>26.1</v>
      </c>
      <c r="F128" s="8">
        <f t="shared" si="4"/>
        <v>0.19972482824833868</v>
      </c>
      <c r="G128" s="8">
        <f>'Data 4day'!E127*4.87/LN(67.8*'Data 4day'!$H$2-5.42)</f>
        <v>1.9448765072891454</v>
      </c>
      <c r="H128" s="8">
        <f>0.6108*EXP(17.27*'Data 4day'!C128/('Data 4day'!C128+237.3))</f>
        <v>4.5439995866454055</v>
      </c>
      <c r="I128" s="8">
        <f>0.6108*EXP(17.27*'Data 4day'!D128/('Data 4day'!D128+237.3))</f>
        <v>2.4870053972720654</v>
      </c>
      <c r="J128" s="8">
        <f t="shared" si="5"/>
        <v>3.5155024919587357</v>
      </c>
      <c r="K128" s="8">
        <f>(I128*'Data 4day'!F128+H128*'Data 4day'!G128)/200</f>
        <v>2.4014957474509999</v>
      </c>
      <c r="L128" s="8">
        <f>24*60/PI()*0.0082*B128*(D128*SIN('Data 4day'!$E$2)*SIN(C128)+COS('Data 4day'!$E$2)*COS(C128)*SIN(D128))</f>
        <v>1.5639014603677972</v>
      </c>
      <c r="M128" s="8">
        <f>(0.75+2/100000*'Data 4day'!$E$3)*L128</f>
        <v>1.189190670463673</v>
      </c>
      <c r="N128" s="8">
        <f>(0.25+0.5*(1-'Data 4day'!H128/8))*L128</f>
        <v>0.6842068889109113</v>
      </c>
      <c r="O128" s="8">
        <f t="shared" si="6"/>
        <v>0.5268393044614017</v>
      </c>
      <c r="P128" s="8">
        <f>4.903*(10^(-9))*(0.34-0.14*SQRT(K128))*(1.35*(N128/M128)-0.35)*(('Data 4day'!C128+273.16)^4+('Data 4day'!D128+273.16)^4)/2</f>
        <v>2.0683808339297483</v>
      </c>
      <c r="Q128" s="8">
        <f t="shared" si="7"/>
        <v>-1.5415415294683465</v>
      </c>
    </row>
    <row r="129" spans="1:17" s="39" customFormat="1" ht="38.1" customHeight="1" x14ac:dyDescent="0.3">
      <c r="A129" s="38">
        <v>43741</v>
      </c>
      <c r="B129" s="8">
        <f>1+0.033*COS(2*'Data 4day'!A128*PI()/365)</f>
        <v>1.0007100312153954</v>
      </c>
      <c r="C129" s="8">
        <f>0.409*SIN(((2*PI()*'Data 4day'!A128)/365)-1.39)</f>
        <v>-8.2183132346837912E-2</v>
      </c>
      <c r="D129" s="8">
        <f>ACOS(-TAN('Data 4day'!$E$2*PI()/180)*TAN(C129))</f>
        <v>1.5446803028437743</v>
      </c>
      <c r="E129" s="23">
        <f>('Data 4day'!C129+'Data 4day'!D129)/2</f>
        <v>26.2</v>
      </c>
      <c r="F129" s="8">
        <f t="shared" si="4"/>
        <v>0.20075515809842714</v>
      </c>
      <c r="G129" s="8">
        <f>'Data 4day'!E128*4.87/LN(67.8*'Data 4day'!$H$2-5.42)</f>
        <v>1.9448765072891454</v>
      </c>
      <c r="H129" s="8">
        <f>0.6108*EXP(17.27*'Data 4day'!C129/('Data 4day'!C129+237.3))</f>
        <v>4.492592251118583</v>
      </c>
      <c r="I129" s="8">
        <f>0.6108*EXP(17.27*'Data 4day'!D129/('Data 4day'!D129+237.3))</f>
        <v>2.548770598472057</v>
      </c>
      <c r="J129" s="8">
        <f t="shared" si="5"/>
        <v>3.52068142479532</v>
      </c>
      <c r="K129" s="8">
        <f>(I129*'Data 4day'!F129+H129*'Data 4day'!G129)/200</f>
        <v>2.4098166037298423</v>
      </c>
      <c r="L129" s="8">
        <f>24*60/PI()*0.0082*B129*(D129*SIN('Data 4day'!$E$2)*SIN(C129)+COS('Data 4day'!$E$2)*COS(C129)*SIN(D129))</f>
        <v>1.6016001766311125</v>
      </c>
      <c r="M129" s="8">
        <f>(0.75+2/100000*'Data 4day'!$E$3)*L129</f>
        <v>1.2178567743102979</v>
      </c>
      <c r="N129" s="8">
        <f>(0.25+0.5*(1-'Data 4day'!H129/8))*L129</f>
        <v>1.1011001214338898</v>
      </c>
      <c r="O129" s="8">
        <f t="shared" si="6"/>
        <v>0.84784709350409515</v>
      </c>
      <c r="P129" s="8">
        <f>4.903*(10^(-9))*(0.34-0.14*SQRT(K129))*(1.35*(N129/M129)-0.35)*(('Data 4day'!C129+273.16)^4+('Data 4day'!D129+273.16)^4)/2</f>
        <v>4.2116299027327742</v>
      </c>
      <c r="Q129" s="8">
        <f t="shared" si="7"/>
        <v>-3.3637828092286792</v>
      </c>
    </row>
    <row r="130" spans="1:17" s="39" customFormat="1" ht="38.1" customHeight="1" x14ac:dyDescent="0.3">
      <c r="A130" s="38">
        <v>43742</v>
      </c>
      <c r="B130" s="8">
        <f>1+0.033*COS(2*'Data 4day'!A129*PI()/365)</f>
        <v>1.0012778352694418</v>
      </c>
      <c r="C130" s="8">
        <f>0.409*SIN(((2*PI()*'Data 4day'!A129)/365)-1.39)</f>
        <v>-8.9067627023339382E-2</v>
      </c>
      <c r="D130" s="8">
        <f>ACOS(-TAN('Data 4day'!$E$2*PI()/180)*TAN(C130))</f>
        <v>1.5424808305736186</v>
      </c>
      <c r="E130" s="23">
        <f>('Data 4day'!C130+'Data 4day'!D130)/2</f>
        <v>23.799999999999997</v>
      </c>
      <c r="F130" s="8">
        <f t="shared" si="4"/>
        <v>0.17722605524927609</v>
      </c>
      <c r="G130" s="8">
        <f>'Data 4day'!E129*4.87/LN(67.8*'Data 4day'!$H$2-5.42)</f>
        <v>2.222716008330452</v>
      </c>
      <c r="H130" s="8">
        <f>0.6108*EXP(17.27*'Data 4day'!C130/('Data 4day'!C130+237.3))</f>
        <v>3.6073883025255133</v>
      </c>
      <c r="I130" s="8">
        <f>0.6108*EXP(17.27*'Data 4day'!D130/('Data 4day'!D130+237.3))</f>
        <v>2.3968104104453793</v>
      </c>
      <c r="J130" s="8">
        <f t="shared" si="5"/>
        <v>3.0020993564854463</v>
      </c>
      <c r="K130" s="8">
        <f>(I130*'Data 4day'!F130+H130*'Data 4day'!G130)/200</f>
        <v>2.4054661183969119</v>
      </c>
      <c r="L130" s="8">
        <f>24*60/PI()*0.0082*B130*(D130*SIN('Data 4day'!$E$2)*SIN(C130)+COS('Data 4day'!$E$2)*COS(C130)*SIN(D130))</f>
        <v>1.6390198367988758</v>
      </c>
      <c r="M130" s="8">
        <f>(0.75+2/100000*'Data 4day'!$E$3)*L130</f>
        <v>1.2463106839018652</v>
      </c>
      <c r="N130" s="8">
        <f>(0.25+0.5*(1-'Data 4day'!H130/8))*L130</f>
        <v>0.40975495919971894</v>
      </c>
      <c r="O130" s="8">
        <f t="shared" si="6"/>
        <v>0.31551131858378356</v>
      </c>
      <c r="P130" s="8">
        <f>4.903*(10^(-9))*(0.34-0.14*SQRT(K130))*(1.35*(N130/M130)-0.35)*(('Data 4day'!C130+273.16)^4+('Data 4day'!D130+273.16)^4)/2</f>
        <v>0.43998708729565217</v>
      </c>
      <c r="Q130" s="8">
        <f t="shared" si="7"/>
        <v>-0.12447576871186861</v>
      </c>
    </row>
    <row r="131" spans="1:17" s="39" customFormat="1" ht="38.1" customHeight="1" x14ac:dyDescent="0.3">
      <c r="A131" s="38">
        <v>43743</v>
      </c>
      <c r="B131" s="8">
        <f>1+0.033*COS(2*'Data 4day'!A130*PI()/365)</f>
        <v>1.0018452606733199</v>
      </c>
      <c r="C131" s="8">
        <f>0.409*SIN(((2*PI()*'Data 4day'!A130)/365)-1.39)</f>
        <v>-9.5925729039717356E-2</v>
      </c>
      <c r="D131" s="8">
        <f>ACOS(-TAN('Data 4day'!$E$2*PI()/180)*TAN(C131))</f>
        <v>1.5402869633848686</v>
      </c>
      <c r="E131" s="23">
        <f>('Data 4day'!C131+'Data 4day'!D131)/2</f>
        <v>26.900000000000002</v>
      </c>
      <c r="F131" s="8">
        <f t="shared" si="4"/>
        <v>0.20809346882072433</v>
      </c>
      <c r="G131" s="8">
        <f>'Data 4day'!E130*4.87/LN(67.8*'Data 4day'!$H$2-5.42)</f>
        <v>1.9448765072891454</v>
      </c>
      <c r="H131" s="8">
        <f>0.6108*EXP(17.27*'Data 4day'!C131/('Data 4day'!C131+237.3))</f>
        <v>4.8087773652629577</v>
      </c>
      <c r="I131" s="8">
        <f>0.6108*EXP(17.27*'Data 4day'!D131/('Data 4day'!D131+237.3))</f>
        <v>2.5801527260359443</v>
      </c>
      <c r="J131" s="8">
        <f t="shared" si="5"/>
        <v>3.694465045649451</v>
      </c>
      <c r="K131" s="8">
        <f>(I131*'Data 4day'!F131+H131*'Data 4day'!G131)/200</f>
        <v>2.3903017838644165</v>
      </c>
      <c r="L131" s="8">
        <f>24*60/PI()*0.0082*B131*(D131*SIN('Data 4day'!$E$2)*SIN(C131)+COS('Data 4day'!$E$2)*COS(C131)*SIN(D131))</f>
        <v>1.6761489342399152</v>
      </c>
      <c r="M131" s="8">
        <f>(0.75+2/100000*'Data 4day'!$E$3)*L131</f>
        <v>1.2745436495960314</v>
      </c>
      <c r="N131" s="8">
        <f>(0.25+0.5*(1-'Data 4day'!H131/8))*L131</f>
        <v>0.52379654194997349</v>
      </c>
      <c r="O131" s="8">
        <f t="shared" si="6"/>
        <v>0.40332333730147962</v>
      </c>
      <c r="P131" s="8">
        <f>4.903*(10^(-9))*(0.34-0.14*SQRT(K131))*(1.35*(N131/M131)-0.35)*(('Data 4day'!C131+273.16)^4+('Data 4day'!D131+273.16)^4)/2</f>
        <v>1.007625176641284</v>
      </c>
      <c r="Q131" s="8">
        <f t="shared" si="7"/>
        <v>-0.60430183933980441</v>
      </c>
    </row>
    <row r="132" spans="1:17" s="39" customFormat="1" ht="38.1" customHeight="1" x14ac:dyDescent="0.3">
      <c r="A132" s="38">
        <v>43744</v>
      </c>
      <c r="B132" s="8">
        <f>1+0.033*COS(2*'Data 4day'!A131*PI()/365)</f>
        <v>1.0024121392866365</v>
      </c>
      <c r="C132" s="8">
        <f>0.409*SIN(((2*PI()*'Data 4day'!A131)/365)-1.39)</f>
        <v>-0.1027554061923341</v>
      </c>
      <c r="D132" s="8">
        <f>ACOS(-TAN('Data 4day'!$E$2*PI()/180)*TAN(C132))</f>
        <v>1.5380991637646737</v>
      </c>
      <c r="E132" s="23">
        <f>('Data 4day'!C132+'Data 4day'!D132)/2</f>
        <v>25.9</v>
      </c>
      <c r="F132" s="8">
        <f t="shared" si="4"/>
        <v>0.19767751536034411</v>
      </c>
      <c r="G132" s="8">
        <f>'Data 4day'!E131*4.87/LN(67.8*'Data 4day'!$H$2-5.42)</f>
        <v>1.3891975052065322</v>
      </c>
      <c r="H132" s="8">
        <f>0.6108*EXP(17.27*'Data 4day'!C132/('Data 4day'!C132+237.3))</f>
        <v>4.3166253828706109</v>
      </c>
      <c r="I132" s="8">
        <f>0.6108*EXP(17.27*'Data 4day'!D132/('Data 4day'!D132+237.3))</f>
        <v>2.5644197206554633</v>
      </c>
      <c r="J132" s="8">
        <f t="shared" si="5"/>
        <v>3.4405225517630371</v>
      </c>
      <c r="K132" s="8">
        <f>(I132*'Data 4day'!F132+H132*'Data 4day'!G132)/200</f>
        <v>2.4000608481456864</v>
      </c>
      <c r="L132" s="8">
        <f>24*60/PI()*0.0082*B132*(D132*SIN('Data 4day'!$E$2)*SIN(C132)+COS('Data 4day'!$E$2)*COS(C132)*SIN(D132))</f>
        <v>1.7129762108027671</v>
      </c>
      <c r="M132" s="8">
        <f>(0.75+2/100000*'Data 4day'!$E$3)*L132</f>
        <v>1.302547110694424</v>
      </c>
      <c r="N132" s="8">
        <f>(0.25+0.5*(1-'Data 4day'!H132/8))*L132</f>
        <v>0.42824405270069177</v>
      </c>
      <c r="O132" s="8">
        <f t="shared" si="6"/>
        <v>0.32974792057953267</v>
      </c>
      <c r="P132" s="8">
        <f>4.903*(10^(-9))*(0.34-0.14*SQRT(K132))*(1.35*(N132/M132)-0.35)*(('Data 4day'!C132+273.16)^4+('Data 4day'!D132+273.16)^4)/2</f>
        <v>0.45369671311506887</v>
      </c>
      <c r="Q132" s="8">
        <f t="shared" si="7"/>
        <v>-0.1239487925355362</v>
      </c>
    </row>
    <row r="133" spans="1:17" s="39" customFormat="1" ht="38.1" customHeight="1" x14ac:dyDescent="0.3">
      <c r="A133" s="38">
        <v>43745</v>
      </c>
      <c r="B133" s="8">
        <f>1+0.033*COS(2*'Data 4day'!A132*PI()/365)</f>
        <v>1.0029783031310244</v>
      </c>
      <c r="C133" s="8">
        <f>0.409*SIN(((2*PI()*'Data 4day'!A132)/365)-1.39)</f>
        <v>-0.10955463470045239</v>
      </c>
      <c r="D133" s="8">
        <f>ACOS(-TAN('Data 4day'!$E$2*PI()/180)*TAN(C133))</f>
        <v>1.5359178992298428</v>
      </c>
      <c r="E133" s="23">
        <f>('Data 4day'!C133+'Data 4day'!D133)/2</f>
        <v>26.7</v>
      </c>
      <c r="F133" s="8">
        <f t="shared" si="4"/>
        <v>0.20597415419609683</v>
      </c>
      <c r="G133" s="8">
        <f>'Data 4day'!E132*4.87/LN(67.8*'Data 4day'!$H$2-5.42)</f>
        <v>1.3891975052065322</v>
      </c>
      <c r="H133" s="8">
        <f>0.6108*EXP(17.27*'Data 4day'!C133/('Data 4day'!C133+237.3))</f>
        <v>4.6220689030255047</v>
      </c>
      <c r="I133" s="8">
        <f>0.6108*EXP(17.27*'Data 4day'!D133/('Data 4day'!D133+237.3))</f>
        <v>2.6278588442730206</v>
      </c>
      <c r="J133" s="8">
        <f t="shared" si="5"/>
        <v>3.6249638736492624</v>
      </c>
      <c r="K133" s="8">
        <f>(I133*'Data 4day'!F133+H133*'Data 4day'!G133)/200</f>
        <v>2.3392469366779012</v>
      </c>
      <c r="L133" s="8">
        <f>24*60/PI()*0.0082*B133*(D133*SIN('Data 4day'!$E$2)*SIN(C133)+COS('Data 4day'!$E$2)*COS(C133)*SIN(D133))</f>
        <v>1.7494906637262049</v>
      </c>
      <c r="M133" s="8">
        <f>(0.75+2/100000*'Data 4day'!$E$3)*L133</f>
        <v>1.330312700697406</v>
      </c>
      <c r="N133" s="8">
        <f>(0.25+0.5*(1-'Data 4day'!H133/8))*L133</f>
        <v>0.546715832414439</v>
      </c>
      <c r="O133" s="8">
        <f t="shared" si="6"/>
        <v>0.42097119095911806</v>
      </c>
      <c r="P133" s="8">
        <f>4.903*(10^(-9))*(0.34-0.14*SQRT(K133))*(1.35*(N133/M133)-0.35)*(('Data 4day'!C133+273.16)^4+('Data 4day'!D133+273.16)^4)/2</f>
        <v>1.0235029021413393</v>
      </c>
      <c r="Q133" s="8">
        <f t="shared" si="7"/>
        <v>-0.60253171118222126</v>
      </c>
    </row>
    <row r="134" spans="1:17" s="39" customFormat="1" ht="38.1" customHeight="1" x14ac:dyDescent="0.3">
      <c r="A134" s="38">
        <v>43746</v>
      </c>
      <c r="B134" s="8">
        <f>1+0.033*COS(2*'Data 4day'!A133*PI()/365)</f>
        <v>1.0035435844399174</v>
      </c>
      <c r="C134" s="8">
        <f>0.409*SIN(((2*PI()*'Data 4day'!A133)/365)-1.39)</f>
        <v>-0.11632139980592662</v>
      </c>
      <c r="D134" s="8">
        <f>ACOS(-TAN('Data 4day'!$E$2*PI()/180)*TAN(C134))</f>
        <v>1.5337436426304245</v>
      </c>
      <c r="E134" s="23">
        <f>('Data 4day'!C134+'Data 4day'!D134)/2</f>
        <v>26.15</v>
      </c>
      <c r="F134" s="8">
        <f t="shared" si="4"/>
        <v>0.20023943546559078</v>
      </c>
      <c r="G134" s="8">
        <f>'Data 4day'!E133*4.87/LN(67.8*'Data 4day'!$H$2-5.42)</f>
        <v>1.3891975052065322</v>
      </c>
      <c r="H134" s="8">
        <f>0.6108*EXP(17.27*'Data 4day'!C134/('Data 4day'!C134+237.3))</f>
        <v>4.492592251118583</v>
      </c>
      <c r="I134" s="8">
        <f>0.6108*EXP(17.27*'Data 4day'!D134/('Data 4day'!D134+237.3))</f>
        <v>2.5332049812438213</v>
      </c>
      <c r="J134" s="8">
        <f t="shared" si="5"/>
        <v>3.5128986161812019</v>
      </c>
      <c r="K134" s="8">
        <f>(I134*'Data 4day'!F134+H134*'Data 4day'!G134)/200</f>
        <v>2.3298074209549413</v>
      </c>
      <c r="L134" s="8">
        <f>24*60/PI()*0.0082*B134*(D134*SIN('Data 4day'!$E$2)*SIN(C134)+COS('Data 4day'!$E$2)*COS(C134)*SIN(D134))</f>
        <v>1.7856815522027769</v>
      </c>
      <c r="M134" s="8">
        <f>(0.75+2/100000*'Data 4day'!$E$3)*L134</f>
        <v>1.3578322522949915</v>
      </c>
      <c r="N134" s="8">
        <f>(0.25+0.5*(1-'Data 4day'!H134/8))*L134</f>
        <v>1.004445873114062</v>
      </c>
      <c r="O134" s="8">
        <f t="shared" si="6"/>
        <v>0.77342332229782773</v>
      </c>
      <c r="P134" s="8">
        <f>4.903*(10^(-9))*(0.34-0.14*SQRT(K134))*(1.35*(N134/M134)-0.35)*(('Data 4day'!C134+273.16)^4+('Data 4day'!D134+273.16)^4)/2</f>
        <v>3.229040443062976</v>
      </c>
      <c r="Q134" s="8">
        <f t="shared" si="7"/>
        <v>-2.4556171207651483</v>
      </c>
    </row>
    <row r="135" spans="1:17" s="39" customFormat="1" ht="38.1" customHeight="1" x14ac:dyDescent="0.3">
      <c r="A135" s="38">
        <v>43747</v>
      </c>
      <c r="B135" s="8">
        <f>1+0.033*COS(2*'Data 4day'!A134*PI()/365)</f>
        <v>1.0041078157082641</v>
      </c>
      <c r="C135" s="8">
        <f>0.409*SIN(((2*PI()*'Data 4day'!A134)/365)-1.39)</f>
        <v>-0.12305369637021663</v>
      </c>
      <c r="D135" s="8">
        <f>ACOS(-TAN('Data 4day'!$E$2*PI()/180)*TAN(C135))</f>
        <v>1.5315768724399554</v>
      </c>
      <c r="E135" s="23">
        <f>('Data 4day'!C135+'Data 4day'!D135)/2</f>
        <v>27.2</v>
      </c>
      <c r="F135" s="8">
        <f t="shared" ref="F135:F198" si="8">(4098*0.6108*EXP((17.27*E135)/(E135+237.3)))/((E135+237.3)^2)</f>
        <v>0.21130681013503458</v>
      </c>
      <c r="G135" s="8">
        <f>'Data 4day'!E134*4.87/LN(67.8*'Data 4day'!$H$2-5.42)</f>
        <v>2.5005555093717584</v>
      </c>
      <c r="H135" s="8">
        <f>0.6108*EXP(17.27*'Data 4day'!C135/('Data 4day'!C135+237.3))</f>
        <v>4.727972500374011</v>
      </c>
      <c r="I135" s="8">
        <f>0.6108*EXP(17.27*'Data 4day'!D135/('Data 4day'!D135+237.3))</f>
        <v>2.7255876066054592</v>
      </c>
      <c r="J135" s="8">
        <f t="shared" ref="J135:J198" si="9">(H135+I135)/2</f>
        <v>3.7267800534897351</v>
      </c>
      <c r="K135" s="8">
        <f>(I135*'Data 4day'!F135+H135*'Data 4day'!G135)/200</f>
        <v>2.4647415483362209</v>
      </c>
      <c r="L135" s="8">
        <f>24*60/PI()*0.0082*B135*(D135*SIN('Data 4day'!$E$2)*SIN(C135)+COS('Data 4day'!$E$2)*COS(C135)*SIN(D135))</f>
        <v>1.8215384035804723</v>
      </c>
      <c r="M135" s="8">
        <f>(0.75+2/100000*'Data 4day'!$E$3)*L135</f>
        <v>1.385097802082591</v>
      </c>
      <c r="N135" s="8">
        <f>(0.25+0.5*(1-'Data 4day'!H135/8))*L135</f>
        <v>0.68307690134267707</v>
      </c>
      <c r="O135" s="8">
        <f t="shared" ref="O135:O198" si="10">(1-0.23)*N135</f>
        <v>0.52596921403386132</v>
      </c>
      <c r="P135" s="8">
        <f>4.903*(10^(-9))*(0.34-0.14*SQRT(K135))*(1.35*(N135/M135)-0.35)*(('Data 4day'!C135+273.16)^4+('Data 4day'!D135+273.16)^4)/2</f>
        <v>1.5169316224255789</v>
      </c>
      <c r="Q135" s="8">
        <f t="shared" ref="Q135:Q198" si="11">O135-P135</f>
        <v>-0.99096240839171756</v>
      </c>
    </row>
    <row r="136" spans="1:17" s="39" customFormat="1" ht="38.1" customHeight="1" x14ac:dyDescent="0.3">
      <c r="A136" s="38">
        <v>43748</v>
      </c>
      <c r="B136" s="8">
        <f>1+0.033*COS(2*'Data 4day'!A135*PI()/365)</f>
        <v>1.0046708297421625</v>
      </c>
      <c r="C136" s="8">
        <f>0.409*SIN(((2*PI()*'Data 4day'!A135)/365)-1.39)</f>
        <v>-0.12974952946855617</v>
      </c>
      <c r="D136" s="8">
        <f>ACOS(-TAN('Data 4day'!$E$2*PI()/180)*TAN(C136))</f>
        <v>1.5294180730314018</v>
      </c>
      <c r="E136" s="23">
        <f>('Data 4day'!C136+'Data 4day'!D136)/2</f>
        <v>25.799999999999997</v>
      </c>
      <c r="F136" s="8">
        <f t="shared" si="8"/>
        <v>0.19666050184576001</v>
      </c>
      <c r="G136" s="8">
        <f>'Data 4day'!E135*4.87/LN(67.8*'Data 4day'!$H$2-5.42)</f>
        <v>2.5005555093717584</v>
      </c>
      <c r="H136" s="8">
        <f>0.6108*EXP(17.27*'Data 4day'!C136/('Data 4day'!C136+237.3))</f>
        <v>4.2919830424837384</v>
      </c>
      <c r="I136" s="8">
        <f>0.6108*EXP(17.27*'Data 4day'!D136/('Data 4day'!D136+237.3))</f>
        <v>2.548770598472057</v>
      </c>
      <c r="J136" s="8">
        <f t="shared" si="9"/>
        <v>3.4203768204778977</v>
      </c>
      <c r="K136" s="8">
        <f>(I136*'Data 4day'!F136+H136*'Data 4day'!G136)/200</f>
        <v>2.4043527232811552</v>
      </c>
      <c r="L136" s="8">
        <f>24*60/PI()*0.0082*B136*(D136*SIN('Data 4day'!$E$2)*SIN(C136)+COS('Data 4day'!$E$2)*COS(C136)*SIN(D136))</f>
        <v>1.857051019188332</v>
      </c>
      <c r="M136" s="8">
        <f>(0.75+2/100000*'Data 4day'!$E$3)*L136</f>
        <v>1.4121015949908076</v>
      </c>
      <c r="N136" s="8">
        <f>(0.25+0.5*(1-'Data 4day'!H136/8))*L136</f>
        <v>0.46426275479708301</v>
      </c>
      <c r="O136" s="8">
        <f t="shared" si="10"/>
        <v>0.35748232119375395</v>
      </c>
      <c r="P136" s="8">
        <f>4.903*(10^(-9))*(0.34-0.14*SQRT(K136))*(1.35*(N136/M136)-0.35)*(('Data 4day'!C136+273.16)^4+('Data 4day'!D136+273.16)^4)/2</f>
        <v>0.45237718374567676</v>
      </c>
      <c r="Q136" s="8">
        <f t="shared" si="11"/>
        <v>-9.489486255192281E-2</v>
      </c>
    </row>
    <row r="137" spans="1:17" s="39" customFormat="1" ht="38.1" customHeight="1" x14ac:dyDescent="0.3">
      <c r="A137" s="38">
        <v>43749</v>
      </c>
      <c r="B137" s="8">
        <f>1+0.033*COS(2*'Data 4day'!A136*PI()/365)</f>
        <v>1.0052324597084035</v>
      </c>
      <c r="C137" s="8">
        <f>0.409*SIN(((2*PI()*'Data 4day'!A136)/365)-1.39)</f>
        <v>-0.13640691498109001</v>
      </c>
      <c r="D137" s="8">
        <f>ACOS(-TAN('Data 4day'!$E$2*PI()/180)*TAN(C137))</f>
        <v>1.5272677349378043</v>
      </c>
      <c r="E137" s="23">
        <f>('Data 4day'!C137+'Data 4day'!D137)/2</f>
        <v>25.1</v>
      </c>
      <c r="F137" s="8">
        <f t="shared" si="8"/>
        <v>0.18966399559757052</v>
      </c>
      <c r="G137" s="8">
        <f>'Data 4day'!E136*4.87/LN(67.8*'Data 4day'!$H$2-5.42)</f>
        <v>2.5005555093717584</v>
      </c>
      <c r="H137" s="8">
        <f>0.6108*EXP(17.27*'Data 4day'!C137/('Data 4day'!C137+237.3))</f>
        <v>4.1466816501200547</v>
      </c>
      <c r="I137" s="8">
        <f>0.6108*EXP(17.27*'Data 4day'!D137/('Data 4day'!D137+237.3))</f>
        <v>2.4265523121060211</v>
      </c>
      <c r="J137" s="8">
        <f t="shared" si="9"/>
        <v>3.2866169811130379</v>
      </c>
      <c r="K137" s="8">
        <f>(I137*'Data 4day'!F137+H137*'Data 4day'!G137)/200</f>
        <v>2.4914535973632281</v>
      </c>
      <c r="L137" s="8">
        <f>24*60/PI()*0.0082*B137*(D137*SIN('Data 4day'!$E$2)*SIN(C137)+COS('Data 4day'!$E$2)*COS(C137)*SIN(D137))</f>
        <v>1.8922094797724212</v>
      </c>
      <c r="M137" s="8">
        <f>(0.75+2/100000*'Data 4day'!$E$3)*L137</f>
        <v>1.4388360884189491</v>
      </c>
      <c r="N137" s="8">
        <f>(0.25+0.5*(1-'Data 4day'!H137/8))*L137</f>
        <v>0.47305236994310529</v>
      </c>
      <c r="O137" s="8">
        <f t="shared" si="10"/>
        <v>0.36425032485619108</v>
      </c>
      <c r="P137" s="8">
        <f>4.903*(10^(-9))*(0.34-0.14*SQRT(K137))*(1.35*(N137/M137)-0.35)*(('Data 4day'!C137+273.16)^4+('Data 4day'!D137+273.16)^4)/2</f>
        <v>0.43397496519209083</v>
      </c>
      <c r="Q137" s="8">
        <f t="shared" si="11"/>
        <v>-6.9724640335899757E-2</v>
      </c>
    </row>
    <row r="138" spans="1:17" s="39" customFormat="1" ht="38.1" customHeight="1" x14ac:dyDescent="0.3">
      <c r="A138" s="38">
        <v>43750</v>
      </c>
      <c r="B138" s="8">
        <f>1+0.033*COS(2*'Data 4day'!A137*PI()/365)</f>
        <v>1.0057925391839071</v>
      </c>
      <c r="C138" s="8">
        <f>0.409*SIN(((2*PI()*'Data 4day'!A137)/365)-1.39)</f>
        <v>-0.14302388018081227</v>
      </c>
      <c r="D138" s="8">
        <f>ACOS(-TAN('Data 4day'!$E$2*PI()/180)*TAN(C138))</f>
        <v>1.5251263550966305</v>
      </c>
      <c r="E138" s="23">
        <f>('Data 4day'!C138+'Data 4day'!D138)/2</f>
        <v>25.8</v>
      </c>
      <c r="F138" s="8">
        <f t="shared" si="8"/>
        <v>0.19666050184576003</v>
      </c>
      <c r="G138" s="8">
        <f>'Data 4day'!E137*4.87/LN(67.8*'Data 4day'!$H$2-5.42)</f>
        <v>1.9448765072891454</v>
      </c>
      <c r="H138" s="8">
        <f>0.6108*EXP(17.27*'Data 4day'!C138/('Data 4day'!C138+237.3))</f>
        <v>4.4416910990407947</v>
      </c>
      <c r="I138" s="8">
        <f>0.6108*EXP(17.27*'Data 4day'!D138/('Data 4day'!D138+237.3))</f>
        <v>2.4566163260716172</v>
      </c>
      <c r="J138" s="8">
        <f t="shared" si="9"/>
        <v>3.449153712556206</v>
      </c>
      <c r="K138" s="8">
        <f>(I138*'Data 4day'!F138+H138*'Data 4day'!G138)/200</f>
        <v>2.4382699015012967</v>
      </c>
      <c r="L138" s="8">
        <f>24*60/PI()*0.0082*B138*(D138*SIN('Data 4day'!$E$2)*SIN(C138)+COS('Data 4day'!$E$2)*COS(C138)*SIN(D138))</f>
        <v>1.9270041505293909</v>
      </c>
      <c r="M138" s="8">
        <f>(0.75+2/100000*'Data 4day'!$E$3)*L138</f>
        <v>1.4652939560625489</v>
      </c>
      <c r="N138" s="8">
        <f>(0.25+0.5*(1-'Data 4day'!H138/8))*L138</f>
        <v>0.48175103763234772</v>
      </c>
      <c r="O138" s="8">
        <f t="shared" si="10"/>
        <v>0.37094829897690773</v>
      </c>
      <c r="P138" s="8">
        <f>4.903*(10^(-9))*(0.34-0.14*SQRT(K138))*(1.35*(N138/M138)-0.35)*(('Data 4day'!C138+273.16)^4+('Data 4day'!D138+273.16)^4)/2</f>
        <v>0.44693066073653931</v>
      </c>
      <c r="Q138" s="8">
        <f t="shared" si="11"/>
        <v>-7.5982361759631578E-2</v>
      </c>
    </row>
    <row r="139" spans="1:17" s="39" customFormat="1" ht="38.1" customHeight="1" x14ac:dyDescent="0.3">
      <c r="A139" s="38">
        <v>43751</v>
      </c>
      <c r="B139" s="8">
        <f>1+0.033*COS(2*'Data 4day'!A138*PI()/365)</f>
        <v>1.0063509022050374</v>
      </c>
      <c r="C139" s="8">
        <f>0.409*SIN(((2*PI()*'Data 4day'!A138)/365)-1.39)</f>
        <v>-0.14959846431812918</v>
      </c>
      <c r="D139" s="8">
        <f>ACOS(-TAN('Data 4day'!$E$2*PI()/180)*TAN(C139))</f>
        <v>1.5229944370768296</v>
      </c>
      <c r="E139" s="23">
        <f>('Data 4day'!C139+'Data 4day'!D139)/2</f>
        <v>25.8</v>
      </c>
      <c r="F139" s="8">
        <f t="shared" si="8"/>
        <v>0.19666050184576003</v>
      </c>
      <c r="G139" s="8">
        <f>'Data 4day'!E138*4.87/LN(67.8*'Data 4day'!$H$2-5.42)</f>
        <v>1.9448765072891454</v>
      </c>
      <c r="H139" s="8">
        <f>0.6108*EXP(17.27*'Data 4day'!C139/('Data 4day'!C139+237.3))</f>
        <v>4.5182323834037019</v>
      </c>
      <c r="I139" s="8">
        <f>0.6108*EXP(17.27*'Data 4day'!D139/('Data 4day'!D139+237.3))</f>
        <v>2.4116412804606884</v>
      </c>
      <c r="J139" s="8">
        <f t="shared" si="9"/>
        <v>3.4649368319321949</v>
      </c>
      <c r="K139" s="8">
        <f>(I139*'Data 4day'!F139+H139*'Data 4day'!G139)/200</f>
        <v>2.4435775077751574</v>
      </c>
      <c r="L139" s="8">
        <f>24*60/PI()*0.0082*B139*(D139*SIN('Data 4day'!$E$2)*SIN(C139)+COS('Data 4day'!$E$2)*COS(C139)*SIN(D139))</f>
        <v>1.961425685725551</v>
      </c>
      <c r="M139" s="8">
        <f>(0.75+2/100000*'Data 4day'!$E$3)*L139</f>
        <v>1.4914680914257088</v>
      </c>
      <c r="N139" s="8">
        <f>(0.25+0.5*(1-'Data 4day'!H139/8))*L139</f>
        <v>0.61294552678923464</v>
      </c>
      <c r="O139" s="8">
        <f t="shared" si="10"/>
        <v>0.47196805562771066</v>
      </c>
      <c r="P139" s="8">
        <f>4.903*(10^(-9))*(0.34-0.14*SQRT(K139))*(1.35*(N139/M139)-0.35)*(('Data 4day'!C139+273.16)^4+('Data 4day'!D139+273.16)^4)/2</f>
        <v>0.97366566205876792</v>
      </c>
      <c r="Q139" s="8">
        <f t="shared" si="11"/>
        <v>-0.50169760643105721</v>
      </c>
    </row>
    <row r="140" spans="1:17" s="39" customFormat="1" ht="38.1" customHeight="1" x14ac:dyDescent="0.3">
      <c r="A140" s="38">
        <v>43752</v>
      </c>
      <c r="B140" s="8">
        <f>1+0.033*COS(2*'Data 4day'!A139*PI()/365)</f>
        <v>1.0069073833167805</v>
      </c>
      <c r="C140" s="8">
        <f>0.409*SIN(((2*PI()*'Data 4day'!A139)/365)-1.39)</f>
        <v>-0.1561287192018693</v>
      </c>
      <c r="D140" s="8">
        <f>ACOS(-TAN('Data 4day'!$E$2*PI()/180)*TAN(C140))</f>
        <v>1.5208724912875806</v>
      </c>
      <c r="E140" s="23">
        <f>('Data 4day'!C140+'Data 4day'!D140)/2</f>
        <v>24.9</v>
      </c>
      <c r="F140" s="8">
        <f t="shared" si="8"/>
        <v>0.18770394627061798</v>
      </c>
      <c r="G140" s="8">
        <f>'Data 4day'!E139*4.87/LN(67.8*'Data 4day'!$H$2-5.42)</f>
        <v>2.5005555093717584</v>
      </c>
      <c r="H140" s="8">
        <f>0.6108*EXP(17.27*'Data 4day'!C140/('Data 4day'!C140+237.3))</f>
        <v>4.2187883965303437</v>
      </c>
      <c r="I140" s="8">
        <f>0.6108*EXP(17.27*'Data 4day'!D140/('Data 4day'!D140+237.3))</f>
        <v>2.3238457638211925</v>
      </c>
      <c r="J140" s="8">
        <f t="shared" si="9"/>
        <v>3.2713170801757681</v>
      </c>
      <c r="K140" s="8">
        <f>(I140*'Data 4day'!F140+H140*'Data 4day'!G140)/200</f>
        <v>2.245067265495146</v>
      </c>
      <c r="L140" s="8">
        <f>24*60/PI()*0.0082*B140*(D140*SIN('Data 4day'!$E$2)*SIN(C140)+COS('Data 4day'!$E$2)*COS(C140)*SIN(D140))</f>
        <v>1.9954650328901724</v>
      </c>
      <c r="M140" s="8">
        <f>(0.75+2/100000*'Data 4day'!$E$3)*L140</f>
        <v>1.517351611009687</v>
      </c>
      <c r="N140" s="8">
        <f>(0.25+0.5*(1-'Data 4day'!H140/8))*L140</f>
        <v>0.62358282277817889</v>
      </c>
      <c r="O140" s="8">
        <f t="shared" si="10"/>
        <v>0.48015877353919778</v>
      </c>
      <c r="P140" s="8">
        <f>4.903*(10^(-9))*(0.34-0.14*SQRT(K140))*(1.35*(N140/M140)-0.35)*(('Data 4day'!C140+273.16)^4+('Data 4day'!D140+273.16)^4)/2</f>
        <v>1.0338692144847583</v>
      </c>
      <c r="Q140" s="8">
        <f t="shared" si="11"/>
        <v>-0.55371044094556054</v>
      </c>
    </row>
    <row r="141" spans="1:17" s="39" customFormat="1" ht="38.1" customHeight="1" x14ac:dyDescent="0.3">
      <c r="A141" s="38">
        <v>43753</v>
      </c>
      <c r="B141" s="8">
        <f>1+0.033*COS(2*'Data 4day'!A140*PI()/365)</f>
        <v>1.0074618176217736</v>
      </c>
      <c r="C141" s="8">
        <f>0.409*SIN(((2*PI()*'Data 4day'!A140)/365)-1.39)</f>
        <v>-0.16261270977657588</v>
      </c>
      <c r="D141" s="8">
        <f>ACOS(-TAN('Data 4day'!$E$2*PI()/180)*TAN(C141))</f>
        <v>1.5187610351677159</v>
      </c>
      <c r="E141" s="23">
        <f>('Data 4day'!C141+'Data 4day'!D141)/2</f>
        <v>25.65</v>
      </c>
      <c r="F141" s="8">
        <f t="shared" si="8"/>
        <v>0.19514324251732765</v>
      </c>
      <c r="G141" s="8">
        <f>'Data 4day'!E140*4.87/LN(67.8*'Data 4day'!$H$2-5.42)</f>
        <v>3.0562345114543712</v>
      </c>
      <c r="H141" s="8">
        <f>0.6108*EXP(17.27*'Data 4day'!C141/('Data 4day'!C141+237.3))</f>
        <v>4.4670786642686746</v>
      </c>
      <c r="I141" s="8">
        <f>0.6108*EXP(17.27*'Data 4day'!D141/('Data 4day'!D141+237.3))</f>
        <v>2.3968104104453793</v>
      </c>
      <c r="J141" s="8">
        <f t="shared" si="9"/>
        <v>3.431944537357027</v>
      </c>
      <c r="K141" s="8">
        <f>(I141*'Data 4day'!F141+H141*'Data 4day'!G141)/200</f>
        <v>2.4587287208811301</v>
      </c>
      <c r="L141" s="8">
        <f>24*60/PI()*0.0082*B141*(D141*SIN('Data 4day'!$E$2)*SIN(C141)+COS('Data 4day'!$E$2)*COS(C141)*SIN(D141))</f>
        <v>2.0291134365726062</v>
      </c>
      <c r="M141" s="8">
        <f>(0.75+2/100000*'Data 4day'!$E$3)*L141</f>
        <v>1.5429378571698098</v>
      </c>
      <c r="N141" s="8">
        <f>(0.25+0.5*(1-'Data 4day'!H141/8))*L141</f>
        <v>0.63409794892893945</v>
      </c>
      <c r="O141" s="8">
        <f t="shared" si="10"/>
        <v>0.48825542067528338</v>
      </c>
      <c r="P141" s="8">
        <f>4.903*(10^(-9))*(0.34-0.14*SQRT(K141))*(1.35*(N141/M141)-0.35)*(('Data 4day'!C141+273.16)^4+('Data 4day'!D141+273.16)^4)/2</f>
        <v>0.96624733952024267</v>
      </c>
      <c r="Q141" s="8">
        <f t="shared" si="11"/>
        <v>-0.47799191884495928</v>
      </c>
    </row>
    <row r="142" spans="1:17" s="39" customFormat="1" ht="38.1" customHeight="1" x14ac:dyDescent="0.3">
      <c r="A142" s="38">
        <v>43754</v>
      </c>
      <c r="B142" s="8">
        <f>1+0.033*COS(2*'Data 4day'!A141*PI()/365)</f>
        <v>1.0080140408291658</v>
      </c>
      <c r="C142" s="8">
        <f>0.409*SIN(((2*PI()*'Data 4day'!A141)/365)-1.39)</f>
        <v>-0.16904851469590629</v>
      </c>
      <c r="D142" s="8">
        <f>ACOS(-TAN('Data 4day'!$E$2*PI()/180)*TAN(C142))</f>
        <v>1.5166605933548045</v>
      </c>
      <c r="E142" s="23">
        <f>('Data 4day'!C142+'Data 4day'!D142)/2</f>
        <v>24.9</v>
      </c>
      <c r="F142" s="8">
        <f t="shared" si="8"/>
        <v>0.18770394627061798</v>
      </c>
      <c r="G142" s="8">
        <f>'Data 4day'!E141*4.87/LN(67.8*'Data 4day'!$H$2-5.42)</f>
        <v>3.0562345114543712</v>
      </c>
      <c r="H142" s="8">
        <f>0.6108*EXP(17.27*'Data 4day'!C142/('Data 4day'!C142+237.3))</f>
        <v>4.3166253828706109</v>
      </c>
      <c r="I142" s="8">
        <f>0.6108*EXP(17.27*'Data 4day'!D142/('Data 4day'!D142+237.3))</f>
        <v>2.2668801009804516</v>
      </c>
      <c r="J142" s="8">
        <f t="shared" si="9"/>
        <v>3.2917527419255315</v>
      </c>
      <c r="K142" s="8">
        <f>(I142*'Data 4day'!F142+H142*'Data 4day'!G142)/200</f>
        <v>2.3939293927440151</v>
      </c>
      <c r="L142" s="8">
        <f>24*60/PI()*0.0082*B142*(D142*SIN('Data 4day'!$E$2)*SIN(C142)+COS('Data 4day'!$E$2)*COS(C142)*SIN(D142))</f>
        <v>2.0623624416536019</v>
      </c>
      <c r="M142" s="8">
        <f>(0.75+2/100000*'Data 4day'!$E$3)*L142</f>
        <v>1.5682204006333988</v>
      </c>
      <c r="N142" s="8">
        <f>(0.25+0.5*(1-'Data 4day'!H142/8))*L142</f>
        <v>0.64448826301675055</v>
      </c>
      <c r="O142" s="8">
        <f t="shared" si="10"/>
        <v>0.49625596252289794</v>
      </c>
      <c r="P142" s="8">
        <f>4.903*(10^(-9))*(0.34-0.14*SQRT(K142))*(1.35*(N142/M142)-0.35)*(('Data 4day'!C142+273.16)^4+('Data 4day'!D142+273.16)^4)/2</f>
        <v>0.97981962351643281</v>
      </c>
      <c r="Q142" s="8">
        <f t="shared" si="11"/>
        <v>-0.48356366099353487</v>
      </c>
    </row>
    <row r="143" spans="1:17" s="39" customFormat="1" ht="38.1" customHeight="1" x14ac:dyDescent="0.3">
      <c r="A143" s="38">
        <v>43755</v>
      </c>
      <c r="B143" s="8">
        <f>1+0.033*COS(2*'Data 4day'!A142*PI()/365)</f>
        <v>1.0085638893033033</v>
      </c>
      <c r="C143" s="8">
        <f>0.409*SIN(((2*PI()*'Data 4day'!A142)/365)-1.39)</f>
        <v>-0.17543422689196619</v>
      </c>
      <c r="D143" s="8">
        <f>ACOS(-TAN('Data 4day'!$E$2*PI()/180)*TAN(C143))</f>
        <v>1.514571697832876</v>
      </c>
      <c r="E143" s="23">
        <f>('Data 4day'!C143+'Data 4day'!D143)/2</f>
        <v>25.75</v>
      </c>
      <c r="F143" s="8">
        <f t="shared" si="8"/>
        <v>0.19615364917180653</v>
      </c>
      <c r="G143" s="8">
        <f>'Data 4day'!E142*4.87/LN(67.8*'Data 4day'!$H$2-5.42)</f>
        <v>2.222716008330452</v>
      </c>
      <c r="H143" s="8">
        <f>0.6108*EXP(17.27*'Data 4day'!C143/('Data 4day'!C143+237.3))</f>
        <v>4.492592251118583</v>
      </c>
      <c r="I143" s="8">
        <f>0.6108*EXP(17.27*'Data 4day'!D143/('Data 4day'!D143+237.3))</f>
        <v>2.4116412804606884</v>
      </c>
      <c r="J143" s="8">
        <f t="shared" si="9"/>
        <v>3.4521167657896354</v>
      </c>
      <c r="K143" s="8">
        <f>(I143*'Data 4day'!F143+H143*'Data 4day'!G143)/200</f>
        <v>2.4385009147234116</v>
      </c>
      <c r="L143" s="8">
        <f>24*60/PI()*0.0082*B143*(D143*SIN('Data 4day'!$E$2)*SIN(C143)+COS('Data 4day'!$E$2)*COS(C143)*SIN(D143))</f>
        <v>2.0952038962020958</v>
      </c>
      <c r="M143" s="8">
        <f>(0.75+2/100000*'Data 4day'!$E$3)*L143</f>
        <v>1.5931930426720735</v>
      </c>
      <c r="N143" s="8">
        <f>(0.25+0.5*(1-'Data 4day'!H143/8))*L143</f>
        <v>0.65475121756315491</v>
      </c>
      <c r="O143" s="8">
        <f t="shared" si="10"/>
        <v>0.50415843752362932</v>
      </c>
      <c r="P143" s="8">
        <f>4.903*(10^(-9))*(0.34-0.14*SQRT(K143))*(1.35*(N143/M143)-0.35)*(('Data 4day'!C143+273.16)^4+('Data 4day'!D143+273.16)^4)/2</f>
        <v>0.97480730774162405</v>
      </c>
      <c r="Q143" s="8">
        <f t="shared" si="11"/>
        <v>-0.47064887021799473</v>
      </c>
    </row>
    <row r="144" spans="1:17" s="39" customFormat="1" ht="38.1" customHeight="1" x14ac:dyDescent="0.3">
      <c r="A144" s="38">
        <v>43756</v>
      </c>
      <c r="B144" s="8">
        <f>1+0.033*COS(2*'Data 4day'!A143*PI()/365)</f>
        <v>1.0091112001122164</v>
      </c>
      <c r="C144" s="8">
        <f>0.409*SIN(((2*PI()*'Data 4day'!A143)/365)-1.39)</f>
        <v>-0.18176795414041763</v>
      </c>
      <c r="D144" s="8">
        <f>ACOS(-TAN('Data 4day'!$E$2*PI()/180)*TAN(C144))</f>
        <v>1.5124948880577691</v>
      </c>
      <c r="E144" s="23">
        <f>('Data 4day'!C144+'Data 4day'!D144)/2</f>
        <v>24.799999999999997</v>
      </c>
      <c r="F144" s="8">
        <f t="shared" si="8"/>
        <v>0.18673033901982344</v>
      </c>
      <c r="G144" s="8">
        <f>'Data 4day'!E143*4.87/LN(67.8*'Data 4day'!$H$2-5.42)</f>
        <v>2.7783950104130644</v>
      </c>
      <c r="H144" s="8">
        <f>0.6108*EXP(17.27*'Data 4day'!C144/('Data 4day'!C144+237.3))</f>
        <v>4.0992081541413299</v>
      </c>
      <c r="I144" s="8">
        <f>0.6108*EXP(17.27*'Data 4day'!D144/('Data 4day'!D144+237.3))</f>
        <v>2.3673876975032684</v>
      </c>
      <c r="J144" s="8">
        <f t="shared" si="9"/>
        <v>3.2332979258222991</v>
      </c>
      <c r="K144" s="8">
        <f>(I144*'Data 4day'!F144+H144*'Data 4day'!G144)/200</f>
        <v>2.4833646805004208</v>
      </c>
      <c r="L144" s="8">
        <f>24*60/PI()*0.0082*B144*(D144*SIN('Data 4day'!$E$2)*SIN(C144)+COS('Data 4day'!$E$2)*COS(C144)*SIN(D144))</f>
        <v>2.1276299538696986</v>
      </c>
      <c r="M144" s="8">
        <f>(0.75+2/100000*'Data 4day'!$E$3)*L144</f>
        <v>1.6178498169225186</v>
      </c>
      <c r="N144" s="8">
        <f>(0.25+0.5*(1-'Data 4day'!H144/8))*L144</f>
        <v>0.53190748846742464</v>
      </c>
      <c r="O144" s="8">
        <f t="shared" si="10"/>
        <v>0.40956876611991699</v>
      </c>
      <c r="P144" s="8">
        <f>4.903*(10^(-9))*(0.34-0.14*SQRT(K144))*(1.35*(N144/M144)-0.35)*(('Data 4day'!C144+273.16)^4+('Data 4day'!D144+273.16)^4)/2</f>
        <v>0.43356320026878231</v>
      </c>
      <c r="Q144" s="8">
        <f t="shared" si="11"/>
        <v>-2.3994434148865318E-2</v>
      </c>
    </row>
    <row r="145" spans="1:17" s="39" customFormat="1" ht="38.1" customHeight="1" x14ac:dyDescent="0.3">
      <c r="A145" s="38">
        <v>43757</v>
      </c>
      <c r="B145" s="8">
        <f>1+0.033*COS(2*'Data 4day'!A144*PI()/365)</f>
        <v>1.0096558110759004</v>
      </c>
      <c r="C145" s="8">
        <f>0.409*SIN(((2*PI()*'Data 4day'!A144)/365)-1.39)</f>
        <v>-0.18804781962118322</v>
      </c>
      <c r="D145" s="8">
        <f>ACOS(-TAN('Data 4day'!$E$2*PI()/180)*TAN(C145))</f>
        <v>1.5104307110590953</v>
      </c>
      <c r="E145" s="23">
        <f>('Data 4day'!C145+'Data 4day'!D145)/2</f>
        <v>24.3</v>
      </c>
      <c r="F145" s="8">
        <f t="shared" si="8"/>
        <v>0.18192588494728229</v>
      </c>
      <c r="G145" s="8">
        <f>'Data 4day'!E144*4.87/LN(67.8*'Data 4day'!$H$2-5.42)</f>
        <v>2.5005555093717584</v>
      </c>
      <c r="H145" s="8">
        <f>0.6108*EXP(17.27*'Data 4day'!C145/('Data 4day'!C145+237.3))</f>
        <v>3.9596126295507381</v>
      </c>
      <c r="I145" s="8">
        <f>0.6108*EXP(17.27*'Data 4day'!D145/('Data 4day'!D145+237.3))</f>
        <v>2.3094882494907831</v>
      </c>
      <c r="J145" s="8">
        <f t="shared" si="9"/>
        <v>3.1345504395207606</v>
      </c>
      <c r="K145" s="8">
        <f>(I145*'Data 4day'!F145+H145*'Data 4day'!G145)/200</f>
        <v>2.3828988361338967</v>
      </c>
      <c r="L145" s="8">
        <f>24*60/PI()*0.0082*B145*(D145*SIN('Data 4day'!$E$2)*SIN(C145)+COS('Data 4day'!$E$2)*COS(C145)*SIN(D145))</f>
        <v>2.159633075815953</v>
      </c>
      <c r="M145" s="8">
        <f>(0.75+2/100000*'Data 4day'!$E$3)*L145</f>
        <v>1.6421849908504507</v>
      </c>
      <c r="N145" s="8">
        <f>(0.25+0.5*(1-'Data 4day'!H145/8))*L145</f>
        <v>0.53990826895398825</v>
      </c>
      <c r="O145" s="8">
        <f t="shared" si="10"/>
        <v>0.41572936709457098</v>
      </c>
      <c r="P145" s="8">
        <f>4.903*(10^(-9))*(0.34-0.14*SQRT(K145))*(1.35*(N145/M145)-0.35)*(('Data 4day'!C145+273.16)^4+('Data 4day'!D145+273.16)^4)/2</f>
        <v>0.44690037369868374</v>
      </c>
      <c r="Q145" s="8">
        <f t="shared" si="11"/>
        <v>-3.1171006604112761E-2</v>
      </c>
    </row>
    <row r="146" spans="1:17" s="39" customFormat="1" ht="38.1" customHeight="1" x14ac:dyDescent="0.3">
      <c r="A146" s="38">
        <v>43758</v>
      </c>
      <c r="B146" s="8">
        <f>1+0.033*COS(2*'Data 4day'!A145*PI()/365)</f>
        <v>1.0101975608143732</v>
      </c>
      <c r="C146" s="8">
        <f>0.409*SIN(((2*PI()*'Data 4day'!A145)/365)-1.39)</f>
        <v>-0.19427196247459103</v>
      </c>
      <c r="D146" s="8">
        <f>ACOS(-TAN('Data 4day'!$E$2*PI()/180)*TAN(C146))</f>
        <v>1.5083797215178167</v>
      </c>
      <c r="E146" s="23">
        <f>('Data 4day'!C146+'Data 4day'!D146)/2</f>
        <v>25.05</v>
      </c>
      <c r="F146" s="8">
        <f t="shared" si="8"/>
        <v>0.18917237426716429</v>
      </c>
      <c r="G146" s="8">
        <f>'Data 4day'!E145*4.87/LN(67.8*'Data 4day'!$H$2-5.42)</f>
        <v>3.0562345114543712</v>
      </c>
      <c r="H146" s="8">
        <f>0.6108*EXP(17.27*'Data 4day'!C146/('Data 4day'!C146+237.3))</f>
        <v>4.0288844232591545</v>
      </c>
      <c r="I146" s="8">
        <f>0.6108*EXP(17.27*'Data 4day'!D146/('Data 4day'!D146+237.3))</f>
        <v>2.4870053972720654</v>
      </c>
      <c r="J146" s="8">
        <f t="shared" si="9"/>
        <v>3.2579449102656097</v>
      </c>
      <c r="K146" s="8">
        <f>(I146*'Data 4day'!F146+H146*'Data 4day'!G146)/200</f>
        <v>2.6700487474796808</v>
      </c>
      <c r="L146" s="8">
        <f>24*60/PI()*0.0082*B146*(D146*SIN('Data 4day'!$E$2)*SIN(C146)+COS('Data 4day'!$E$2)*COS(C146)*SIN(D146))</f>
        <v>2.1912060321584743</v>
      </c>
      <c r="M146" s="8">
        <f>(0.75+2/100000*'Data 4day'!$E$3)*L146</f>
        <v>1.6661930668533038</v>
      </c>
      <c r="N146" s="8">
        <f>(0.25+0.5*(1-'Data 4day'!H146/8))*L146</f>
        <v>0.54780150803961858</v>
      </c>
      <c r="O146" s="8">
        <f t="shared" si="10"/>
        <v>0.42180716119050632</v>
      </c>
      <c r="P146" s="8">
        <f>4.903*(10^(-9))*(0.34-0.14*SQRT(K146))*(1.35*(N146/M146)-0.35)*(('Data 4day'!C146+273.16)^4+('Data 4day'!D146+273.16)^4)/2</f>
        <v>0.40521850841226487</v>
      </c>
      <c r="Q146" s="8">
        <f t="shared" si="11"/>
        <v>1.6588652778241453E-2</v>
      </c>
    </row>
    <row r="147" spans="1:17" s="39" customFormat="1" ht="38.1" customHeight="1" x14ac:dyDescent="0.3">
      <c r="A147" s="38">
        <v>43759</v>
      </c>
      <c r="B147" s="8">
        <f>1+0.033*COS(2*'Data 4day'!A146*PI()/365)</f>
        <v>1.0107362887954954</v>
      </c>
      <c r="C147" s="8">
        <f>0.409*SIN(((2*PI()*'Data 4day'!A146)/365)-1.39)</f>
        <v>-0.20043853835278497</v>
      </c>
      <c r="D147" s="8">
        <f>ACOS(-TAN('Data 4day'!$E$2*PI()/180)*TAN(C147))</f>
        <v>1.5063424818184474</v>
      </c>
      <c r="E147" s="23">
        <f>('Data 4day'!C147+'Data 4day'!D147)/2</f>
        <v>25.9</v>
      </c>
      <c r="F147" s="8">
        <f t="shared" si="8"/>
        <v>0.19767751536034411</v>
      </c>
      <c r="G147" s="8">
        <f>'Data 4day'!E146*4.87/LN(67.8*'Data 4day'!$H$2-5.42)</f>
        <v>8.3351850312391953</v>
      </c>
      <c r="H147" s="8">
        <f>0.6108*EXP(17.27*'Data 4day'!C147/('Data 4day'!C147+237.3))</f>
        <v>4.3912919467167955</v>
      </c>
      <c r="I147" s="8">
        <f>0.6108*EXP(17.27*'Data 4day'!D147/('Data 4day'!D147+237.3))</f>
        <v>2.5177224920902961</v>
      </c>
      <c r="J147" s="8">
        <f t="shared" si="9"/>
        <v>3.4545072194035455</v>
      </c>
      <c r="K147" s="8">
        <f>(I147*'Data 4day'!F147+H147*'Data 4day'!G147)/200</f>
        <v>2.5813395315041823</v>
      </c>
      <c r="L147" s="8">
        <f>24*60/PI()*0.0082*B147*(D147*SIN('Data 4day'!$E$2)*SIN(C147)+COS('Data 4day'!$E$2)*COS(C147)*SIN(D147))</f>
        <v>2.2223419029429858</v>
      </c>
      <c r="M147" s="8">
        <f>(0.75+2/100000*'Data 4day'!$E$3)*L147</f>
        <v>1.6898687829978463</v>
      </c>
      <c r="N147" s="8">
        <f>(0.25+0.5*(1-'Data 4day'!H147/8))*L147</f>
        <v>0.83337821360361963</v>
      </c>
      <c r="O147" s="8">
        <f t="shared" si="10"/>
        <v>0.64170122447478717</v>
      </c>
      <c r="P147" s="8">
        <f>4.903*(10^(-9))*(0.34-0.14*SQRT(K147))*(1.35*(N147/M147)-0.35)*(('Data 4day'!C147+273.16)^4+('Data 4day'!D147+273.16)^4)/2</f>
        <v>1.4271259992750509</v>
      </c>
      <c r="Q147" s="8">
        <f t="shared" si="11"/>
        <v>-0.78542477480026374</v>
      </c>
    </row>
    <row r="148" spans="1:17" s="39" customFormat="1" ht="38.1" customHeight="1" x14ac:dyDescent="0.3">
      <c r="A148" s="38">
        <v>43760</v>
      </c>
      <c r="B148" s="8">
        <f>1+0.033*COS(2*'Data 4day'!A147*PI()/365)</f>
        <v>1.0112718353825392</v>
      </c>
      <c r="C148" s="8">
        <f>0.409*SIN(((2*PI()*'Data 4day'!A147)/365)-1.39)</f>
        <v>-0.20654571996624763</v>
      </c>
      <c r="D148" s="8">
        <f>ACOS(-TAN('Data 4day'!$E$2*PI()/180)*TAN(C148))</f>
        <v>1.5043195620749072</v>
      </c>
      <c r="E148" s="23">
        <f>('Data 4day'!C148+'Data 4day'!D148)/2</f>
        <v>26.650000000000002</v>
      </c>
      <c r="F148" s="8">
        <f t="shared" si="8"/>
        <v>0.20544717183601541</v>
      </c>
      <c r="G148" s="8">
        <f>'Data 4day'!E147*4.87/LN(67.8*'Data 4day'!$H$2-5.42)</f>
        <v>7.2238270270739688</v>
      </c>
      <c r="H148" s="8">
        <f>0.6108*EXP(17.27*'Data 4day'!C148/('Data 4day'!C148+237.3))</f>
        <v>4.8087773652629577</v>
      </c>
      <c r="I148" s="8">
        <f>0.6108*EXP(17.27*'Data 4day'!D148/('Data 4day'!D148+237.3))</f>
        <v>2.5023227554890153</v>
      </c>
      <c r="J148" s="8">
        <f t="shared" si="9"/>
        <v>3.6555500603759867</v>
      </c>
      <c r="K148" s="8">
        <f>(I148*'Data 4day'!F148+H148*'Data 4day'!G148)/200</f>
        <v>2.6708160015243534</v>
      </c>
      <c r="L148" s="8">
        <f>24*60/PI()*0.0082*B148*(D148*SIN('Data 4day'!$E$2)*SIN(C148)+COS('Data 4day'!$E$2)*COS(C148)*SIN(D148))</f>
        <v>2.2530340786293106</v>
      </c>
      <c r="M148" s="8">
        <f>(0.75+2/100000*'Data 4day'!$E$3)*L148</f>
        <v>1.7132071133897278</v>
      </c>
      <c r="N148" s="8">
        <f>(0.25+0.5*(1-'Data 4day'!H148/8))*L148</f>
        <v>0.70407314957165956</v>
      </c>
      <c r="O148" s="8">
        <f t="shared" si="10"/>
        <v>0.54213632517017785</v>
      </c>
      <c r="P148" s="8">
        <f>4.903*(10^(-9))*(0.34-0.14*SQRT(K148))*(1.35*(N148/M148)-0.35)*(('Data 4day'!C148+273.16)^4+('Data 4day'!D148+273.16)^4)/2</f>
        <v>0.90406507045452178</v>
      </c>
      <c r="Q148" s="8">
        <f t="shared" si="11"/>
        <v>-0.36192874528434393</v>
      </c>
    </row>
    <row r="149" spans="1:17" s="39" customFormat="1" ht="38.1" customHeight="1" x14ac:dyDescent="0.3">
      <c r="A149" s="38">
        <v>43761</v>
      </c>
      <c r="B149" s="8">
        <f>1+0.033*COS(2*'Data 4day'!A148*PI()/365)</f>
        <v>1.0118040418814931</v>
      </c>
      <c r="C149" s="8">
        <f>0.409*SIN(((2*PI()*'Data 4day'!A148)/365)-1.39)</f>
        <v>-0.212591697625262</v>
      </c>
      <c r="D149" s="8">
        <f>ACOS(-TAN('Data 4day'!$E$2*PI()/180)*TAN(C149))</f>
        <v>1.5023115401290768</v>
      </c>
      <c r="E149" s="23">
        <f>('Data 4day'!C149+'Data 4day'!D149)/2</f>
        <v>26.35</v>
      </c>
      <c r="F149" s="8">
        <f t="shared" si="8"/>
        <v>0.20230903762868169</v>
      </c>
      <c r="G149" s="8">
        <f>'Data 4day'!E148*4.87/LN(67.8*'Data 4day'!$H$2-5.42)</f>
        <v>5.8346295218674369</v>
      </c>
      <c r="H149" s="8">
        <f>0.6108*EXP(17.27*'Data 4day'!C149/('Data 4day'!C149+237.3))</f>
        <v>4.5698943880770111</v>
      </c>
      <c r="I149" s="8">
        <f>0.6108*EXP(17.27*'Data 4day'!D149/('Data 4day'!D149+237.3))</f>
        <v>2.548770598472057</v>
      </c>
      <c r="J149" s="8">
        <f t="shared" si="9"/>
        <v>3.559332493274534</v>
      </c>
      <c r="K149" s="8">
        <f>(I149*'Data 4day'!F149+H149*'Data 4day'!G149)/200</f>
        <v>2.5730176417968869</v>
      </c>
      <c r="L149" s="8">
        <f>24*60/PI()*0.0082*B149*(D149*SIN('Data 4day'!$E$2)*SIN(C149)+COS('Data 4day'!$E$2)*COS(C149)*SIN(D149))</f>
        <v>2.2832762600903416</v>
      </c>
      <c r="M149" s="8">
        <f>(0.75+2/100000*'Data 4day'!$E$3)*L149</f>
        <v>1.7362032681726955</v>
      </c>
      <c r="N149" s="8">
        <f>(0.25+0.5*(1-'Data 4day'!H149/8))*L149</f>
        <v>0.85622859753387814</v>
      </c>
      <c r="O149" s="8">
        <f t="shared" si="10"/>
        <v>0.65929602010108623</v>
      </c>
      <c r="P149" s="8">
        <f>4.903*(10^(-9))*(0.34-0.14*SQRT(K149))*(1.35*(N149/M149)-0.35)*(('Data 4day'!C149+273.16)^4+('Data 4day'!D149+273.16)^4)/2</f>
        <v>1.4404883361345593</v>
      </c>
      <c r="Q149" s="8">
        <f t="shared" si="11"/>
        <v>-0.78119231603347306</v>
      </c>
    </row>
    <row r="150" spans="1:17" s="39" customFormat="1" ht="38.1" customHeight="1" x14ac:dyDescent="0.3">
      <c r="A150" s="38">
        <v>43762</v>
      </c>
      <c r="B150" s="8">
        <f>1+0.033*COS(2*'Data 4day'!A149*PI()/365)</f>
        <v>1.0123327505880855</v>
      </c>
      <c r="C150" s="8">
        <f>0.409*SIN(((2*PI()*'Data 4day'!A149)/365)-1.39)</f>
        <v>-0.21857467977616568</v>
      </c>
      <c r="D150" s="8">
        <f>ACOS(-TAN('Data 4day'!$E$2*PI()/180)*TAN(C150))</f>
        <v>1.5003190015211245</v>
      </c>
      <c r="E150" s="23">
        <f>('Data 4day'!C150+'Data 4day'!D150)/2</f>
        <v>24.45</v>
      </c>
      <c r="F150" s="8">
        <f t="shared" si="8"/>
        <v>0.1833561523286838</v>
      </c>
      <c r="G150" s="8">
        <f>'Data 4day'!E149*4.87/LN(67.8*'Data 4day'!$H$2-5.42)</f>
        <v>4.7232715177022104</v>
      </c>
      <c r="H150" s="8">
        <f>0.6108*EXP(17.27*'Data 4day'!C150/('Data 4day'!C150+237.3))</f>
        <v>4.0056776000859209</v>
      </c>
      <c r="I150" s="8">
        <f>0.6108*EXP(17.27*'Data 4day'!D150/('Data 4day'!D150+237.3))</f>
        <v>2.3238457638211925</v>
      </c>
      <c r="J150" s="8">
        <f t="shared" si="9"/>
        <v>3.1647616819535567</v>
      </c>
      <c r="K150" s="8">
        <f>(I150*'Data 4day'!F150+H150*'Data 4day'!G150)/200</f>
        <v>2.4120014812068979</v>
      </c>
      <c r="L150" s="8">
        <f>24*60/PI()*0.0082*B150*(D150*SIN('Data 4day'!$E$2)*SIN(C150)+COS('Data 4day'!$E$2)*COS(C150)*SIN(D150))</f>
        <v>2.3130624581221051</v>
      </c>
      <c r="M150" s="8">
        <f>(0.75+2/100000*'Data 4day'!$E$3)*L150</f>
        <v>1.7588526931560486</v>
      </c>
      <c r="N150" s="8">
        <f>(0.25+0.5*(1-'Data 4day'!H150/8))*L150</f>
        <v>0.57826561453052627</v>
      </c>
      <c r="O150" s="8">
        <f t="shared" si="10"/>
        <v>0.44526452318850523</v>
      </c>
      <c r="P150" s="8">
        <f>4.903*(10^(-9))*(0.34-0.14*SQRT(K150))*(1.35*(N150/M150)-0.35)*(('Data 4day'!C150+273.16)^4+('Data 4day'!D150+273.16)^4)/2</f>
        <v>0.44305969648935478</v>
      </c>
      <c r="Q150" s="8">
        <f t="shared" si="11"/>
        <v>2.2048266991504528E-3</v>
      </c>
    </row>
    <row r="151" spans="1:17" s="39" customFormat="1" ht="38.1" customHeight="1" x14ac:dyDescent="0.3">
      <c r="A151" s="38">
        <v>43763</v>
      </c>
      <c r="B151" s="8">
        <f>1+0.033*COS(2*'Data 4day'!A150*PI()/365)</f>
        <v>1.012857804834516</v>
      </c>
      <c r="C151" s="8">
        <f>0.409*SIN(((2*PI()*'Data 4day'!A150)/365)-1.39)</f>
        <v>-0.22449289353222343</v>
      </c>
      <c r="D151" s="8">
        <f>ACOS(-TAN('Data 4day'!$E$2*PI()/180)*TAN(C151))</f>
        <v>1.4983425394307148</v>
      </c>
      <c r="E151" s="23">
        <f>('Data 4day'!C151+'Data 4day'!D151)/2</f>
        <v>23.9</v>
      </c>
      <c r="F151" s="8">
        <f t="shared" si="8"/>
        <v>0.17815773880284055</v>
      </c>
      <c r="G151" s="8">
        <f>'Data 4day'!E150*4.87/LN(67.8*'Data 4day'!$H$2-5.42)</f>
        <v>3.0562345114543712</v>
      </c>
      <c r="H151" s="8">
        <f>0.6108*EXP(17.27*'Data 4day'!C151/('Data 4day'!C151+237.3))</f>
        <v>3.8019951744225149</v>
      </c>
      <c r="I151" s="8">
        <f>0.6108*EXP(17.27*'Data 4day'!D151/('Data 4day'!D151+237.3))</f>
        <v>2.2952083710657747</v>
      </c>
      <c r="J151" s="8">
        <f t="shared" si="9"/>
        <v>3.0486017727441448</v>
      </c>
      <c r="K151" s="8">
        <f>(I151*'Data 4day'!F151+H151*'Data 4day'!G151)/200</f>
        <v>2.5283856437093637</v>
      </c>
      <c r="L151" s="8">
        <f>24*60/PI()*0.0082*B151*(D151*SIN('Data 4day'!$E$2)*SIN(C151)+COS('Data 4day'!$E$2)*COS(C151)*SIN(D151))</f>
        <v>2.3423869924639793</v>
      </c>
      <c r="M151" s="8">
        <f>(0.75+2/100000*'Data 4day'!$E$3)*L151</f>
        <v>1.7811510690696097</v>
      </c>
      <c r="N151" s="8">
        <f>(0.25+0.5*(1-'Data 4day'!H151/8))*L151</f>
        <v>0.7319959351449935</v>
      </c>
      <c r="O151" s="8">
        <f t="shared" si="10"/>
        <v>0.56363687006164498</v>
      </c>
      <c r="P151" s="8">
        <f>4.903*(10^(-9))*(0.34-0.14*SQRT(K151))*(1.35*(N151/M151)-0.35)*(('Data 4day'!C151+273.16)^4+('Data 4day'!D151+273.16)^4)/2</f>
        <v>0.91901984513386081</v>
      </c>
      <c r="Q151" s="8">
        <f t="shared" si="11"/>
        <v>-0.35538297507221583</v>
      </c>
    </row>
    <row r="152" spans="1:17" s="39" customFormat="1" ht="38.1" customHeight="1" x14ac:dyDescent="0.3">
      <c r="A152" s="38">
        <v>43764</v>
      </c>
      <c r="B152" s="8">
        <f>1+0.033*COS(2*'Data 4day'!A151*PI()/365)</f>
        <v>1.0133790490358798</v>
      </c>
      <c r="C152" s="8">
        <f>0.409*SIN(((2*PI()*'Data 4day'!A151)/365)-1.39)</f>
        <v>-0.23034458519897447</v>
      </c>
      <c r="D152" s="8">
        <f>ACOS(-TAN('Data 4day'!$E$2*PI()/180)*TAN(C152))</f>
        <v>1.4963827545882309</v>
      </c>
      <c r="E152" s="23">
        <f>('Data 4day'!C152+'Data 4day'!D152)/2</f>
        <v>23.6</v>
      </c>
      <c r="F152" s="8">
        <f t="shared" si="8"/>
        <v>0.17537501030785446</v>
      </c>
      <c r="G152" s="8">
        <f>'Data 4day'!E151*4.87/LN(67.8*'Data 4day'!$H$2-5.42)</f>
        <v>4.1675925156195976</v>
      </c>
      <c r="H152" s="8">
        <f>0.6108*EXP(17.27*'Data 4day'!C152/('Data 4day'!C152+237.3))</f>
        <v>3.671270209291702</v>
      </c>
      <c r="I152" s="8">
        <f>0.6108*EXP(17.27*'Data 4day'!D152/('Data 4day'!D152+237.3))</f>
        <v>2.2952083710657747</v>
      </c>
      <c r="J152" s="8">
        <f t="shared" si="9"/>
        <v>2.9832392901787381</v>
      </c>
      <c r="K152" s="8">
        <f>(I152*'Data 4day'!F152+H152*'Data 4day'!G152)/200</f>
        <v>2.2689062494422676</v>
      </c>
      <c r="L152" s="8">
        <f>24*60/PI()*0.0082*B152*(D152*SIN('Data 4day'!$E$2)*SIN(C152)+COS('Data 4day'!$E$2)*COS(C152)*SIN(D152))</f>
        <v>2.3712444903292842</v>
      </c>
      <c r="M152" s="8">
        <f>(0.75+2/100000*'Data 4day'!$E$3)*L152</f>
        <v>1.8030943104463877</v>
      </c>
      <c r="N152" s="8">
        <f>(0.25+0.5*(1-'Data 4day'!H152/8))*L152</f>
        <v>1.0374194645190618</v>
      </c>
      <c r="O152" s="8">
        <f t="shared" si="10"/>
        <v>0.79881298767967757</v>
      </c>
      <c r="P152" s="8">
        <f>4.903*(10^(-9))*(0.34-0.14*SQRT(K152))*(1.35*(N152/M152)-0.35)*(('Data 4day'!C152+273.16)^4+('Data 4day'!D152+273.16)^4)/2</f>
        <v>2.0973827917730636</v>
      </c>
      <c r="Q152" s="8">
        <f t="shared" si="11"/>
        <v>-1.2985698040933862</v>
      </c>
    </row>
    <row r="153" spans="1:17" s="39" customFormat="1" ht="38.1" customHeight="1" x14ac:dyDescent="0.3">
      <c r="A153" s="38">
        <v>43765</v>
      </c>
      <c r="B153" s="8">
        <f>1+0.033*COS(2*'Data 4day'!A152*PI()/365)</f>
        <v>1.013896328736271</v>
      </c>
      <c r="C153" s="8">
        <f>0.409*SIN(((2*PI()*'Data 4day'!A152)/365)-1.39)</f>
        <v>-0.23612802079388742</v>
      </c>
      <c r="D153" s="8">
        <f>ACOS(-TAN('Data 4day'!$E$2*PI()/180)*TAN(C153))</f>
        <v>1.4944402551551976</v>
      </c>
      <c r="E153" s="23">
        <f>('Data 4day'!C153+'Data 4day'!D153)/2</f>
        <v>24.85</v>
      </c>
      <c r="F153" s="8">
        <f t="shared" si="8"/>
        <v>0.18721660940746793</v>
      </c>
      <c r="G153" s="8">
        <f>'Data 4day'!E152*4.87/LN(67.8*'Data 4day'!$H$2-5.42)</f>
        <v>2.222716008330452</v>
      </c>
      <c r="H153" s="8">
        <f>0.6108*EXP(17.27*'Data 4day'!C153/('Data 4day'!C153+237.3))</f>
        <v>4.1946326109173357</v>
      </c>
      <c r="I153" s="8">
        <f>0.6108*EXP(17.27*'Data 4day'!D153/('Data 4day'!D153+237.3))</f>
        <v>2.3238457638211925</v>
      </c>
      <c r="J153" s="8">
        <f t="shared" si="9"/>
        <v>3.2592391873692641</v>
      </c>
      <c r="K153" s="8">
        <f>(I153*'Data 4day'!F153+H153*'Data 4day'!G153)/200</f>
        <v>2.4363314557465063</v>
      </c>
      <c r="L153" s="8">
        <f>24*60/PI()*0.0082*B153*(D153*SIN('Data 4day'!$E$2)*SIN(C153)+COS('Data 4day'!$E$2)*COS(C153)*SIN(D153))</f>
        <v>2.3996298844474433</v>
      </c>
      <c r="M153" s="8">
        <f>(0.75+2/100000*'Data 4day'!$E$3)*L153</f>
        <v>1.8246785641338359</v>
      </c>
      <c r="N153" s="8">
        <f>(0.25+0.5*(1-'Data 4day'!H153/8))*L153</f>
        <v>0.89986120666779124</v>
      </c>
      <c r="O153" s="8">
        <f t="shared" si="10"/>
        <v>0.69289312913419931</v>
      </c>
      <c r="P153" s="8">
        <f>4.903*(10^(-9))*(0.34-0.14*SQRT(K153))*(1.35*(N153/M153)-0.35)*(('Data 4day'!C153+273.16)^4+('Data 4day'!D153+273.16)^4)/2</f>
        <v>1.4858243876600983</v>
      </c>
      <c r="Q153" s="8">
        <f t="shared" si="11"/>
        <v>-0.79293125852589896</v>
      </c>
    </row>
    <row r="154" spans="1:17" s="39" customFormat="1" ht="38.1" customHeight="1" x14ac:dyDescent="0.3">
      <c r="A154" s="38">
        <v>43766</v>
      </c>
      <c r="B154" s="8">
        <f>1+0.033*COS(2*'Data 4day'!A153*PI()/365)</f>
        <v>1.0144094906545502</v>
      </c>
      <c r="C154" s="8">
        <f>0.409*SIN(((2*PI()*'Data 4day'!A153)/365)-1.39)</f>
        <v>-0.2418414865601794</v>
      </c>
      <c r="D154" s="8">
        <f>ACOS(-TAN('Data 4day'!$E$2*PI()/180)*TAN(C154))</f>
        <v>1.492515656573131</v>
      </c>
      <c r="E154" s="23">
        <f>('Data 4day'!C154+'Data 4day'!D154)/2</f>
        <v>25.950000000000003</v>
      </c>
      <c r="F154" s="8">
        <f t="shared" si="8"/>
        <v>0.19818767999703066</v>
      </c>
      <c r="G154" s="8">
        <f>'Data 4day'!E153*4.87/LN(67.8*'Data 4day'!$H$2-5.42)</f>
        <v>2.5005555093717584</v>
      </c>
      <c r="H154" s="8">
        <f>0.6108*EXP(17.27*'Data 4day'!C154/('Data 4day'!C154+237.3))</f>
        <v>4.5182323834037019</v>
      </c>
      <c r="I154" s="8">
        <f>0.6108*EXP(17.27*'Data 4day'!D154/('Data 4day'!D154+237.3))</f>
        <v>2.4566163260716172</v>
      </c>
      <c r="J154" s="8">
        <f t="shared" si="9"/>
        <v>3.4874243547376595</v>
      </c>
      <c r="K154" s="8">
        <f>(I154*'Data 4day'!F154+H154*'Data 4day'!G154)/200</f>
        <v>2.5935124945901866</v>
      </c>
      <c r="L154" s="8">
        <f>24*60/PI()*0.0082*B154*(D154*SIN('Data 4day'!$E$2)*SIN(C154)+COS('Data 4day'!$E$2)*COS(C154)*SIN(D154))</f>
        <v>2.4275384106200582</v>
      </c>
      <c r="M154" s="8">
        <f>(0.75+2/100000*'Data 4day'!$E$3)*L154</f>
        <v>1.8459002074354922</v>
      </c>
      <c r="N154" s="8">
        <f>(0.25+0.5*(1-'Data 4day'!H154/8))*L154</f>
        <v>1.0620480546462754</v>
      </c>
      <c r="O154" s="8">
        <f t="shared" si="10"/>
        <v>0.81777700207763204</v>
      </c>
      <c r="P154" s="8">
        <f>4.903*(10^(-9))*(0.34-0.14*SQRT(K154))*(1.35*(N154/M154)-0.35)*(('Data 4day'!C154+273.16)^4+('Data 4day'!D154+273.16)^4)/2</f>
        <v>1.9215948624025356</v>
      </c>
      <c r="Q154" s="8">
        <f t="shared" si="11"/>
        <v>-1.1038178603249036</v>
      </c>
    </row>
    <row r="155" spans="1:17" s="39" customFormat="1" ht="38.1" customHeight="1" x14ac:dyDescent="0.3">
      <c r="A155" s="38">
        <v>43767</v>
      </c>
      <c r="B155" s="8">
        <f>1+0.033*COS(2*'Data 4day'!A154*PI()/365)</f>
        <v>1.0149183827297661</v>
      </c>
      <c r="C155" s="8">
        <f>0.409*SIN(((2*PI()*'Data 4day'!A154)/365)-1.39)</f>
        <v>-0.24748328947463652</v>
      </c>
      <c r="D155" s="8">
        <f>ACOS(-TAN('Data 4day'!$E$2*PI()/180)*TAN(C155))</f>
        <v>1.4906095813800935</v>
      </c>
      <c r="E155" s="23">
        <f>('Data 4day'!C155+'Data 4day'!D155)/2</f>
        <v>26.05</v>
      </c>
      <c r="F155" s="8">
        <f t="shared" si="8"/>
        <v>0.19921133453623632</v>
      </c>
      <c r="G155" s="8">
        <f>'Data 4day'!E154*4.87/LN(67.8*'Data 4day'!$H$2-5.42)</f>
        <v>2.7783950104130644</v>
      </c>
      <c r="H155" s="8">
        <f>0.6108*EXP(17.27*'Data 4day'!C155/('Data 4day'!C155+237.3))</f>
        <v>4.6483496796026218</v>
      </c>
      <c r="I155" s="8">
        <f>0.6108*EXP(17.27*'Data 4day'!D155/('Data 4day'!D155+237.3))</f>
        <v>2.4116412804606884</v>
      </c>
      <c r="J155" s="8">
        <f t="shared" si="9"/>
        <v>3.5299954800316549</v>
      </c>
      <c r="K155" s="8">
        <f>(I155*'Data 4day'!F155+H155*'Data 4day'!G155)/200</f>
        <v>2.4144916516923405</v>
      </c>
      <c r="L155" s="8">
        <f>24*60/PI()*0.0082*B155*(D155*SIN('Data 4day'!$E$2)*SIN(C155)+COS('Data 4day'!$E$2)*COS(C155)*SIN(D155))</f>
        <v>2.4549656047942392</v>
      </c>
      <c r="M155" s="8">
        <f>(0.75+2/100000*'Data 4day'!$E$3)*L155</f>
        <v>1.8667558458855393</v>
      </c>
      <c r="N155" s="8">
        <f>(0.25+0.5*(1-'Data 4day'!H155/8))*L155</f>
        <v>1.2274828023971196</v>
      </c>
      <c r="O155" s="8">
        <f t="shared" si="10"/>
        <v>0.94516175784578216</v>
      </c>
      <c r="P155" s="8">
        <f>4.903*(10^(-9))*(0.34-0.14*SQRT(K155))*(1.35*(N155/M155)-0.35)*(('Data 4day'!C155+273.16)^4+('Data 4day'!D155+273.16)^4)/2</f>
        <v>2.592899064988663</v>
      </c>
      <c r="Q155" s="8">
        <f t="shared" si="11"/>
        <v>-1.6477373071428807</v>
      </c>
    </row>
    <row r="156" spans="1:17" s="39" customFormat="1" ht="38.1" customHeight="1" x14ac:dyDescent="0.3">
      <c r="A156" s="38">
        <v>43768</v>
      </c>
      <c r="B156" s="8">
        <f>1+0.033*COS(2*'Data 4day'!A155*PI()/365)</f>
        <v>1.015422854166214</v>
      </c>
      <c r="C156" s="8">
        <f>0.409*SIN(((2*PI()*'Data 4day'!A155)/365)-1.39)</f>
        <v>-0.25305175774929578</v>
      </c>
      <c r="D156" s="8">
        <f>ACOS(-TAN('Data 4day'!$E$2*PI()/180)*TAN(C156))</f>
        <v>1.4887226589942957</v>
      </c>
      <c r="E156" s="23">
        <f>('Data 4day'!C156+'Data 4day'!D156)/2</f>
        <v>26.650000000000002</v>
      </c>
      <c r="F156" s="8">
        <f t="shared" si="8"/>
        <v>0.20544717183601541</v>
      </c>
      <c r="G156" s="8">
        <f>'Data 4day'!E155*4.87/LN(67.8*'Data 4day'!$H$2-5.42)</f>
        <v>2.222716008330452</v>
      </c>
      <c r="H156" s="8">
        <f>0.6108*EXP(17.27*'Data 4day'!C156/('Data 4day'!C156+237.3))</f>
        <v>4.9461187754219553</v>
      </c>
      <c r="I156" s="8">
        <f>0.6108*EXP(17.27*'Data 4day'!D156/('Data 4day'!D156+237.3))</f>
        <v>2.4265523121060211</v>
      </c>
      <c r="J156" s="8">
        <f t="shared" si="9"/>
        <v>3.6863355437639882</v>
      </c>
      <c r="K156" s="8">
        <f>(I156*'Data 4day'!F156+H156*'Data 4day'!G156)/200</f>
        <v>2.600375245724591</v>
      </c>
      <c r="L156" s="8">
        <f>24*60/PI()*0.0082*B156*(D156*SIN('Data 4day'!$E$2)*SIN(C156)+COS('Data 4day'!$E$2)*COS(C156)*SIN(D156))</f>
        <v>2.4819072996577334</v>
      </c>
      <c r="M156" s="8">
        <f>(0.75+2/100000*'Data 4day'!$E$3)*L156</f>
        <v>1.8872423106597405</v>
      </c>
      <c r="N156" s="8">
        <f>(0.25+0.5*(1-'Data 4day'!H156/8))*L156</f>
        <v>1.2409536498288667</v>
      </c>
      <c r="O156" s="8">
        <f t="shared" si="10"/>
        <v>0.95553431036822734</v>
      </c>
      <c r="P156" s="8">
        <f>4.903*(10^(-9))*(0.34-0.14*SQRT(K156))*(1.35*(N156/M156)-0.35)*(('Data 4day'!C156+273.16)^4+('Data 4day'!D156+273.16)^4)/2</f>
        <v>2.4392640175249438</v>
      </c>
      <c r="Q156" s="8">
        <f t="shared" si="11"/>
        <v>-1.4837297071567166</v>
      </c>
    </row>
    <row r="157" spans="1:17" s="39" customFormat="1" ht="38.1" customHeight="1" x14ac:dyDescent="0.3">
      <c r="A157" s="38">
        <v>43769</v>
      </c>
      <c r="B157" s="8">
        <f>1+0.033*COS(2*'Data 4day'!A156*PI()/365)</f>
        <v>1.0159227554781203</v>
      </c>
      <c r="C157" s="8">
        <f>0.409*SIN(((2*PI()*'Data 4day'!A156)/365)-1.39)</f>
        <v>-0.25854524132682943</v>
      </c>
      <c r="D157" s="8">
        <f>ACOS(-TAN('Data 4day'!$E$2*PI()/180)*TAN(C157))</f>
        <v>1.486855525464152</v>
      </c>
      <c r="E157" s="23">
        <f>('Data 4day'!C157+'Data 4day'!D157)/2</f>
        <v>27.200000000000003</v>
      </c>
      <c r="F157" s="8">
        <f t="shared" si="8"/>
        <v>0.21130681013503461</v>
      </c>
      <c r="G157" s="8">
        <f>'Data 4day'!E156*4.87/LN(67.8*'Data 4day'!$H$2-5.42)</f>
        <v>1.667037006247839</v>
      </c>
      <c r="H157" s="8">
        <f>0.6108*EXP(17.27*'Data 4day'!C157/('Data 4day'!C157+237.3))</f>
        <v>4.9461187754219553</v>
      </c>
      <c r="I157" s="8">
        <f>0.6108*EXP(17.27*'Data 4day'!D157/('Data 4day'!D157+237.3))</f>
        <v>2.5959699942202965</v>
      </c>
      <c r="J157" s="8">
        <f t="shared" si="9"/>
        <v>3.7710443848211259</v>
      </c>
      <c r="K157" s="8">
        <f>(I157*'Data 4day'!F157+H157*'Data 4day'!G157)/200</f>
        <v>2.5525000487422589</v>
      </c>
      <c r="L157" s="8">
        <f>24*60/PI()*0.0082*B157*(D157*SIN('Data 4day'!$E$2)*SIN(C157)+COS('Data 4day'!$E$2)*COS(C157)*SIN(D157))</f>
        <v>2.5083596207613672</v>
      </c>
      <c r="M157" s="8">
        <f>(0.75+2/100000*'Data 4day'!$E$3)*L157</f>
        <v>1.9073566556269435</v>
      </c>
      <c r="N157" s="8">
        <f>(0.25+0.5*(1-'Data 4day'!H157/8))*L157</f>
        <v>0.78386238148792731</v>
      </c>
      <c r="O157" s="8">
        <f t="shared" si="10"/>
        <v>0.60357403374570406</v>
      </c>
      <c r="P157" s="8">
        <f>4.903*(10^(-9))*(0.34-0.14*SQRT(K157))*(1.35*(N157/M157)-0.35)*(('Data 4day'!C157+273.16)^4+('Data 4day'!D157+273.16)^4)/2</f>
        <v>0.95264899482244025</v>
      </c>
      <c r="Q157" s="8">
        <f t="shared" si="11"/>
        <v>-0.34907496107673619</v>
      </c>
    </row>
    <row r="158" spans="1:17" s="39" customFormat="1" ht="38.1" customHeight="1" x14ac:dyDescent="0.3">
      <c r="A158" s="38">
        <v>43770</v>
      </c>
      <c r="B158" s="8">
        <f>1+0.033*COS(2*'Data 4day'!A157*PI()/365)</f>
        <v>1.0164179385339369</v>
      </c>
      <c r="C158" s="8">
        <f>0.409*SIN(((2*PI()*'Data 4day'!A157)/365)-1.39)</f>
        <v>-0.26396211236949496</v>
      </c>
      <c r="D158" s="8">
        <f>ACOS(-TAN('Data 4day'!$E$2*PI()/180)*TAN(C158))</f>
        <v>1.4850088231842651</v>
      </c>
      <c r="E158" s="23">
        <f>('Data 4day'!C158+'Data 4day'!D158)/2</f>
        <v>26.7</v>
      </c>
      <c r="F158" s="8">
        <f t="shared" si="8"/>
        <v>0.20597415419609683</v>
      </c>
      <c r="G158" s="8">
        <f>'Data 4day'!E157*4.87/LN(67.8*'Data 4day'!$H$2-5.42)</f>
        <v>1.667037006247839</v>
      </c>
      <c r="H158" s="8">
        <f>0.6108*EXP(17.27*'Data 4day'!C158/('Data 4day'!C158+237.3))</f>
        <v>4.4670786642686746</v>
      </c>
      <c r="I158" s="8">
        <f>0.6108*EXP(17.27*'Data 4day'!D158/('Data 4day'!D158+237.3))</f>
        <v>2.7255876066054592</v>
      </c>
      <c r="J158" s="8">
        <f t="shared" si="9"/>
        <v>3.5963331354370669</v>
      </c>
      <c r="K158" s="8">
        <f>(I158*'Data 4day'!F158+H158*'Data 4day'!G158)/200</f>
        <v>2.4805553106047658</v>
      </c>
      <c r="L158" s="8">
        <f>24*60/PI()*0.0082*B158*(D158*SIN('Data 4day'!$E$2)*SIN(C158)+COS('Data 4day'!$E$2)*COS(C158)*SIN(D158))</f>
        <v>2.5343189821755172</v>
      </c>
      <c r="M158" s="8">
        <f>(0.75+2/100000*'Data 4day'!$E$3)*L158</f>
        <v>1.9270961540462632</v>
      </c>
      <c r="N158" s="8">
        <f>(0.25+0.5*(1-'Data 4day'!H158/8))*L158</f>
        <v>0.6335797455438793</v>
      </c>
      <c r="O158" s="8">
        <f t="shared" si="10"/>
        <v>0.48785640406878705</v>
      </c>
      <c r="P158" s="8">
        <f>4.903*(10^(-9))*(0.34-0.14*SQRT(K158))*(1.35*(N158/M158)-0.35)*(('Data 4day'!C158+273.16)^4+('Data 4day'!D158+273.16)^4)/2</f>
        <v>0.44508079804344186</v>
      </c>
      <c r="Q158" s="8">
        <f t="shared" si="11"/>
        <v>4.2775606025345192E-2</v>
      </c>
    </row>
    <row r="159" spans="1:17" s="39" customFormat="1" ht="38.1" customHeight="1" x14ac:dyDescent="0.3">
      <c r="A159" s="38">
        <v>43771</v>
      </c>
      <c r="B159" s="8">
        <f>1+0.033*COS(2*'Data 4day'!A158*PI()/365)</f>
        <v>1.0169082566002379</v>
      </c>
      <c r="C159" s="8">
        <f>0.409*SIN(((2*PI()*'Data 4day'!A158)/365)-1.39)</f>
        <v>-0.26930076574149636</v>
      </c>
      <c r="D159" s="8">
        <f>ACOS(-TAN('Data 4day'!$E$2*PI()/180)*TAN(C159))</f>
        <v>1.4831832005768972</v>
      </c>
      <c r="E159" s="23">
        <f>('Data 4day'!C159+'Data 4day'!D159)/2</f>
        <v>25.1</v>
      </c>
      <c r="F159" s="8">
        <f t="shared" si="8"/>
        <v>0.18966399559757052</v>
      </c>
      <c r="G159" s="8">
        <f>'Data 4day'!E158*4.87/LN(67.8*'Data 4day'!$H$2-5.42)</f>
        <v>2.5005555093717584</v>
      </c>
      <c r="H159" s="8">
        <f>0.6108*EXP(17.27*'Data 4day'!C159/('Data 4day'!C159+237.3))</f>
        <v>4.1466816501200547</v>
      </c>
      <c r="I159" s="8">
        <f>0.6108*EXP(17.27*'Data 4day'!D159/('Data 4day'!D159+237.3))</f>
        <v>2.4265523121060211</v>
      </c>
      <c r="J159" s="8">
        <f t="shared" si="9"/>
        <v>3.2866169811130379</v>
      </c>
      <c r="K159" s="8">
        <f>(I159*'Data 4day'!F159+H159*'Data 4day'!G159)/200</f>
        <v>2.4914535973632281</v>
      </c>
      <c r="L159" s="8">
        <f>24*60/PI()*0.0082*B159*(D159*SIN('Data 4day'!$E$2)*SIN(C159)+COS('Data 4day'!$E$2)*COS(C159)*SIN(D159))</f>
        <v>2.5597820816883536</v>
      </c>
      <c r="M159" s="8">
        <f>(0.75+2/100000*'Data 4day'!$E$3)*L159</f>
        <v>1.946458294915824</v>
      </c>
      <c r="N159" s="8">
        <f>(0.25+0.5*(1-'Data 4day'!H159/8))*L159</f>
        <v>0.63994552042208841</v>
      </c>
      <c r="O159" s="8">
        <f t="shared" si="10"/>
        <v>0.49275805072500811</v>
      </c>
      <c r="P159" s="8">
        <f>4.903*(10^(-9))*(0.34-0.14*SQRT(K159))*(1.35*(N159/M159)-0.35)*(('Data 4day'!C159+273.16)^4+('Data 4day'!D159+273.16)^4)/2</f>
        <v>0.43397496519209106</v>
      </c>
      <c r="Q159" s="8">
        <f t="shared" si="11"/>
        <v>5.8783085532917057E-2</v>
      </c>
    </row>
    <row r="160" spans="1:17" s="39" customFormat="1" ht="38.1" customHeight="1" x14ac:dyDescent="0.3">
      <c r="A160" s="38">
        <v>43772</v>
      </c>
      <c r="B160" s="8">
        <f>1+0.033*COS(2*'Data 4day'!A159*PI()/365)</f>
        <v>1.0173935643851983</v>
      </c>
      <c r="C160" s="8">
        <f>0.409*SIN(((2*PI()*'Data 4day'!A159)/365)-1.39)</f>
        <v>-0.2745596194846221</v>
      </c>
      <c r="D160" s="8">
        <f>ACOS(-TAN('Data 4day'!$E$2*PI()/180)*TAN(C160))</f>
        <v>1.4813793117385705</v>
      </c>
      <c r="E160" s="23">
        <f>('Data 4day'!C160+'Data 4day'!D160)/2</f>
        <v>26.1</v>
      </c>
      <c r="F160" s="8">
        <f t="shared" si="8"/>
        <v>0.19972482824833868</v>
      </c>
      <c r="G160" s="8">
        <f>'Data 4day'!E159*4.87/LN(67.8*'Data 4day'!$H$2-5.42)</f>
        <v>1.9448765072891454</v>
      </c>
      <c r="H160" s="8">
        <f>0.6108*EXP(17.27*'Data 4day'!C160/('Data 4day'!C160+237.3))</f>
        <v>4.5439995866454055</v>
      </c>
      <c r="I160" s="8">
        <f>0.6108*EXP(17.27*'Data 4day'!D160/('Data 4day'!D160+237.3))</f>
        <v>2.4870053972720654</v>
      </c>
      <c r="J160" s="8">
        <f t="shared" si="9"/>
        <v>3.5155024919587357</v>
      </c>
      <c r="K160" s="8">
        <f>(I160*'Data 4day'!F160+H160*'Data 4day'!G160)/200</f>
        <v>2.4014957474509999</v>
      </c>
      <c r="L160" s="8">
        <f>24*60/PI()*0.0082*B160*(D160*SIN('Data 4day'!$E$2)*SIN(C160)+COS('Data 4day'!$E$2)*COS(C160)*SIN(D160))</f>
        <v>2.584745895554744</v>
      </c>
      <c r="M160" s="8">
        <f>(0.75+2/100000*'Data 4day'!$E$3)*L160</f>
        <v>1.9654407789798272</v>
      </c>
      <c r="N160" s="8">
        <f>(0.25+0.5*(1-'Data 4day'!H160/8))*L160</f>
        <v>1.1308263293052006</v>
      </c>
      <c r="O160" s="8">
        <f t="shared" si="10"/>
        <v>0.87073627356500449</v>
      </c>
      <c r="P160" s="8">
        <f>4.903*(10^(-9))*(0.34-0.14*SQRT(K160))*(1.35*(N160/M160)-0.35)*(('Data 4day'!C160+273.16)^4+('Data 4day'!D160+273.16)^4)/2</f>
        <v>2.0683808339297496</v>
      </c>
      <c r="Q160" s="8">
        <f t="shared" si="11"/>
        <v>-1.1976445603647452</v>
      </c>
    </row>
    <row r="161" spans="1:17" s="39" customFormat="1" ht="38.1" customHeight="1" x14ac:dyDescent="0.3">
      <c r="A161" s="38">
        <v>43773</v>
      </c>
      <c r="B161" s="8">
        <f>1+0.033*COS(2*'Data 4day'!A160*PI()/365)</f>
        <v>1.0178737180816473</v>
      </c>
      <c r="C161" s="8">
        <f>0.409*SIN(((2*PI()*'Data 4day'!A160)/365)-1.39)</f>
        <v>-0.27973711528701239</v>
      </c>
      <c r="D161" s="8">
        <f>ACOS(-TAN('Data 4day'!$E$2*PI()/180)*TAN(C161))</f>
        <v>1.4795978160515324</v>
      </c>
      <c r="E161" s="23">
        <f>('Data 4day'!C161+'Data 4day'!D161)/2</f>
        <v>26.2</v>
      </c>
      <c r="F161" s="8">
        <f t="shared" si="8"/>
        <v>0.20075515809842714</v>
      </c>
      <c r="G161" s="8">
        <f>'Data 4day'!E160*4.87/LN(67.8*'Data 4day'!$H$2-5.42)</f>
        <v>1.9448765072891454</v>
      </c>
      <c r="H161" s="8">
        <f>0.6108*EXP(17.27*'Data 4day'!C161/('Data 4day'!C161+237.3))</f>
        <v>4.492592251118583</v>
      </c>
      <c r="I161" s="8">
        <f>0.6108*EXP(17.27*'Data 4day'!D161/('Data 4day'!D161+237.3))</f>
        <v>2.548770598472057</v>
      </c>
      <c r="J161" s="8">
        <f t="shared" si="9"/>
        <v>3.52068142479532</v>
      </c>
      <c r="K161" s="8">
        <f>(I161*'Data 4day'!F161+H161*'Data 4day'!G161)/200</f>
        <v>2.4098166037298423</v>
      </c>
      <c r="L161" s="8">
        <f>24*60/PI()*0.0082*B161*(D161*SIN('Data 4day'!$E$2)*SIN(C161)+COS('Data 4day'!$E$2)*COS(C161)*SIN(D161))</f>
        <v>2.6092076728057676</v>
      </c>
      <c r="M161" s="8">
        <f>(0.75+2/100000*'Data 4day'!$E$3)*L161</f>
        <v>1.9840415144015056</v>
      </c>
      <c r="N161" s="8">
        <f>(0.25+0.5*(1-'Data 4day'!H161/8))*L161</f>
        <v>1.7938302750539652</v>
      </c>
      <c r="O161" s="8">
        <f t="shared" si="10"/>
        <v>1.3812493117915532</v>
      </c>
      <c r="P161" s="8">
        <f>4.903*(10^(-9))*(0.34-0.14*SQRT(K161))*(1.35*(N161/M161)-0.35)*(('Data 4day'!C161+273.16)^4+('Data 4day'!D161+273.16)^4)/2</f>
        <v>4.2116299027327742</v>
      </c>
      <c r="Q161" s="8">
        <f t="shared" si="11"/>
        <v>-2.8303805909412212</v>
      </c>
    </row>
    <row r="162" spans="1:17" s="39" customFormat="1" ht="38.1" customHeight="1" x14ac:dyDescent="0.3">
      <c r="A162" s="38">
        <v>43774</v>
      </c>
      <c r="B162" s="8">
        <f>1+0.033*COS(2*'Data 4day'!A161*PI()/365)</f>
        <v>1.0183485754096824</v>
      </c>
      <c r="C162" s="8">
        <f>0.409*SIN(((2*PI()*'Data 4day'!A161)/365)-1.39)</f>
        <v>-0.28483171894492193</v>
      </c>
      <c r="D162" s="8">
        <f>ACOS(-TAN('Data 4day'!$E$2*PI()/180)*TAN(C162))</f>
        <v>1.4778393777599179</v>
      </c>
      <c r="E162" s="23">
        <f>('Data 4day'!C162+'Data 4day'!D162)/2</f>
        <v>20.3</v>
      </c>
      <c r="F162" s="8">
        <f t="shared" si="8"/>
        <v>0.14710682163118394</v>
      </c>
      <c r="G162" s="8">
        <f>'Data 4day'!E161*4.87/LN(67.8*'Data 4day'!$H$2-5.42)</f>
        <v>2.222716008330452</v>
      </c>
      <c r="H162" s="8">
        <f>0.6108*EXP(17.27*'Data 4day'!C162/('Data 4day'!C162+237.3))</f>
        <v>2.7421805492514406</v>
      </c>
      <c r="I162" s="8">
        <f>0.6108*EXP(17.27*'Data 4day'!D162/('Data 4day'!D162+237.3))</f>
        <v>2.0639892026604851</v>
      </c>
      <c r="J162" s="8">
        <f t="shared" si="9"/>
        <v>2.4030848759559627</v>
      </c>
      <c r="K162" s="8">
        <f>(I162*'Data 4day'!F162+H162*'Data 4day'!G162)/200</f>
        <v>2.1573655651690826</v>
      </c>
      <c r="L162" s="8">
        <f>24*60/PI()*0.0082*B162*(D162*SIN('Data 4day'!$E$2)*SIN(C162)+COS('Data 4day'!$E$2)*COS(C162)*SIN(D162))</f>
        <v>2.6331649291299293</v>
      </c>
      <c r="M162" s="8">
        <f>(0.75+2/100000*'Data 4day'!$E$3)*L162</f>
        <v>2.0022586121103982</v>
      </c>
      <c r="N162" s="8">
        <f>(0.25+0.5*(1-'Data 4day'!H162/8))*L162</f>
        <v>0.65829123228248232</v>
      </c>
      <c r="O162" s="8">
        <f t="shared" si="10"/>
        <v>0.50688424885751138</v>
      </c>
      <c r="P162" s="8">
        <f>4.903*(10^(-9))*(0.34-0.14*SQRT(K162))*(1.35*(N162/M162)-0.35)*(('Data 4day'!C162+273.16)^4+('Data 4day'!D162+273.16)^4)/2</f>
        <v>0.45869856477076965</v>
      </c>
      <c r="Q162" s="8">
        <f t="shared" si="11"/>
        <v>4.8185684086741731E-2</v>
      </c>
    </row>
    <row r="163" spans="1:17" s="39" customFormat="1" ht="38.1" customHeight="1" x14ac:dyDescent="0.3">
      <c r="A163" s="38">
        <v>43775</v>
      </c>
      <c r="B163" s="8">
        <f>1+0.033*COS(2*'Data 4day'!A162*PI()/365)</f>
        <v>1.018817995658829</v>
      </c>
      <c r="C163" s="8">
        <f>0.409*SIN(((2*PI()*'Data 4day'!A162)/365)-1.39)</f>
        <v>-0.2898419208173359</v>
      </c>
      <c r="D163" s="8">
        <f>ACOS(-TAN('Data 4day'!$E$2*PI()/180)*TAN(C163))</f>
        <v>1.4761046655105516</v>
      </c>
      <c r="E163" s="23">
        <f>('Data 4day'!C163+'Data 4day'!D163)/2</f>
        <v>22.15</v>
      </c>
      <c r="F163" s="8">
        <f t="shared" si="8"/>
        <v>0.16243630349003682</v>
      </c>
      <c r="G163" s="8">
        <f>'Data 4day'!E162*4.87/LN(67.8*'Data 4day'!$H$2-5.42)</f>
        <v>2.5005555093717584</v>
      </c>
      <c r="H163" s="8">
        <f>0.6108*EXP(17.27*'Data 4day'!C163/('Data 4day'!C163+237.3))</f>
        <v>3.5030684848343494</v>
      </c>
      <c r="I163" s="8">
        <f>0.6108*EXP(17.27*'Data 4day'!D163/('Data 4day'!D163+237.3))</f>
        <v>2.0126465426273383</v>
      </c>
      <c r="J163" s="8">
        <f t="shared" si="9"/>
        <v>2.7578575137308441</v>
      </c>
      <c r="K163" s="8">
        <f>(I163*'Data 4day'!F163+H163*'Data 4day'!G163)/200</f>
        <v>1.9708848758721547</v>
      </c>
      <c r="L163" s="8">
        <f>24*60/PI()*0.0082*B163*(D163*SIN('Data 4day'!$E$2)*SIN(C163)+COS('Data 4day'!$E$2)*COS(C163)*SIN(D163))</f>
        <v>2.6566154403381774</v>
      </c>
      <c r="M163" s="8">
        <f>(0.75+2/100000*'Data 4day'!$E$3)*L163</f>
        <v>2.0200903808331501</v>
      </c>
      <c r="N163" s="8">
        <f>(0.25+0.5*(1-'Data 4day'!H163/8))*L163</f>
        <v>0.83019232510568042</v>
      </c>
      <c r="O163" s="8">
        <f t="shared" si="10"/>
        <v>0.63924809033137397</v>
      </c>
      <c r="P163" s="8">
        <f>4.903*(10^(-9))*(0.34-0.14*SQRT(K163))*(1.35*(N163/M163)-0.35)*(('Data 4day'!C163+273.16)^4+('Data 4day'!D163+273.16)^4)/2</f>
        <v>1.097127396763943</v>
      </c>
      <c r="Q163" s="8">
        <f t="shared" si="11"/>
        <v>-0.45787930643256902</v>
      </c>
    </row>
    <row r="164" spans="1:17" s="39" customFormat="1" ht="38.1" customHeight="1" x14ac:dyDescent="0.3">
      <c r="A164" s="38">
        <v>43776</v>
      </c>
      <c r="B164" s="8">
        <f>1+0.033*COS(2*'Data 4day'!A163*PI()/365)</f>
        <v>1.0192818397297361</v>
      </c>
      <c r="C164" s="8">
        <f>0.409*SIN(((2*PI()*'Data 4day'!A163)/365)-1.39)</f>
        <v>-0.294766236273311</v>
      </c>
      <c r="D164" s="8">
        <f>ACOS(-TAN('Data 4day'!$E$2*PI()/180)*TAN(C164))</f>
        <v>1.4743943518584381</v>
      </c>
      <c r="E164" s="23">
        <f>('Data 4day'!C164+'Data 4day'!D164)/2</f>
        <v>22.3</v>
      </c>
      <c r="F164" s="8">
        <f t="shared" si="8"/>
        <v>0.16373624674359955</v>
      </c>
      <c r="G164" s="8">
        <f>'Data 4day'!E163*4.87/LN(67.8*'Data 4day'!$H$2-5.42)</f>
        <v>3.334074012495678</v>
      </c>
      <c r="H164" s="8">
        <f>0.6108*EXP(17.27*'Data 4day'!C164/('Data 4day'!C164+237.3))</f>
        <v>3.5863105663510559</v>
      </c>
      <c r="I164" s="8">
        <f>0.6108*EXP(17.27*'Data 4day'!D164/('Data 4day'!D164+237.3))</f>
        <v>1.9999869748999506</v>
      </c>
      <c r="J164" s="8">
        <f t="shared" si="9"/>
        <v>2.7931487706255034</v>
      </c>
      <c r="K164" s="8">
        <f>(I164*'Data 4day'!F164+H164*'Data 4day'!G164)/200</f>
        <v>1.8677135033804535</v>
      </c>
      <c r="L164" s="8">
        <f>24*60/PI()*0.0082*B164*(D164*SIN('Data 4day'!$E$2)*SIN(C164)+COS('Data 4day'!$E$2)*COS(C164)*SIN(D164))</f>
        <v>2.6795572354260018</v>
      </c>
      <c r="M164" s="8">
        <f>(0.75+2/100000*'Data 4day'!$E$3)*L164</f>
        <v>2.0375353218179315</v>
      </c>
      <c r="N164" s="8">
        <f>(0.25+0.5*(1-'Data 4day'!H164/8))*L164</f>
        <v>0.83736163607062553</v>
      </c>
      <c r="O164" s="8">
        <f t="shared" si="10"/>
        <v>0.64476845977438169</v>
      </c>
      <c r="P164" s="8">
        <f>4.903*(10^(-9))*(0.34-0.14*SQRT(K164))*(1.35*(N164/M164)-0.35)*(('Data 4day'!C164+273.16)^4+('Data 4day'!D164+273.16)^4)/2</f>
        <v>1.1394918616927068</v>
      </c>
      <c r="Q164" s="8">
        <f t="shared" si="11"/>
        <v>-0.49472340191832509</v>
      </c>
    </row>
    <row r="165" spans="1:17" s="39" customFormat="1" ht="38.1" customHeight="1" x14ac:dyDescent="0.3">
      <c r="A165" s="38">
        <v>43777</v>
      </c>
      <c r="B165" s="8">
        <f>1+0.033*COS(2*'Data 4day'!A164*PI()/365)</f>
        <v>1.0197399701753953</v>
      </c>
      <c r="C165" s="8">
        <f>0.409*SIN(((2*PI()*'Data 4day'!A164)/365)-1.39)</f>
        <v>-0.29960320613190167</v>
      </c>
      <c r="D165" s="8">
        <f>ACOS(-TAN('Data 4day'!$E$2*PI()/180)*TAN(C165))</f>
        <v>1.4727091127371172</v>
      </c>
      <c r="E165" s="23">
        <f>('Data 4day'!C165+'Data 4day'!D165)/2</f>
        <v>22.45</v>
      </c>
      <c r="F165" s="8">
        <f t="shared" si="8"/>
        <v>0.16504496359864701</v>
      </c>
      <c r="G165" s="8">
        <f>'Data 4day'!E164*4.87/LN(67.8*'Data 4day'!$H$2-5.42)</f>
        <v>3.0562345114543712</v>
      </c>
      <c r="H165" s="8">
        <f>0.6108*EXP(17.27*'Data 4day'!C165/('Data 4day'!C165+237.3))</f>
        <v>3.868863716528768</v>
      </c>
      <c r="I165" s="8">
        <f>0.6108*EXP(17.27*'Data 4day'!D165/('Data 4day'!D165+237.3))</f>
        <v>1.877175834096539</v>
      </c>
      <c r="J165" s="8">
        <f t="shared" si="9"/>
        <v>2.8730197753126534</v>
      </c>
      <c r="K165" s="8">
        <f>(I165*'Data 4day'!F165+H165*'Data 4day'!G165)/200</f>
        <v>1.6085454836335571</v>
      </c>
      <c r="L165" s="8">
        <f>24*60/PI()*0.0082*B165*(D165*SIN('Data 4day'!$E$2)*SIN(C165)+COS('Data 4day'!$E$2)*COS(C165)*SIN(D165))</f>
        <v>2.7019885892468776</v>
      </c>
      <c r="M165" s="8">
        <f>(0.75+2/100000*'Data 4day'!$E$3)*L165</f>
        <v>2.0545921232633257</v>
      </c>
      <c r="N165" s="8">
        <f>(0.25+0.5*(1-'Data 4day'!H165/8))*L165</f>
        <v>1.3509942946234388</v>
      </c>
      <c r="O165" s="8">
        <f t="shared" si="10"/>
        <v>1.040265606860048</v>
      </c>
      <c r="P165" s="8">
        <f>4.903*(10^(-9))*(0.34-0.14*SQRT(K165))*(1.35*(N165/M165)-0.35)*(('Data 4day'!C165+273.16)^4+('Data 4day'!D165+273.16)^4)/2</f>
        <v>3.2780744376912292</v>
      </c>
      <c r="Q165" s="8">
        <f t="shared" si="11"/>
        <v>-2.237808830831181</v>
      </c>
    </row>
    <row r="166" spans="1:17" s="39" customFormat="1" ht="38.1" customHeight="1" x14ac:dyDescent="0.3">
      <c r="A166" s="38">
        <v>43778</v>
      </c>
      <c r="B166" s="8">
        <f>1+0.033*COS(2*'Data 4day'!A165*PI()/365)</f>
        <v>1.020192251241868</v>
      </c>
      <c r="C166" s="8">
        <f>0.409*SIN(((2*PI()*'Data 4day'!A165)/365)-1.39)</f>
        <v>-0.30435139709454895</v>
      </c>
      <c r="D166" s="8">
        <f>ACOS(-TAN('Data 4day'!$E$2*PI()/180)*TAN(C166))</f>
        <v>1.4710496268941746</v>
      </c>
      <c r="E166" s="23">
        <f>('Data 4day'!C166+'Data 4day'!D166)/2</f>
        <v>24.4</v>
      </c>
      <c r="F166" s="8">
        <f t="shared" si="8"/>
        <v>0.18287834725832472</v>
      </c>
      <c r="G166" s="8">
        <f>'Data 4day'!E165*4.87/LN(67.8*'Data 4day'!$H$2-5.42)</f>
        <v>2.5005555093717584</v>
      </c>
      <c r="H166" s="8">
        <f>0.6108*EXP(17.27*'Data 4day'!C166/('Data 4day'!C166+237.3))</f>
        <v>4.4164290333261924</v>
      </c>
      <c r="I166" s="8">
        <f>0.6108*EXP(17.27*'Data 4day'!D166/('Data 4day'!D166+237.3))</f>
        <v>2.0770026187312354</v>
      </c>
      <c r="J166" s="8">
        <f t="shared" si="9"/>
        <v>3.2467158260287139</v>
      </c>
      <c r="K166" s="8">
        <f>(I166*'Data 4day'!F166+H166*'Data 4day'!G166)/200</f>
        <v>1.9941364620801503</v>
      </c>
      <c r="L166" s="8">
        <f>24*60/PI()*0.0082*B166*(D166*SIN('Data 4day'!$E$2)*SIN(C166)+COS('Data 4day'!$E$2)*COS(C166)*SIN(D166))</f>
        <v>2.7239080148124293</v>
      </c>
      <c r="M166" s="8">
        <f>(0.75+2/100000*'Data 4day'!$E$3)*L166</f>
        <v>2.071259654463371</v>
      </c>
      <c r="N166" s="8">
        <f>(0.25+0.5*(1-'Data 4day'!H166/8))*L166</f>
        <v>1.5321982583319915</v>
      </c>
      <c r="O166" s="8">
        <f t="shared" si="10"/>
        <v>1.1797926589156336</v>
      </c>
      <c r="P166" s="8">
        <f>4.903*(10^(-9))*(0.34-0.14*SQRT(K166))*(1.35*(N166/M166)-0.35)*(('Data 4day'!C166+273.16)^4+('Data 4day'!D166+273.16)^4)/2</f>
        <v>3.5575009076470723</v>
      </c>
      <c r="Q166" s="8">
        <f t="shared" si="11"/>
        <v>-2.3777082487314387</v>
      </c>
    </row>
    <row r="167" spans="1:17" s="39" customFormat="1" ht="38.1" customHeight="1" x14ac:dyDescent="0.3">
      <c r="A167" s="38">
        <v>43779</v>
      </c>
      <c r="B167" s="8">
        <f>1+0.033*COS(2*'Data 4day'!A166*PI()/365)</f>
        <v>1.020638548908513</v>
      </c>
      <c r="C167" s="8">
        <f>0.409*SIN(((2*PI()*'Data 4day'!A166)/365)-1.39)</f>
        <v>-0.30900940216979578</v>
      </c>
      <c r="D167" s="8">
        <f>ACOS(-TAN('Data 4day'!$E$2*PI()/180)*TAN(C167))</f>
        <v>1.469416575292338</v>
      </c>
      <c r="E167" s="23">
        <f>('Data 4day'!C167+'Data 4day'!D167)/2</f>
        <v>24.299999999999997</v>
      </c>
      <c r="F167" s="8">
        <f t="shared" si="8"/>
        <v>0.18192588494728226</v>
      </c>
      <c r="G167" s="8">
        <f>'Data 4day'!E166*4.87/LN(67.8*'Data 4day'!$H$2-5.42)</f>
        <v>2.5005555093717584</v>
      </c>
      <c r="H167" s="8">
        <f>0.6108*EXP(17.27*'Data 4day'!C167/('Data 4day'!C167+237.3))</f>
        <v>4.3413906376622462</v>
      </c>
      <c r="I167" s="8">
        <f>0.6108*EXP(17.27*'Data 4day'!D167/('Data 4day'!D167+237.3))</f>
        <v>2.0900878010879693</v>
      </c>
      <c r="J167" s="8">
        <f t="shared" si="9"/>
        <v>3.2157392193751075</v>
      </c>
      <c r="K167" s="8">
        <f>(I167*'Data 4day'!F167+H167*'Data 4day'!G167)/200</f>
        <v>1.6937073015869446</v>
      </c>
      <c r="L167" s="8">
        <f>24*60/PI()*0.0082*B167*(D167*SIN('Data 4day'!$E$2)*SIN(C167)+COS('Data 4day'!$E$2)*COS(C167)*SIN(D167))</f>
        <v>2.7453142552357006</v>
      </c>
      <c r="M167" s="8">
        <f>(0.75+2/100000*'Data 4day'!$E$3)*L167</f>
        <v>2.0875369596812265</v>
      </c>
      <c r="N167" s="8">
        <f>(0.25+0.5*(1-'Data 4day'!H167/8))*L167</f>
        <v>1.5442392685700816</v>
      </c>
      <c r="O167" s="8">
        <f t="shared" si="10"/>
        <v>1.189064236798963</v>
      </c>
      <c r="P167" s="8">
        <f>4.903*(10^(-9))*(0.34-0.14*SQRT(K167))*(1.35*(N167/M167)-0.35)*(('Data 4day'!C167+273.16)^4+('Data 4day'!D167+273.16)^4)/2</f>
        <v>3.9390438410902444</v>
      </c>
      <c r="Q167" s="8">
        <f t="shared" si="11"/>
        <v>-2.7499796042912816</v>
      </c>
    </row>
    <row r="168" spans="1:17" s="39" customFormat="1" ht="38.1" customHeight="1" x14ac:dyDescent="0.3">
      <c r="A168" s="38">
        <v>43780</v>
      </c>
      <c r="B168" s="8">
        <f>1+0.033*COS(2*'Data 4day'!A167*PI()/365)</f>
        <v>1.0210787309277003</v>
      </c>
      <c r="C168" s="8">
        <f>0.409*SIN(((2*PI()*'Data 4day'!A167)/365)-1.39)</f>
        <v>-0.31357584109021086</v>
      </c>
      <c r="D168" s="8">
        <f>ACOS(-TAN('Data 4day'!$E$2*PI()/180)*TAN(C168))</f>
        <v>1.4678106404767197</v>
      </c>
      <c r="E168" s="23">
        <f>('Data 4day'!C168+'Data 4day'!D168)/2</f>
        <v>24.8</v>
      </c>
      <c r="F168" s="8">
        <f t="shared" si="8"/>
        <v>0.18673033901982353</v>
      </c>
      <c r="G168" s="8">
        <f>'Data 4day'!E167*4.87/LN(67.8*'Data 4day'!$H$2-5.42)</f>
        <v>2.5005555093717584</v>
      </c>
      <c r="H168" s="8">
        <f>0.6108*EXP(17.27*'Data 4day'!C168/('Data 4day'!C168+237.3))</f>
        <v>4.492592251118583</v>
      </c>
      <c r="I168" s="8">
        <f>0.6108*EXP(17.27*'Data 4day'!D168/('Data 4day'!D168+237.3))</f>
        <v>2.143152914469288</v>
      </c>
      <c r="J168" s="8">
        <f t="shared" si="9"/>
        <v>3.3178725827939353</v>
      </c>
      <c r="K168" s="8">
        <f>(I168*'Data 4day'!F168+H168*'Data 4day'!G168)/200</f>
        <v>2.0943916160506793</v>
      </c>
      <c r="L168" s="8">
        <f>24*60/PI()*0.0082*B168*(D168*SIN('Data 4day'!$E$2)*SIN(C168)+COS('Data 4day'!$E$2)*COS(C168)*SIN(D168))</f>
        <v>2.7662062753349868</v>
      </c>
      <c r="M168" s="8">
        <f>(0.75+2/100000*'Data 4day'!$E$3)*L168</f>
        <v>2.103423251764724</v>
      </c>
      <c r="N168" s="8">
        <f>(0.25+0.5*(1-'Data 4day'!H168/8))*L168</f>
        <v>1.3831031376674934</v>
      </c>
      <c r="O168" s="8">
        <f t="shared" si="10"/>
        <v>1.0649894160039699</v>
      </c>
      <c r="P168" s="8">
        <f>4.903*(10^(-9))*(0.34-0.14*SQRT(K168))*(1.35*(N168/M168)-0.35)*(('Data 4day'!C168+273.16)^4+('Data 4day'!D168+273.16)^4)/2</f>
        <v>2.862292431067246</v>
      </c>
      <c r="Q168" s="8">
        <f t="shared" si="11"/>
        <v>-1.7973030150632761</v>
      </c>
    </row>
    <row r="169" spans="1:17" s="39" customFormat="1" ht="38.1" customHeight="1" x14ac:dyDescent="0.3">
      <c r="A169" s="38">
        <v>43781</v>
      </c>
      <c r="B169" s="8">
        <f>1+0.033*COS(2*'Data 4day'!A168*PI()/365)</f>
        <v>1.0215126668639976</v>
      </c>
      <c r="C169" s="8">
        <f>0.409*SIN(((2*PI()*'Data 4day'!A168)/365)-1.39)</f>
        <v>-0.3180493607213899</v>
      </c>
      <c r="D169" s="8">
        <f>ACOS(-TAN('Data 4day'!$E$2*PI()/180)*TAN(C169))</f>
        <v>1.4662325059089092</v>
      </c>
      <c r="E169" s="23">
        <f>('Data 4day'!C169+'Data 4day'!D169)/2</f>
        <v>24.65</v>
      </c>
      <c r="F169" s="8">
        <f t="shared" si="8"/>
        <v>0.18527790820050849</v>
      </c>
      <c r="G169" s="8">
        <f>'Data 4day'!E168*4.87/LN(67.8*'Data 4day'!$H$2-5.42)</f>
        <v>2.5005555093717584</v>
      </c>
      <c r="H169" s="8">
        <f>0.6108*EXP(17.27*'Data 4day'!C169/('Data 4day'!C169+237.3))</f>
        <v>4.3912919467167955</v>
      </c>
      <c r="I169" s="8">
        <f>0.6108*EXP(17.27*'Data 4day'!D169/('Data 4day'!D169+237.3))</f>
        <v>2.1566019800756622</v>
      </c>
      <c r="J169" s="8">
        <f t="shared" si="9"/>
        <v>3.273946963396229</v>
      </c>
      <c r="K169" s="8">
        <f>(I169*'Data 4day'!F169+H169*'Data 4day'!G169)/200</f>
        <v>2.1717235024207877</v>
      </c>
      <c r="L169" s="8">
        <f>24*60/PI()*0.0082*B169*(D169*SIN('Data 4day'!$E$2)*SIN(C169)+COS('Data 4day'!$E$2)*COS(C169)*SIN(D169))</f>
        <v>2.7865832529166146</v>
      </c>
      <c r="M169" s="8">
        <f>(0.75+2/100000*'Data 4day'!$E$3)*L169</f>
        <v>2.1189179055177938</v>
      </c>
      <c r="N169" s="8">
        <f>(0.25+0.5*(1-'Data 4day'!H169/8))*L169</f>
        <v>1.5674530797655957</v>
      </c>
      <c r="O169" s="8">
        <f t="shared" si="10"/>
        <v>1.2069388714195086</v>
      </c>
      <c r="P169" s="8">
        <f>4.903*(10^(-9))*(0.34-0.14*SQRT(K169))*(1.35*(N169/M169)-0.35)*(('Data 4day'!C169+273.16)^4+('Data 4day'!D169+273.16)^4)/2</f>
        <v>3.352379667306407</v>
      </c>
      <c r="Q169" s="8">
        <f t="shared" si="11"/>
        <v>-2.1454407958868984</v>
      </c>
    </row>
    <row r="170" spans="1:17" s="39" customFormat="1" ht="38.1" customHeight="1" x14ac:dyDescent="0.3">
      <c r="A170" s="38">
        <v>43782</v>
      </c>
      <c r="B170" s="8">
        <f>1+0.033*COS(2*'Data 4day'!A169*PI()/365)</f>
        <v>1.0219402281328214</v>
      </c>
      <c r="C170" s="8">
        <f>0.409*SIN(((2*PI()*'Data 4day'!A169)/365)-1.39)</f>
        <v>-0.32242863546291989</v>
      </c>
      <c r="D170" s="8">
        <f>ACOS(-TAN('Data 4day'!$E$2*PI()/180)*TAN(C170))</f>
        <v>1.4646828552687616</v>
      </c>
      <c r="E170" s="23">
        <f>('Data 4day'!C170+'Data 4day'!D170)/2</f>
        <v>22.95</v>
      </c>
      <c r="F170" s="8">
        <f t="shared" si="8"/>
        <v>0.16947132392254763</v>
      </c>
      <c r="G170" s="8">
        <f>'Data 4day'!E169*4.87/LN(67.8*'Data 4day'!$H$2-5.42)</f>
        <v>2.5005555093717584</v>
      </c>
      <c r="H170" s="8">
        <f>0.6108*EXP(17.27*'Data 4day'!C170/('Data 4day'!C170+237.3))</f>
        <v>4.0522081272490516</v>
      </c>
      <c r="I170" s="8">
        <f>0.6108*EXP(17.27*'Data 4day'!D170/('Data 4day'!D170+237.3))</f>
        <v>1.9011953088739362</v>
      </c>
      <c r="J170" s="8">
        <f t="shared" si="9"/>
        <v>2.9767017180614941</v>
      </c>
      <c r="K170" s="8">
        <f>(I170*'Data 4day'!F170+H170*'Data 4day'!G170)/200</f>
        <v>1.8643365675523518</v>
      </c>
      <c r="L170" s="8">
        <f>24*60/PI()*0.0082*B170*(D170*SIN('Data 4day'!$E$2)*SIN(C170)+COS('Data 4day'!$E$2)*COS(C170)*SIN(D170))</f>
        <v>2.8064445697561378</v>
      </c>
      <c r="M170" s="8">
        <f>(0.75+2/100000*'Data 4day'!$E$3)*L170</f>
        <v>2.1340204508425669</v>
      </c>
      <c r="N170" s="8">
        <f>(0.25+0.5*(1-'Data 4day'!H170/8))*L170</f>
        <v>1.2278194992683102</v>
      </c>
      <c r="O170" s="8">
        <f t="shared" si="10"/>
        <v>0.94542101443659887</v>
      </c>
      <c r="P170" s="8">
        <f>4.903*(10^(-9))*(0.34-0.14*SQRT(K170))*(1.35*(N170/M170)-0.35)*(('Data 4day'!C170+273.16)^4+('Data 4day'!D170+273.16)^4)/2</f>
        <v>2.400571026156975</v>
      </c>
      <c r="Q170" s="8">
        <f t="shared" si="11"/>
        <v>-1.4551500117203762</v>
      </c>
    </row>
    <row r="171" spans="1:17" s="39" customFormat="1" ht="38.1" customHeight="1" x14ac:dyDescent="0.3">
      <c r="A171" s="38">
        <v>43783</v>
      </c>
      <c r="B171" s="8">
        <f>1+0.033*COS(2*'Data 4day'!A170*PI()/365)</f>
        <v>1.0223612880385406</v>
      </c>
      <c r="C171" s="8">
        <f>0.409*SIN(((2*PI()*'Data 4day'!A170)/365)-1.39)</f>
        <v>-0.32671236764118211</v>
      </c>
      <c r="D171" s="8">
        <f>ACOS(-TAN('Data 4day'!$E$2*PI()/180)*TAN(C171))</f>
        <v>1.4631623717248825</v>
      </c>
      <c r="E171" s="23">
        <f>('Data 4day'!C171+'Data 4day'!D171)/2</f>
        <v>22.45</v>
      </c>
      <c r="F171" s="8">
        <f t="shared" si="8"/>
        <v>0.16504496359864701</v>
      </c>
      <c r="G171" s="8">
        <f>'Data 4day'!E170*4.87/LN(67.8*'Data 4day'!$H$2-5.42)</f>
        <v>3.0562345114543712</v>
      </c>
      <c r="H171" s="8">
        <f>0.6108*EXP(17.27*'Data 4day'!C171/('Data 4day'!C171+237.3))</f>
        <v>3.891379531185216</v>
      </c>
      <c r="I171" s="8">
        <f>0.6108*EXP(17.27*'Data 4day'!D171/('Data 4day'!D171+237.3))</f>
        <v>1.8652661127239329</v>
      </c>
      <c r="J171" s="8">
        <f t="shared" si="9"/>
        <v>2.8783228219545745</v>
      </c>
      <c r="K171" s="8">
        <f>(I171*'Data 4day'!F171+H171*'Data 4day'!G171)/200</f>
        <v>1.6825292592283807</v>
      </c>
      <c r="L171" s="8">
        <f>24*60/PI()*0.0082*B171*(D171*SIN('Data 4day'!$E$2)*SIN(C171)+COS('Data 4day'!$E$2)*COS(C171)*SIN(D171))</f>
        <v>2.8257898022982921</v>
      </c>
      <c r="M171" s="8">
        <f>(0.75+2/100000*'Data 4day'!$E$3)*L171</f>
        <v>2.1487305656676212</v>
      </c>
      <c r="N171" s="8">
        <f>(0.25+0.5*(1-'Data 4day'!H171/8))*L171</f>
        <v>1.7661186264364326</v>
      </c>
      <c r="O171" s="8">
        <f t="shared" si="10"/>
        <v>1.3599113423560532</v>
      </c>
      <c r="P171" s="8">
        <f>4.903*(10^(-9))*(0.34-0.14*SQRT(K171))*(1.35*(N171/M171)-0.35)*(('Data 4day'!C171+273.16)^4+('Data 4day'!D171+273.16)^4)/2</f>
        <v>4.5163102259130854</v>
      </c>
      <c r="Q171" s="8">
        <f t="shared" si="11"/>
        <v>-3.1563988835570322</v>
      </c>
    </row>
    <row r="172" spans="1:17" s="39" customFormat="1" ht="38.1" customHeight="1" x14ac:dyDescent="0.3">
      <c r="A172" s="38">
        <v>43784</v>
      </c>
      <c r="B172" s="8">
        <f>1+0.033*COS(2*'Data 4day'!A171*PI()/365)</f>
        <v>1.0227757218120181</v>
      </c>
      <c r="C172" s="8">
        <f>0.409*SIN(((2*PI()*'Data 4day'!A171)/365)-1.39)</f>
        <v>-0.33089928789388207</v>
      </c>
      <c r="D172" s="8">
        <f>ACOS(-TAN('Data 4day'!$E$2*PI()/180)*TAN(C172))</f>
        <v>1.4616717371749528</v>
      </c>
      <c r="E172" s="23">
        <f>('Data 4day'!C172+'Data 4day'!D172)/2</f>
        <v>22.1</v>
      </c>
      <c r="F172" s="8">
        <f t="shared" si="8"/>
        <v>0.16200493064816465</v>
      </c>
      <c r="G172" s="8">
        <f>'Data 4day'!E171*4.87/LN(67.8*'Data 4day'!$H$2-5.42)</f>
        <v>2.7783950104130644</v>
      </c>
      <c r="H172" s="8">
        <f>0.6108*EXP(17.27*'Data 4day'!C172/('Data 4day'!C172+237.3))</f>
        <v>3.868863716528768</v>
      </c>
      <c r="I172" s="8">
        <f>0.6108*EXP(17.27*'Data 4day'!D172/('Data 4day'!D172+237.3))</f>
        <v>1.7951882816867184</v>
      </c>
      <c r="J172" s="8">
        <f t="shared" si="9"/>
        <v>2.832025999107743</v>
      </c>
      <c r="K172" s="8">
        <f>(I172*'Data 4day'!F172+H172*'Data 4day'!G172)/200</f>
        <v>1.5252132609820459</v>
      </c>
      <c r="L172" s="8">
        <f>24*60/PI()*0.0082*B172*(D172*SIN('Data 4day'!$E$2)*SIN(C172)+COS('Data 4day'!$E$2)*COS(C172)*SIN(D172))</f>
        <v>2.8446187120970219</v>
      </c>
      <c r="M172" s="8">
        <f>(0.75+2/100000*'Data 4day'!$E$3)*L172</f>
        <v>2.1630480686785751</v>
      </c>
      <c r="N172" s="8">
        <f>(0.25+0.5*(1-'Data 4day'!H172/8))*L172</f>
        <v>1.7778866950606387</v>
      </c>
      <c r="O172" s="8">
        <f t="shared" si="10"/>
        <v>1.3689727551966917</v>
      </c>
      <c r="P172" s="8">
        <f>4.903*(10^(-9))*(0.34-0.14*SQRT(K172))*(1.35*(N172/M172)-0.35)*(('Data 4day'!C172+273.16)^4+('Data 4day'!D172+273.16)^4)/2</f>
        <v>4.7428122945736755</v>
      </c>
      <c r="Q172" s="8">
        <f t="shared" si="11"/>
        <v>-3.3738395393769838</v>
      </c>
    </row>
    <row r="173" spans="1:17" s="39" customFormat="1" ht="38.1" customHeight="1" x14ac:dyDescent="0.3">
      <c r="A173" s="38">
        <v>43785</v>
      </c>
      <c r="B173" s="8">
        <f>1+0.033*COS(2*'Data 4day'!A172*PI()/365)</f>
        <v>1.0231834066475822</v>
      </c>
      <c r="C173" s="8">
        <f>0.409*SIN(((2*PI()*'Data 4day'!A172)/365)-1.39)</f>
        <v>-0.33498815554618733</v>
      </c>
      <c r="D173" s="8">
        <f>ACOS(-TAN('Data 4day'!$E$2*PI()/180)*TAN(C173))</f>
        <v>1.4602116314571991</v>
      </c>
      <c r="E173" s="23">
        <f>('Data 4day'!C173+'Data 4day'!D173)/2</f>
        <v>21.6</v>
      </c>
      <c r="F173" s="8">
        <f t="shared" si="8"/>
        <v>0.15774415171080333</v>
      </c>
      <c r="G173" s="8">
        <f>'Data 4day'!E172*4.87/LN(67.8*'Data 4day'!$H$2-5.42)</f>
        <v>3.0562345114543712</v>
      </c>
      <c r="H173" s="8">
        <f>0.6108*EXP(17.27*'Data 4day'!C173/('Data 4day'!C173+237.3))</f>
        <v>3.5030684848343494</v>
      </c>
      <c r="I173" s="8">
        <f>0.6108*EXP(17.27*'Data 4day'!D173/('Data 4day'!D173+237.3))</f>
        <v>1.877175834096539</v>
      </c>
      <c r="J173" s="8">
        <f t="shared" si="9"/>
        <v>2.6901221594654441</v>
      </c>
      <c r="K173" s="8">
        <f>(I173*'Data 4day'!F173+H173*'Data 4day'!G173)/200</f>
        <v>1.3067642010541738</v>
      </c>
      <c r="L173" s="8">
        <f>24*60/PI()*0.0082*B173*(D173*SIN('Data 4day'!$E$2)*SIN(C173)+COS('Data 4day'!$E$2)*COS(C173)*SIN(D173))</f>
        <v>2.8629312360177783</v>
      </c>
      <c r="M173" s="8">
        <f>(0.75+2/100000*'Data 4day'!$E$3)*L173</f>
        <v>2.1769729118679186</v>
      </c>
      <c r="N173" s="8">
        <f>(0.25+0.5*(1-'Data 4day'!H173/8))*L173</f>
        <v>1.6103988202600004</v>
      </c>
      <c r="O173" s="8">
        <f t="shared" si="10"/>
        <v>1.2400070916002004</v>
      </c>
      <c r="P173" s="8">
        <f>4.903*(10^(-9))*(0.34-0.14*SQRT(K173))*(1.35*(N173/M173)-0.35)*(('Data 4day'!C173+273.16)^4+('Data 4day'!D173+273.16)^4)/2</f>
        <v>4.3281763671219071</v>
      </c>
      <c r="Q173" s="8">
        <f t="shared" si="11"/>
        <v>-3.0881692755217065</v>
      </c>
    </row>
    <row r="174" spans="1:17" s="39" customFormat="1" ht="38.1" customHeight="1" x14ac:dyDescent="0.3">
      <c r="A174" s="38">
        <v>43786</v>
      </c>
      <c r="B174" s="8">
        <f>1+0.033*COS(2*'Data 4day'!A173*PI()/365)</f>
        <v>1.0235842217394178</v>
      </c>
      <c r="C174" s="8">
        <f>0.409*SIN(((2*PI()*'Data 4day'!A173)/365)-1.39)</f>
        <v>-0.33897775897836802</v>
      </c>
      <c r="D174" s="8">
        <f>ACOS(-TAN('Data 4day'!$E$2*PI()/180)*TAN(C174))</f>
        <v>1.4587827315344648</v>
      </c>
      <c r="E174" s="23">
        <f>('Data 4day'!C174+'Data 4day'!D174)/2</f>
        <v>22.65</v>
      </c>
      <c r="F174" s="8">
        <f t="shared" si="8"/>
        <v>0.16680364864169481</v>
      </c>
      <c r="G174" s="8">
        <f>'Data 4day'!E173*4.87/LN(67.8*'Data 4day'!$H$2-5.42)</f>
        <v>3.0562345114543712</v>
      </c>
      <c r="H174" s="8">
        <f>0.6108*EXP(17.27*'Data 4day'!C174/('Data 4day'!C174+237.3))</f>
        <v>4.0056776000859209</v>
      </c>
      <c r="I174" s="8">
        <f>0.6108*EXP(17.27*'Data 4day'!D174/('Data 4day'!D174+237.3))</f>
        <v>1.8534226492057391</v>
      </c>
      <c r="J174" s="8">
        <f t="shared" si="9"/>
        <v>2.92955012464583</v>
      </c>
      <c r="K174" s="8">
        <f>(I174*'Data 4day'!F174+H174*'Data 4day'!G174)/200</f>
        <v>1.5373640017318553</v>
      </c>
      <c r="L174" s="8">
        <f>24*60/PI()*0.0082*B174*(D174*SIN('Data 4day'!$E$2)*SIN(C174)+COS('Data 4day'!$E$2)*COS(C174)*SIN(D174))</f>
        <v>2.8807274762251529</v>
      </c>
      <c r="M174" s="8">
        <f>(0.75+2/100000*'Data 4day'!$E$3)*L174</f>
        <v>2.1905051729216063</v>
      </c>
      <c r="N174" s="8">
        <f>(0.25+0.5*(1-'Data 4day'!H174/8))*L174</f>
        <v>2.1605456071688645</v>
      </c>
      <c r="O174" s="8">
        <f t="shared" si="10"/>
        <v>1.6636201175200256</v>
      </c>
      <c r="P174" s="8">
        <f>4.903*(10^(-9))*(0.34-0.14*SQRT(K174))*(1.35*(N174/M174)-0.35)*(('Data 4day'!C174+273.16)^4+('Data 4day'!D174+273.16)^4)/2</f>
        <v>6.1490331978734005</v>
      </c>
      <c r="Q174" s="8">
        <f t="shared" si="11"/>
        <v>-4.4854130803533749</v>
      </c>
    </row>
    <row r="175" spans="1:17" s="39" customFormat="1" ht="38.1" customHeight="1" x14ac:dyDescent="0.3">
      <c r="A175" s="38">
        <v>43787</v>
      </c>
      <c r="B175" s="8">
        <f>1+0.033*COS(2*'Data 4day'!A174*PI()/365)</f>
        <v>1.0239780483173626</v>
      </c>
      <c r="C175" s="8">
        <f>0.409*SIN(((2*PI()*'Data 4day'!A174)/365)-1.39)</f>
        <v>-0.34286691598482394</v>
      </c>
      <c r="D175" s="8">
        <f>ACOS(-TAN('Data 4day'!$E$2*PI()/180)*TAN(C175))</f>
        <v>1.4573857106524946</v>
      </c>
      <c r="E175" s="23">
        <f>('Data 4day'!C175+'Data 4day'!D175)/2</f>
        <v>22.950000000000003</v>
      </c>
      <c r="F175" s="8">
        <f t="shared" si="8"/>
        <v>0.16947132392254768</v>
      </c>
      <c r="G175" s="8">
        <f>'Data 4day'!E174*4.87/LN(67.8*'Data 4day'!$H$2-5.42)</f>
        <v>4.1675925156195976</v>
      </c>
      <c r="H175" s="8">
        <f>0.6108*EXP(17.27*'Data 4day'!C175/('Data 4day'!C175+237.3))</f>
        <v>4.0756492057609837</v>
      </c>
      <c r="I175" s="8">
        <f>0.6108*EXP(17.27*'Data 4day'!D175/('Data 4day'!D175+237.3))</f>
        <v>1.889152127641528</v>
      </c>
      <c r="J175" s="8">
        <f t="shared" si="9"/>
        <v>2.9824006667012557</v>
      </c>
      <c r="K175" s="8">
        <f>(I175*'Data 4day'!F175+H175*'Data 4day'!G175)/200</f>
        <v>1.6883026491739905</v>
      </c>
      <c r="L175" s="8">
        <f>24*60/PI()*0.0082*B175*(D175*SIN('Data 4day'!$E$2)*SIN(C175)+COS('Data 4day'!$E$2)*COS(C175)*SIN(D175))</f>
        <v>2.8980076899797171</v>
      </c>
      <c r="M175" s="8">
        <f>(0.75+2/100000*'Data 4day'!$E$3)*L175</f>
        <v>2.2036450474605767</v>
      </c>
      <c r="N175" s="8">
        <f>(0.25+0.5*(1-'Data 4day'!H175/8))*L175</f>
        <v>1.2678783643661262</v>
      </c>
      <c r="O175" s="8">
        <f t="shared" si="10"/>
        <v>0.97626634056191719</v>
      </c>
      <c r="P175" s="8">
        <f>4.903*(10^(-9))*(0.34-0.14*SQRT(K175))*(1.35*(N175/M175)-0.35)*(('Data 4day'!C175+273.16)^4+('Data 4day'!D175+273.16)^4)/2</f>
        <v>2.5499506603358633</v>
      </c>
      <c r="Q175" s="8">
        <f t="shared" si="11"/>
        <v>-1.5736843197739461</v>
      </c>
    </row>
    <row r="176" spans="1:17" s="39" customFormat="1" ht="38.1" customHeight="1" x14ac:dyDescent="0.3">
      <c r="A176" s="38">
        <v>43788</v>
      </c>
      <c r="B176" s="8">
        <f>1+0.033*COS(2*'Data 4day'!A175*PI()/365)</f>
        <v>1.0243647696821025</v>
      </c>
      <c r="C176" s="8">
        <f>0.409*SIN(((2*PI()*'Data 4day'!A175)/365)-1.39)</f>
        <v>-0.3466544741243997</v>
      </c>
      <c r="D176" s="8">
        <f>ACOS(-TAN('Data 4day'!$E$2*PI()/180)*TAN(C176))</f>
        <v>1.4560212374742032</v>
      </c>
      <c r="E176" s="23">
        <f>('Data 4day'!C176+'Data 4day'!D176)/2</f>
        <v>23</v>
      </c>
      <c r="F176" s="8">
        <f t="shared" si="8"/>
        <v>0.16991941796793741</v>
      </c>
      <c r="G176" s="8">
        <f>'Data 4day'!E175*4.87/LN(67.8*'Data 4day'!$H$2-5.42)</f>
        <v>3.6119135135369844</v>
      </c>
      <c r="H176" s="8">
        <f>0.6108*EXP(17.27*'Data 4day'!C176/('Data 4day'!C176+237.3))</f>
        <v>4.1705971966496023</v>
      </c>
      <c r="I176" s="8">
        <f>0.6108*EXP(17.27*'Data 4day'!D176/('Data 4day'!D176+237.3))</f>
        <v>1.8534226492057391</v>
      </c>
      <c r="J176" s="8">
        <f t="shared" si="9"/>
        <v>3.0120099229276707</v>
      </c>
      <c r="K176" s="8">
        <f>(I176*'Data 4day'!F176+H176*'Data 4day'!G176)/200</f>
        <v>1.7156553699201151</v>
      </c>
      <c r="L176" s="8">
        <f>24*60/PI()*0.0082*B176*(D176*SIN('Data 4day'!$E$2)*SIN(C176)+COS('Data 4day'!$E$2)*COS(C176)*SIN(D176))</f>
        <v>2.9147722792687429</v>
      </c>
      <c r="M176" s="8">
        <f>(0.75+2/100000*'Data 4day'!$E$3)*L176</f>
        <v>2.2163928411559519</v>
      </c>
      <c r="N176" s="8">
        <f>(0.25+0.5*(1-'Data 4day'!H176/8))*L176</f>
        <v>1.4573861396343715</v>
      </c>
      <c r="O176" s="8">
        <f t="shared" si="10"/>
        <v>1.1221873275184659</v>
      </c>
      <c r="P176" s="8">
        <f>4.903*(10^(-9))*(0.34-0.14*SQRT(K176))*(1.35*(N176/M176)-0.35)*(('Data 4day'!C176+273.16)^4+('Data 4day'!D176+273.16)^4)/2</f>
        <v>3.1863197284612546</v>
      </c>
      <c r="Q176" s="8">
        <f t="shared" si="11"/>
        <v>-2.0641324009427886</v>
      </c>
    </row>
    <row r="177" spans="1:17" s="39" customFormat="1" ht="38.1" customHeight="1" x14ac:dyDescent="0.3">
      <c r="A177" s="38">
        <v>43789</v>
      </c>
      <c r="B177" s="8">
        <f>1+0.033*COS(2*'Data 4day'!A176*PI()/365)</f>
        <v>1.0247442712397508</v>
      </c>
      <c r="C177" s="8">
        <f>0.409*SIN(((2*PI()*'Data 4day'!A176)/365)-1.39)</f>
        <v>-0.35033931106187588</v>
      </c>
      <c r="D177" s="8">
        <f>ACOS(-TAN('Data 4day'!$E$2*PI()/180)*TAN(C177))</f>
        <v>1.4546899751918485</v>
      </c>
      <c r="E177" s="23">
        <f>('Data 4day'!C177+'Data 4day'!D177)/2</f>
        <v>22.950000000000003</v>
      </c>
      <c r="F177" s="8">
        <f t="shared" si="8"/>
        <v>0.16947132392254768</v>
      </c>
      <c r="G177" s="8">
        <f>'Data 4day'!E176*4.87/LN(67.8*'Data 4day'!$H$2-5.42)</f>
        <v>3.334074012495678</v>
      </c>
      <c r="H177" s="8">
        <f>0.6108*EXP(17.27*'Data 4day'!C177/('Data 4day'!C177+237.3))</f>
        <v>4.0756492057609837</v>
      </c>
      <c r="I177" s="8">
        <f>0.6108*EXP(17.27*'Data 4day'!D177/('Data 4day'!D177+237.3))</f>
        <v>1.889152127641528</v>
      </c>
      <c r="J177" s="8">
        <f t="shared" si="9"/>
        <v>2.9824006667012557</v>
      </c>
      <c r="K177" s="8">
        <f>(I177*'Data 4day'!F177+H177*'Data 4day'!G177)/200</f>
        <v>1.6701634414356921</v>
      </c>
      <c r="L177" s="8">
        <f>24*60/PI()*0.0082*B177*(D177*SIN('Data 4day'!$E$2)*SIN(C177)+COS('Data 4day'!$E$2)*COS(C177)*SIN(D177))</f>
        <v>2.9310217802961613</v>
      </c>
      <c r="M177" s="8">
        <f>(0.75+2/100000*'Data 4day'!$E$3)*L177</f>
        <v>2.2287489617372009</v>
      </c>
      <c r="N177" s="8">
        <f>(0.25+0.5*(1-'Data 4day'!H177/8))*L177</f>
        <v>1.4655108901480807</v>
      </c>
      <c r="O177" s="8">
        <f t="shared" si="10"/>
        <v>1.1284433854140221</v>
      </c>
      <c r="P177" s="8">
        <f>4.903*(10^(-9))*(0.34-0.14*SQRT(K177))*(1.35*(N177/M177)-0.35)*(('Data 4day'!C177+273.16)^4+('Data 4day'!D177+273.16)^4)/2</f>
        <v>3.2329221128966394</v>
      </c>
      <c r="Q177" s="8">
        <f t="shared" si="11"/>
        <v>-2.1044787274826176</v>
      </c>
    </row>
    <row r="178" spans="1:17" s="39" customFormat="1" ht="38.1" customHeight="1" x14ac:dyDescent="0.3">
      <c r="A178" s="38">
        <v>43790</v>
      </c>
      <c r="B178" s="8">
        <f>1+0.033*COS(2*'Data 4day'!A177*PI()/365)</f>
        <v>1.0251164405358055</v>
      </c>
      <c r="C178" s="8">
        <f>0.409*SIN(((2*PI()*'Data 4day'!A177)/365)-1.39)</f>
        <v>-0.35392033490054309</v>
      </c>
      <c r="D178" s="8">
        <f>ACOS(-TAN('Data 4day'!$E$2*PI()/180)*TAN(C178))</f>
        <v>1.453392580619183</v>
      </c>
      <c r="E178" s="23">
        <f>('Data 4day'!C178+'Data 4day'!D178)/2</f>
        <v>22.5</v>
      </c>
      <c r="F178" s="8">
        <f t="shared" si="8"/>
        <v>0.16548316037309996</v>
      </c>
      <c r="G178" s="8">
        <f>'Data 4day'!E177*4.87/LN(67.8*'Data 4day'!$H$2-5.42)</f>
        <v>3.334074012495678</v>
      </c>
      <c r="H178" s="8">
        <f>0.6108*EXP(17.27*'Data 4day'!C178/('Data 4day'!C178+237.3))</f>
        <v>3.9367535029497236</v>
      </c>
      <c r="I178" s="8">
        <f>0.6108*EXP(17.27*'Data 4day'!D178/('Data 4day'!D178+237.3))</f>
        <v>1.8534226492057391</v>
      </c>
      <c r="J178" s="8">
        <f t="shared" si="9"/>
        <v>2.8950880760777311</v>
      </c>
      <c r="K178" s="8">
        <f>(I178*'Data 4day'!F178+H178*'Data 4day'!G178)/200</f>
        <v>1.9235942011350531</v>
      </c>
      <c r="L178" s="8">
        <f>24*60/PI()*0.0082*B178*(D178*SIN('Data 4day'!$E$2)*SIN(C178)+COS('Data 4day'!$E$2)*COS(C178)*SIN(D178))</f>
        <v>2.9467568528578725</v>
      </c>
      <c r="M178" s="8">
        <f>(0.75+2/100000*'Data 4day'!$E$3)*L178</f>
        <v>2.2407139109131262</v>
      </c>
      <c r="N178" s="8">
        <f>(0.25+0.5*(1-'Data 4day'!H178/8))*L178</f>
        <v>1.8417230330361702</v>
      </c>
      <c r="O178" s="8">
        <f t="shared" si="10"/>
        <v>1.4181267354378511</v>
      </c>
      <c r="P178" s="8">
        <f>4.903*(10^(-9))*(0.34-0.14*SQRT(K178))*(1.35*(N178/M178)-0.35)*(('Data 4day'!C178+273.16)^4+('Data 4day'!D178+273.16)^4)/2</f>
        <v>4.1611424862049509</v>
      </c>
      <c r="Q178" s="8">
        <f t="shared" si="11"/>
        <v>-2.7430157507670998</v>
      </c>
    </row>
    <row r="179" spans="1:17" s="39" customFormat="1" ht="38.1" customHeight="1" x14ac:dyDescent="0.3">
      <c r="A179" s="38">
        <v>43791</v>
      </c>
      <c r="B179" s="8">
        <f>1+0.033*COS(2*'Data 4day'!A178*PI()/365)</f>
        <v>1.0254811672884725</v>
      </c>
      <c r="C179" s="8">
        <f>0.409*SIN(((2*PI()*'Data 4day'!A178)/365)-1.39)</f>
        <v>-0.35739648450575284</v>
      </c>
      <c r="D179" s="8">
        <f>ACOS(-TAN('Data 4day'!$E$2*PI()/180)*TAN(C179))</f>
        <v>1.4521297032658065</v>
      </c>
      <c r="E179" s="23">
        <f>('Data 4day'!C179+'Data 4day'!D179)/2</f>
        <v>23.15</v>
      </c>
      <c r="F179" s="8">
        <f t="shared" si="8"/>
        <v>0.17126970375880818</v>
      </c>
      <c r="G179" s="8">
        <f>'Data 4day'!E178*4.87/LN(67.8*'Data 4day'!$H$2-5.42)</f>
        <v>2.5005555093717584</v>
      </c>
      <c r="H179" s="8">
        <f>0.6108*EXP(17.27*'Data 4day'!C179/('Data 4day'!C179+237.3))</f>
        <v>4.2187883965303437</v>
      </c>
      <c r="I179" s="8">
        <f>0.6108*EXP(17.27*'Data 4day'!D179/('Data 4day'!D179+237.3))</f>
        <v>1.8652661127239329</v>
      </c>
      <c r="J179" s="8">
        <f t="shared" si="9"/>
        <v>3.0420272546271381</v>
      </c>
      <c r="K179" s="8">
        <f>(I179*'Data 4day'!F179+H179*'Data 4day'!G179)/200</f>
        <v>1.7344166641044974</v>
      </c>
      <c r="L179" s="8">
        <f>24*60/PI()*0.0082*B179*(D179*SIN('Data 4day'!$E$2)*SIN(C179)+COS('Data 4day'!$E$2)*COS(C179)*SIN(D179))</f>
        <v>2.96197826962903</v>
      </c>
      <c r="M179" s="8">
        <f>(0.75+2/100000*'Data 4day'!$E$3)*L179</f>
        <v>2.2522882762259142</v>
      </c>
      <c r="N179" s="8">
        <f>(0.25+0.5*(1-'Data 4day'!H179/8))*L179</f>
        <v>1.8512364185181438</v>
      </c>
      <c r="O179" s="8">
        <f t="shared" si="10"/>
        <v>1.4254520422589707</v>
      </c>
      <c r="P179" s="8">
        <f>4.903*(10^(-9))*(0.34-0.14*SQRT(K179))*(1.35*(N179/M179)-0.35)*(('Data 4day'!C179+273.16)^4+('Data 4day'!D179+273.16)^4)/2</f>
        <v>4.4819407252920662</v>
      </c>
      <c r="Q179" s="8">
        <f t="shared" si="11"/>
        <v>-3.0564886830330957</v>
      </c>
    </row>
    <row r="180" spans="1:17" s="39" customFormat="1" ht="38.1" customHeight="1" x14ac:dyDescent="0.3">
      <c r="A180" s="38">
        <v>43792</v>
      </c>
      <c r="B180" s="8">
        <f>1+0.033*COS(2*'Data 4day'!A179*PI()/365)</f>
        <v>1.0258383434213432</v>
      </c>
      <c r="C180" s="8">
        <f>0.409*SIN(((2*PI()*'Data 4day'!A179)/365)-1.39)</f>
        <v>-0.36076672981935554</v>
      </c>
      <c r="D180" s="8">
        <f>ACOS(-TAN('Data 4day'!$E$2*PI()/180)*TAN(C180))</f>
        <v>1.4509019843960844</v>
      </c>
      <c r="E180" s="23">
        <f>('Data 4day'!C180+'Data 4day'!D180)/2</f>
        <v>23.450000000000003</v>
      </c>
      <c r="F180" s="8">
        <f t="shared" si="8"/>
        <v>0.17399745174765599</v>
      </c>
      <c r="G180" s="8">
        <f>'Data 4day'!E179*4.87/LN(67.8*'Data 4day'!$H$2-5.42)</f>
        <v>1.9448765072891454</v>
      </c>
      <c r="H180" s="8">
        <f>0.6108*EXP(17.27*'Data 4day'!C180/('Data 4day'!C180+237.3))</f>
        <v>4.3166253828706109</v>
      </c>
      <c r="I180" s="8">
        <f>0.6108*EXP(17.27*'Data 4day'!D180/('Data 4day'!D180+237.3))</f>
        <v>1.889152127641528</v>
      </c>
      <c r="J180" s="8">
        <f t="shared" si="9"/>
        <v>3.1028887552560693</v>
      </c>
      <c r="K180" s="8">
        <f>(I180*'Data 4day'!F180+H180*'Data 4day'!G180)/200</f>
        <v>1.4750393082613398</v>
      </c>
      <c r="L180" s="8">
        <f>24*60/PI()*0.0082*B180*(D180*SIN('Data 4day'!$E$2)*SIN(C180)+COS('Data 4day'!$E$2)*COS(C180)*SIN(D180))</f>
        <v>2.97668690539061</v>
      </c>
      <c r="M180" s="8">
        <f>(0.75+2/100000*'Data 4day'!$E$3)*L180</f>
        <v>2.2634727228590199</v>
      </c>
      <c r="N180" s="8">
        <f>(0.25+0.5*(1-'Data 4day'!H180/8))*L180</f>
        <v>1.8604293158691312</v>
      </c>
      <c r="O180" s="8">
        <f t="shared" si="10"/>
        <v>1.4325305732192311</v>
      </c>
      <c r="P180" s="8">
        <f>4.903*(10^(-9))*(0.34-0.14*SQRT(K180))*(1.35*(N180/M180)-0.35)*(('Data 4day'!C180+273.16)^4+('Data 4day'!D180+273.16)^4)/2</f>
        <v>4.9153372422650063</v>
      </c>
      <c r="Q180" s="8">
        <f t="shared" si="11"/>
        <v>-3.4828066690457753</v>
      </c>
    </row>
    <row r="181" spans="1:17" s="39" customFormat="1" ht="38.1" customHeight="1" x14ac:dyDescent="0.3">
      <c r="A181" s="38">
        <v>43793</v>
      </c>
      <c r="B181" s="8">
        <f>1+0.033*COS(2*'Data 4day'!A180*PI()/365)</f>
        <v>1.0261878630954209</v>
      </c>
      <c r="C181" s="8">
        <f>0.409*SIN(((2*PI()*'Data 4day'!A180)/365)-1.39)</f>
        <v>-0.36403007216492916</v>
      </c>
      <c r="D181" s="8">
        <f>ACOS(-TAN('Data 4day'!$E$2*PI()/180)*TAN(C181))</f>
        <v>1.4497100560751353</v>
      </c>
      <c r="E181" s="23">
        <f>('Data 4day'!C181+'Data 4day'!D181)/2</f>
        <v>23.25</v>
      </c>
      <c r="F181" s="8">
        <f t="shared" si="8"/>
        <v>0.17217491508311963</v>
      </c>
      <c r="G181" s="8">
        <f>'Data 4day'!E180*4.87/LN(67.8*'Data 4day'!$H$2-5.42)</f>
        <v>2.5005555093717584</v>
      </c>
      <c r="H181" s="8">
        <f>0.6108*EXP(17.27*'Data 4day'!C181/('Data 4day'!C181+237.3))</f>
        <v>4.2674631045407558</v>
      </c>
      <c r="I181" s="8">
        <f>0.6108*EXP(17.27*'Data 4day'!D181/('Data 4day'!D181+237.3))</f>
        <v>1.8652661127239329</v>
      </c>
      <c r="J181" s="8">
        <f t="shared" si="9"/>
        <v>3.0663646086323446</v>
      </c>
      <c r="K181" s="8">
        <f>(I181*'Data 4day'!F181+H181*'Data 4day'!G181)/200</f>
        <v>1.6690236063098802</v>
      </c>
      <c r="L181" s="8">
        <f>24*60/PI()*0.0082*B181*(D181*SIN('Data 4day'!$E$2)*SIN(C181)+COS('Data 4day'!$E$2)*COS(C181)*SIN(D181))</f>
        <v>2.9908837262229793</v>
      </c>
      <c r="M181" s="8">
        <f>(0.75+2/100000*'Data 4day'!$E$3)*L181</f>
        <v>2.2742679854199532</v>
      </c>
      <c r="N181" s="8">
        <f>(0.25+0.5*(1-'Data 4day'!H181/8))*L181</f>
        <v>2.0562325617782982</v>
      </c>
      <c r="O181" s="8">
        <f t="shared" si="10"/>
        <v>1.5832990725692897</v>
      </c>
      <c r="P181" s="8">
        <f>4.903*(10^(-9))*(0.34-0.14*SQRT(K181))*(1.35*(N181/M181)-0.35)*(('Data 4day'!C181+273.16)^4+('Data 4day'!D181+273.16)^4)/2</f>
        <v>5.2600419673373624</v>
      </c>
      <c r="Q181" s="8">
        <f t="shared" si="11"/>
        <v>-3.6767428947680729</v>
      </c>
    </row>
    <row r="182" spans="1:17" s="39" customFormat="1" ht="38.1" customHeight="1" x14ac:dyDescent="0.3">
      <c r="A182" s="38">
        <v>43794</v>
      </c>
      <c r="B182" s="8">
        <f>1+0.033*COS(2*'Data 4day'!A181*PI()/365)</f>
        <v>1.026529622740483</v>
      </c>
      <c r="C182" s="8">
        <f>0.409*SIN(((2*PI()*'Data 4day'!A181)/365)-1.39)</f>
        <v>-0.36718554454370778</v>
      </c>
      <c r="D182" s="8">
        <f>ACOS(-TAN('Data 4day'!$E$2*PI()/180)*TAN(C182))</f>
        <v>1.4485545402045179</v>
      </c>
      <c r="E182" s="23">
        <f>('Data 4day'!C182+'Data 4day'!D182)/2</f>
        <v>22.7</v>
      </c>
      <c r="F182" s="8">
        <f t="shared" si="8"/>
        <v>0.16724578322202138</v>
      </c>
      <c r="G182" s="8">
        <f>'Data 4day'!E181*4.87/LN(67.8*'Data 4day'!$H$2-5.42)</f>
        <v>2.222716008330452</v>
      </c>
      <c r="H182" s="8">
        <f>0.6108*EXP(17.27*'Data 4day'!C182/('Data 4day'!C182+237.3))</f>
        <v>4.2187883965303437</v>
      </c>
      <c r="I182" s="8">
        <f>0.6108*EXP(17.27*'Data 4day'!D182/('Data 4day'!D182+237.3))</f>
        <v>1.761022898120093</v>
      </c>
      <c r="J182" s="8">
        <f t="shared" si="9"/>
        <v>2.9899056473252186</v>
      </c>
      <c r="K182" s="8">
        <f>(I182*'Data 4day'!F182+H182*'Data 4day'!G182)/200</f>
        <v>1.6877622884623242</v>
      </c>
      <c r="L182" s="8">
        <f>24*60/PI()*0.0082*B182*(D182*SIN('Data 4day'!$E$2)*SIN(C182)+COS('Data 4day'!$E$2)*COS(C182)*SIN(D182))</f>
        <v>3.0045697786946306</v>
      </c>
      <c r="M182" s="8">
        <f>(0.75+2/100000*'Data 4day'!$E$3)*L182</f>
        <v>2.2846748597193969</v>
      </c>
      <c r="N182" s="8">
        <f>(0.25+0.5*(1-'Data 4day'!H182/8))*L182</f>
        <v>2.0656417228525585</v>
      </c>
      <c r="O182" s="8">
        <f t="shared" si="10"/>
        <v>1.5905441265964702</v>
      </c>
      <c r="P182" s="8">
        <f>4.903*(10^(-9))*(0.34-0.14*SQRT(K182))*(1.35*(N182/M182)-0.35)*(('Data 4day'!C182+273.16)^4+('Data 4day'!D182+273.16)^4)/2</f>
        <v>5.1896951765488284</v>
      </c>
      <c r="Q182" s="8">
        <f t="shared" si="11"/>
        <v>-3.5991510499523582</v>
      </c>
    </row>
    <row r="183" spans="1:17" s="39" customFormat="1" ht="38.1" customHeight="1" x14ac:dyDescent="0.3">
      <c r="A183" s="38">
        <v>43795</v>
      </c>
      <c r="B183" s="8">
        <f>1+0.033*COS(2*'Data 4day'!A182*PI()/365)</f>
        <v>1.0268635210857713</v>
      </c>
      <c r="C183" s="8">
        <f>0.409*SIN(((2*PI()*'Data 4day'!A182)/365)-1.39)</f>
        <v>-0.37023221192112515</v>
      </c>
      <c r="D183" s="8">
        <f>ACOS(-TAN('Data 4day'!$E$2*PI()/180)*TAN(C183))</f>
        <v>1.4474360475503787</v>
      </c>
      <c r="E183" s="23">
        <f>('Data 4day'!C183+'Data 4day'!D183)/2</f>
        <v>22.3</v>
      </c>
      <c r="F183" s="8">
        <f t="shared" si="8"/>
        <v>0.16373624674359955</v>
      </c>
      <c r="G183" s="8">
        <f>'Data 4day'!E182*4.87/LN(67.8*'Data 4day'!$H$2-5.42)</f>
        <v>3.334074012495678</v>
      </c>
      <c r="H183" s="8">
        <f>0.6108*EXP(17.27*'Data 4day'!C183/('Data 4day'!C183+237.3))</f>
        <v>4.0522081272490516</v>
      </c>
      <c r="I183" s="8">
        <f>0.6108*EXP(17.27*'Data 4day'!D183/('Data 4day'!D183+237.3))</f>
        <v>1.7497618068909833</v>
      </c>
      <c r="J183" s="8">
        <f t="shared" si="9"/>
        <v>2.9009849670700172</v>
      </c>
      <c r="K183" s="8">
        <f>(I183*'Data 4day'!F183+H183*'Data 4day'!G183)/200</f>
        <v>1.6429155583307147</v>
      </c>
      <c r="L183" s="8">
        <f>24*60/PI()*0.0082*B183*(D183*SIN('Data 4day'!$E$2)*SIN(C183)+COS('Data 4day'!$E$2)*COS(C183)*SIN(D183))</f>
        <v>3.0177461790746625</v>
      </c>
      <c r="M183" s="8">
        <f>(0.75+2/100000*'Data 4day'!$E$3)*L183</f>
        <v>2.2946941945683732</v>
      </c>
      <c r="N183" s="8">
        <f>(0.25+0.5*(1-'Data 4day'!H183/8))*L183</f>
        <v>1.8860913619216642</v>
      </c>
      <c r="O183" s="8">
        <f t="shared" si="10"/>
        <v>1.4522903486796814</v>
      </c>
      <c r="P183" s="8">
        <f>4.903*(10^(-9))*(0.34-0.14*SQRT(K183))*(1.35*(N183/M183)-0.35)*(('Data 4day'!C183+273.16)^4+('Data 4day'!D183+273.16)^4)/2</f>
        <v>4.5718002165191107</v>
      </c>
      <c r="Q183" s="8">
        <f t="shared" si="11"/>
        <v>-3.1195098678394295</v>
      </c>
    </row>
    <row r="184" spans="1:17" s="39" customFormat="1" ht="38.1" customHeight="1" x14ac:dyDescent="0.3">
      <c r="A184" s="38">
        <v>43796</v>
      </c>
      <c r="B184" s="8">
        <f>1+0.033*COS(2*'Data 4day'!A183*PI()/365)</f>
        <v>1.0271894591899993</v>
      </c>
      <c r="C184" s="8">
        <f>0.409*SIN(((2*PI()*'Data 4day'!A183)/365)-1.39)</f>
        <v>-0.37316917150388462</v>
      </c>
      <c r="D184" s="8">
        <f>ACOS(-TAN('Data 4day'!$E$2*PI()/180)*TAN(C184))</f>
        <v>1.4463551767669218</v>
      </c>
      <c r="E184" s="23">
        <f>('Data 4day'!C184+'Data 4day'!D184)/2</f>
        <v>22.549999999999997</v>
      </c>
      <c r="F184" s="8">
        <f t="shared" si="8"/>
        <v>0.16592233897104028</v>
      </c>
      <c r="G184" s="8">
        <f>'Data 4day'!E183*4.87/LN(67.8*'Data 4day'!$H$2-5.42)</f>
        <v>3.334074012495678</v>
      </c>
      <c r="H184" s="8">
        <f>0.6108*EXP(17.27*'Data 4day'!C184/('Data 4day'!C184+237.3))</f>
        <v>4.0992081541413299</v>
      </c>
      <c r="I184" s="8">
        <f>0.6108*EXP(17.27*'Data 4day'!D184/('Data 4day'!D184+237.3))</f>
        <v>1.7837358312436735</v>
      </c>
      <c r="J184" s="8">
        <f t="shared" si="9"/>
        <v>2.9414719926925015</v>
      </c>
      <c r="K184" s="8">
        <f>(I184*'Data 4day'!F184+H184*'Data 4day'!G184)/200</f>
        <v>1.5373409083017355</v>
      </c>
      <c r="L184" s="8">
        <f>24*60/PI()*0.0082*B184*(D184*SIN('Data 4day'!$E$2)*SIN(C184)+COS('Data 4day'!$E$2)*COS(C184)*SIN(D184))</f>
        <v>3.0304141025977596</v>
      </c>
      <c r="M184" s="8">
        <f>(0.75+2/100000*'Data 4day'!$E$3)*L184</f>
        <v>2.3043268836153361</v>
      </c>
      <c r="N184" s="8">
        <f>(0.25+0.5*(1-'Data 4day'!H184/8))*L184</f>
        <v>2.0834096955359596</v>
      </c>
      <c r="O184" s="8">
        <f t="shared" si="10"/>
        <v>1.6042254655626889</v>
      </c>
      <c r="P184" s="8">
        <f>4.903*(10^(-9))*(0.34-0.14*SQRT(K184))*(1.35*(N184/M184)-0.35)*(('Data 4day'!C184+273.16)^4+('Data 4day'!D184+273.16)^4)/2</f>
        <v>5.4490350615212648</v>
      </c>
      <c r="Q184" s="8">
        <f t="shared" si="11"/>
        <v>-3.844809595958576</v>
      </c>
    </row>
    <row r="185" spans="1:17" s="39" customFormat="1" ht="38.1" customHeight="1" x14ac:dyDescent="0.3">
      <c r="A185" s="38">
        <v>43797</v>
      </c>
      <c r="B185" s="8">
        <f>1+0.033*COS(2*'Data 4day'!A184*PI()/365)</f>
        <v>1.0275073404706727</v>
      </c>
      <c r="C185" s="8">
        <f>0.409*SIN(((2*PI()*'Data 4day'!A184)/365)-1.39)</f>
        <v>-0.37599555300747733</v>
      </c>
      <c r="D185" s="8">
        <f>ACOS(-TAN('Data 4day'!$E$2*PI()/180)*TAN(C185))</f>
        <v>1.4453125134181795</v>
      </c>
      <c r="E185" s="23">
        <f>('Data 4day'!C185+'Data 4day'!D185)/2</f>
        <v>23.549999999999997</v>
      </c>
      <c r="F185" s="8">
        <f t="shared" si="8"/>
        <v>0.17491480567482054</v>
      </c>
      <c r="G185" s="8">
        <f>'Data 4day'!E184*4.87/LN(67.8*'Data 4day'!$H$2-5.42)</f>
        <v>3.0562345114543712</v>
      </c>
      <c r="H185" s="8">
        <f>0.6108*EXP(17.27*'Data 4day'!C185/('Data 4day'!C185+237.3))</f>
        <v>4.1705971966496023</v>
      </c>
      <c r="I185" s="8">
        <f>0.6108*EXP(17.27*'Data 4day'!D185/('Data 4day'!D185+237.3))</f>
        <v>1.9873971889021356</v>
      </c>
      <c r="J185" s="8">
        <f t="shared" si="9"/>
        <v>3.0789971927758688</v>
      </c>
      <c r="K185" s="8">
        <f>(I185*'Data 4day'!F185+H185*'Data 4day'!G185)/200</f>
        <v>1.6615766642793921</v>
      </c>
      <c r="L185" s="8">
        <f>24*60/PI()*0.0082*B185*(D185*SIN('Data 4day'!$E$2)*SIN(C185)+COS('Data 4day'!$E$2)*COS(C185)*SIN(D185))</f>
        <v>3.0425747728107533</v>
      </c>
      <c r="M185" s="8">
        <f>(0.75+2/100000*'Data 4day'!$E$3)*L185</f>
        <v>2.3135738572452968</v>
      </c>
      <c r="N185" s="8">
        <f>(0.25+0.5*(1-'Data 4day'!H185/8))*L185</f>
        <v>1.7114483097060487</v>
      </c>
      <c r="O185" s="8">
        <f t="shared" si="10"/>
        <v>1.3178151984736575</v>
      </c>
      <c r="P185" s="8">
        <f>4.903*(10^(-9))*(0.34-0.14*SQRT(K185))*(1.35*(N185/M185)-0.35)*(('Data 4day'!C185+273.16)^4+('Data 4day'!D185+273.16)^4)/2</f>
        <v>3.9425925550606418</v>
      </c>
      <c r="Q185" s="8">
        <f t="shared" si="11"/>
        <v>-2.6247773565869843</v>
      </c>
    </row>
    <row r="186" spans="1:17" s="39" customFormat="1" ht="38.1" customHeight="1" x14ac:dyDescent="0.3">
      <c r="A186" s="38">
        <v>43798</v>
      </c>
      <c r="B186" s="8">
        <f>1+0.033*COS(2*'Data 4day'!A185*PI()/365)</f>
        <v>1.0278170707327079</v>
      </c>
      <c r="C186" s="8">
        <f>0.409*SIN(((2*PI()*'Data 4day'!A185)/365)-1.39)</f>
        <v>-0.37871051891406543</v>
      </c>
      <c r="D186" s="8">
        <f>ACOS(-TAN('Data 4day'!$E$2*PI()/180)*TAN(C186))</f>
        <v>1.44430862900114</v>
      </c>
      <c r="E186" s="23">
        <f>('Data 4day'!C186+'Data 4day'!D186)/2</f>
        <v>22.95</v>
      </c>
      <c r="F186" s="8">
        <f t="shared" si="8"/>
        <v>0.16947132392254763</v>
      </c>
      <c r="G186" s="8">
        <f>'Data 4day'!E185*4.87/LN(67.8*'Data 4day'!$H$2-5.42)</f>
        <v>2.7783950104130644</v>
      </c>
      <c r="H186" s="8">
        <f>0.6108*EXP(17.27*'Data 4day'!C186/('Data 4day'!C186+237.3))</f>
        <v>4.0056776000859209</v>
      </c>
      <c r="I186" s="8">
        <f>0.6108*EXP(17.27*'Data 4day'!D186/('Data 4day'!D186+237.3))</f>
        <v>1.9254836024660269</v>
      </c>
      <c r="J186" s="8">
        <f t="shared" si="9"/>
        <v>2.965580601275974</v>
      </c>
      <c r="K186" s="8">
        <f>(I186*'Data 4day'!F186+H186*'Data 4day'!G186)/200</f>
        <v>1.7041267670500884</v>
      </c>
      <c r="L186" s="8">
        <f>24*60/PI()*0.0082*B186*(D186*SIN('Data 4day'!$E$2)*SIN(C186)+COS('Data 4day'!$E$2)*COS(C186)*SIN(D186))</f>
        <v>3.0542294510298409</v>
      </c>
      <c r="M186" s="8">
        <f>(0.75+2/100000*'Data 4day'!$E$3)*L186</f>
        <v>2.322436074563091</v>
      </c>
      <c r="N186" s="8">
        <f>(0.25+0.5*(1-'Data 4day'!H186/8))*L186</f>
        <v>1.7180040662042855</v>
      </c>
      <c r="O186" s="8">
        <f t="shared" si="10"/>
        <v>1.3228631309772998</v>
      </c>
      <c r="P186" s="8">
        <f>4.903*(10^(-9))*(0.34-0.14*SQRT(K186))*(1.35*(N186/M186)-0.35)*(('Data 4day'!C186+273.16)^4+('Data 4day'!D186+273.16)^4)/2</f>
        <v>3.8542334230237301</v>
      </c>
      <c r="Q186" s="8">
        <f t="shared" si="11"/>
        <v>-2.5313702920464305</v>
      </c>
    </row>
    <row r="187" spans="1:17" s="39" customFormat="1" ht="38.1" customHeight="1" x14ac:dyDescent="0.3">
      <c r="A187" s="38">
        <v>43799</v>
      </c>
      <c r="B187" s="8">
        <f>1+0.033*COS(2*'Data 4day'!A186*PI()/365)</f>
        <v>1.0281185581963432</v>
      </c>
      <c r="C187" s="8">
        <f>0.409*SIN(((2*PI()*'Data 4day'!A186)/365)-1.39)</f>
        <v>-0.38131326472065658</v>
      </c>
      <c r="D187" s="8">
        <f>ACOS(-TAN('Data 4day'!$E$2*PI()/180)*TAN(C187))</f>
        <v>1.443344079973379</v>
      </c>
      <c r="E187" s="23">
        <f>('Data 4day'!C187+'Data 4day'!D187)/2</f>
        <v>23.1</v>
      </c>
      <c r="F187" s="8">
        <f t="shared" si="8"/>
        <v>0.17081860611256541</v>
      </c>
      <c r="G187" s="8">
        <f>'Data 4day'!E186*4.87/LN(67.8*'Data 4day'!$H$2-5.42)</f>
        <v>3.334074012495678</v>
      </c>
      <c r="H187" s="8">
        <f>0.6108*EXP(17.27*'Data 4day'!C187/('Data 4day'!C187+237.3))</f>
        <v>4.0756492057609837</v>
      </c>
      <c r="I187" s="8">
        <f>0.6108*EXP(17.27*'Data 4day'!D187/('Data 4day'!D187+237.3))</f>
        <v>1.9254836024660269</v>
      </c>
      <c r="J187" s="8">
        <f t="shared" si="9"/>
        <v>3.0005664041135054</v>
      </c>
      <c r="K187" s="8">
        <f>(I187*'Data 4day'!F187+H187*'Data 4day'!G187)/200</f>
        <v>1.5250715854600885</v>
      </c>
      <c r="L187" s="8">
        <f>24*60/PI()*0.0082*B187*(D187*SIN('Data 4day'!$E$2)*SIN(C187)+COS('Data 4day'!$E$2)*COS(C187)*SIN(D187))</f>
        <v>3.0653794259376492</v>
      </c>
      <c r="M187" s="8">
        <f>(0.75+2/100000*'Data 4day'!$E$3)*L187</f>
        <v>2.3309145154829882</v>
      </c>
      <c r="N187" s="8">
        <f>(0.25+0.5*(1-'Data 4day'!H187/8))*L187</f>
        <v>1.7242759270899277</v>
      </c>
      <c r="O187" s="8">
        <f t="shared" si="10"/>
        <v>1.3276924638592444</v>
      </c>
      <c r="P187" s="8">
        <f>4.903*(10^(-9))*(0.34-0.14*SQRT(K187))*(1.35*(N187/M187)-0.35)*(('Data 4day'!C187+273.16)^4+('Data 4day'!D187+273.16)^4)/2</f>
        <v>4.1049191799643694</v>
      </c>
      <c r="Q187" s="8">
        <f t="shared" si="11"/>
        <v>-2.7772267161051252</v>
      </c>
    </row>
    <row r="188" spans="1:17" s="39" customFormat="1" ht="38.1" customHeight="1" x14ac:dyDescent="0.3">
      <c r="A188" s="38">
        <v>43800</v>
      </c>
      <c r="B188" s="8">
        <f>1+0.033*COS(2*'Data 4day'!A187*PI()/365)</f>
        <v>1.0284117135243369</v>
      </c>
      <c r="C188" s="8">
        <f>0.409*SIN(((2*PI()*'Data 4day'!A187)/365)-1.39)</f>
        <v>-0.38380301917749693</v>
      </c>
      <c r="D188" s="8">
        <f>ACOS(-TAN('Data 4day'!$E$2*PI()/180)*TAN(C188))</f>
        <v>1.4424194067883973</v>
      </c>
      <c r="E188" s="23">
        <f>('Data 4day'!C188+'Data 4day'!D188)/2</f>
        <v>22.9</v>
      </c>
      <c r="F188" s="8">
        <f t="shared" si="8"/>
        <v>0.16902422753409227</v>
      </c>
      <c r="G188" s="8">
        <f>'Data 4day'!E187*4.87/LN(67.8*'Data 4day'!$H$2-5.42)</f>
        <v>3.334074012495678</v>
      </c>
      <c r="H188" s="8">
        <f>0.6108*EXP(17.27*'Data 4day'!C188/('Data 4day'!C188+237.3))</f>
        <v>4.0056776000859209</v>
      </c>
      <c r="I188" s="8">
        <f>0.6108*EXP(17.27*'Data 4day'!D188/('Data 4day'!D188+237.3))</f>
        <v>1.913305694509122</v>
      </c>
      <c r="J188" s="8">
        <f t="shared" si="9"/>
        <v>2.9594916472975212</v>
      </c>
      <c r="K188" s="8">
        <f>(I188*'Data 4day'!F188+H188*'Data 4day'!G188)/200</f>
        <v>1.5150671433856884</v>
      </c>
      <c r="L188" s="8">
        <f>24*60/PI()*0.0082*B188*(D188*SIN('Data 4day'!$E$2)*SIN(C188)+COS('Data 4day'!$E$2)*COS(C188)*SIN(D188))</f>
        <v>3.0760260033492588</v>
      </c>
      <c r="M188" s="8">
        <f>(0.75+2/100000*'Data 4day'!$E$3)*L188</f>
        <v>2.3390101729467765</v>
      </c>
      <c r="N188" s="8">
        <f>(0.25+0.5*(1-'Data 4day'!H188/8))*L188</f>
        <v>1.5380130016746294</v>
      </c>
      <c r="O188" s="8">
        <f t="shared" si="10"/>
        <v>1.1842700112894646</v>
      </c>
      <c r="P188" s="8">
        <f>4.903*(10^(-9))*(0.34-0.14*SQRT(K188))*(1.35*(N188/M188)-0.35)*(('Data 4day'!C188+273.16)^4+('Data 4day'!D188+273.16)^4)/2</f>
        <v>3.4047950243953964</v>
      </c>
      <c r="Q188" s="8">
        <f t="shared" si="11"/>
        <v>-2.2205250131059318</v>
      </c>
    </row>
    <row r="189" spans="1:17" s="39" customFormat="1" ht="38.1" customHeight="1" x14ac:dyDescent="0.3">
      <c r="A189" s="38">
        <v>43801</v>
      </c>
      <c r="B189" s="8">
        <f>1+0.033*COS(2*'Data 4day'!A188*PI()/365)</f>
        <v>1.0286964498484381</v>
      </c>
      <c r="C189" s="8">
        <f>0.409*SIN(((2*PI()*'Data 4day'!A188)/365)-1.39)</f>
        <v>-0.38617904451660728</v>
      </c>
      <c r="D189" s="8">
        <f>ACOS(-TAN('Data 4day'!$E$2*PI()/180)*TAN(C189))</f>
        <v>1.4415351329419217</v>
      </c>
      <c r="E189" s="23">
        <f>('Data 4day'!C189+'Data 4day'!D189)/2</f>
        <v>23.450000000000003</v>
      </c>
      <c r="F189" s="8">
        <f t="shared" si="8"/>
        <v>0.17399745174765599</v>
      </c>
      <c r="G189" s="8">
        <f>'Data 4day'!E188*4.87/LN(67.8*'Data 4day'!$H$2-5.42)</f>
        <v>3.0562345114543712</v>
      </c>
      <c r="H189" s="8">
        <f>0.6108*EXP(17.27*'Data 4day'!C189/('Data 4day'!C189+237.3))</f>
        <v>4.1946326109173357</v>
      </c>
      <c r="I189" s="8">
        <f>0.6108*EXP(17.27*'Data 4day'!D189/('Data 4day'!D189+237.3))</f>
        <v>1.9500432630582893</v>
      </c>
      <c r="J189" s="8">
        <f t="shared" si="9"/>
        <v>3.0723379369878128</v>
      </c>
      <c r="K189" s="8">
        <f>(I189*'Data 4day'!F189+H189*'Data 4day'!G189)/200</f>
        <v>1.5140274206635629</v>
      </c>
      <c r="L189" s="8">
        <f>24*60/PI()*0.0082*B189*(D189*SIN('Data 4day'!$E$2)*SIN(C189)+COS('Data 4day'!$E$2)*COS(C189)*SIN(D189))</f>
        <v>3.086170496176083</v>
      </c>
      <c r="M189" s="8">
        <f>(0.75+2/100000*'Data 4day'!$E$3)*L189</f>
        <v>2.3467240452922935</v>
      </c>
      <c r="N189" s="8">
        <f>(0.25+0.5*(1-'Data 4day'!H189/8))*L189</f>
        <v>0.77154262404402074</v>
      </c>
      <c r="O189" s="8">
        <f t="shared" si="10"/>
        <v>0.59408782051389597</v>
      </c>
      <c r="P189" s="8">
        <f>4.903*(10^(-9))*(0.34-0.14*SQRT(K189))*(1.35*(N189/M189)-0.35)*(('Data 4day'!C189+273.16)^4+('Data 4day'!D189+273.16)^4)/2</f>
        <v>0.59901323979845833</v>
      </c>
      <c r="Q189" s="8">
        <f t="shared" si="11"/>
        <v>-4.9254192845623601E-3</v>
      </c>
    </row>
    <row r="190" spans="1:17" s="39" customFormat="1" ht="38.1" customHeight="1" x14ac:dyDescent="0.3">
      <c r="A190" s="38">
        <v>43802</v>
      </c>
      <c r="B190" s="8">
        <f>1+0.033*COS(2*'Data 4day'!A189*PI()/365)</f>
        <v>1.0289726827951293</v>
      </c>
      <c r="C190" s="8">
        <f>0.409*SIN(((2*PI()*'Data 4day'!A189)/365)-1.39)</f>
        <v>-0.38844063667040113</v>
      </c>
      <c r="D190" s="8">
        <f>ACOS(-TAN('Data 4day'!$E$2*PI()/180)*TAN(C190))</f>
        <v>1.440691764032465</v>
      </c>
      <c r="E190" s="23">
        <f>('Data 4day'!C190+'Data 4day'!D190)/2</f>
        <v>20.85</v>
      </c>
      <c r="F190" s="8">
        <f t="shared" si="8"/>
        <v>0.15153070826801168</v>
      </c>
      <c r="G190" s="8">
        <f>'Data 4day'!E189*4.87/LN(67.8*'Data 4day'!$H$2-5.42)</f>
        <v>3.0562345114543712</v>
      </c>
      <c r="H190" s="8">
        <f>0.6108*EXP(17.27*'Data 4day'!C190/('Data 4day'!C190+237.3))</f>
        <v>3.2248275907111101</v>
      </c>
      <c r="I190" s="8">
        <f>0.6108*EXP(17.27*'Data 4day'!D190/('Data 4day'!D190+237.3))</f>
        <v>1.8652661127239329</v>
      </c>
      <c r="J190" s="8">
        <f t="shared" si="9"/>
        <v>2.5450468517175215</v>
      </c>
      <c r="K190" s="8">
        <f>(I190*'Data 4day'!F190+H190*'Data 4day'!G190)/200</f>
        <v>2.0025503068820174</v>
      </c>
      <c r="L190" s="8">
        <f>24*60/PI()*0.0082*B190*(D190*SIN('Data 4day'!$E$2)*SIN(C190)+COS('Data 4day'!$E$2)*COS(C190)*SIN(D190))</f>
        <v>3.0958142146163588</v>
      </c>
      <c r="M190" s="8">
        <f>(0.75+2/100000*'Data 4day'!$E$3)*L190</f>
        <v>2.3540571287942789</v>
      </c>
      <c r="N190" s="8">
        <f>(0.25+0.5*(1-'Data 4day'!H190/8))*L190</f>
        <v>1.1609303304811345</v>
      </c>
      <c r="O190" s="8">
        <f t="shared" si="10"/>
        <v>0.89391635447047357</v>
      </c>
      <c r="P190" s="8">
        <f>4.903*(10^(-9))*(0.34-0.14*SQRT(K190))*(1.35*(N190/M190)-0.35)*(('Data 4day'!C190+273.16)^4+('Data 4day'!D190+273.16)^4)/2</f>
        <v>1.6436454285476978</v>
      </c>
      <c r="Q190" s="8">
        <f t="shared" si="11"/>
        <v>-0.74972907407722422</v>
      </c>
    </row>
    <row r="191" spans="1:17" s="39" customFormat="1" ht="38.1" customHeight="1" x14ac:dyDescent="0.3">
      <c r="A191" s="38">
        <v>43803</v>
      </c>
      <c r="B191" s="8">
        <f>1+0.033*COS(2*'Data 4day'!A190*PI()/365)</f>
        <v>1.0292403305106266</v>
      </c>
      <c r="C191" s="8">
        <f>0.409*SIN(((2*PI()*'Data 4day'!A190)/365)-1.39)</f>
        <v>-0.39058712548031388</v>
      </c>
      <c r="D191" s="8">
        <f>ACOS(-TAN('Data 4day'!$E$2*PI()/180)*TAN(C191))</f>
        <v>1.4398897868394487</v>
      </c>
      <c r="E191" s="23">
        <f>('Data 4day'!C191+'Data 4day'!D191)/2</f>
        <v>22.15</v>
      </c>
      <c r="F191" s="8">
        <f t="shared" si="8"/>
        <v>0.16243630349003682</v>
      </c>
      <c r="G191" s="8">
        <f>'Data 4day'!E190*4.87/LN(67.8*'Data 4day'!$H$2-5.42)</f>
        <v>3.0562345114543712</v>
      </c>
      <c r="H191" s="8">
        <f>0.6108*EXP(17.27*'Data 4day'!C191/('Data 4day'!C191+237.3))</f>
        <v>3.671270209291702</v>
      </c>
      <c r="I191" s="8">
        <f>0.6108*EXP(17.27*'Data 4day'!D191/('Data 4day'!D191+237.3))</f>
        <v>1.913305694509122</v>
      </c>
      <c r="J191" s="8">
        <f t="shared" si="9"/>
        <v>2.7922879519004118</v>
      </c>
      <c r="K191" s="8">
        <f>(I191*'Data 4day'!F191+H191*'Data 4day'!G191)/200</f>
        <v>1.9047402959949296</v>
      </c>
      <c r="L191" s="8">
        <f>24*60/PI()*0.0082*B191*(D191*SIN('Data 4day'!$E$2)*SIN(C191)+COS('Data 4day'!$E$2)*COS(C191)*SIN(D191))</f>
        <v>3.1049584566005155</v>
      </c>
      <c r="M191" s="8">
        <f>(0.75+2/100000*'Data 4day'!$E$3)*L191</f>
        <v>2.3610104103990319</v>
      </c>
      <c r="N191" s="8">
        <f>(0.25+0.5*(1-'Data 4day'!H191/8))*L191</f>
        <v>1.7465391318377899</v>
      </c>
      <c r="O191" s="8">
        <f t="shared" si="10"/>
        <v>1.3448351315150981</v>
      </c>
      <c r="P191" s="8">
        <f>4.903*(10^(-9))*(0.34-0.14*SQRT(K191))*(1.35*(N191/M191)-0.35)*(('Data 4day'!C191+273.16)^4+('Data 4day'!D191+273.16)^4)/2</f>
        <v>3.5572608938367551</v>
      </c>
      <c r="Q191" s="8">
        <f t="shared" si="11"/>
        <v>-2.212425762321657</v>
      </c>
    </row>
    <row r="192" spans="1:17" s="39" customFormat="1" ht="38.1" customHeight="1" x14ac:dyDescent="0.3">
      <c r="A192" s="38">
        <v>43804</v>
      </c>
      <c r="B192" s="8">
        <f>1+0.033*COS(2*'Data 4day'!A191*PI()/365)</f>
        <v>1.0294993136851356</v>
      </c>
      <c r="C192" s="8">
        <f>0.409*SIN(((2*PI()*'Data 4day'!A191)/365)-1.39)</f>
        <v>-0.3926178748953863</v>
      </c>
      <c r="D192" s="8">
        <f>ACOS(-TAN('Data 4day'!$E$2*PI()/180)*TAN(C192))</f>
        <v>1.4391296684222081</v>
      </c>
      <c r="E192" s="23">
        <f>('Data 4day'!C192+'Data 4day'!D192)/2</f>
        <v>22.55</v>
      </c>
      <c r="F192" s="8">
        <f t="shared" si="8"/>
        <v>0.16592233897104028</v>
      </c>
      <c r="G192" s="8">
        <f>'Data 4day'!E191*4.87/LN(67.8*'Data 4day'!$H$2-5.42)</f>
        <v>3.0562345114543712</v>
      </c>
      <c r="H192" s="8">
        <f>0.6108*EXP(17.27*'Data 4day'!C192/('Data 4day'!C192+237.3))</f>
        <v>4.0056776000859209</v>
      </c>
      <c r="I192" s="8">
        <f>0.6108*EXP(17.27*'Data 4day'!D192/('Data 4day'!D192+237.3))</f>
        <v>1.8299332444264929</v>
      </c>
      <c r="J192" s="8">
        <f t="shared" si="9"/>
        <v>2.9178054222562069</v>
      </c>
      <c r="K192" s="8">
        <f>(I192*'Data 4day'!F192+H192*'Data 4day'!G192)/200</f>
        <v>1.7596602073900667</v>
      </c>
      <c r="L192" s="8">
        <f>24*60/PI()*0.0082*B192*(D192*SIN('Data 4day'!$E$2)*SIN(C192)+COS('Data 4day'!$E$2)*COS(C192)*SIN(D192))</f>
        <v>3.1136044985193911</v>
      </c>
      <c r="M192" s="8">
        <f>(0.75+2/100000*'Data 4day'!$E$3)*L192</f>
        <v>2.3675848606741448</v>
      </c>
      <c r="N192" s="8">
        <f>(0.25+0.5*(1-'Data 4day'!H192/8))*L192</f>
        <v>1.9460028115746195</v>
      </c>
      <c r="O192" s="8">
        <f t="shared" si="10"/>
        <v>1.4984221649124572</v>
      </c>
      <c r="P192" s="8">
        <f>4.903*(10^(-9))*(0.34-0.14*SQRT(K192))*(1.35*(N192/M192)-0.35)*(('Data 4day'!C192+273.16)^4+('Data 4day'!D192+273.16)^4)/2</f>
        <v>4.4064186212816896</v>
      </c>
      <c r="Q192" s="8">
        <f t="shared" si="11"/>
        <v>-2.9079964563692324</v>
      </c>
    </row>
    <row r="193" spans="1:17" s="39" customFormat="1" ht="38.1" customHeight="1" x14ac:dyDescent="0.3">
      <c r="A193" s="38">
        <v>43805</v>
      </c>
      <c r="B193" s="8">
        <f>1+0.033*COS(2*'Data 4day'!A192*PI()/365)</f>
        <v>1.0297495555763521</v>
      </c>
      <c r="C193" s="8">
        <f>0.409*SIN(((2*PI()*'Data 4day'!A192)/365)-1.39)</f>
        <v>-0.39453228316073946</v>
      </c>
      <c r="D193" s="8">
        <f>ACOS(-TAN('Data 4day'!$E$2*PI()/180)*TAN(C193))</f>
        <v>1.4384118552431724</v>
      </c>
      <c r="E193" s="23">
        <f>('Data 4day'!C193+'Data 4day'!D193)/2</f>
        <v>21.7</v>
      </c>
      <c r="F193" s="8">
        <f t="shared" si="8"/>
        <v>0.1585886471029766</v>
      </c>
      <c r="G193" s="8">
        <f>'Data 4day'!E192*4.87/LN(67.8*'Data 4day'!$H$2-5.42)</f>
        <v>2.7783950104130644</v>
      </c>
      <c r="H193" s="8">
        <f>0.6108*EXP(17.27*'Data 4day'!C193/('Data 4day'!C193+237.3))</f>
        <v>3.7361349407572058</v>
      </c>
      <c r="I193" s="8">
        <f>0.6108*EXP(17.27*'Data 4day'!D193/('Data 4day'!D193+237.3))</f>
        <v>1.7723474716742158</v>
      </c>
      <c r="J193" s="8">
        <f t="shared" si="9"/>
        <v>2.7542412062157107</v>
      </c>
      <c r="K193" s="8">
        <f>(I193*'Data 4day'!F193+H193*'Data 4day'!G193)/200</f>
        <v>1.5137395209117557</v>
      </c>
      <c r="L193" s="8">
        <f>24*60/PI()*0.0082*B193*(D193*SIN('Data 4day'!$E$2)*SIN(C193)+COS('Data 4day'!$E$2)*COS(C193)*SIN(D193))</f>
        <v>3.1217535862625656</v>
      </c>
      <c r="M193" s="8">
        <f>(0.75+2/100000*'Data 4day'!$E$3)*L193</f>
        <v>2.3737814269940549</v>
      </c>
      <c r="N193" s="8">
        <f>(0.25+0.5*(1-'Data 4day'!H193/8))*L193</f>
        <v>1.5608767931312828</v>
      </c>
      <c r="O193" s="8">
        <f t="shared" si="10"/>
        <v>1.2018751307110878</v>
      </c>
      <c r="P193" s="8">
        <f>4.903*(10^(-9))*(0.34-0.14*SQRT(K193))*(1.35*(N193/M193)-0.35)*(('Data 4day'!C193+273.16)^4+('Data 4day'!D193+273.16)^4)/2</f>
        <v>3.351506231583397</v>
      </c>
      <c r="Q193" s="8">
        <f t="shared" si="11"/>
        <v>-2.149631100872309</v>
      </c>
    </row>
    <row r="194" spans="1:17" s="39" customFormat="1" ht="38.1" customHeight="1" x14ac:dyDescent="0.3">
      <c r="A194" s="38">
        <v>43806</v>
      </c>
      <c r="B194" s="8">
        <f>1+0.033*COS(2*'Data 4day'!A193*PI()/365)</f>
        <v>1.0299909820322035</v>
      </c>
      <c r="C194" s="8">
        <f>0.409*SIN(((2*PI()*'Data 4day'!A193)/365)-1.39)</f>
        <v>-0.39632978299588817</v>
      </c>
      <c r="D194" s="8">
        <f>ACOS(-TAN('Data 4day'!$E$2*PI()/180)*TAN(C194))</f>
        <v>1.437736772318486</v>
      </c>
      <c r="E194" s="23">
        <f>('Data 4day'!C194+'Data 4day'!D194)/2</f>
        <v>22.95</v>
      </c>
      <c r="F194" s="8">
        <f t="shared" si="8"/>
        <v>0.16947132392254763</v>
      </c>
      <c r="G194" s="8">
        <f>'Data 4day'!E193*4.87/LN(67.8*'Data 4day'!$H$2-5.42)</f>
        <v>2.5005555093717584</v>
      </c>
      <c r="H194" s="8">
        <f>0.6108*EXP(17.27*'Data 4day'!C194/('Data 4day'!C194+237.3))</f>
        <v>4.0056776000859209</v>
      </c>
      <c r="I194" s="8">
        <f>0.6108*EXP(17.27*'Data 4day'!D194/('Data 4day'!D194+237.3))</f>
        <v>1.9254836024660269</v>
      </c>
      <c r="J194" s="8">
        <f t="shared" si="9"/>
        <v>2.965580601275974</v>
      </c>
      <c r="K194" s="8">
        <f>(I194*'Data 4day'!F194+H194*'Data 4day'!G194)/200</f>
        <v>1.7041267670500884</v>
      </c>
      <c r="L194" s="8">
        <f>24*60/PI()*0.0082*B194*(D194*SIN('Data 4day'!$E$2)*SIN(C194)+COS('Data 4day'!$E$2)*COS(C194)*SIN(D194))</f>
        <v>3.1294069265935431</v>
      </c>
      <c r="M194" s="8">
        <f>(0.75+2/100000*'Data 4day'!$E$3)*L194</f>
        <v>2.3796010269817303</v>
      </c>
      <c r="N194" s="8">
        <f>(0.25+0.5*(1-'Data 4day'!H194/8))*L194</f>
        <v>1.760291396208868</v>
      </c>
      <c r="O194" s="8">
        <f t="shared" si="10"/>
        <v>1.3554243750808284</v>
      </c>
      <c r="P194" s="8">
        <f>4.903*(10^(-9))*(0.34-0.14*SQRT(K194))*(1.35*(N194/M194)-0.35)*(('Data 4day'!C194+273.16)^4+('Data 4day'!D194+273.16)^4)/2</f>
        <v>3.8542334230237301</v>
      </c>
      <c r="Q194" s="8">
        <f t="shared" si="11"/>
        <v>-2.4988090479429017</v>
      </c>
    </row>
    <row r="195" spans="1:17" s="39" customFormat="1" ht="38.1" customHeight="1" x14ac:dyDescent="0.3">
      <c r="A195" s="38">
        <v>43807</v>
      </c>
      <c r="B195" s="8">
        <f>1+0.033*COS(2*'Data 4day'!A194*PI()/365)</f>
        <v>1.0302235215128204</v>
      </c>
      <c r="C195" s="8">
        <f>0.409*SIN(((2*PI()*'Data 4day'!A194)/365)-1.39)</f>
        <v>-0.39800984176283782</v>
      </c>
      <c r="D195" s="8">
        <f>ACOS(-TAN('Data 4day'!$E$2*PI()/180)*TAN(C195))</f>
        <v>1.4371048223992835</v>
      </c>
      <c r="E195" s="23">
        <f>('Data 4day'!C195+'Data 4day'!D195)/2</f>
        <v>23.1</v>
      </c>
      <c r="F195" s="8">
        <f t="shared" si="8"/>
        <v>0.17081860611256541</v>
      </c>
      <c r="G195" s="8">
        <f>'Data 4day'!E194*4.87/LN(67.8*'Data 4day'!$H$2-5.42)</f>
        <v>3.334074012495678</v>
      </c>
      <c r="H195" s="8">
        <f>0.6108*EXP(17.27*'Data 4day'!C195/('Data 4day'!C195+237.3))</f>
        <v>4.0756492057609837</v>
      </c>
      <c r="I195" s="8">
        <f>0.6108*EXP(17.27*'Data 4day'!D195/('Data 4day'!D195+237.3))</f>
        <v>1.9254836024660269</v>
      </c>
      <c r="J195" s="8">
        <f t="shared" si="9"/>
        <v>3.0005664041135054</v>
      </c>
      <c r="K195" s="8">
        <f>(I195*'Data 4day'!F195+H195*'Data 4day'!G195)/200</f>
        <v>1.5250715854600885</v>
      </c>
      <c r="L195" s="8">
        <f>24*60/PI()*0.0082*B195*(D195*SIN('Data 4day'!$E$2)*SIN(C195)+COS('Data 4day'!$E$2)*COS(C195)*SIN(D195))</f>
        <v>3.1365656788876857</v>
      </c>
      <c r="M195" s="8">
        <f>(0.75+2/100000*'Data 4day'!$E$3)*L195</f>
        <v>2.3850445422261961</v>
      </c>
      <c r="N195" s="8">
        <f>(0.25+0.5*(1-'Data 4day'!H195/8))*L195</f>
        <v>1.7643181943743231</v>
      </c>
      <c r="O195" s="8">
        <f t="shared" si="10"/>
        <v>1.3585250096682289</v>
      </c>
      <c r="P195" s="8">
        <f>4.903*(10^(-9))*(0.34-0.14*SQRT(K195))*(1.35*(N195/M195)-0.35)*(('Data 4day'!C195+273.16)^4+('Data 4day'!D195+273.16)^4)/2</f>
        <v>4.1049191799643676</v>
      </c>
      <c r="Q195" s="8">
        <f t="shared" si="11"/>
        <v>-2.7463941702961385</v>
      </c>
    </row>
    <row r="196" spans="1:17" s="39" customFormat="1" ht="38.1" customHeight="1" x14ac:dyDescent="0.3">
      <c r="A196" s="38">
        <v>43808</v>
      </c>
      <c r="B196" s="8">
        <f>1+0.033*COS(2*'Data 4day'!A195*PI()/365)</f>
        <v>1.0304471051117361</v>
      </c>
      <c r="C196" s="8">
        <f>0.409*SIN(((2*PI()*'Data 4day'!A195)/365)-1.39)</f>
        <v>-0.39957196162391734</v>
      </c>
      <c r="D196" s="8">
        <f>ACOS(-TAN('Data 4day'!$E$2*PI()/180)*TAN(C196))</f>
        <v>1.4365163851867624</v>
      </c>
      <c r="E196" s="23">
        <f>('Data 4day'!C196+'Data 4day'!D196)/2</f>
        <v>22.9</v>
      </c>
      <c r="F196" s="8">
        <f t="shared" si="8"/>
        <v>0.16902422753409227</v>
      </c>
      <c r="G196" s="8">
        <f>'Data 4day'!E195*4.87/LN(67.8*'Data 4day'!$H$2-5.42)</f>
        <v>3.334074012495678</v>
      </c>
      <c r="H196" s="8">
        <f>0.6108*EXP(17.27*'Data 4day'!C196/('Data 4day'!C196+237.3))</f>
        <v>4.0056776000859209</v>
      </c>
      <c r="I196" s="8">
        <f>0.6108*EXP(17.27*'Data 4day'!D196/('Data 4day'!D196+237.3))</f>
        <v>1.913305694509122</v>
      </c>
      <c r="J196" s="8">
        <f t="shared" si="9"/>
        <v>2.9594916472975212</v>
      </c>
      <c r="K196" s="8">
        <f>(I196*'Data 4day'!F196+H196*'Data 4day'!G196)/200</f>
        <v>1.5150671433856884</v>
      </c>
      <c r="L196" s="8">
        <f>24*60/PI()*0.0082*B196*(D196*SIN('Data 4day'!$E$2)*SIN(C196)+COS('Data 4day'!$E$2)*COS(C196)*SIN(D196))</f>
        <v>3.1432309472579849</v>
      </c>
      <c r="M196" s="8">
        <f>(0.75+2/100000*'Data 4day'!$E$3)*L196</f>
        <v>2.3901128122949715</v>
      </c>
      <c r="N196" s="8">
        <f>(0.25+0.5*(1-'Data 4day'!H196/8))*L196</f>
        <v>1.5716154736289925</v>
      </c>
      <c r="O196" s="8">
        <f t="shared" si="10"/>
        <v>1.2101439146943243</v>
      </c>
      <c r="P196" s="8">
        <f>4.903*(10^(-9))*(0.34-0.14*SQRT(K196))*(1.35*(N196/M196)-0.35)*(('Data 4day'!C196+273.16)^4+('Data 4day'!D196+273.16)^4)/2</f>
        <v>3.4047950243953968</v>
      </c>
      <c r="Q196" s="8">
        <f t="shared" si="11"/>
        <v>-2.1946511097010726</v>
      </c>
    </row>
    <row r="197" spans="1:17" s="39" customFormat="1" ht="38.1" customHeight="1" x14ac:dyDescent="0.3">
      <c r="A197" s="38">
        <v>43809</v>
      </c>
      <c r="B197" s="8">
        <f>1+0.033*COS(2*'Data 4day'!A196*PI()/365)</f>
        <v>1.0306616665763046</v>
      </c>
      <c r="C197" s="8">
        <f>0.409*SIN(((2*PI()*'Data 4day'!A196)/365)-1.39)</f>
        <v>-0.40101567968929847</v>
      </c>
      <c r="D197" s="8">
        <f>ACOS(-TAN('Data 4day'!$E$2*PI()/180)*TAN(C197))</f>
        <v>1.4359718165841084</v>
      </c>
      <c r="E197" s="23">
        <f>('Data 4day'!C197+'Data 4day'!D197)/2</f>
        <v>23.450000000000003</v>
      </c>
      <c r="F197" s="8">
        <f t="shared" si="8"/>
        <v>0.17399745174765599</v>
      </c>
      <c r="G197" s="8">
        <f>'Data 4day'!E196*4.87/LN(67.8*'Data 4day'!$H$2-5.42)</f>
        <v>3.0562345114543712</v>
      </c>
      <c r="H197" s="8">
        <f>0.6108*EXP(17.27*'Data 4day'!C197/('Data 4day'!C197+237.3))</f>
        <v>4.1946326109173357</v>
      </c>
      <c r="I197" s="8">
        <f>0.6108*EXP(17.27*'Data 4day'!D197/('Data 4day'!D197+237.3))</f>
        <v>1.9500432630582893</v>
      </c>
      <c r="J197" s="8">
        <f t="shared" si="9"/>
        <v>3.0723379369878128</v>
      </c>
      <c r="K197" s="8">
        <f>(I197*'Data 4day'!F197+H197*'Data 4day'!G197)/200</f>
        <v>1.5140274206635629</v>
      </c>
      <c r="L197" s="8">
        <f>24*60/PI()*0.0082*B197*(D197*SIN('Data 4day'!$E$2)*SIN(C197)+COS('Data 4day'!$E$2)*COS(C197)*SIN(D197))</f>
        <v>3.1494037730927813</v>
      </c>
      <c r="M197" s="8">
        <f>(0.75+2/100000*'Data 4day'!$E$3)*L197</f>
        <v>2.3948066290597509</v>
      </c>
      <c r="N197" s="8">
        <f>(0.25+0.5*(1-'Data 4day'!H197/8))*L197</f>
        <v>0.78735094327319533</v>
      </c>
      <c r="O197" s="8">
        <f t="shared" si="10"/>
        <v>0.60626022632036036</v>
      </c>
      <c r="P197" s="8">
        <f>4.903*(10^(-9))*(0.34-0.14*SQRT(K197))*(1.35*(N197/M197)-0.35)*(('Data 4day'!C197+273.16)^4+('Data 4day'!D197+273.16)^4)/2</f>
        <v>0.59901323979845833</v>
      </c>
      <c r="Q197" s="8">
        <f t="shared" si="11"/>
        <v>7.2469865219020324E-3</v>
      </c>
    </row>
    <row r="198" spans="1:17" s="39" customFormat="1" ht="38.1" customHeight="1" x14ac:dyDescent="0.3">
      <c r="A198" s="38">
        <v>43810</v>
      </c>
      <c r="B198" s="8">
        <f>1+0.033*COS(2*'Data 4day'!A197*PI()/365)</f>
        <v>1.0308671423273339</v>
      </c>
      <c r="C198" s="8">
        <f>0.409*SIN(((2*PI()*'Data 4day'!A197)/365)-1.39)</f>
        <v>-0.40234056815416047</v>
      </c>
      <c r="D198" s="8">
        <f>ACOS(-TAN('Data 4day'!$E$2*PI()/180)*TAN(C198))</f>
        <v>1.4354714479882227</v>
      </c>
      <c r="E198" s="23">
        <f>('Data 4day'!C198+'Data 4day'!D198)/2</f>
        <v>22.8</v>
      </c>
      <c r="F198" s="8">
        <f t="shared" si="8"/>
        <v>0.16813302065808713</v>
      </c>
      <c r="G198" s="8">
        <f>'Data 4day'!E197*4.87/LN(67.8*'Data 4day'!$H$2-5.42)</f>
        <v>3.0562345114543712</v>
      </c>
      <c r="H198" s="8">
        <f>0.6108*EXP(17.27*'Data 4day'!C198/('Data 4day'!C198+237.3))</f>
        <v>4.0756492057609837</v>
      </c>
      <c r="I198" s="8">
        <f>0.6108*EXP(17.27*'Data 4day'!D198/('Data 4day'!D198+237.3))</f>
        <v>1.8534226492057391</v>
      </c>
      <c r="J198" s="8">
        <f t="shared" si="9"/>
        <v>2.9645359274833614</v>
      </c>
      <c r="K198" s="8">
        <f>(I198*'Data 4day'!F198+H198*'Data 4day'!G198)/200</f>
        <v>1.4914776170522206</v>
      </c>
      <c r="L198" s="8">
        <f>24*60/PI()*0.0082*B198*(D198*SIN('Data 4day'!$E$2)*SIN(C198)+COS('Data 4day'!$E$2)*COS(C198)*SIN(D198))</f>
        <v>3.1550851280284884</v>
      </c>
      <c r="M198" s="8">
        <f>(0.75+2/100000*'Data 4day'!$E$3)*L198</f>
        <v>2.3991267313528626</v>
      </c>
      <c r="N198" s="8">
        <f>(0.25+0.5*(1-'Data 4day'!H198/8))*L198</f>
        <v>1.9719282050178053</v>
      </c>
      <c r="O198" s="8">
        <f t="shared" si="10"/>
        <v>1.5183847178637102</v>
      </c>
      <c r="P198" s="8">
        <f>4.903*(10^(-9))*(0.34-0.14*SQRT(K198))*(1.35*(N198/M198)-0.35)*(('Data 4day'!C198+273.16)^4+('Data 4day'!D198+273.16)^4)/2</f>
        <v>4.8438294465252474</v>
      </c>
      <c r="Q198" s="8">
        <f t="shared" si="11"/>
        <v>-3.3254447286615374</v>
      </c>
    </row>
    <row r="199" spans="1:17" s="39" customFormat="1" ht="38.1" customHeight="1" x14ac:dyDescent="0.3">
      <c r="A199" s="38">
        <v>43811</v>
      </c>
      <c r="B199" s="8">
        <f>1+0.033*COS(2*'Data 4day'!A198*PI()/365)</f>
        <v>1.0310634714779239</v>
      </c>
      <c r="C199" s="8">
        <f>0.409*SIN(((2*PI()*'Data 4day'!A198)/365)-1.39)</f>
        <v>-0.40354623442545778</v>
      </c>
      <c r="D199" s="8">
        <f>ACOS(-TAN('Data 4day'!$E$2*PI()/180)*TAN(C199))</f>
        <v>1.4350155856240794</v>
      </c>
      <c r="E199" s="23">
        <f>('Data 4day'!C199+'Data 4day'!D199)/2</f>
        <v>22.6</v>
      </c>
      <c r="F199" s="8">
        <f t="shared" ref="F199:F262" si="12">(4098*0.6108*EXP((17.27*E199)/(E199+237.3)))/((E199+237.3)^2)</f>
        <v>0.16636250114300036</v>
      </c>
      <c r="G199" s="8">
        <f>'Data 4day'!E198*4.87/LN(67.8*'Data 4day'!$H$2-5.42)</f>
        <v>2.7783950104130644</v>
      </c>
      <c r="H199" s="8">
        <f>0.6108*EXP(17.27*'Data 4day'!C199/('Data 4day'!C199+237.3))</f>
        <v>3.9367535029497236</v>
      </c>
      <c r="I199" s="8">
        <f>0.6108*EXP(17.27*'Data 4day'!D199/('Data 4day'!D199+237.3))</f>
        <v>1.877175834096539</v>
      </c>
      <c r="J199" s="8">
        <f t="shared" ref="J199:J262" si="13">(H199+I199)/2</f>
        <v>2.9069646685231314</v>
      </c>
      <c r="K199" s="8">
        <f>(I199*'Data 4day'!F199+H199*'Data 4day'!G199)/200</f>
        <v>1.5548685927265593</v>
      </c>
      <c r="L199" s="8">
        <f>24*60/PI()*0.0082*B199*(D199*SIN('Data 4day'!$E$2)*SIN(C199)+COS('Data 4day'!$E$2)*COS(C199)*SIN(D199))</f>
        <v>3.1602759073792432</v>
      </c>
      <c r="M199" s="8">
        <f>(0.75+2/100000*'Data 4day'!$E$3)*L199</f>
        <v>2.4030737999711764</v>
      </c>
      <c r="N199" s="8">
        <f>(0.25+0.5*(1-'Data 4day'!H199/8))*L199</f>
        <v>1.9751724421120271</v>
      </c>
      <c r="O199" s="8">
        <f t="shared" ref="O199:O262" si="14">(1-0.23)*N199</f>
        <v>1.520882780426261</v>
      </c>
      <c r="P199" s="8">
        <f>4.903*(10^(-9))*(0.34-0.14*SQRT(K199))*(1.35*(N199/M199)-0.35)*(('Data 4day'!C199+273.16)^4+('Data 4day'!D199+273.16)^4)/2</f>
        <v>4.726373785019061</v>
      </c>
      <c r="Q199" s="8">
        <f t="shared" ref="Q199:Q262" si="15">O199-P199</f>
        <v>-3.2054910045928002</v>
      </c>
    </row>
    <row r="200" spans="1:17" s="39" customFormat="1" ht="38.1" customHeight="1" x14ac:dyDescent="0.3">
      <c r="A200" s="38">
        <v>43812</v>
      </c>
      <c r="B200" s="8">
        <f>1+0.033*COS(2*'Data 4day'!A199*PI()/365)</f>
        <v>1.0312505958515106</v>
      </c>
      <c r="C200" s="8">
        <f>0.409*SIN(((2*PI()*'Data 4day'!A199)/365)-1.39)</f>
        <v>-0.40463232123825377</v>
      </c>
      <c r="D200" s="8">
        <f>ACOS(-TAN('Data 4day'!$E$2*PI()/180)*TAN(C200))</f>
        <v>1.4346045099243954</v>
      </c>
      <c r="E200" s="23">
        <f>('Data 4day'!C200+'Data 4day'!D200)/2</f>
        <v>22.799999999999997</v>
      </c>
      <c r="F200" s="8">
        <f t="shared" si="12"/>
        <v>0.16813302065808708</v>
      </c>
      <c r="G200" s="8">
        <f>'Data 4day'!E199*4.87/LN(67.8*'Data 4day'!$H$2-5.42)</f>
        <v>4.1675925156195976</v>
      </c>
      <c r="H200" s="8">
        <f>0.6108*EXP(17.27*'Data 4day'!C200/('Data 4day'!C200+237.3))</f>
        <v>3.9825871656612759</v>
      </c>
      <c r="I200" s="8">
        <f>0.6108*EXP(17.27*'Data 4day'!D200/('Data 4day'!D200+237.3))</f>
        <v>1.9011953088739362</v>
      </c>
      <c r="J200" s="8">
        <f t="shared" si="13"/>
        <v>2.941891237267606</v>
      </c>
      <c r="K200" s="8">
        <f>(I200*'Data 4day'!F200+H200*'Data 4day'!G200)/200</f>
        <v>1.7053201425773004</v>
      </c>
      <c r="L200" s="8">
        <f>24*60/PI()*0.0082*B200*(D200*SIN('Data 4day'!$E$2)*SIN(C200)+COS('Data 4day'!$E$2)*COS(C200)*SIN(D200))</f>
        <v>3.164976924044125</v>
      </c>
      <c r="M200" s="8">
        <f>(0.75+2/100000*'Data 4day'!$E$3)*L200</f>
        <v>2.4066484530431524</v>
      </c>
      <c r="N200" s="8">
        <f>(0.25+0.5*(1-'Data 4day'!H200/8))*L200</f>
        <v>1.3846774042693046</v>
      </c>
      <c r="O200" s="8">
        <f t="shared" si="14"/>
        <v>1.0662016012873645</v>
      </c>
      <c r="P200" s="8">
        <f>4.903*(10^(-9))*(0.34-0.14*SQRT(K200))*(1.35*(N200/M200)-0.35)*(('Data 4day'!C200+273.16)^4+('Data 4day'!D200+273.16)^4)/2</f>
        <v>2.5295362687737803</v>
      </c>
      <c r="Q200" s="8">
        <f t="shared" si="15"/>
        <v>-1.4633346674864158</v>
      </c>
    </row>
    <row r="201" spans="1:17" s="39" customFormat="1" ht="38.1" customHeight="1" x14ac:dyDescent="0.3">
      <c r="A201" s="38">
        <v>43813</v>
      </c>
      <c r="B201" s="8">
        <f>1+0.033*COS(2*'Data 4day'!A200*PI()/365)</f>
        <v>1.031428459999103</v>
      </c>
      <c r="C201" s="8">
        <f>0.409*SIN(((2*PI()*'Data 4day'!A200)/365)-1.39)</f>
        <v>-0.40559850676158615</v>
      </c>
      <c r="D201" s="8">
        <f>ACOS(-TAN('Data 4day'!$E$2*PI()/180)*TAN(C201))</f>
        <v>1.4342384749571415</v>
      </c>
      <c r="E201" s="23">
        <f>('Data 4day'!C201+'Data 4day'!D201)/2</f>
        <v>23.200000000000003</v>
      </c>
      <c r="F201" s="8">
        <f t="shared" si="12"/>
        <v>0.17172180615599653</v>
      </c>
      <c r="G201" s="8">
        <f>'Data 4day'!E200*4.87/LN(67.8*'Data 4day'!$H$2-5.42)</f>
        <v>3.8897530145782908</v>
      </c>
      <c r="H201" s="8">
        <f>0.6108*EXP(17.27*'Data 4day'!C201/('Data 4day'!C201+237.3))</f>
        <v>4.1466816501200547</v>
      </c>
      <c r="I201" s="8">
        <f>0.6108*EXP(17.27*'Data 4day'!D201/('Data 4day'!D201+237.3))</f>
        <v>1.913305694509122</v>
      </c>
      <c r="J201" s="8">
        <f t="shared" si="13"/>
        <v>3.0299936723145882</v>
      </c>
      <c r="K201" s="8">
        <f>(I201*'Data 4day'!F201+H201*'Data 4day'!G201)/200</f>
        <v>1.5979944400168729</v>
      </c>
      <c r="L201" s="8">
        <f>24*60/PI()*0.0082*B201*(D201*SIN('Data 4day'!$E$2)*SIN(C201)+COS('Data 4day'!$E$2)*COS(C201)*SIN(D201))</f>
        <v>3.1691889029112876</v>
      </c>
      <c r="M201" s="8">
        <f>(0.75+2/100000*'Data 4day'!$E$3)*L201</f>
        <v>2.409851241773743</v>
      </c>
      <c r="N201" s="8">
        <f>(0.25+0.5*(1-'Data 4day'!H201/8))*L201</f>
        <v>1.5845944514556438</v>
      </c>
      <c r="O201" s="8">
        <f t="shared" si="14"/>
        <v>1.2201377276208458</v>
      </c>
      <c r="P201" s="8">
        <f>4.903*(10^(-9))*(0.34-0.14*SQRT(K201))*(1.35*(N201/M201)-0.35)*(('Data 4day'!C201+273.16)^4+('Data 4day'!D201+273.16)^4)/2</f>
        <v>3.3245779227124959</v>
      </c>
      <c r="Q201" s="8">
        <f t="shared" si="15"/>
        <v>-2.1044401950916498</v>
      </c>
    </row>
    <row r="202" spans="1:17" s="39" customFormat="1" ht="38.1" customHeight="1" x14ac:dyDescent="0.3">
      <c r="A202" s="38">
        <v>43814</v>
      </c>
      <c r="B202" s="8">
        <f>1+0.033*COS(2*'Data 4day'!A201*PI()/365)</f>
        <v>1.0315970112157162</v>
      </c>
      <c r="C202" s="8">
        <f>0.409*SIN(((2*PI()*'Data 4day'!A201)/365)-1.39)</f>
        <v>-0.40644450469383236</v>
      </c>
      <c r="D202" s="8">
        <f>ACOS(-TAN('Data 4day'!$E$2*PI()/180)*TAN(C202))</f>
        <v>1.4339177079032495</v>
      </c>
      <c r="E202" s="23">
        <f>('Data 4day'!C202+'Data 4day'!D202)/2</f>
        <v>22.95</v>
      </c>
      <c r="F202" s="8">
        <f t="shared" si="12"/>
        <v>0.16947132392254763</v>
      </c>
      <c r="G202" s="8">
        <f>'Data 4day'!E201*4.87/LN(67.8*'Data 4day'!$H$2-5.42)</f>
        <v>3.0562345114543712</v>
      </c>
      <c r="H202" s="8">
        <f>0.6108*EXP(17.27*'Data 4day'!C202/('Data 4day'!C202+237.3))</f>
        <v>4.0056776000859209</v>
      </c>
      <c r="I202" s="8">
        <f>0.6108*EXP(17.27*'Data 4day'!D202/('Data 4day'!D202+237.3))</f>
        <v>1.9254836024660269</v>
      </c>
      <c r="J202" s="8">
        <f t="shared" si="13"/>
        <v>2.965580601275974</v>
      </c>
      <c r="K202" s="8">
        <f>(I202*'Data 4day'!F202+H202*'Data 4day'!G202)/200</f>
        <v>1.7633955033083408</v>
      </c>
      <c r="L202" s="8">
        <f>24*60/PI()*0.0082*B202*(D202*SIN('Data 4day'!$E$2)*SIN(C202)+COS('Data 4day'!$E$2)*COS(C202)*SIN(D202))</f>
        <v>3.1729124757769309</v>
      </c>
      <c r="M202" s="8">
        <f>(0.75+2/100000*'Data 4day'!$E$3)*L202</f>
        <v>2.412682646580778</v>
      </c>
      <c r="N202" s="8">
        <f>(0.25+0.5*(1-'Data 4day'!H202/8))*L202</f>
        <v>1.3881492081524072</v>
      </c>
      <c r="O202" s="8">
        <f t="shared" si="14"/>
        <v>1.0688748902773535</v>
      </c>
      <c r="P202" s="8">
        <f>4.903*(10^(-9))*(0.34-0.14*SQRT(K202))*(1.35*(N202/M202)-0.35)*(('Data 4day'!C202+273.16)^4+('Data 4day'!D202+273.16)^4)/2</f>
        <v>2.4847773289198147</v>
      </c>
      <c r="Q202" s="8">
        <f t="shared" si="15"/>
        <v>-1.4159024386424612</v>
      </c>
    </row>
    <row r="203" spans="1:17" s="39" customFormat="1" ht="38.1" customHeight="1" x14ac:dyDescent="0.3">
      <c r="A203" s="38">
        <v>43815</v>
      </c>
      <c r="B203" s="8">
        <f>1+0.033*COS(2*'Data 4day'!A202*PI()/365)</f>
        <v>1.031756199555987</v>
      </c>
      <c r="C203" s="8">
        <f>0.409*SIN(((2*PI()*'Data 4day'!A202)/365)-1.39)</f>
        <v>-0.40717006434754704</v>
      </c>
      <c r="D203" s="8">
        <f>ACOS(-TAN('Data 4day'!$E$2*PI()/180)*TAN(C203))</f>
        <v>1.4336424085866744</v>
      </c>
      <c r="E203" s="23">
        <f>('Data 4day'!C203+'Data 4day'!D203)/2</f>
        <v>22.95</v>
      </c>
      <c r="F203" s="8">
        <f t="shared" si="12"/>
        <v>0.16947132392254763</v>
      </c>
      <c r="G203" s="8">
        <f>'Data 4day'!E202*4.87/LN(67.8*'Data 4day'!$H$2-5.42)</f>
        <v>3.334074012495678</v>
      </c>
      <c r="H203" s="8">
        <f>0.6108*EXP(17.27*'Data 4day'!C203/('Data 4day'!C203+237.3))</f>
        <v>4.0992081541413299</v>
      </c>
      <c r="I203" s="8">
        <f>0.6108*EXP(17.27*'Data 4day'!D203/('Data 4day'!D203+237.3))</f>
        <v>1.877175834096539</v>
      </c>
      <c r="J203" s="8">
        <f t="shared" si="13"/>
        <v>2.9881919941189343</v>
      </c>
      <c r="K203" s="8">
        <f>(I203*'Data 4day'!F203+H203*'Data 4day'!G203)/200</f>
        <v>1.537324567802651</v>
      </c>
      <c r="L203" s="8">
        <f>24*60/PI()*0.0082*B203*(D203*SIN('Data 4day'!$E$2)*SIN(C203)+COS('Data 4day'!$E$2)*COS(C203)*SIN(D203))</f>
        <v>3.1761481767954889</v>
      </c>
      <c r="M203" s="8">
        <f>(0.75+2/100000*'Data 4day'!$E$3)*L203</f>
        <v>2.4151430736352895</v>
      </c>
      <c r="N203" s="8">
        <f>(0.25+0.5*(1-'Data 4day'!H203/8))*L203</f>
        <v>1.7865833494474626</v>
      </c>
      <c r="O203" s="8">
        <f t="shared" si="14"/>
        <v>1.3756691790745461</v>
      </c>
      <c r="P203" s="8">
        <f>4.903*(10^(-9))*(0.34-0.14*SQRT(K203))*(1.35*(N203/M203)-0.35)*(('Data 4day'!C203+273.16)^4+('Data 4day'!D203+273.16)^4)/2</f>
        <v>4.0805112888755586</v>
      </c>
      <c r="Q203" s="8">
        <f t="shared" si="15"/>
        <v>-2.7048421098010125</v>
      </c>
    </row>
    <row r="204" spans="1:17" s="39" customFormat="1" ht="38.1" customHeight="1" x14ac:dyDescent="0.3">
      <c r="A204" s="38">
        <v>43816</v>
      </c>
      <c r="B204" s="8">
        <f>1+0.033*COS(2*'Data 4day'!A203*PI()/365)</f>
        <v>1.0319059778489741</v>
      </c>
      <c r="C204" s="8">
        <f>0.409*SIN(((2*PI()*'Data 4day'!A203)/365)-1.39)</f>
        <v>-0.4077749707237458</v>
      </c>
      <c r="D204" s="8">
        <f>ACOS(-TAN('Data 4day'!$E$2*PI()/180)*TAN(C204))</f>
        <v>1.4334127490587805</v>
      </c>
      <c r="E204" s="23">
        <f>('Data 4day'!C204+'Data 4day'!D204)/2</f>
        <v>22.65</v>
      </c>
      <c r="F204" s="8">
        <f t="shared" si="12"/>
        <v>0.16680364864169481</v>
      </c>
      <c r="G204" s="8">
        <f>'Data 4day'!E203*4.87/LN(67.8*'Data 4day'!$H$2-5.42)</f>
        <v>3.334074012495678</v>
      </c>
      <c r="H204" s="8">
        <f>0.6108*EXP(17.27*'Data 4day'!C204/('Data 4day'!C204+237.3))</f>
        <v>4.0288844232591545</v>
      </c>
      <c r="I204" s="8">
        <f>0.6108*EXP(17.27*'Data 4day'!D204/('Data 4day'!D204+237.3))</f>
        <v>1.841645130417793</v>
      </c>
      <c r="J204" s="8">
        <f t="shared" si="13"/>
        <v>2.9352647768384736</v>
      </c>
      <c r="K204" s="8">
        <f>(I204*'Data 4day'!F204+H204*'Data 4day'!G204)/200</f>
        <v>1.475733280802334</v>
      </c>
      <c r="L204" s="8">
        <f>24*60/PI()*0.0082*B204*(D204*SIN('Data 4day'!$E$2)*SIN(C204)+COS('Data 4day'!$E$2)*COS(C204)*SIN(D204))</f>
        <v>3.1788964384759257</v>
      </c>
      <c r="M204" s="8">
        <f>(0.75+2/100000*'Data 4day'!$E$3)*L204</f>
        <v>2.417232851817094</v>
      </c>
      <c r="N204" s="8">
        <f>(0.25+0.5*(1-'Data 4day'!H204/8))*L204</f>
        <v>1.3907671918332176</v>
      </c>
      <c r="O204" s="8">
        <f t="shared" si="14"/>
        <v>1.0708907377115775</v>
      </c>
      <c r="P204" s="8">
        <f>4.903*(10^(-9))*(0.34-0.14*SQRT(K204))*(1.35*(N204/M204)-0.35)*(('Data 4day'!C204+273.16)^4+('Data 4day'!D204+273.16)^4)/2</f>
        <v>2.730038833276573</v>
      </c>
      <c r="Q204" s="8">
        <f t="shared" si="15"/>
        <v>-1.6591480955649955</v>
      </c>
    </row>
    <row r="205" spans="1:17" s="39" customFormat="1" ht="38.1" customHeight="1" x14ac:dyDescent="0.3">
      <c r="A205" s="38">
        <v>43817</v>
      </c>
      <c r="B205" s="8">
        <f>1+0.033*COS(2*'Data 4day'!A204*PI()/365)</f>
        <v>1.0320463017121373</v>
      </c>
      <c r="C205" s="8">
        <f>0.409*SIN(((2*PI()*'Data 4day'!A204)/365)-1.39)</f>
        <v>-0.40825904457561446</v>
      </c>
      <c r="D205" s="8">
        <f>ACOS(-TAN('Data 4day'!$E$2*PI()/180)*TAN(C205))</f>
        <v>1.433228873238793</v>
      </c>
      <c r="E205" s="23">
        <f>('Data 4day'!C205+'Data 4day'!D205)/2</f>
        <v>22.4</v>
      </c>
      <c r="F205" s="8">
        <f t="shared" si="12"/>
        <v>0.16460774689933025</v>
      </c>
      <c r="G205" s="8">
        <f>'Data 4day'!E204*4.87/LN(67.8*'Data 4day'!$H$2-5.42)</f>
        <v>3.334074012495678</v>
      </c>
      <c r="H205" s="8">
        <f>0.6108*EXP(17.27*'Data 4day'!C205/('Data 4day'!C205+237.3))</f>
        <v>3.9596126295507381</v>
      </c>
      <c r="I205" s="8">
        <f>0.6108*EXP(17.27*'Data 4day'!D205/('Data 4day'!D205+237.3))</f>
        <v>1.8182866804855506</v>
      </c>
      <c r="J205" s="8">
        <f t="shared" si="13"/>
        <v>2.8889496550181444</v>
      </c>
      <c r="K205" s="8">
        <f>(I205*'Data 4day'!F205+H205*'Data 4day'!G205)/200</f>
        <v>1.3994333675299089</v>
      </c>
      <c r="L205" s="8">
        <f>24*60/PI()*0.0082*B205*(D205*SIN('Data 4day'!$E$2)*SIN(C205)+COS('Data 4day'!$E$2)*COS(C205)*SIN(D205))</f>
        <v>3.1811575882373164</v>
      </c>
      <c r="M205" s="8">
        <f>(0.75+2/100000*'Data 4day'!$E$3)*L205</f>
        <v>2.4189522300956554</v>
      </c>
      <c r="N205" s="8">
        <f>(0.25+0.5*(1-'Data 4day'!H205/8))*L205</f>
        <v>1.5905787941186582</v>
      </c>
      <c r="O205" s="8">
        <f t="shared" si="14"/>
        <v>1.2247456714713669</v>
      </c>
      <c r="P205" s="8">
        <f>4.903*(10^(-9))*(0.34-0.14*SQRT(K205))*(1.35*(N205/M205)-0.35)*(('Data 4day'!C205+273.16)^4+('Data 4day'!D205+273.16)^4)/2</f>
        <v>3.5180507801577208</v>
      </c>
      <c r="Q205" s="8">
        <f t="shared" si="15"/>
        <v>-2.2933051086863538</v>
      </c>
    </row>
    <row r="206" spans="1:17" s="39" customFormat="1" ht="38.1" customHeight="1" x14ac:dyDescent="0.3">
      <c r="A206" s="38">
        <v>43818</v>
      </c>
      <c r="B206" s="8">
        <f>1+0.033*COS(2*'Data 4day'!A205*PI()/365)</f>
        <v>1.0321771295644875</v>
      </c>
      <c r="C206" s="8">
        <f>0.409*SIN(((2*PI()*'Data 4day'!A205)/365)-1.39)</f>
        <v>-0.40862214246162354</v>
      </c>
      <c r="D206" s="8">
        <f>ACOS(-TAN('Data 4day'!$E$2*PI()/180)*TAN(C206))</f>
        <v>1.4330908966118328</v>
      </c>
      <c r="E206" s="23">
        <f>('Data 4day'!C206+'Data 4day'!D206)/2</f>
        <v>24.35</v>
      </c>
      <c r="F206" s="8">
        <f t="shared" si="12"/>
        <v>0.1824015920751953</v>
      </c>
      <c r="G206" s="8">
        <f>'Data 4day'!E205*4.87/LN(67.8*'Data 4day'!$H$2-5.42)</f>
        <v>3.0562345114543712</v>
      </c>
      <c r="H206" s="8">
        <f>0.6108*EXP(17.27*'Data 4day'!C206/('Data 4day'!C206+237.3))</f>
        <v>4.1705971966496023</v>
      </c>
      <c r="I206" s="8">
        <f>0.6108*EXP(17.27*'Data 4day'!D206/('Data 4day'!D206+237.3))</f>
        <v>2.1973933238855259</v>
      </c>
      <c r="J206" s="8">
        <f t="shared" si="13"/>
        <v>3.1839952602675643</v>
      </c>
      <c r="K206" s="8">
        <f>(I206*'Data 4day'!F206+H206*'Data 4day'!G206)/200</f>
        <v>1.9897711647016296</v>
      </c>
      <c r="L206" s="8">
        <f>24*60/PI()*0.0082*B206*(D206*SIN('Data 4day'!$E$2)*SIN(C206)+COS('Data 4day'!$E$2)*COS(C206)*SIN(D206))</f>
        <v>3.1829318455352249</v>
      </c>
      <c r="M206" s="8">
        <f>(0.75+2/100000*'Data 4day'!$E$3)*L206</f>
        <v>2.4203013753449847</v>
      </c>
      <c r="N206" s="8">
        <f>(0.25+0.5*(1-'Data 4day'!H206/8))*L206</f>
        <v>0.79573296138380623</v>
      </c>
      <c r="O206" s="8">
        <f t="shared" si="14"/>
        <v>0.61271438026553082</v>
      </c>
      <c r="P206" s="8">
        <f>4.903*(10^(-9))*(0.34-0.14*SQRT(K206))*(1.35*(N206/M206)-0.35)*(('Data 4day'!C206+273.16)^4+('Data 4day'!D206+273.16)^4)/2</f>
        <v>0.51474198478993582</v>
      </c>
      <c r="Q206" s="8">
        <f t="shared" si="15"/>
        <v>9.7972395475594998E-2</v>
      </c>
    </row>
    <row r="207" spans="1:17" s="39" customFormat="1" ht="38.1" customHeight="1" x14ac:dyDescent="0.3">
      <c r="A207" s="38">
        <v>43819</v>
      </c>
      <c r="B207" s="8">
        <f>1+0.033*COS(2*'Data 4day'!A206*PI()/365)</f>
        <v>1.0322984226389083</v>
      </c>
      <c r="C207" s="8">
        <f>0.409*SIN(((2*PI()*'Data 4day'!A206)/365)-1.39)</f>
        <v>-0.40886415678803323</v>
      </c>
      <c r="D207" s="8">
        <f>ACOS(-TAN('Data 4day'!$E$2*PI()/180)*TAN(C207))</f>
        <v>1.4329989059858195</v>
      </c>
      <c r="E207" s="23">
        <f>('Data 4day'!C207+'Data 4day'!D207)/2</f>
        <v>22.5</v>
      </c>
      <c r="F207" s="8">
        <f t="shared" si="12"/>
        <v>0.16548316037309996</v>
      </c>
      <c r="G207" s="8">
        <f>'Data 4day'!E206*4.87/LN(67.8*'Data 4day'!$H$2-5.42)</f>
        <v>2.7783950104130644</v>
      </c>
      <c r="H207" s="8">
        <f>0.6108*EXP(17.27*'Data 4day'!C207/('Data 4day'!C207+237.3))</f>
        <v>3.4417464345283828</v>
      </c>
      <c r="I207" s="8">
        <f>0.6108*EXP(17.27*'Data 4day'!D207/('Data 4day'!D207+237.3))</f>
        <v>2.143152914469288</v>
      </c>
      <c r="J207" s="8">
        <f t="shared" si="13"/>
        <v>2.7924496744988354</v>
      </c>
      <c r="K207" s="8">
        <f>(I207*'Data 4day'!F207+H207*'Data 4day'!G207)/200</f>
        <v>1.8496509786744553</v>
      </c>
      <c r="L207" s="8">
        <f>24*60/PI()*0.0082*B207*(D207*SIN('Data 4day'!$E$2)*SIN(C207)+COS('Data 4day'!$E$2)*COS(C207)*SIN(D207))</f>
        <v>3.1842193195686517</v>
      </c>
      <c r="M207" s="8">
        <f>(0.75+2/100000*'Data 4day'!$E$3)*L207</f>
        <v>2.4212803706000026</v>
      </c>
      <c r="N207" s="8">
        <f>(0.25+0.5*(1-'Data 4day'!H207/8))*L207</f>
        <v>0.79605482989216292</v>
      </c>
      <c r="O207" s="8">
        <f t="shared" si="14"/>
        <v>0.61296221901696546</v>
      </c>
      <c r="P207" s="8">
        <f>4.903*(10^(-9))*(0.34-0.14*SQRT(K207))*(1.35*(N207/M207)-0.35)*(('Data 4day'!C207+273.16)^4+('Data 4day'!D207+273.16)^4)/2</f>
        <v>0.52652872292117614</v>
      </c>
      <c r="Q207" s="8">
        <f t="shared" si="15"/>
        <v>8.6433496095789319E-2</v>
      </c>
    </row>
    <row r="208" spans="1:17" s="39" customFormat="1" ht="38.1" customHeight="1" x14ac:dyDescent="0.3">
      <c r="A208" s="38">
        <v>43820</v>
      </c>
      <c r="B208" s="8">
        <f>1+0.033*COS(2*'Data 4day'!A207*PI()/365)</f>
        <v>1.032410144993644</v>
      </c>
      <c r="C208" s="8">
        <f>0.409*SIN(((2*PI()*'Data 4day'!A207)/365)-1.39)</f>
        <v>-0.40898501584077535</v>
      </c>
      <c r="D208" s="8">
        <f>ACOS(-TAN('Data 4day'!$E$2*PI()/180)*TAN(C208))</f>
        <v>1.4329529593082759</v>
      </c>
      <c r="E208" s="23">
        <f>('Data 4day'!C208+'Data 4day'!D208)/2</f>
        <v>22.5</v>
      </c>
      <c r="F208" s="8">
        <f t="shared" si="12"/>
        <v>0.16548316037309996</v>
      </c>
      <c r="G208" s="8">
        <f>'Data 4day'!E207*4.87/LN(67.8*'Data 4day'!$H$2-5.42)</f>
        <v>2.222716008330452</v>
      </c>
      <c r="H208" s="8">
        <f>0.6108*EXP(17.27*'Data 4day'!C208/('Data 4day'!C208+237.3))</f>
        <v>3.868863716528768</v>
      </c>
      <c r="I208" s="8">
        <f>0.6108*EXP(17.27*'Data 4day'!D208/('Data 4day'!D208+237.3))</f>
        <v>1.889152127641528</v>
      </c>
      <c r="J208" s="8">
        <f t="shared" si="13"/>
        <v>2.8790079220851479</v>
      </c>
      <c r="K208" s="8">
        <f>(I208*'Data 4day'!F208+H208*'Data 4day'!G208)/200</f>
        <v>1.9345712727836775</v>
      </c>
      <c r="L208" s="8">
        <f>24*60/PI()*0.0082*B208*(D208*SIN('Data 4day'!$E$2)*SIN(C208)+COS('Data 4day'!$E$2)*COS(C208)*SIN(D208))</f>
        <v>3.1850200075754813</v>
      </c>
      <c r="M208" s="8">
        <f>(0.75+2/100000*'Data 4day'!$E$3)*L208</f>
        <v>2.4218892137603958</v>
      </c>
      <c r="N208" s="8">
        <f>(0.25+0.5*(1-'Data 4day'!H208/8))*L208</f>
        <v>1.1943825028408055</v>
      </c>
      <c r="O208" s="8">
        <f t="shared" si="14"/>
        <v>0.91967452718742027</v>
      </c>
      <c r="P208" s="8">
        <f>4.903*(10^(-9))*(0.34-0.14*SQRT(K208))*(1.35*(N208/M208)-0.35)*(('Data 4day'!C208+273.16)^4+('Data 4day'!D208+273.16)^4)/2</f>
        <v>1.7227785351489644</v>
      </c>
      <c r="Q208" s="8">
        <f t="shared" si="15"/>
        <v>-0.80310400796154413</v>
      </c>
    </row>
    <row r="209" spans="1:17" s="39" customFormat="1" ht="38.1" customHeight="1" x14ac:dyDescent="0.3">
      <c r="A209" s="38">
        <v>43821</v>
      </c>
      <c r="B209" s="8">
        <f>1+0.033*COS(2*'Data 4day'!A208*PI()/365)</f>
        <v>1.03251226352295</v>
      </c>
      <c r="C209" s="8">
        <f>0.409*SIN(((2*PI()*'Data 4day'!A208)/365)-1.39)</f>
        <v>-0.40898468380670427</v>
      </c>
      <c r="D209" s="8">
        <f>ACOS(-TAN('Data 4day'!$E$2*PI()/180)*TAN(C209))</f>
        <v>1.4329530855438157</v>
      </c>
      <c r="E209" s="23">
        <f>('Data 4day'!C209+'Data 4day'!D209)/2</f>
        <v>22.4</v>
      </c>
      <c r="F209" s="8">
        <f t="shared" si="12"/>
        <v>0.16460774689933025</v>
      </c>
      <c r="G209" s="8">
        <f>'Data 4day'!E208*4.87/LN(67.8*'Data 4day'!$H$2-5.42)</f>
        <v>3.6119135135369844</v>
      </c>
      <c r="H209" s="8">
        <f>0.6108*EXP(17.27*'Data 4day'!C209/('Data 4day'!C209+237.3))</f>
        <v>3.8464613723885481</v>
      </c>
      <c r="I209" s="8">
        <f>0.6108*EXP(17.27*'Data 4day'!D209/('Data 4day'!D209+237.3))</f>
        <v>1.877175834096539</v>
      </c>
      <c r="J209" s="8">
        <f t="shared" si="13"/>
        <v>2.8618186032425434</v>
      </c>
      <c r="K209" s="8">
        <f>(I209*'Data 4day'!F209+H209*'Data 4day'!G209)/200</f>
        <v>1.9125366498501444</v>
      </c>
      <c r="L209" s="8">
        <f>24*60/PI()*0.0082*B209*(D209*SIN('Data 4day'!$E$2)*SIN(C209)+COS('Data 4day'!$E$2)*COS(C209)*SIN(D209))</f>
        <v>3.1853337937225792</v>
      </c>
      <c r="M209" s="8">
        <f>(0.75+2/100000*'Data 4day'!$E$3)*L209</f>
        <v>2.4221278167466491</v>
      </c>
      <c r="N209" s="8">
        <f>(0.25+0.5*(1-'Data 4day'!H209/8))*L209</f>
        <v>0.995416810538306</v>
      </c>
      <c r="O209" s="8">
        <f t="shared" si="14"/>
        <v>0.76647094411449568</v>
      </c>
      <c r="P209" s="8">
        <f>4.903*(10^(-9))*(0.34-0.14*SQRT(K209))*(1.35*(N209/M209)-0.35)*(('Data 4day'!C209+273.16)^4+('Data 4day'!D209+273.16)^4)/2</f>
        <v>1.1244249013656695</v>
      </c>
      <c r="Q209" s="8">
        <f t="shared" si="15"/>
        <v>-0.35795395725117385</v>
      </c>
    </row>
    <row r="210" spans="1:17" s="39" customFormat="1" ht="38.1" customHeight="1" x14ac:dyDescent="0.3">
      <c r="A210" s="38">
        <v>43822</v>
      </c>
      <c r="B210" s="8">
        <f>1+0.033*COS(2*'Data 4day'!A209*PI()/365)</f>
        <v>1.032604747966902</v>
      </c>
      <c r="C210" s="8">
        <f>0.409*SIN(((2*PI()*'Data 4day'!A209)/365)-1.39)</f>
        <v>-0.40886316078420892</v>
      </c>
      <c r="D210" s="8">
        <f>ACOS(-TAN('Data 4day'!$E$2*PI()/180)*TAN(C210))</f>
        <v>1.4329992846128408</v>
      </c>
      <c r="E210" s="23">
        <f>('Data 4day'!C210+'Data 4day'!D210)/2</f>
        <v>20.85</v>
      </c>
      <c r="F210" s="8">
        <f t="shared" si="12"/>
        <v>0.15153070826801168</v>
      </c>
      <c r="G210" s="8">
        <f>'Data 4day'!E209*4.87/LN(67.8*'Data 4day'!$H$2-5.42)</f>
        <v>3.6119135135369844</v>
      </c>
      <c r="H210" s="8">
        <f>0.6108*EXP(17.27*'Data 4day'!C210/('Data 4day'!C210+237.3))</f>
        <v>3.2248275907111101</v>
      </c>
      <c r="I210" s="8">
        <f>0.6108*EXP(17.27*'Data 4day'!D210/('Data 4day'!D210+237.3))</f>
        <v>1.8652661127239329</v>
      </c>
      <c r="J210" s="8">
        <f t="shared" si="13"/>
        <v>2.5450468517175215</v>
      </c>
      <c r="K210" s="8">
        <f>(I210*'Data 4day'!F210+H210*'Data 4day'!G210)/200</f>
        <v>2.0025503068820174</v>
      </c>
      <c r="L210" s="8">
        <f>24*60/PI()*0.0082*B210*(D210*SIN('Data 4day'!$E$2)*SIN(C210)+COS('Data 4day'!$E$2)*COS(C210)*SIN(D210))</f>
        <v>3.1851604485947727</v>
      </c>
      <c r="M210" s="8">
        <f>(0.75+2/100000*'Data 4day'!$E$3)*L210</f>
        <v>2.4219960051114651</v>
      </c>
      <c r="N210" s="8">
        <f>(0.25+0.5*(1-'Data 4day'!H210/8))*L210</f>
        <v>1.1944351682230399</v>
      </c>
      <c r="O210" s="8">
        <f t="shared" si="14"/>
        <v>0.9197150795317407</v>
      </c>
      <c r="P210" s="8">
        <f>4.903*(10^(-9))*(0.34-0.14*SQRT(K210))*(1.35*(N210/M210)-0.35)*(('Data 4day'!C210+273.16)^4+('Data 4day'!D210+273.16)^4)/2</f>
        <v>1.6436454285476982</v>
      </c>
      <c r="Q210" s="8">
        <f t="shared" si="15"/>
        <v>-0.72393034901595754</v>
      </c>
    </row>
    <row r="211" spans="1:17" s="39" customFormat="1" ht="38.1" customHeight="1" x14ac:dyDescent="0.3">
      <c r="A211" s="38">
        <v>43823</v>
      </c>
      <c r="B211" s="8">
        <f>1+0.033*COS(2*'Data 4day'!A210*PI()/365)</f>
        <v>1.0326875709203633</v>
      </c>
      <c r="C211" s="8">
        <f>0.409*SIN(((2*PI()*'Data 4day'!A210)/365)-1.39)</f>
        <v>-0.40862048278318358</v>
      </c>
      <c r="D211" s="8">
        <f>ACOS(-TAN('Data 4day'!$E$2*PI()/180)*TAN(C211))</f>
        <v>1.43309152739171</v>
      </c>
      <c r="E211" s="23">
        <f>('Data 4day'!C211+'Data 4day'!D211)/2</f>
        <v>22.15</v>
      </c>
      <c r="F211" s="8">
        <f t="shared" si="12"/>
        <v>0.16243630349003682</v>
      </c>
      <c r="G211" s="8">
        <f>'Data 4day'!E210*4.87/LN(67.8*'Data 4day'!$H$2-5.42)</f>
        <v>3.0562345114543712</v>
      </c>
      <c r="H211" s="8">
        <f>0.6108*EXP(17.27*'Data 4day'!C211/('Data 4day'!C211+237.3))</f>
        <v>3.671270209291702</v>
      </c>
      <c r="I211" s="8">
        <f>0.6108*EXP(17.27*'Data 4day'!D211/('Data 4day'!D211+237.3))</f>
        <v>1.913305694509122</v>
      </c>
      <c r="J211" s="8">
        <f t="shared" si="13"/>
        <v>2.7922879519004118</v>
      </c>
      <c r="K211" s="8">
        <f>(I211*'Data 4day'!F211+H211*'Data 4day'!G211)/200</f>
        <v>1.9047402959949296</v>
      </c>
      <c r="L211" s="8">
        <f>24*60/PI()*0.0082*B211*(D211*SIN('Data 4day'!$E$2)*SIN(C211)+COS('Data 4day'!$E$2)*COS(C211)*SIN(D211))</f>
        <v>3.1844996292850936</v>
      </c>
      <c r="M211" s="8">
        <f>(0.75+2/100000*'Data 4day'!$E$3)*L211</f>
        <v>2.421493518108385</v>
      </c>
      <c r="N211" s="8">
        <f>(0.25+0.5*(1-'Data 4day'!H211/8))*L211</f>
        <v>1.791281041472865</v>
      </c>
      <c r="O211" s="8">
        <f t="shared" si="14"/>
        <v>1.379286401934106</v>
      </c>
      <c r="P211" s="8">
        <f>4.903*(10^(-9))*(0.34-0.14*SQRT(K211))*(1.35*(N211/M211)-0.35)*(('Data 4day'!C211+273.16)^4+('Data 4day'!D211+273.16)^4)/2</f>
        <v>3.5572608938367551</v>
      </c>
      <c r="Q211" s="8">
        <f t="shared" si="15"/>
        <v>-2.1779744919026491</v>
      </c>
    </row>
    <row r="212" spans="1:17" s="39" customFormat="1" ht="38.1" customHeight="1" x14ac:dyDescent="0.3">
      <c r="A212" s="38">
        <v>43824</v>
      </c>
      <c r="B212" s="8">
        <f>1+0.033*COS(2*'Data 4day'!A211*PI()/365)</f>
        <v>1.0327607078411054</v>
      </c>
      <c r="C212" s="8">
        <f>0.409*SIN(((2*PI()*'Data 4day'!A211)/365)-1.39)</f>
        <v>-0.40825672171435723</v>
      </c>
      <c r="D212" s="8">
        <f>ACOS(-TAN('Data 4day'!$E$2*PI()/180)*TAN(C212))</f>
        <v>1.4332297557743781</v>
      </c>
      <c r="E212" s="23">
        <f>('Data 4day'!C212+'Data 4day'!D212)/2</f>
        <v>22.55</v>
      </c>
      <c r="F212" s="8">
        <f t="shared" si="12"/>
        <v>0.16592233897104028</v>
      </c>
      <c r="G212" s="8">
        <f>'Data 4day'!E211*4.87/LN(67.8*'Data 4day'!$H$2-5.42)</f>
        <v>3.0562345114543712</v>
      </c>
      <c r="H212" s="8">
        <f>0.6108*EXP(17.27*'Data 4day'!C212/('Data 4day'!C212+237.3))</f>
        <v>4.0056776000859209</v>
      </c>
      <c r="I212" s="8">
        <f>0.6108*EXP(17.27*'Data 4day'!D212/('Data 4day'!D212+237.3))</f>
        <v>1.8299332444264929</v>
      </c>
      <c r="J212" s="8">
        <f t="shared" si="13"/>
        <v>2.9178054222562069</v>
      </c>
      <c r="K212" s="8">
        <f>(I212*'Data 4day'!F212+H212*'Data 4day'!G212)/200</f>
        <v>1.7596602073900667</v>
      </c>
      <c r="L212" s="8">
        <f>24*60/PI()*0.0082*B212*(D212*SIN('Data 4day'!$E$2)*SIN(C212)+COS('Data 4day'!$E$2)*COS(C212)*SIN(D212))</f>
        <v>3.1833508800867625</v>
      </c>
      <c r="M212" s="8">
        <f>(0.75+2/100000*'Data 4day'!$E$3)*L212</f>
        <v>2.4206200092179739</v>
      </c>
      <c r="N212" s="8">
        <f>(0.25+0.5*(1-'Data 4day'!H212/8))*L212</f>
        <v>1.9895943000542267</v>
      </c>
      <c r="O212" s="8">
        <f t="shared" si="14"/>
        <v>1.5319876110417545</v>
      </c>
      <c r="P212" s="8">
        <f>4.903*(10^(-9))*(0.34-0.14*SQRT(K212))*(1.35*(N212/M212)-0.35)*(('Data 4day'!C212+273.16)^4+('Data 4day'!D212+273.16)^4)/2</f>
        <v>4.4064186212816896</v>
      </c>
      <c r="Q212" s="8">
        <f t="shared" si="15"/>
        <v>-2.8744310102399351</v>
      </c>
    </row>
    <row r="213" spans="1:17" s="39" customFormat="1" ht="38.1" customHeight="1" x14ac:dyDescent="0.3">
      <c r="A213" s="38">
        <v>43825</v>
      </c>
      <c r="B213" s="8">
        <f>1+0.033*COS(2*'Data 4day'!A212*PI()/365)</f>
        <v>1.0328241370570801</v>
      </c>
      <c r="C213" s="8">
        <f>0.409*SIN(((2*PI()*'Data 4day'!A212)/365)-1.39)</f>
        <v>-0.4077719853679852</v>
      </c>
      <c r="D213" s="8">
        <f>ACOS(-TAN('Data 4day'!$E$2*PI()/180)*TAN(C213))</f>
        <v>1.4334138827952414</v>
      </c>
      <c r="E213" s="23">
        <f>('Data 4day'!C213+'Data 4day'!D213)/2</f>
        <v>21.7</v>
      </c>
      <c r="F213" s="8">
        <f t="shared" si="12"/>
        <v>0.1585886471029766</v>
      </c>
      <c r="G213" s="8">
        <f>'Data 4day'!E212*4.87/LN(67.8*'Data 4day'!$H$2-5.42)</f>
        <v>2.7783950104130644</v>
      </c>
      <c r="H213" s="8">
        <f>0.6108*EXP(17.27*'Data 4day'!C213/('Data 4day'!C213+237.3))</f>
        <v>3.7361349407572058</v>
      </c>
      <c r="I213" s="8">
        <f>0.6108*EXP(17.27*'Data 4day'!D213/('Data 4day'!D213+237.3))</f>
        <v>1.7723474716742158</v>
      </c>
      <c r="J213" s="8">
        <f t="shared" si="13"/>
        <v>2.7542412062157107</v>
      </c>
      <c r="K213" s="8">
        <f>(I213*'Data 4day'!F213+H213*'Data 4day'!G213)/200</f>
        <v>1.5137395209117557</v>
      </c>
      <c r="L213" s="8">
        <f>24*60/PI()*0.0082*B213*(D213*SIN('Data 4day'!$E$2)*SIN(C213)+COS('Data 4day'!$E$2)*COS(C213)*SIN(D213))</f>
        <v>3.1817136337854643</v>
      </c>
      <c r="M213" s="8">
        <f>(0.75+2/100000*'Data 4day'!$E$3)*L213</f>
        <v>2.4193750471304671</v>
      </c>
      <c r="N213" s="8">
        <f>(0.25+0.5*(1-'Data 4day'!H213/8))*L213</f>
        <v>1.5908568168927322</v>
      </c>
      <c r="O213" s="8">
        <f t="shared" si="14"/>
        <v>1.2249597490074038</v>
      </c>
      <c r="P213" s="8">
        <f>4.903*(10^(-9))*(0.34-0.14*SQRT(K213))*(1.35*(N213/M213)-0.35)*(('Data 4day'!C213+273.16)^4+('Data 4day'!D213+273.16)^4)/2</f>
        <v>3.351506231583397</v>
      </c>
      <c r="Q213" s="8">
        <f t="shared" si="15"/>
        <v>-2.1265464825759932</v>
      </c>
    </row>
    <row r="214" spans="1:17" s="39" customFormat="1" ht="38.1" customHeight="1" x14ac:dyDescent="0.3">
      <c r="A214" s="38">
        <v>43826</v>
      </c>
      <c r="B214" s="8">
        <f>1+0.033*COS(2*'Data 4day'!A213*PI()/365)</f>
        <v>1.032877839772842</v>
      </c>
      <c r="C214" s="8">
        <f>0.409*SIN(((2*PI()*'Data 4day'!A213)/365)-1.39)</f>
        <v>-0.40716641738190851</v>
      </c>
      <c r="D214" s="8">
        <f>ACOS(-TAN('Data 4day'!$E$2*PI()/180)*TAN(C214))</f>
        <v>1.4336437928126651</v>
      </c>
      <c r="E214" s="23">
        <f>('Data 4day'!C214+'Data 4day'!D214)/2</f>
        <v>21.35</v>
      </c>
      <c r="F214" s="8">
        <f t="shared" si="12"/>
        <v>0.15564952035685373</v>
      </c>
      <c r="G214" s="8">
        <f>'Data 4day'!E213*4.87/LN(67.8*'Data 4day'!$H$2-5.42)</f>
        <v>2.5005555093717584</v>
      </c>
      <c r="H214" s="8">
        <f>0.6108*EXP(17.27*'Data 4day'!C214/('Data 4day'!C214+237.3))</f>
        <v>3.6927819602923044</v>
      </c>
      <c r="I214" s="8">
        <f>0.6108*EXP(17.27*'Data 4day'!D214/('Data 4day'!D214+237.3))</f>
        <v>1.7163564077019398</v>
      </c>
      <c r="J214" s="8">
        <f t="shared" si="13"/>
        <v>2.7045691839971222</v>
      </c>
      <c r="K214" s="8">
        <f>(I214*'Data 4day'!F214+H214*'Data 4day'!G214)/200</f>
        <v>1.5883615688267634</v>
      </c>
      <c r="L214" s="8">
        <f>24*60/PI()*0.0082*B214*(D214*SIN('Data 4day'!$E$2)*SIN(C214)+COS('Data 4day'!$E$2)*COS(C214)*SIN(D214))</f>
        <v>3.1795872135486181</v>
      </c>
      <c r="M214" s="8">
        <f>(0.75+2/100000*'Data 4day'!$E$3)*L214</f>
        <v>2.4177581171823692</v>
      </c>
      <c r="N214" s="8">
        <f>(0.25+0.5*(1-'Data 4day'!H214/8))*L214</f>
        <v>1.589793606774309</v>
      </c>
      <c r="O214" s="8">
        <f t="shared" si="14"/>
        <v>1.224141077216218</v>
      </c>
      <c r="P214" s="8">
        <f>4.903*(10^(-9))*(0.34-0.14*SQRT(K214))*(1.35*(N214/M214)-0.35)*(('Data 4day'!C214+273.16)^4+('Data 4day'!D214+273.16)^4)/2</f>
        <v>3.2526521006978837</v>
      </c>
      <c r="Q214" s="8">
        <f t="shared" si="15"/>
        <v>-2.0285110234816655</v>
      </c>
    </row>
    <row r="215" spans="1:17" s="39" customFormat="1" ht="38.1" customHeight="1" x14ac:dyDescent="0.3">
      <c r="A215" s="38">
        <v>43827</v>
      </c>
      <c r="B215" s="8">
        <f>1+0.033*COS(2*'Data 4day'!A214*PI()/365)</f>
        <v>1.0329218000751172</v>
      </c>
      <c r="C215" s="8">
        <f>0.409*SIN(((2*PI()*'Data 4day'!A214)/365)-1.39)</f>
        <v>-0.40644019719899055</v>
      </c>
      <c r="D215" s="8">
        <f>ACOS(-TAN('Data 4day'!$E$2*PI()/180)*TAN(C215))</f>
        <v>1.4339193417524054</v>
      </c>
      <c r="E215" s="23">
        <f>('Data 4day'!C215+'Data 4day'!D215)/2</f>
        <v>21.85</v>
      </c>
      <c r="F215" s="8">
        <f t="shared" si="12"/>
        <v>0.15986255031733407</v>
      </c>
      <c r="G215" s="8">
        <f>'Data 4day'!E214*4.87/LN(67.8*'Data 4day'!$H$2-5.42)</f>
        <v>3.334074012495678</v>
      </c>
      <c r="H215" s="8">
        <f>0.6108*EXP(17.27*'Data 4day'!C215/('Data 4day'!C215+237.3))</f>
        <v>3.671270209291702</v>
      </c>
      <c r="I215" s="8">
        <f>0.6108*EXP(17.27*'Data 4day'!D215/('Data 4day'!D215+237.3))</f>
        <v>1.841645130417793</v>
      </c>
      <c r="J215" s="8">
        <f t="shared" si="13"/>
        <v>2.7564576698547474</v>
      </c>
      <c r="K215" s="8">
        <f>(I215*'Data 4day'!F215+H215*'Data 4day'!G215)/200</f>
        <v>1.6015126376150506</v>
      </c>
      <c r="L215" s="8">
        <f>24*60/PI()*0.0082*B215*(D215*SIN('Data 4day'!$E$2)*SIN(C215)+COS('Data 4day'!$E$2)*COS(C215)*SIN(D215))</f>
        <v>3.1769708354064079</v>
      </c>
      <c r="M215" s="8">
        <f>(0.75+2/100000*'Data 4day'!$E$3)*L215</f>
        <v>2.4157686232430327</v>
      </c>
      <c r="N215" s="8">
        <f>(0.25+0.5*(1-'Data 4day'!H215/8))*L215</f>
        <v>1.3899247404903035</v>
      </c>
      <c r="O215" s="8">
        <f t="shared" si="14"/>
        <v>1.0702420501775336</v>
      </c>
      <c r="P215" s="8">
        <f>4.903*(10^(-9))*(0.34-0.14*SQRT(K215))*(1.35*(N215/M215)-0.35)*(('Data 4day'!C215+273.16)^4+('Data 4day'!D215+273.16)^4)/2</f>
        <v>2.5861116527903971</v>
      </c>
      <c r="Q215" s="8">
        <f t="shared" si="15"/>
        <v>-1.5158696026128635</v>
      </c>
    </row>
    <row r="216" spans="1:17" s="39" customFormat="1" ht="38.1" customHeight="1" x14ac:dyDescent="0.3">
      <c r="A216" s="38">
        <v>43828</v>
      </c>
      <c r="B216" s="8">
        <f>1+0.033*COS(2*'Data 4day'!A215*PI()/365)</f>
        <v>1.0329560049375197</v>
      </c>
      <c r="C216" s="8">
        <f>0.409*SIN(((2*PI()*'Data 4day'!A215)/365)-1.39)</f>
        <v>-0.40559354001394465</v>
      </c>
      <c r="D216" s="8">
        <f>ACOS(-TAN('Data 4day'!$E$2*PI()/180)*TAN(C216))</f>
        <v>1.4342403574098936</v>
      </c>
      <c r="E216" s="23">
        <f>('Data 4day'!C216+'Data 4day'!D216)/2</f>
        <v>21.05</v>
      </c>
      <c r="F216" s="8">
        <f t="shared" si="12"/>
        <v>0.1531670355255037</v>
      </c>
      <c r="G216" s="8">
        <f>'Data 4day'!E215*4.87/LN(67.8*'Data 4day'!$H$2-5.42)</f>
        <v>3.0562345114543712</v>
      </c>
      <c r="H216" s="8">
        <f>0.6108*EXP(17.27*'Data 4day'!C216/('Data 4day'!C216+237.3))</f>
        <v>3.4215146678582187</v>
      </c>
      <c r="I216" s="8">
        <f>0.6108*EXP(17.27*'Data 4day'!D216/('Data 4day'!D216+237.3))</f>
        <v>1.7951882816867184</v>
      </c>
      <c r="J216" s="8">
        <f t="shared" si="13"/>
        <v>2.6083514747724683</v>
      </c>
      <c r="K216" s="8">
        <f>(I216*'Data 4day'!F216+H216*'Data 4day'!G216)/200</f>
        <v>1.6815251387102523</v>
      </c>
      <c r="L216" s="8">
        <f>24*60/PI()*0.0082*B216*(D216*SIN('Data 4day'!$E$2)*SIN(C216)+COS('Data 4day'!$E$2)*COS(C216)*SIN(D216))</f>
        <v>3.1738636113175329</v>
      </c>
      <c r="M216" s="8">
        <f>(0.75+2/100000*'Data 4day'!$E$3)*L216</f>
        <v>2.4134058900458517</v>
      </c>
      <c r="N216" s="8">
        <f>(0.25+0.5*(1-'Data 4day'!H216/8))*L216</f>
        <v>1.983664757073458</v>
      </c>
      <c r="O216" s="8">
        <f t="shared" si="14"/>
        <v>1.5274218629465628</v>
      </c>
      <c r="P216" s="8">
        <f>4.903*(10^(-9))*(0.34-0.14*SQRT(K216))*(1.35*(N216/M216)-0.35)*(('Data 4day'!C216+273.16)^4+('Data 4day'!D216+273.16)^4)/2</f>
        <v>4.4302107288299108</v>
      </c>
      <c r="Q216" s="8">
        <f t="shared" si="15"/>
        <v>-2.9027888658833483</v>
      </c>
    </row>
    <row r="217" spans="1:17" s="39" customFormat="1" ht="38.1" customHeight="1" x14ac:dyDescent="0.3">
      <c r="A217" s="38">
        <v>43829</v>
      </c>
      <c r="B217" s="8">
        <f>1+0.033*COS(2*'Data 4day'!A216*PI()/365)</f>
        <v>1.0329804442244102</v>
      </c>
      <c r="C217" s="8">
        <f>0.409*SIN(((2*PI()*'Data 4day'!A216)/365)-1.39)</f>
        <v>-0.40462669670956708</v>
      </c>
      <c r="D217" s="8">
        <f>ACOS(-TAN('Data 4day'!$E$2*PI()/180)*TAN(C217))</f>
        <v>1.4346066398100958</v>
      </c>
      <c r="E217" s="23">
        <f>('Data 4day'!C217+'Data 4day'!D217)/2</f>
        <v>21.15</v>
      </c>
      <c r="F217" s="8">
        <f t="shared" si="12"/>
        <v>0.15399078443272174</v>
      </c>
      <c r="G217" s="8">
        <f>'Data 4day'!E216*4.87/LN(67.8*'Data 4day'!$H$2-5.42)</f>
        <v>3.8897530145782908</v>
      </c>
      <c r="H217" s="8">
        <f>0.6108*EXP(17.27*'Data 4day'!C217/('Data 4day'!C217+237.3))</f>
        <v>3.3614398286025637</v>
      </c>
      <c r="I217" s="8">
        <f>0.6108*EXP(17.27*'Data 4day'!D217/('Data 4day'!D217+237.3))</f>
        <v>1.8534226492057391</v>
      </c>
      <c r="J217" s="8">
        <f t="shared" si="13"/>
        <v>2.6074312389041516</v>
      </c>
      <c r="K217" s="8">
        <f>(I217*'Data 4day'!F217+H217*'Data 4day'!G217)/200</f>
        <v>1.7406096196711855</v>
      </c>
      <c r="L217" s="8">
        <f>24*60/PI()*0.0082*B217*(D217*SIN('Data 4day'!$E$2)*SIN(C217)+COS('Data 4day'!$E$2)*COS(C217)*SIN(D217))</f>
        <v>3.1702645528107767</v>
      </c>
      <c r="M217" s="8">
        <f>(0.75+2/100000*'Data 4day'!$E$3)*L217</f>
        <v>2.4106691659573145</v>
      </c>
      <c r="N217" s="8">
        <f>(0.25+0.5*(1-'Data 4day'!H217/8))*L217</f>
        <v>1.9814153455067354</v>
      </c>
      <c r="O217" s="8">
        <f t="shared" si="14"/>
        <v>1.5256898160401862</v>
      </c>
      <c r="P217" s="8">
        <f>4.903*(10^(-9))*(0.34-0.14*SQRT(K217))*(1.35*(N217/M217)-0.35)*(('Data 4day'!C217+273.16)^4+('Data 4day'!D217+273.16)^4)/2</f>
        <v>4.3464935531064528</v>
      </c>
      <c r="Q217" s="8">
        <f t="shared" si="15"/>
        <v>-2.8208037370662664</v>
      </c>
    </row>
    <row r="218" spans="1:17" s="39" customFormat="1" ht="38.1" customHeight="1" x14ac:dyDescent="0.3">
      <c r="A218" s="38">
        <v>43830</v>
      </c>
      <c r="B218" s="8">
        <f>1+0.033*COS(2*'Data 4day'!A217*PI()/365)</f>
        <v>1.0329951106939008</v>
      </c>
      <c r="C218" s="8">
        <f>0.409*SIN(((2*PI()*'Data 4day'!A217)/365)-1.39)</f>
        <v>-0.40353995378239521</v>
      </c>
      <c r="D218" s="8">
        <f>ACOS(-TAN('Data 4day'!$E$2*PI()/180)*TAN(C218))</f>
        <v>1.4350179616234311</v>
      </c>
      <c r="E218" s="23">
        <f>('Data 4day'!C218+'Data 4day'!D218)/2</f>
        <v>22.65</v>
      </c>
      <c r="F218" s="8">
        <f t="shared" si="12"/>
        <v>0.16680364864169481</v>
      </c>
      <c r="G218" s="8">
        <f>'Data 4day'!E217*4.87/LN(67.8*'Data 4day'!$H$2-5.42)</f>
        <v>4.445432016660904</v>
      </c>
      <c r="H218" s="8">
        <f>0.6108*EXP(17.27*'Data 4day'!C218/('Data 4day'!C218+237.3))</f>
        <v>4.0056776000859209</v>
      </c>
      <c r="I218" s="8">
        <f>0.6108*EXP(17.27*'Data 4day'!D218/('Data 4day'!D218+237.3))</f>
        <v>1.8534226492057391</v>
      </c>
      <c r="J218" s="8">
        <f t="shared" si="13"/>
        <v>2.92955012464583</v>
      </c>
      <c r="K218" s="8">
        <f>(I218*'Data 4day'!F218+H218*'Data 4day'!G218)/200</f>
        <v>1.5373640017318553</v>
      </c>
      <c r="L218" s="8">
        <f>24*60/PI()*0.0082*B218*(D218*SIN('Data 4day'!$E$2)*SIN(C218)+COS('Data 4day'!$E$2)*COS(C218)*SIN(D218))</f>
        <v>3.1661725751917267</v>
      </c>
      <c r="M218" s="8">
        <f>(0.75+2/100000*'Data 4day'!$E$3)*L218</f>
        <v>2.4075576261757887</v>
      </c>
      <c r="N218" s="8">
        <f>(0.25+0.5*(1-'Data 4day'!H218/8))*L218</f>
        <v>2.374629431393795</v>
      </c>
      <c r="O218" s="8">
        <f t="shared" si="14"/>
        <v>1.8284646621732221</v>
      </c>
      <c r="P218" s="8">
        <f>4.903*(10^(-9))*(0.34-0.14*SQRT(K218))*(1.35*(N218/M218)-0.35)*(('Data 4day'!C218+273.16)^4+('Data 4day'!D218+273.16)^4)/2</f>
        <v>6.1490331978734005</v>
      </c>
      <c r="Q218" s="8">
        <f t="shared" si="15"/>
        <v>-4.3205685357001782</v>
      </c>
    </row>
    <row r="219" spans="1:17" s="39" customFormat="1" ht="38.1" customHeight="1" x14ac:dyDescent="0.3">
      <c r="A219" s="38">
        <v>43831</v>
      </c>
      <c r="B219" s="8">
        <f>1+0.033*COS(2*'Data 4day'!A218*PI()/365)</f>
        <v>1.0329999999999999</v>
      </c>
      <c r="C219" s="8">
        <f>0.409*SIN(((2*PI()*'Data 4day'!A218)/365)-1.39)</f>
        <v>-0.40233363325781202</v>
      </c>
      <c r="D219" s="8">
        <f>ACOS(-TAN('Data 4day'!$E$2*PI()/180)*TAN(C219))</f>
        <v>1.4354740686359997</v>
      </c>
      <c r="E219" s="23">
        <f>('Data 4day'!C219+'Data 4day'!D219)/2</f>
        <v>22.950000000000003</v>
      </c>
      <c r="F219" s="8">
        <f t="shared" si="12"/>
        <v>0.16947132392254768</v>
      </c>
      <c r="G219" s="8">
        <f>'Data 4day'!E218*4.87/LN(67.8*'Data 4day'!$H$2-5.42)</f>
        <v>4.1675925156195976</v>
      </c>
      <c r="H219" s="8">
        <f>0.6108*EXP(17.27*'Data 4day'!C219/('Data 4day'!C219+237.3))</f>
        <v>4.0756492057609837</v>
      </c>
      <c r="I219" s="8">
        <f>0.6108*EXP(17.27*'Data 4day'!D219/('Data 4day'!D219+237.3))</f>
        <v>1.889152127641528</v>
      </c>
      <c r="J219" s="8">
        <f t="shared" si="13"/>
        <v>2.9824006667012557</v>
      </c>
      <c r="K219" s="8">
        <f>(I219*'Data 4day'!F219+H219*'Data 4day'!G219)/200</f>
        <v>1.6883026491739905</v>
      </c>
      <c r="L219" s="8">
        <f>24*60/PI()*0.0082*B219*(D219*SIN('Data 4day'!$E$2)*SIN(C219)+COS('Data 4day'!$E$2)*COS(C219)*SIN(D219))</f>
        <v>3.1615865023022236</v>
      </c>
      <c r="M219" s="8">
        <f>(0.75+2/100000*'Data 4day'!$E$3)*L219</f>
        <v>2.4040703763506106</v>
      </c>
      <c r="N219" s="8">
        <f>(0.25+0.5*(1-'Data 4day'!H219/8))*L219</f>
        <v>1.3831940947572228</v>
      </c>
      <c r="O219" s="8">
        <f t="shared" si="14"/>
        <v>1.0650594529630615</v>
      </c>
      <c r="P219" s="8">
        <f>4.903*(10^(-9))*(0.34-0.14*SQRT(K219))*(1.35*(N219/M219)-0.35)*(('Data 4day'!C219+273.16)^4+('Data 4day'!D219+273.16)^4)/2</f>
        <v>2.5499506603358633</v>
      </c>
      <c r="Q219" s="8">
        <f t="shared" si="15"/>
        <v>-1.4848912073728018</v>
      </c>
    </row>
    <row r="220" spans="1:17" x14ac:dyDescent="0.3">
      <c r="A220" s="37">
        <v>43832</v>
      </c>
      <c r="B220" s="8">
        <f>1+0.033*COS(2*'Data 4day'!A219*PI()/365)</f>
        <v>1.0329951106939008</v>
      </c>
      <c r="C220" s="8">
        <f>0.409*SIN(((2*PI()*'Data 4day'!A219)/365)-1.39)</f>
        <v>-0.40100809259462372</v>
      </c>
      <c r="D220" s="8">
        <f>ACOS(-TAN('Data 4day'!$E$2*PI()/180)*TAN(C220))</f>
        <v>1.4359746802721576</v>
      </c>
      <c r="E220" s="23">
        <f>('Data 4day'!C220+'Data 4day'!D220)/2</f>
        <v>22.5</v>
      </c>
      <c r="F220" s="8">
        <f t="shared" si="12"/>
        <v>0.16548316037309996</v>
      </c>
      <c r="G220" s="8">
        <f>'Data 4day'!E219*4.87/LN(67.8*'Data 4day'!$H$2-5.42)</f>
        <v>3.6119135135369844</v>
      </c>
      <c r="H220" s="8">
        <f>0.6108*EXP(17.27*'Data 4day'!C220/('Data 4day'!C220+237.3))</f>
        <v>3.7799303639952631</v>
      </c>
      <c r="I220" s="8">
        <f>0.6108*EXP(17.27*'Data 4day'!D220/('Data 4day'!D220+237.3))</f>
        <v>1.9377293518704448</v>
      </c>
      <c r="J220" s="8">
        <f t="shared" si="13"/>
        <v>2.8588298579328537</v>
      </c>
      <c r="K220" s="8">
        <f>(I220*'Data 4day'!F220+H220*'Data 4day'!G220)/200</f>
        <v>1.8261718044011399</v>
      </c>
      <c r="L220" s="8">
        <f>24*60/PI()*0.0082*B220*(D220*SIN('Data 4day'!$E$2)*SIN(C220)+COS('Data 4day'!$E$2)*COS(C220)*SIN(D220))</f>
        <v>3.156505071818458</v>
      </c>
      <c r="M220" s="8">
        <f>(0.75+2/100000*'Data 4day'!$E$3)*L220</f>
        <v>2.4002064566107553</v>
      </c>
      <c r="N220" s="8">
        <f>(0.25+0.5*(1-'Data 4day'!H220/8))*L220</f>
        <v>1.9728156698865362</v>
      </c>
      <c r="O220" s="8">
        <f t="shared" si="14"/>
        <v>1.519068065812633</v>
      </c>
      <c r="P220" s="8">
        <f>4.903*(10^(-9))*(0.34-0.14*SQRT(K220))*(1.35*(N220/M220)-0.35)*(('Data 4day'!C220+273.16)^4+('Data 4day'!D220+273.16)^4)/2</f>
        <v>4.3008561542801518</v>
      </c>
      <c r="Q220" s="8">
        <f t="shared" si="15"/>
        <v>-2.7817880884675188</v>
      </c>
    </row>
    <row r="221" spans="1:17" x14ac:dyDescent="0.3">
      <c r="A221" s="37">
        <v>43833</v>
      </c>
      <c r="B221" s="8">
        <f>1+0.033*COS(2*'Data 4day'!A220*PI()/365)</f>
        <v>1.0329804442244102</v>
      </c>
      <c r="C221" s="8">
        <f>0.409*SIN(((2*PI()*'Data 4day'!A220)/365)-1.39)</f>
        <v>-0.39956372457913614</v>
      </c>
      <c r="D221" s="8">
        <f>ACOS(-TAN('Data 4day'!$E$2*PI()/180)*TAN(C221))</f>
        <v>1.4365194901672751</v>
      </c>
      <c r="E221" s="23">
        <f>('Data 4day'!C221+'Data 4day'!D221)/2</f>
        <v>22</v>
      </c>
      <c r="F221" s="8">
        <f t="shared" si="12"/>
        <v>0.16114508692644333</v>
      </c>
      <c r="G221" s="8">
        <f>'Data 4day'!E220*4.87/LN(67.8*'Data 4day'!$H$2-5.42)</f>
        <v>5.5567900208261287</v>
      </c>
      <c r="H221" s="8">
        <f>0.6108*EXP(17.27*'Data 4day'!C221/('Data 4day'!C221+237.3))</f>
        <v>3.5653401758108458</v>
      </c>
      <c r="I221" s="8">
        <f>0.6108*EXP(17.27*'Data 4day'!D221/('Data 4day'!D221+237.3))</f>
        <v>1.9377293518704448</v>
      </c>
      <c r="J221" s="8">
        <f t="shared" si="13"/>
        <v>2.7515347638406453</v>
      </c>
      <c r="K221" s="8">
        <f>(I221*'Data 4day'!F221+H221*'Data 4day'!G221)/200</f>
        <v>2.1392245633942006</v>
      </c>
      <c r="L221" s="8">
        <f>24*60/PI()*0.0082*B221*(D221*SIN('Data 4day'!$E$2)*SIN(C221)+COS('Data 4day'!$E$2)*COS(C221)*SIN(D221))</f>
        <v>3.1509269410719893</v>
      </c>
      <c r="M221" s="8">
        <f>(0.75+2/100000*'Data 4day'!$E$3)*L221</f>
        <v>2.3959648459911405</v>
      </c>
      <c r="N221" s="8">
        <f>(0.25+0.5*(1-'Data 4day'!H221/8))*L221</f>
        <v>1.7723964043529941</v>
      </c>
      <c r="O221" s="8">
        <f t="shared" si="14"/>
        <v>1.3647452313518054</v>
      </c>
      <c r="P221" s="8">
        <f>4.903*(10^(-9))*(0.34-0.14*SQRT(K221))*(1.35*(N221/M221)-0.35)*(('Data 4day'!C221+273.16)^4+('Data 4day'!D221+273.16)^4)/2</f>
        <v>3.2699354459058823</v>
      </c>
      <c r="Q221" s="8">
        <f t="shared" si="15"/>
        <v>-1.9051902145540769</v>
      </c>
    </row>
    <row r="222" spans="1:17" x14ac:dyDescent="0.3">
      <c r="A222" s="37">
        <v>43834</v>
      </c>
      <c r="B222" s="8">
        <f>1+0.033*COS(2*'Data 4day'!A221*PI()/365)</f>
        <v>1.0329560049375197</v>
      </c>
      <c r="C222" s="8">
        <f>0.409*SIN(((2*PI()*'Data 4day'!A221)/365)-1.39)</f>
        <v>-0.39800095720876433</v>
      </c>
      <c r="D222" s="8">
        <f>ACOS(-TAN('Data 4day'!$E$2*PI()/180)*TAN(C222))</f>
        <v>1.4371081667883214</v>
      </c>
      <c r="E222" s="23">
        <f>('Data 4day'!C222+'Data 4day'!D222)/2</f>
        <v>22.5</v>
      </c>
      <c r="F222" s="8">
        <f t="shared" si="12"/>
        <v>0.16548316037309996</v>
      </c>
      <c r="G222" s="8">
        <f>'Data 4day'!E221*4.87/LN(67.8*'Data 4day'!$H$2-5.42)</f>
        <v>3.0562345114543712</v>
      </c>
      <c r="H222" s="8">
        <f>0.6108*EXP(17.27*'Data 4day'!C222/('Data 4day'!C222+237.3))</f>
        <v>4.0056776000859209</v>
      </c>
      <c r="I222" s="8">
        <f>0.6108*EXP(17.27*'Data 4day'!D222/('Data 4day'!D222+237.3))</f>
        <v>1.8182866804855506</v>
      </c>
      <c r="J222" s="8">
        <f t="shared" si="13"/>
        <v>2.911982140285736</v>
      </c>
      <c r="K222" s="8">
        <f>(I222*'Data 4day'!F222+H222*'Data 4day'!G222)/200</f>
        <v>1.7596994148141318</v>
      </c>
      <c r="L222" s="8">
        <f>24*60/PI()*0.0082*B222*(D222*SIN('Data 4day'!$E$2)*SIN(C222)+COS('Data 4day'!$E$2)*COS(C222)*SIN(D222))</f>
        <v>3.1448506933764326</v>
      </c>
      <c r="M222" s="8">
        <f>(0.75+2/100000*'Data 4day'!$E$3)*L222</f>
        <v>2.3913444672434392</v>
      </c>
      <c r="N222" s="8">
        <f>(0.25+0.5*(1-'Data 4day'!H222/8))*L222</f>
        <v>1.7689785150242434</v>
      </c>
      <c r="O222" s="8">
        <f t="shared" si="14"/>
        <v>1.3621134565686674</v>
      </c>
      <c r="P222" s="8">
        <f>4.903*(10^(-9))*(0.34-0.14*SQRT(K222))*(1.35*(N222/M222)-0.35)*(('Data 4day'!C222+273.16)^4+('Data 4day'!D222+273.16)^4)/2</f>
        <v>3.7603219149297833</v>
      </c>
      <c r="Q222" s="8">
        <f t="shared" si="15"/>
        <v>-2.3982084583611156</v>
      </c>
    </row>
    <row r="223" spans="1:17" x14ac:dyDescent="0.3">
      <c r="A223" s="37">
        <v>43835</v>
      </c>
      <c r="B223" s="8">
        <f>1+0.033*COS(2*'Data 4day'!A222*PI()/365)</f>
        <v>1.0329218000751172</v>
      </c>
      <c r="C223" s="8">
        <f>0.409*SIN(((2*PI()*'Data 4day'!A222)/365)-1.39)</f>
        <v>-0.39632025356520739</v>
      </c>
      <c r="D223" s="8">
        <f>ACOS(-TAN('Data 4day'!$E$2*PI()/180)*TAN(C223))</f>
        <v>1.437740354099748</v>
      </c>
      <c r="E223" s="23">
        <f>('Data 4day'!C223+'Data 4day'!D223)/2</f>
        <v>22.5</v>
      </c>
      <c r="F223" s="8">
        <f t="shared" si="12"/>
        <v>0.16548316037309996</v>
      </c>
      <c r="G223" s="8">
        <f>'Data 4day'!E222*4.87/LN(67.8*'Data 4day'!$H$2-5.42)</f>
        <v>1.9448765072891454</v>
      </c>
      <c r="H223" s="8">
        <f>0.6108*EXP(17.27*'Data 4day'!C223/('Data 4day'!C223+237.3))</f>
        <v>4.2430650587590133</v>
      </c>
      <c r="I223" s="8">
        <f>0.6108*EXP(17.27*'Data 4day'!D223/('Data 4day'!D223+237.3))</f>
        <v>1.7053462321157722</v>
      </c>
      <c r="J223" s="8">
        <f t="shared" si="13"/>
        <v>2.9742056454373929</v>
      </c>
      <c r="K223" s="8">
        <f>(I223*'Data 4day'!F223+H223*'Data 4day'!G223)/200</f>
        <v>1.3903649482715168</v>
      </c>
      <c r="L223" s="8">
        <f>24*60/PI()*0.0082*B223*(D223*SIN('Data 4day'!$E$2)*SIN(C223)+COS('Data 4day'!$E$2)*COS(C223)*SIN(D223))</f>
        <v>3.1382748448410491</v>
      </c>
      <c r="M223" s="8">
        <f>(0.75+2/100000*'Data 4day'!$E$3)*L223</f>
        <v>2.3863441920171335</v>
      </c>
      <c r="N223" s="8">
        <f>(0.25+0.5*(1-'Data 4day'!H223/8))*L223</f>
        <v>2.3537061336307867</v>
      </c>
      <c r="O223" s="8">
        <f t="shared" si="14"/>
        <v>1.8123537228957058</v>
      </c>
      <c r="P223" s="8">
        <f>4.903*(10^(-9))*(0.34-0.14*SQRT(K223))*(1.35*(N223/M223)-0.35)*(('Data 4day'!C223+273.16)^4+('Data 4day'!D223+273.16)^4)/2</f>
        <v>6.4573380681655568</v>
      </c>
      <c r="Q223" s="8">
        <f t="shared" si="15"/>
        <v>-4.6449843452698509</v>
      </c>
    </row>
    <row r="224" spans="1:17" x14ac:dyDescent="0.3">
      <c r="A224" s="37">
        <v>43836</v>
      </c>
      <c r="B224" s="8">
        <f>1+0.033*COS(2*'Data 4day'!A223*PI()/365)</f>
        <v>1.032877839772842</v>
      </c>
      <c r="C224" s="8">
        <f>0.409*SIN(((2*PI()*'Data 4day'!A223)/365)-1.39)</f>
        <v>-0.3945221116772275</v>
      </c>
      <c r="D224" s="8">
        <f>ACOS(-TAN('Data 4day'!$E$2*PI()/180)*TAN(C224))</f>
        <v>1.4384156722719883</v>
      </c>
      <c r="E224" s="23">
        <f>('Data 4day'!C224+'Data 4day'!D224)/2</f>
        <v>21.5</v>
      </c>
      <c r="F224" s="8">
        <f t="shared" si="12"/>
        <v>0.15690345906391895</v>
      </c>
      <c r="G224" s="8">
        <f>'Data 4day'!E223*4.87/LN(67.8*'Data 4day'!$H$2-5.42)</f>
        <v>3.0562345114543712</v>
      </c>
      <c r="H224" s="8">
        <f>0.6108*EXP(17.27*'Data 4day'!C224/('Data 4day'!C224+237.3))</f>
        <v>3.5653401758108458</v>
      </c>
      <c r="I224" s="8">
        <f>0.6108*EXP(17.27*'Data 4day'!D224/('Data 4day'!D224+237.3))</f>
        <v>1.8182866804855506</v>
      </c>
      <c r="J224" s="8">
        <f t="shared" si="13"/>
        <v>2.6918134281481985</v>
      </c>
      <c r="K224" s="8">
        <f>(I224*'Data 4day'!F224+H224*'Data 4day'!G224)/200</f>
        <v>1.4382457118015817</v>
      </c>
      <c r="L224" s="8">
        <f>24*60/PI()*0.0082*B224*(D224*SIN('Data 4day'!$E$2)*SIN(C224)+COS('Data 4day'!$E$2)*COS(C224)*SIN(D224))</f>
        <v>3.1311978516511454</v>
      </c>
      <c r="M224" s="8">
        <f>(0.75+2/100000*'Data 4day'!$E$3)*L224</f>
        <v>2.3809628463955308</v>
      </c>
      <c r="N224" s="8">
        <f>(0.25+0.5*(1-'Data 4day'!H224/8))*L224</f>
        <v>1.9569986572819658</v>
      </c>
      <c r="O224" s="8">
        <f t="shared" si="14"/>
        <v>1.5068889661071136</v>
      </c>
      <c r="P224" s="8">
        <f>4.903*(10^(-9))*(0.34-0.14*SQRT(K224))*(1.35*(N224/M224)-0.35)*(('Data 4day'!C224+273.16)^4+('Data 4day'!D224+273.16)^4)/2</f>
        <v>4.8420919069034358</v>
      </c>
      <c r="Q224" s="8">
        <f t="shared" si="15"/>
        <v>-3.3352029407963224</v>
      </c>
    </row>
    <row r="225" spans="1:17" x14ac:dyDescent="0.3">
      <c r="A225" s="37">
        <v>43837</v>
      </c>
      <c r="B225" s="8">
        <f>1+0.033*COS(2*'Data 4day'!A224*PI()/365)</f>
        <v>1.0328241370570801</v>
      </c>
      <c r="C225" s="8">
        <f>0.409*SIN(((2*PI()*'Data 4day'!A224)/365)-1.39)</f>
        <v>-0.39260706437307313</v>
      </c>
      <c r="D225" s="8">
        <f>ACOS(-TAN('Data 4day'!$E$2*PI()/180)*TAN(C225))</f>
        <v>1.4391337184297412</v>
      </c>
      <c r="E225" s="23">
        <f>('Data 4day'!C225+'Data 4day'!D225)/2</f>
        <v>23.5</v>
      </c>
      <c r="F225" s="8">
        <f t="shared" si="12"/>
        <v>0.17445562008621768</v>
      </c>
      <c r="G225" s="8">
        <f>'Data 4day'!E224*4.87/LN(67.8*'Data 4day'!$H$2-5.42)</f>
        <v>3.6119135135369844</v>
      </c>
      <c r="H225" s="8">
        <f>0.6108*EXP(17.27*'Data 4day'!C225/('Data 4day'!C225+237.3))</f>
        <v>4.0056776000859209</v>
      </c>
      <c r="I225" s="8">
        <f>0.6108*EXP(17.27*'Data 4day'!D225/('Data 4day'!D225+237.3))</f>
        <v>2.0639892026604851</v>
      </c>
      <c r="J225" s="8">
        <f t="shared" si="13"/>
        <v>3.034833401373203</v>
      </c>
      <c r="K225" s="8">
        <f>(I225*'Data 4day'!F225+H225*'Data 4day'!G225)/200</f>
        <v>1.8907692692440146</v>
      </c>
      <c r="L225" s="8">
        <f>24*60/PI()*0.0082*B225*(D225*SIN('Data 4day'!$E$2)*SIN(C225)+COS('Data 4day'!$E$2)*COS(C225)*SIN(D225))</f>
        <v>3.1236181177937823</v>
      </c>
      <c r="M225" s="8">
        <f>(0.75+2/100000*'Data 4day'!$E$3)*L225</f>
        <v>2.3751992167703921</v>
      </c>
      <c r="N225" s="8">
        <f>(0.25+0.5*(1-'Data 4day'!H225/8))*L225</f>
        <v>1.9522613236211139</v>
      </c>
      <c r="O225" s="8">
        <f t="shared" si="14"/>
        <v>1.5032412191882578</v>
      </c>
      <c r="P225" s="8">
        <f>4.903*(10^(-9))*(0.34-0.14*SQRT(K225))*(1.35*(N225/M225)-0.35)*(('Data 4day'!C225+273.16)^4+('Data 4day'!D225+273.16)^4)/2</f>
        <v>4.2633956860390958</v>
      </c>
      <c r="Q225" s="8">
        <f t="shared" si="15"/>
        <v>-2.760154466850838</v>
      </c>
    </row>
    <row r="226" spans="1:17" x14ac:dyDescent="0.3">
      <c r="A226" s="37">
        <v>43838</v>
      </c>
      <c r="B226" s="8">
        <f>1+0.033*COS(2*'Data 4day'!A225*PI()/365)</f>
        <v>1.0327607078411054</v>
      </c>
      <c r="C226" s="8">
        <f>0.409*SIN(((2*PI()*'Data 4day'!A225)/365)-1.39)</f>
        <v>-0.39057567912259061</v>
      </c>
      <c r="D226" s="8">
        <f>ACOS(-TAN('Data 4day'!$E$2*PI()/180)*TAN(C226))</f>
        <v>1.4398940674370924</v>
      </c>
      <c r="E226" s="23">
        <f>('Data 4day'!C226+'Data 4day'!D226)/2</f>
        <v>23</v>
      </c>
      <c r="F226" s="8">
        <f t="shared" si="12"/>
        <v>0.16991941796793741</v>
      </c>
      <c r="G226" s="8">
        <f>'Data 4day'!E225*4.87/LN(67.8*'Data 4day'!$H$2-5.42)</f>
        <v>3.6119135135369844</v>
      </c>
      <c r="H226" s="8">
        <f>0.6108*EXP(17.27*'Data 4day'!C226/('Data 4day'!C226+237.3))</f>
        <v>3.7799303639952631</v>
      </c>
      <c r="I226" s="8">
        <f>0.6108*EXP(17.27*'Data 4day'!D226/('Data 4day'!D226+237.3))</f>
        <v>2.0639892026604851</v>
      </c>
      <c r="J226" s="8">
        <f t="shared" si="13"/>
        <v>2.9219597833278739</v>
      </c>
      <c r="K226" s="8">
        <f>(I226*'Data 4day'!F226+H226*'Data 4day'!G226)/200</f>
        <v>1.8342381883494527</v>
      </c>
      <c r="L226" s="8">
        <f>24*60/PI()*0.0082*B226*(D226*SIN('Data 4day'!$E$2)*SIN(C226)+COS('Data 4day'!$E$2)*COS(C226)*SIN(D226))</f>
        <v>3.1155340032061698</v>
      </c>
      <c r="M226" s="8">
        <f>(0.75+2/100000*'Data 4day'!$E$3)*L226</f>
        <v>2.3690520560379715</v>
      </c>
      <c r="N226" s="8">
        <f>(0.25+0.5*(1-'Data 4day'!H226/8))*L226</f>
        <v>2.1419296272042416</v>
      </c>
      <c r="O226" s="8">
        <f t="shared" si="14"/>
        <v>1.6492858129472661</v>
      </c>
      <c r="P226" s="8">
        <f>4.903*(10^(-9))*(0.34-0.14*SQRT(K226))*(1.35*(N226/M226)-0.35)*(('Data 4day'!C226+273.16)^4+('Data 4day'!D226+273.16)^4)/2</f>
        <v>4.9469935533048961</v>
      </c>
      <c r="Q226" s="8">
        <f t="shared" si="15"/>
        <v>-3.2977077403576303</v>
      </c>
    </row>
    <row r="227" spans="1:17" x14ac:dyDescent="0.3">
      <c r="A227" s="37">
        <v>43839</v>
      </c>
      <c r="B227" s="8">
        <f>1+0.033*COS(2*'Data 4day'!A226*PI()/365)</f>
        <v>1.0326875709203633</v>
      </c>
      <c r="C227" s="8">
        <f>0.409*SIN(((2*PI()*'Data 4day'!A226)/365)-1.39)</f>
        <v>-0.38842855786907049</v>
      </c>
      <c r="D227" s="8">
        <f>ACOS(-TAN('Data 4day'!$E$2*PI()/180)*TAN(C227))</f>
        <v>1.4406962727164168</v>
      </c>
      <c r="E227" s="23">
        <f>('Data 4day'!C227+'Data 4day'!D227)/2</f>
        <v>23.5</v>
      </c>
      <c r="F227" s="8">
        <f t="shared" si="12"/>
        <v>0.17445562008621768</v>
      </c>
      <c r="G227" s="8">
        <f>'Data 4day'!E226*4.87/LN(67.8*'Data 4day'!$H$2-5.42)</f>
        <v>4.1675925156195976</v>
      </c>
      <c r="H227" s="8">
        <f>0.6108*EXP(17.27*'Data 4day'!C227/('Data 4day'!C227+237.3))</f>
        <v>4.0056776000859209</v>
      </c>
      <c r="I227" s="8">
        <f>0.6108*EXP(17.27*'Data 4day'!D227/('Data 4day'!D227+237.3))</f>
        <v>2.0639892026604851</v>
      </c>
      <c r="J227" s="8">
        <f t="shared" si="13"/>
        <v>3.034833401373203</v>
      </c>
      <c r="K227" s="8">
        <f>(I227*'Data 4day'!F227+H227*'Data 4day'!G227)/200</f>
        <v>1.6649534650037117</v>
      </c>
      <c r="L227" s="8">
        <f>24*60/PI()*0.0082*B227*(D227*SIN('Data 4day'!$E$2)*SIN(C227)+COS('Data 4day'!$E$2)*COS(C227)*SIN(D227))</f>
        <v>3.1069438323229255</v>
      </c>
      <c r="M227" s="8">
        <f>(0.75+2/100000*'Data 4day'!$E$3)*L227</f>
        <v>2.3625200900983523</v>
      </c>
      <c r="N227" s="8">
        <f>(0.25+0.5*(1-'Data 4day'!H227/8))*L227</f>
        <v>1.7476559056816456</v>
      </c>
      <c r="O227" s="8">
        <f t="shared" si="14"/>
        <v>1.3456950473748672</v>
      </c>
      <c r="P227" s="8">
        <f>4.903*(10^(-9))*(0.34-0.14*SQRT(K227))*(1.35*(N227/M227)-0.35)*(('Data 4day'!C227+273.16)^4+('Data 4day'!D227+273.16)^4)/2</f>
        <v>3.9333859728973515</v>
      </c>
      <c r="Q227" s="8">
        <f t="shared" si="15"/>
        <v>-2.5876909255224843</v>
      </c>
    </row>
    <row r="228" spans="1:17" x14ac:dyDescent="0.3">
      <c r="A228" s="37">
        <v>43840</v>
      </c>
      <c r="B228" s="8">
        <f>1+0.033*COS(2*'Data 4day'!A227*PI()/365)</f>
        <v>1.032604747966902</v>
      </c>
      <c r="C228" s="8">
        <f>0.409*SIN(((2*PI()*'Data 4day'!A227)/365)-1.39)</f>
        <v>-0.38616633685087898</v>
      </c>
      <c r="D228" s="8">
        <f>ACOS(-TAN('Data 4day'!$E$2*PI()/180)*TAN(C228))</f>
        <v>1.4415398670979154</v>
      </c>
      <c r="E228" s="23">
        <f>('Data 4day'!C228+'Data 4day'!D228)/2</f>
        <v>23.5</v>
      </c>
      <c r="F228" s="8">
        <f t="shared" si="12"/>
        <v>0.17445562008621768</v>
      </c>
      <c r="G228" s="8">
        <f>'Data 4day'!E227*4.87/LN(67.8*'Data 4day'!$H$2-5.42)</f>
        <v>4.1675925156195976</v>
      </c>
      <c r="H228" s="8">
        <f>0.6108*EXP(17.27*'Data 4day'!C228/('Data 4day'!C228+237.3))</f>
        <v>4.0056776000859209</v>
      </c>
      <c r="I228" s="8">
        <f>0.6108*EXP(17.27*'Data 4day'!D228/('Data 4day'!D228+237.3))</f>
        <v>2.0639892026604851</v>
      </c>
      <c r="J228" s="8">
        <f t="shared" si="13"/>
        <v>3.034833401373203</v>
      </c>
      <c r="K228" s="8">
        <f>(I228*'Data 4day'!F228+H228*'Data 4day'!G228)/200</f>
        <v>1.8798378192045369</v>
      </c>
      <c r="L228" s="8">
        <f>24*60/PI()*0.0082*B228*(D228*SIN('Data 4day'!$E$2)*SIN(C228)+COS('Data 4day'!$E$2)*COS(C228)*SIN(D228))</f>
        <v>3.0978459029973795</v>
      </c>
      <c r="M228" s="8">
        <f>(0.75+2/100000*'Data 4day'!$E$3)*L228</f>
        <v>2.3556020246392073</v>
      </c>
      <c r="N228" s="8">
        <f>(0.25+0.5*(1-'Data 4day'!H228/8))*L228</f>
        <v>1.5489229514986897</v>
      </c>
      <c r="O228" s="8">
        <f t="shared" si="14"/>
        <v>1.1926706726539911</v>
      </c>
      <c r="P228" s="8">
        <f>4.903*(10^(-9))*(0.34-0.14*SQRT(K228))*(1.35*(N228/M228)-0.35)*(('Data 4day'!C228+273.16)^4+('Data 4day'!D228+273.16)^4)/2</f>
        <v>3.0292382762014562</v>
      </c>
      <c r="Q228" s="8">
        <f t="shared" si="15"/>
        <v>-1.8365676035474652</v>
      </c>
    </row>
    <row r="229" spans="1:17" x14ac:dyDescent="0.3">
      <c r="A229" s="37">
        <v>43841</v>
      </c>
      <c r="B229" s="8">
        <f>1+0.033*COS(2*'Data 4day'!A228*PI()/365)</f>
        <v>1.03251226352295</v>
      </c>
      <c r="C229" s="8">
        <f>0.409*SIN(((2*PI()*'Data 4day'!A228)/365)-1.39)</f>
        <v>-0.38378968641292643</v>
      </c>
      <c r="D229" s="8">
        <f>ACOS(-TAN('Data 4day'!$E$2*PI()/180)*TAN(C229))</f>
        <v>1.4424243636965763</v>
      </c>
      <c r="E229" s="23">
        <f>('Data 4day'!C229+'Data 4day'!D229)/2</f>
        <v>22</v>
      </c>
      <c r="F229" s="8">
        <f t="shared" si="12"/>
        <v>0.16114508692644333</v>
      </c>
      <c r="G229" s="8">
        <f>'Data 4day'!E228*4.87/LN(67.8*'Data 4day'!$H$2-5.42)</f>
        <v>3.334074012495678</v>
      </c>
      <c r="H229" s="8">
        <f>0.6108*EXP(17.27*'Data 4day'!C229/('Data 4day'!C229+237.3))</f>
        <v>3.7799303639952631</v>
      </c>
      <c r="I229" s="8">
        <f>0.6108*EXP(17.27*'Data 4day'!D229/('Data 4day'!D229+237.3))</f>
        <v>1.8182866804855506</v>
      </c>
      <c r="J229" s="8">
        <f t="shared" si="13"/>
        <v>2.7991085222404068</v>
      </c>
      <c r="K229" s="8">
        <f>(I229*'Data 4day'!F229+H229*'Data 4day'!G229)/200</f>
        <v>1.6170318777633486</v>
      </c>
      <c r="L229" s="8">
        <f>24*60/PI()*0.0082*B229*(D229*SIN('Data 4day'!$E$2)*SIN(C229)+COS('Data 4day'!$E$2)*COS(C229)*SIN(D229))</f>
        <v>3.0882384957711566</v>
      </c>
      <c r="M229" s="8">
        <f>(0.75+2/100000*'Data 4day'!$E$3)*L229</f>
        <v>2.3482965521843875</v>
      </c>
      <c r="N229" s="8">
        <f>(0.25+0.5*(1-'Data 4day'!H229/8))*L229</f>
        <v>1.9301490598569728</v>
      </c>
      <c r="O229" s="8">
        <f t="shared" si="14"/>
        <v>1.4862147760898692</v>
      </c>
      <c r="P229" s="8">
        <f>4.903*(10^(-9))*(0.34-0.14*SQRT(K229))*(1.35*(N229/M229)-0.35)*(('Data 4day'!C229+273.16)^4+('Data 4day'!D229+273.16)^4)/2</f>
        <v>4.5898768777070469</v>
      </c>
      <c r="Q229" s="8">
        <f t="shared" si="15"/>
        <v>-3.1036621016171777</v>
      </c>
    </row>
    <row r="230" spans="1:17" x14ac:dyDescent="0.3">
      <c r="A230" s="37">
        <v>43842</v>
      </c>
      <c r="B230" s="8">
        <f>1+0.033*COS(2*'Data 4day'!A229*PI()/365)</f>
        <v>1.032410144993644</v>
      </c>
      <c r="C230" s="8">
        <f>0.409*SIN(((2*PI()*'Data 4day'!A229)/365)-1.39)</f>
        <v>-0.38129931080802992</v>
      </c>
      <c r="D230" s="8">
        <f>ACOS(-TAN('Data 4day'!$E$2*PI()/180)*TAN(C230))</f>
        <v>1.4433492568132951</v>
      </c>
      <c r="E230" s="23">
        <f>('Data 4day'!C230+'Data 4day'!D230)/2</f>
        <v>22.5</v>
      </c>
      <c r="F230" s="8">
        <f t="shared" si="12"/>
        <v>0.16548316037309996</v>
      </c>
      <c r="G230" s="8">
        <f>'Data 4day'!E229*4.87/LN(67.8*'Data 4day'!$H$2-5.42)</f>
        <v>3.334074012495678</v>
      </c>
      <c r="H230" s="8">
        <f>0.6108*EXP(17.27*'Data 4day'!C230/('Data 4day'!C230+237.3))</f>
        <v>4.0056776000859209</v>
      </c>
      <c r="I230" s="8">
        <f>0.6108*EXP(17.27*'Data 4day'!D230/('Data 4day'!D230+237.3))</f>
        <v>1.8182866804855506</v>
      </c>
      <c r="J230" s="8">
        <f t="shared" si="13"/>
        <v>2.911982140285736</v>
      </c>
      <c r="K230" s="8">
        <f>(I230*'Data 4day'!F230+H230*'Data 4day'!G230)/200</f>
        <v>1.2373881507582736</v>
      </c>
      <c r="L230" s="8">
        <f>24*60/PI()*0.0082*B230*(D230*SIN('Data 4day'!$E$2)*SIN(C230)+COS('Data 4day'!$E$2)*COS(C230)*SIN(D230))</f>
        <v>3.0781198834654506</v>
      </c>
      <c r="M230" s="8">
        <f>(0.75+2/100000*'Data 4day'!$E$3)*L230</f>
        <v>2.3406023593871286</v>
      </c>
      <c r="N230" s="8">
        <f>(0.25+0.5*(1-'Data 4day'!H230/8))*L230</f>
        <v>2.3085899125990879</v>
      </c>
      <c r="O230" s="8">
        <f t="shared" si="14"/>
        <v>1.7776142327012976</v>
      </c>
      <c r="P230" s="8">
        <f>4.903*(10^(-9))*(0.34-0.14*SQRT(K230))*(1.35*(N230/M230)-0.35)*(('Data 4day'!C230+273.16)^4+('Data 4day'!D230+273.16)^4)/2</f>
        <v>6.7958441082314103</v>
      </c>
      <c r="Q230" s="8">
        <f t="shared" si="15"/>
        <v>-5.0182298755301122</v>
      </c>
    </row>
    <row r="231" spans="1:17" x14ac:dyDescent="0.3">
      <c r="A231" s="37">
        <v>43843</v>
      </c>
      <c r="B231" s="8">
        <f>1+0.033*COS(2*'Data 4day'!A230*PI()/365)</f>
        <v>1.0322984226389083</v>
      </c>
      <c r="C231" s="8">
        <f>0.409*SIN(((2*PI()*'Data 4day'!A230)/365)-1.39)</f>
        <v>-0.37869594798822787</v>
      </c>
      <c r="D231" s="8">
        <f>ACOS(-TAN('Data 4day'!$E$2*PI()/180)*TAN(C231))</f>
        <v>1.4443140228568543</v>
      </c>
      <c r="E231" s="23">
        <f>('Data 4day'!C231+'Data 4day'!D231)/2</f>
        <v>22</v>
      </c>
      <c r="F231" s="8">
        <f t="shared" si="12"/>
        <v>0.16114508692644333</v>
      </c>
      <c r="G231" s="8">
        <f>'Data 4day'!E230*4.87/LN(67.8*'Data 4day'!$H$2-5.42)</f>
        <v>3.0562345114543712</v>
      </c>
      <c r="H231" s="8">
        <f>0.6108*EXP(17.27*'Data 4day'!C231/('Data 4day'!C231+237.3))</f>
        <v>3.7799303639952631</v>
      </c>
      <c r="I231" s="8">
        <f>0.6108*EXP(17.27*'Data 4day'!D231/('Data 4day'!D231+237.3))</f>
        <v>1.8182866804855506</v>
      </c>
      <c r="J231" s="8">
        <f t="shared" si="13"/>
        <v>2.7991085222404068</v>
      </c>
      <c r="K231" s="8">
        <f>(I231*'Data 4day'!F231+H231*'Data 4day'!G231)/200</f>
        <v>0.79978289798680691</v>
      </c>
      <c r="L231" s="8">
        <f>24*60/PI()*0.0082*B231*(D231*SIN('Data 4day'!$E$2)*SIN(C231)+COS('Data 4day'!$E$2)*COS(C231)*SIN(D231))</f>
        <v>3.0674883410666434</v>
      </c>
      <c r="M231" s="8">
        <f>(0.75+2/100000*'Data 4day'!$E$3)*L231</f>
        <v>2.3325181345470756</v>
      </c>
      <c r="N231" s="8">
        <f>(0.25+0.5*(1-'Data 4day'!H231/8))*L231</f>
        <v>2.3006162557999827</v>
      </c>
      <c r="O231" s="8">
        <f t="shared" si="14"/>
        <v>1.7714745169659867</v>
      </c>
      <c r="P231" s="8">
        <f>4.903*(10^(-9))*(0.34-0.14*SQRT(K231))*(1.35*(N231/M231)-0.35)*(('Data 4day'!C231+273.16)^4+('Data 4day'!D231+273.16)^4)/2</f>
        <v>7.8650637207869298</v>
      </c>
      <c r="Q231" s="8">
        <f t="shared" si="15"/>
        <v>-6.0935892038209429</v>
      </c>
    </row>
    <row r="232" spans="1:17" x14ac:dyDescent="0.3">
      <c r="A232" s="37">
        <v>43844</v>
      </c>
      <c r="B232" s="8">
        <f>1+0.033*COS(2*'Data 4day'!A231*PI()/365)</f>
        <v>1.0321771295644875</v>
      </c>
      <c r="C232" s="8">
        <f>0.409*SIN(((2*PI()*'Data 4day'!A231)/365)-1.39)</f>
        <v>-0.37598036938610901</v>
      </c>
      <c r="D232" s="8">
        <f>ACOS(-TAN('Data 4day'!$E$2*PI()/180)*TAN(C232))</f>
        <v>1.4453181212834529</v>
      </c>
      <c r="E232" s="23">
        <f>('Data 4day'!C232+'Data 4day'!D232)/2</f>
        <v>23.5</v>
      </c>
      <c r="F232" s="8">
        <f t="shared" si="12"/>
        <v>0.17445562008621768</v>
      </c>
      <c r="G232" s="8">
        <f>'Data 4day'!E231*4.87/LN(67.8*'Data 4day'!$H$2-5.42)</f>
        <v>2.222716008330452</v>
      </c>
      <c r="H232" s="8">
        <f>0.6108*EXP(17.27*'Data 4day'!C232/('Data 4day'!C232+237.3))</f>
        <v>4.2430650587590133</v>
      </c>
      <c r="I232" s="8">
        <f>0.6108*EXP(17.27*'Data 4day'!D232/('Data 4day'!D232+237.3))</f>
        <v>1.9377293518704448</v>
      </c>
      <c r="J232" s="8">
        <f t="shared" si="13"/>
        <v>3.0903972053147291</v>
      </c>
      <c r="K232" s="8">
        <f>(I232*'Data 4day'!F232+H232*'Data 4day'!G232)/200</f>
        <v>1.2583711831874849</v>
      </c>
      <c r="L232" s="8">
        <f>24*60/PI()*0.0082*B232*(D232*SIN('Data 4day'!$E$2)*SIN(C232)+COS('Data 4day'!$E$2)*COS(C232)*SIN(D232))</f>
        <v>3.056342155878315</v>
      </c>
      <c r="M232" s="8">
        <f>(0.75+2/100000*'Data 4day'!$E$3)*L232</f>
        <v>2.3240425753298708</v>
      </c>
      <c r="N232" s="8">
        <f>(0.25+0.5*(1-'Data 4day'!H232/8))*L232</f>
        <v>1.910213847423947</v>
      </c>
      <c r="O232" s="8">
        <f t="shared" si="14"/>
        <v>1.4708646625164392</v>
      </c>
      <c r="P232" s="8">
        <f>4.903*(10^(-9))*(0.34-0.14*SQRT(K232))*(1.35*(N232/M232)-0.35)*(('Data 4day'!C232+273.16)^4+('Data 4day'!D232+273.16)^4)/2</f>
        <v>5.2926951112126392</v>
      </c>
      <c r="Q232" s="8">
        <f t="shared" si="15"/>
        <v>-3.8218304486962</v>
      </c>
    </row>
    <row r="233" spans="1:17" x14ac:dyDescent="0.3">
      <c r="A233" s="37">
        <v>43845</v>
      </c>
      <c r="B233" s="8">
        <f>1+0.033*COS(2*'Data 4day'!A232*PI()/365)</f>
        <v>1.0320463017121373</v>
      </c>
      <c r="C233" s="8">
        <f>0.409*SIN(((2*PI()*'Data 4day'!A232)/365)-1.39)</f>
        <v>-0.37315337968622003</v>
      </c>
      <c r="D233" s="8">
        <f>ACOS(-TAN('Data 4day'!$E$2*PI()/180)*TAN(C233))</f>
        <v>1.4463609955504746</v>
      </c>
      <c r="E233" s="23">
        <f>('Data 4day'!C233+'Data 4day'!D233)/2</f>
        <v>24</v>
      </c>
      <c r="F233" s="8">
        <f t="shared" si="12"/>
        <v>0.17909354902640176</v>
      </c>
      <c r="G233" s="8">
        <f>'Data 4day'!E232*4.87/LN(67.8*'Data 4day'!$H$2-5.42)</f>
        <v>2.7783950104130644</v>
      </c>
      <c r="H233" s="8">
        <f>0.6108*EXP(17.27*'Data 4day'!C233/('Data 4day'!C233+237.3))</f>
        <v>4.492592251118583</v>
      </c>
      <c r="I233" s="8">
        <f>0.6108*EXP(17.27*'Data 4day'!D233/('Data 4day'!D233+237.3))</f>
        <v>1.9377293518704448</v>
      </c>
      <c r="J233" s="8">
        <f t="shared" si="13"/>
        <v>3.2151608014945139</v>
      </c>
      <c r="K233" s="8">
        <f>(I233*'Data 4day'!F233+H233*'Data 4day'!G233)/200</f>
        <v>1.4040546559047795</v>
      </c>
      <c r="L233" s="8">
        <f>24*60/PI()*0.0082*B233*(D233*SIN('Data 4day'!$E$2)*SIN(C233)+COS('Data 4day'!$E$2)*COS(C233)*SIN(D233))</f>
        <v>3.0446796379111531</v>
      </c>
      <c r="M233" s="8">
        <f>(0.75+2/100000*'Data 4day'!$E$3)*L233</f>
        <v>2.3151743966676408</v>
      </c>
      <c r="N233" s="8">
        <f>(0.25+0.5*(1-'Data 4day'!H233/8))*L233</f>
        <v>1.7126322963250236</v>
      </c>
      <c r="O233" s="8">
        <f t="shared" si="14"/>
        <v>1.3187268681702682</v>
      </c>
      <c r="P233" s="8">
        <f>4.903*(10^(-9))*(0.34-0.14*SQRT(K233))*(1.35*(N233/M233)-0.35)*(('Data 4day'!C233+273.16)^4+('Data 4day'!D233+273.16)^4)/2</f>
        <v>4.3321413293019795</v>
      </c>
      <c r="Q233" s="8">
        <f t="shared" si="15"/>
        <v>-3.0134144611317115</v>
      </c>
    </row>
    <row r="234" spans="1:17" x14ac:dyDescent="0.3">
      <c r="A234" s="37">
        <v>43846</v>
      </c>
      <c r="B234" s="8">
        <f>1+0.033*COS(2*'Data 4day'!A233*PI()/365)</f>
        <v>1.0319059778489741</v>
      </c>
      <c r="C234" s="8">
        <f>0.409*SIN(((2*PI()*'Data 4day'!A233)/365)-1.39)</f>
        <v>-0.37021581658662056</v>
      </c>
      <c r="D234" s="8">
        <f>ACOS(-TAN('Data 4day'!$E$2*PI()/180)*TAN(C234))</f>
        <v>1.4474420740811986</v>
      </c>
      <c r="E234" s="23">
        <f>('Data 4day'!C234+'Data 4day'!D234)/2</f>
        <v>22.5</v>
      </c>
      <c r="F234" s="8">
        <f t="shared" si="12"/>
        <v>0.16548316037309996</v>
      </c>
      <c r="G234" s="8">
        <f>'Data 4day'!E233*4.87/LN(67.8*'Data 4day'!$H$2-5.42)</f>
        <v>3.8897530145782908</v>
      </c>
      <c r="H234" s="8">
        <f>0.6108*EXP(17.27*'Data 4day'!C234/('Data 4day'!C234+237.3))</f>
        <v>4.2430650587590133</v>
      </c>
      <c r="I234" s="8">
        <f>0.6108*EXP(17.27*'Data 4day'!D234/('Data 4day'!D234+237.3))</f>
        <v>1.7053462321157722</v>
      </c>
      <c r="J234" s="8">
        <f t="shared" si="13"/>
        <v>2.9742056454373929</v>
      </c>
      <c r="K234" s="8">
        <f>(I234*'Data 4day'!F234+H234*'Data 4day'!G234)/200</f>
        <v>1.1696849641729872</v>
      </c>
      <c r="L234" s="8">
        <f>24*60/PI()*0.0082*B234*(D234*SIN('Data 4day'!$E$2)*SIN(C234)+COS('Data 4day'!$E$2)*COS(C234)*SIN(D234))</f>
        <v>3.0324991304818245</v>
      </c>
      <c r="M234" s="8">
        <f>(0.75+2/100000*'Data 4day'!$E$3)*L234</f>
        <v>2.3059123388183793</v>
      </c>
      <c r="N234" s="8">
        <f>(0.25+0.5*(1-'Data 4day'!H234/8))*L234</f>
        <v>2.0848431522062545</v>
      </c>
      <c r="O234" s="8">
        <f t="shared" si="14"/>
        <v>1.605329227198816</v>
      </c>
      <c r="P234" s="8">
        <f>4.903*(10^(-9))*(0.34-0.14*SQRT(K234))*(1.35*(N234/M234)-0.35)*(('Data 4day'!C234+273.16)^4+('Data 4day'!D234+273.16)^4)/2</f>
        <v>6.1748190656588964</v>
      </c>
      <c r="Q234" s="8">
        <f t="shared" si="15"/>
        <v>-4.5694898384600808</v>
      </c>
    </row>
    <row r="235" spans="1:17" x14ac:dyDescent="0.3">
      <c r="A235" s="37">
        <v>43847</v>
      </c>
      <c r="B235" s="8">
        <f>1+0.033*COS(2*'Data 4day'!A234*PI()/365)</f>
        <v>1.031756199555987</v>
      </c>
      <c r="C235" s="8">
        <f>0.409*SIN(((2*PI()*'Data 4day'!A234)/365)-1.39)</f>
        <v>-0.36716855055065478</v>
      </c>
      <c r="D235" s="8">
        <f>ACOS(-TAN('Data 4day'!$E$2*PI()/180)*TAN(C235))</f>
        <v>1.4485607712372046</v>
      </c>
      <c r="E235" s="23">
        <f>('Data 4day'!C235+'Data 4day'!D235)/2</f>
        <v>22</v>
      </c>
      <c r="F235" s="8">
        <f t="shared" si="12"/>
        <v>0.16114508692644333</v>
      </c>
      <c r="G235" s="8">
        <f>'Data 4day'!E234*4.87/LN(67.8*'Data 4day'!$H$2-5.42)</f>
        <v>5.0011110187435168</v>
      </c>
      <c r="H235" s="8">
        <f>0.6108*EXP(17.27*'Data 4day'!C235/('Data 4day'!C235+237.3))</f>
        <v>4.0056776000859209</v>
      </c>
      <c r="I235" s="8">
        <f>0.6108*EXP(17.27*'Data 4day'!D235/('Data 4day'!D235+237.3))</f>
        <v>1.7053462321157722</v>
      </c>
      <c r="J235" s="8">
        <f t="shared" si="13"/>
        <v>2.8555119161008466</v>
      </c>
      <c r="K235" s="8">
        <f>(I235*'Data 4day'!F235+H235*'Data 4day'!G235)/200</f>
        <v>1.3030185208596266</v>
      </c>
      <c r="L235" s="8">
        <f>24*60/PI()*0.0082*B235*(D235*SIN('Data 4day'!$E$2)*SIN(C235)+COS('Data 4day'!$E$2)*COS(C235)*SIN(D235))</f>
        <v>3.0197990209915448</v>
      </c>
      <c r="M235" s="8">
        <f>(0.75+2/100000*'Data 4day'!$E$3)*L235</f>
        <v>2.2962551755619707</v>
      </c>
      <c r="N235" s="8">
        <f>(0.25+0.5*(1-'Data 4day'!H235/8))*L235</f>
        <v>2.2648492657436585</v>
      </c>
      <c r="O235" s="8">
        <f t="shared" si="14"/>
        <v>1.743933934622617</v>
      </c>
      <c r="P235" s="8">
        <f>4.903*(10^(-9))*(0.34-0.14*SQRT(K235))*(1.35*(N235/M235)-0.35)*(('Data 4day'!C235+273.16)^4+('Data 4day'!D235+273.16)^4)/2</f>
        <v>6.6037809287567999</v>
      </c>
      <c r="Q235" s="8">
        <f t="shared" si="15"/>
        <v>-4.8598469941341831</v>
      </c>
    </row>
    <row r="236" spans="1:17" x14ac:dyDescent="0.3">
      <c r="A236" s="37">
        <v>43848</v>
      </c>
      <c r="B236" s="8">
        <f>1+0.033*COS(2*'Data 4day'!A235*PI()/365)</f>
        <v>1.0315970112157162</v>
      </c>
      <c r="C236" s="8">
        <f>0.409*SIN(((2*PI()*'Data 4day'!A235)/365)-1.39)</f>
        <v>-0.36401248454901453</v>
      </c>
      <c r="D236" s="8">
        <f>ACOS(-TAN('Data 4day'!$E$2*PI()/180)*TAN(C236))</f>
        <v>1.4497164882952589</v>
      </c>
      <c r="E236" s="23">
        <f>('Data 4day'!C236+'Data 4day'!D236)/2</f>
        <v>23</v>
      </c>
      <c r="F236" s="8">
        <f t="shared" si="12"/>
        <v>0.16991941796793741</v>
      </c>
      <c r="G236" s="8">
        <f>'Data 4day'!E235*4.87/LN(67.8*'Data 4day'!$H$2-5.42)</f>
        <v>5.0011110187435168</v>
      </c>
      <c r="H236" s="8">
        <f>0.6108*EXP(17.27*'Data 4day'!C236/('Data 4day'!C236+237.3))</f>
        <v>4.2430650587590133</v>
      </c>
      <c r="I236" s="8">
        <f>0.6108*EXP(17.27*'Data 4day'!D236/('Data 4day'!D236+237.3))</f>
        <v>1.8182866804855506</v>
      </c>
      <c r="J236" s="8">
        <f t="shared" si="13"/>
        <v>3.0306758696222822</v>
      </c>
      <c r="K236" s="8">
        <f>(I236*'Data 4day'!F236+H236*'Data 4day'!G236)/200</f>
        <v>1.4971253576843311</v>
      </c>
      <c r="L236" s="8">
        <f>24*60/PI()*0.0082*B236*(D236*SIN('Data 4day'!$E$2)*SIN(C236)+COS('Data 4day'!$E$2)*COS(C236)*SIN(D236))</f>
        <v>3.0065777518548642</v>
      </c>
      <c r="M236" s="8">
        <f>(0.75+2/100000*'Data 4day'!$E$3)*L236</f>
        <v>2.2862017225104387</v>
      </c>
      <c r="N236" s="8">
        <f>(0.25+0.5*(1-'Data 4day'!H236/8))*L236</f>
        <v>2.254933313891148</v>
      </c>
      <c r="O236" s="8">
        <f t="shared" si="14"/>
        <v>1.736298651696184</v>
      </c>
      <c r="P236" s="8">
        <f>4.903*(10^(-9))*(0.34-0.14*SQRT(K236))*(1.35*(N236/M236)-0.35)*(('Data 4day'!C236+273.16)^4+('Data 4day'!D236+273.16)^4)/2</f>
        <v>6.2667518989578301</v>
      </c>
      <c r="Q236" s="8">
        <f t="shared" si="15"/>
        <v>-4.5304532472616463</v>
      </c>
    </row>
    <row r="237" spans="1:17" x14ac:dyDescent="0.3">
      <c r="A237" s="37">
        <v>43849</v>
      </c>
      <c r="B237" s="8">
        <f>1+0.033*COS(2*'Data 4day'!A236*PI()/365)</f>
        <v>1.031428459999103</v>
      </c>
      <c r="C237" s="8">
        <f>0.409*SIN(((2*PI()*'Data 4day'!A236)/365)-1.39)</f>
        <v>-0.36074855379216958</v>
      </c>
      <c r="D237" s="8">
        <f>ACOS(-TAN('Data 4day'!$E$2*PI()/180)*TAN(C237))</f>
        <v>1.4509086144255436</v>
      </c>
      <c r="E237" s="23">
        <f>('Data 4day'!C237+'Data 4day'!D237)/2</f>
        <v>23.5</v>
      </c>
      <c r="F237" s="8">
        <f t="shared" si="12"/>
        <v>0.17445562008621768</v>
      </c>
      <c r="G237" s="8">
        <f>'Data 4day'!E236*4.87/LN(67.8*'Data 4day'!$H$2-5.42)</f>
        <v>3.8897530145782908</v>
      </c>
      <c r="H237" s="8">
        <f>0.6108*EXP(17.27*'Data 4day'!C237/('Data 4day'!C237+237.3))</f>
        <v>4.2430650587590133</v>
      </c>
      <c r="I237" s="8">
        <f>0.6108*EXP(17.27*'Data 4day'!D237/('Data 4day'!D237+237.3))</f>
        <v>1.9377293518704448</v>
      </c>
      <c r="J237" s="8">
        <f t="shared" si="13"/>
        <v>3.0903972053147291</v>
      </c>
      <c r="K237" s="8">
        <f>(I237*'Data 4day'!F237+H237*'Data 4day'!G237)/200</f>
        <v>1.685512696606275</v>
      </c>
      <c r="L237" s="8">
        <f>24*60/PI()*0.0082*B237*(D237*SIN('Data 4day'!$E$2)*SIN(C237)+COS('Data 4day'!$E$2)*COS(C237)*SIN(D237))</f>
        <v>2.9928338315490142</v>
      </c>
      <c r="M237" s="8">
        <f>(0.75+2/100000*'Data 4day'!$E$3)*L237</f>
        <v>2.2757508455098701</v>
      </c>
      <c r="N237" s="8">
        <f>(0.25+0.5*(1-'Data 4day'!H237/8))*L237</f>
        <v>1.8705211447181338</v>
      </c>
      <c r="O237" s="8">
        <f t="shared" si="14"/>
        <v>1.440301281432963</v>
      </c>
      <c r="P237" s="8">
        <f>4.903*(10^(-9))*(0.34-0.14*SQRT(K237))*(1.35*(N237/M237)-0.35)*(('Data 4day'!C237+273.16)^4+('Data 4day'!D237+273.16)^4)/2</f>
        <v>4.5778430016367997</v>
      </c>
      <c r="Q237" s="8">
        <f t="shared" si="15"/>
        <v>-3.1375417202038367</v>
      </c>
    </row>
    <row r="238" spans="1:17" x14ac:dyDescent="0.3">
      <c r="A238" s="37">
        <v>43850</v>
      </c>
      <c r="B238" s="8">
        <f>1+0.033*COS(2*'Data 4day'!A237*PI()/365)</f>
        <v>1.0312505958515106</v>
      </c>
      <c r="C238" s="8">
        <f>0.409*SIN(((2*PI()*'Data 4day'!A237)/365)-1.39)</f>
        <v>-0.35737772545324453</v>
      </c>
      <c r="D238" s="8">
        <f>ACOS(-TAN('Data 4day'!$E$2*PI()/180)*TAN(C238))</f>
        <v>1.452136527668169</v>
      </c>
      <c r="E238" s="23">
        <f>('Data 4day'!C238+'Data 4day'!D238)/2</f>
        <v>23.5</v>
      </c>
      <c r="F238" s="8">
        <f t="shared" si="12"/>
        <v>0.17445562008621768</v>
      </c>
      <c r="G238" s="8">
        <f>'Data 4day'!E237*4.87/LN(67.8*'Data 4day'!$H$2-5.42)</f>
        <v>3.8897530145782908</v>
      </c>
      <c r="H238" s="8">
        <f>0.6108*EXP(17.27*'Data 4day'!C238/('Data 4day'!C238+237.3))</f>
        <v>4.0056776000859209</v>
      </c>
      <c r="I238" s="8">
        <f>0.6108*EXP(17.27*'Data 4day'!D238/('Data 4day'!D238+237.3))</f>
        <v>2.0639892026604851</v>
      </c>
      <c r="J238" s="8">
        <f t="shared" si="13"/>
        <v>3.034833401373203</v>
      </c>
      <c r="K238" s="8">
        <f>(I238*'Data 4day'!F238+H238*'Data 4day'!G238)/200</f>
        <v>1.6255081930290276</v>
      </c>
      <c r="L238" s="8">
        <f>24*60/PI()*0.0082*B238*(D238*SIN('Data 4day'!$E$2)*SIN(C238)+COS('Data 4day'!$E$2)*COS(C238)*SIN(D238))</f>
        <v>2.978565845754138</v>
      </c>
      <c r="M238" s="8">
        <f>(0.75+2/100000*'Data 4day'!$E$3)*L238</f>
        <v>2.2649014691114462</v>
      </c>
      <c r="N238" s="8">
        <f>(0.25+0.5*(1-'Data 4day'!H238/8))*L238</f>
        <v>1.8616036535963363</v>
      </c>
      <c r="O238" s="8">
        <f t="shared" si="14"/>
        <v>1.433434813269179</v>
      </c>
      <c r="P238" s="8">
        <f>4.903*(10^(-9))*(0.34-0.14*SQRT(K238))*(1.35*(N238/M238)-0.35)*(('Data 4day'!C238+273.16)^4+('Data 4day'!D238+273.16)^4)/2</f>
        <v>4.6684747942565252</v>
      </c>
      <c r="Q238" s="8">
        <f t="shared" si="15"/>
        <v>-3.235039980987346</v>
      </c>
    </row>
    <row r="239" spans="1:17" x14ac:dyDescent="0.3">
      <c r="A239" s="37">
        <v>43851</v>
      </c>
      <c r="B239" s="8">
        <f>1+0.033*COS(2*'Data 4day'!A238*PI()/365)</f>
        <v>1.0310634714779239</v>
      </c>
      <c r="C239" s="8">
        <f>0.409*SIN(((2*PI()*'Data 4day'!A238)/365)-1.39)</f>
        <v>-0.35390099838142475</v>
      </c>
      <c r="D239" s="8">
        <f>ACOS(-TAN('Data 4day'!$E$2*PI()/180)*TAN(C239))</f>
        <v>1.4533995959049926</v>
      </c>
      <c r="E239" s="23">
        <f>('Data 4day'!C239+'Data 4day'!D239)/2</f>
        <v>24.5</v>
      </c>
      <c r="F239" s="8">
        <f t="shared" si="12"/>
        <v>0.18383500912050899</v>
      </c>
      <c r="G239" s="8">
        <f>'Data 4day'!E238*4.87/LN(67.8*'Data 4day'!$H$2-5.42)</f>
        <v>3.0562345114543712</v>
      </c>
      <c r="H239" s="8">
        <f>0.6108*EXP(17.27*'Data 4day'!C239/('Data 4day'!C239+237.3))</f>
        <v>4.492592251118583</v>
      </c>
      <c r="I239" s="8">
        <f>0.6108*EXP(17.27*'Data 4day'!D239/('Data 4day'!D239+237.3))</f>
        <v>2.0639892026604851</v>
      </c>
      <c r="J239" s="8">
        <f t="shared" si="13"/>
        <v>3.278290726889534</v>
      </c>
      <c r="K239" s="8">
        <f>(I239*'Data 4day'!F239+H239*'Data 4day'!G239)/200</f>
        <v>1.4223941583125264</v>
      </c>
      <c r="L239" s="8">
        <f>24*60/PI()*0.0082*B239*(D239*SIN('Data 4day'!$E$2)*SIN(C239)+COS('Data 4day'!$E$2)*COS(C239)*SIN(D239))</f>
        <v>2.9637724685547462</v>
      </c>
      <c r="M239" s="8">
        <f>(0.75+2/100000*'Data 4day'!$E$3)*L239</f>
        <v>2.253652585089029</v>
      </c>
      <c r="N239" s="8">
        <f>(0.25+0.5*(1-'Data 4day'!H239/8))*L239</f>
        <v>2.2228293514160598</v>
      </c>
      <c r="O239" s="8">
        <f t="shared" si="14"/>
        <v>1.7115786005903662</v>
      </c>
      <c r="P239" s="8">
        <f>4.903*(10^(-9))*(0.34-0.14*SQRT(K239))*(1.35*(N239/M239)-0.35)*(('Data 4day'!C239+273.16)^4+('Data 4day'!D239+273.16)^4)/2</f>
        <v>6.5556048897322468</v>
      </c>
      <c r="Q239" s="8">
        <f t="shared" si="15"/>
        <v>-4.8440262891418806</v>
      </c>
    </row>
    <row r="240" spans="1:17" x14ac:dyDescent="0.3">
      <c r="A240" s="37">
        <v>43852</v>
      </c>
      <c r="B240" s="8">
        <f>1+0.033*COS(2*'Data 4day'!A239*PI()/365)</f>
        <v>1.0308671423273339</v>
      </c>
      <c r="C240" s="8">
        <f>0.409*SIN(((2*PI()*'Data 4day'!A239)/365)-1.39)</f>
        <v>-0.35031940280597534</v>
      </c>
      <c r="D240" s="8">
        <f>ACOS(-TAN('Data 4day'!$E$2*PI()/180)*TAN(C240))</f>
        <v>1.4546971778238824</v>
      </c>
      <c r="E240" s="23">
        <f>('Data 4day'!C240+'Data 4day'!D240)/2</f>
        <v>24</v>
      </c>
      <c r="F240" s="8">
        <f t="shared" si="12"/>
        <v>0.17909354902640176</v>
      </c>
      <c r="G240" s="8">
        <f>'Data 4day'!E239*4.87/LN(67.8*'Data 4day'!$H$2-5.42)</f>
        <v>4.445432016660904</v>
      </c>
      <c r="H240" s="8">
        <f>0.6108*EXP(17.27*'Data 4day'!C240/('Data 4day'!C240+237.3))</f>
        <v>4.492592251118583</v>
      </c>
      <c r="I240" s="8">
        <f>0.6108*EXP(17.27*'Data 4day'!D240/('Data 4day'!D240+237.3))</f>
        <v>1.9377293518704448</v>
      </c>
      <c r="J240" s="8">
        <f t="shared" si="13"/>
        <v>3.2151608014945139</v>
      </c>
      <c r="K240" s="8">
        <f>(I240*'Data 4day'!F240+H240*'Data 4day'!G240)/200</f>
        <v>1.5577780734083546</v>
      </c>
      <c r="L240" s="8">
        <f>24*60/PI()*0.0082*B240*(D240*SIN('Data 4day'!$E$2)*SIN(C240)+COS('Data 4day'!$E$2)*COS(C240)*SIN(D240))</f>
        <v>2.9484524736728925</v>
      </c>
      <c r="M240" s="8">
        <f>(0.75+2/100000*'Data 4day'!$E$3)*L240</f>
        <v>2.2420032609808676</v>
      </c>
      <c r="N240" s="8">
        <f>(0.25+0.5*(1-'Data 4day'!H240/8))*L240</f>
        <v>2.2113393552546694</v>
      </c>
      <c r="O240" s="8">
        <f t="shared" si="14"/>
        <v>1.7027313035460956</v>
      </c>
      <c r="P240" s="8">
        <f>4.903*(10^(-9))*(0.34-0.14*SQRT(K240))*(1.35*(N240/M240)-0.35)*(('Data 4day'!C240+273.16)^4+('Data 4day'!D240+273.16)^4)/2</f>
        <v>6.2223312002013706</v>
      </c>
      <c r="Q240" s="8">
        <f t="shared" si="15"/>
        <v>-4.5195998966552748</v>
      </c>
    </row>
    <row r="241" spans="1:17" x14ac:dyDescent="0.3">
      <c r="A241" s="37">
        <v>43853</v>
      </c>
      <c r="B241" s="8">
        <f>1+0.033*COS(2*'Data 4day'!A240*PI()/365)</f>
        <v>1.0306616665763046</v>
      </c>
      <c r="C241" s="8">
        <f>0.409*SIN(((2*PI()*'Data 4day'!A240)/365)-1.39)</f>
        <v>-0.34663400003096273</v>
      </c>
      <c r="D241" s="8">
        <f>ACOS(-TAN('Data 4day'!$E$2*PI()/180)*TAN(C241))</f>
        <v>1.4560286238726663</v>
      </c>
      <c r="E241" s="23">
        <f>('Data 4day'!C241+'Data 4day'!D241)/2</f>
        <v>24.5</v>
      </c>
      <c r="F241" s="8">
        <f t="shared" si="12"/>
        <v>0.18383500912050899</v>
      </c>
      <c r="G241" s="8">
        <f>'Data 4day'!E240*4.87/LN(67.8*'Data 4day'!$H$2-5.42)</f>
        <v>4.445432016660904</v>
      </c>
      <c r="H241" s="8">
        <f>0.6108*EXP(17.27*'Data 4day'!C241/('Data 4day'!C241+237.3))</f>
        <v>4.492592251118583</v>
      </c>
      <c r="I241" s="8">
        <f>0.6108*EXP(17.27*'Data 4day'!D241/('Data 4day'!D241+237.3))</f>
        <v>2.0639892026604851</v>
      </c>
      <c r="J241" s="8">
        <f t="shared" si="13"/>
        <v>3.278290726889534</v>
      </c>
      <c r="K241" s="8">
        <f>(I241*'Data 4day'!F241+H241*'Data 4day'!G241)/200</f>
        <v>1.4272448966388647</v>
      </c>
      <c r="L241" s="8">
        <f>24*60/PI()*0.0082*B241*(D241*SIN('Data 4day'!$E$2)*SIN(C241)+COS('Data 4day'!$E$2)*COS(C241)*SIN(D241))</f>
        <v>2.932604745703741</v>
      </c>
      <c r="M241" s="8">
        <f>(0.75+2/100000*'Data 4day'!$E$3)*L241</f>
        <v>2.2299526486331245</v>
      </c>
      <c r="N241" s="8">
        <f>(0.25+0.5*(1-'Data 4day'!H241/8))*L241</f>
        <v>2.1994535592778055</v>
      </c>
      <c r="O241" s="8">
        <f t="shared" si="14"/>
        <v>1.6935792406439103</v>
      </c>
      <c r="P241" s="8">
        <f>4.903*(10^(-9))*(0.34-0.14*SQRT(K241))*(1.35*(N241/M241)-0.35)*(('Data 4day'!C241+273.16)^4+('Data 4day'!D241+273.16)^4)/2</f>
        <v>6.5448274138033034</v>
      </c>
      <c r="Q241" s="8">
        <f t="shared" si="15"/>
        <v>-4.8512481731593926</v>
      </c>
    </row>
    <row r="242" spans="1:17" x14ac:dyDescent="0.3">
      <c r="A242" s="37">
        <v>43854</v>
      </c>
      <c r="B242" s="8">
        <f>1+0.033*COS(2*'Data 4day'!A241*PI()/365)</f>
        <v>1.0304471051117361</v>
      </c>
      <c r="C242" s="8">
        <f>0.409*SIN(((2*PI()*'Data 4day'!A241)/365)-1.39)</f>
        <v>-0.3428458821207665</v>
      </c>
      <c r="D242" s="8">
        <f>ACOS(-TAN('Data 4day'!$E$2*PI()/180)*TAN(C242))</f>
        <v>1.4573932772001359</v>
      </c>
      <c r="E242" s="23">
        <f>('Data 4day'!C242+'Data 4day'!D242)/2</f>
        <v>24.5</v>
      </c>
      <c r="F242" s="8">
        <f t="shared" si="12"/>
        <v>0.18383500912050899</v>
      </c>
      <c r="G242" s="8">
        <f>'Data 4day'!E241*4.87/LN(67.8*'Data 4day'!$H$2-5.42)</f>
        <v>4.1675925156195976</v>
      </c>
      <c r="H242" s="8">
        <f>0.6108*EXP(17.27*'Data 4day'!C242/('Data 4day'!C242+237.3))</f>
        <v>4.492592251118583</v>
      </c>
      <c r="I242" s="8">
        <f>0.6108*EXP(17.27*'Data 4day'!D242/('Data 4day'!D242+237.3))</f>
        <v>2.0639892026604851</v>
      </c>
      <c r="J242" s="8">
        <f t="shared" si="13"/>
        <v>3.278290726889534</v>
      </c>
      <c r="K242" s="8">
        <f>(I242*'Data 4day'!F242+H242*'Data 4day'!G242)/200</f>
        <v>1.2548334835100734</v>
      </c>
      <c r="L242" s="8">
        <f>24*60/PI()*0.0082*B242*(D242*SIN('Data 4day'!$E$2)*SIN(C242)+COS('Data 4day'!$E$2)*COS(C242)*SIN(D242))</f>
        <v>2.9162282913245203</v>
      </c>
      <c r="M242" s="8">
        <f>(0.75+2/100000*'Data 4day'!$E$3)*L242</f>
        <v>2.2174999927231651</v>
      </c>
      <c r="N242" s="8">
        <f>(0.25+0.5*(1-'Data 4day'!H242/8))*L242</f>
        <v>2.0049069502856076</v>
      </c>
      <c r="O242" s="8">
        <f t="shared" si="14"/>
        <v>1.543778351719918</v>
      </c>
      <c r="P242" s="8">
        <f>4.903*(10^(-9))*(0.34-0.14*SQRT(K242))*(1.35*(N242/M242)-0.35)*(('Data 4day'!C242+273.16)^4+('Data 4day'!D242+273.16)^4)/2</f>
        <v>6.1553390972462694</v>
      </c>
      <c r="Q242" s="8">
        <f t="shared" si="15"/>
        <v>-4.6115607455263516</v>
      </c>
    </row>
    <row r="243" spans="1:17" x14ac:dyDescent="0.3">
      <c r="A243" s="37">
        <v>43855</v>
      </c>
      <c r="B243" s="8">
        <f>1+0.033*COS(2*'Data 4day'!A242*PI()/365)</f>
        <v>1.0302235215128204</v>
      </c>
      <c r="C243" s="8">
        <f>0.409*SIN(((2*PI()*'Data 4day'!A242)/365)-1.39)</f>
        <v>-0.33895617157647767</v>
      </c>
      <c r="D243" s="8">
        <f>ACOS(-TAN('Data 4day'!$E$2*PI()/180)*TAN(C243))</f>
        <v>1.4587904745816016</v>
      </c>
      <c r="E243" s="23">
        <f>('Data 4day'!C243+'Data 4day'!D243)/2</f>
        <v>25.5</v>
      </c>
      <c r="F243" s="8">
        <f t="shared" si="12"/>
        <v>0.19363585091694488</v>
      </c>
      <c r="G243" s="8">
        <f>'Data 4day'!E242*4.87/LN(67.8*'Data 4day'!$H$2-5.42)</f>
        <v>3.6119135135369844</v>
      </c>
      <c r="H243" s="8">
        <f>0.6108*EXP(17.27*'Data 4day'!C243/('Data 4day'!C243+237.3))</f>
        <v>4.7547753962618131</v>
      </c>
      <c r="I243" s="8">
        <f>0.6108*EXP(17.27*'Data 4day'!D243/('Data 4day'!D243+237.3))</f>
        <v>2.1973933238855259</v>
      </c>
      <c r="J243" s="8">
        <f t="shared" si="13"/>
        <v>3.4760843600736697</v>
      </c>
      <c r="K243" s="8">
        <f>(I243*'Data 4day'!F243+H243*'Data 4day'!G243)/200</f>
        <v>1.3047125631459102</v>
      </c>
      <c r="L243" s="8">
        <f>24*60/PI()*0.0082*B243*(D243*SIN('Data 4day'!$E$2)*SIN(C243)+COS('Data 4day'!$E$2)*COS(C243)*SIN(D243))</f>
        <v>2.8993222504481864</v>
      </c>
      <c r="M243" s="8">
        <f>(0.75+2/100000*'Data 4day'!$E$3)*L243</f>
        <v>2.2046446392408008</v>
      </c>
      <c r="N243" s="8">
        <f>(0.25+0.5*(1-'Data 4day'!H243/8))*L243</f>
        <v>1.0872458439180699</v>
      </c>
      <c r="O243" s="8">
        <f t="shared" si="14"/>
        <v>0.83717929981691386</v>
      </c>
      <c r="P243" s="8">
        <f>4.903*(10^(-9))*(0.34-0.14*SQRT(K243))*(1.35*(N243/M243)-0.35)*(('Data 4day'!C243+273.16)^4+('Data 4day'!D243+273.16)^4)/2</f>
        <v>2.2245990737770884</v>
      </c>
      <c r="Q243" s="8">
        <f t="shared" si="15"/>
        <v>-1.3874197739601746</v>
      </c>
    </row>
    <row r="244" spans="1:17" x14ac:dyDescent="0.3">
      <c r="A244" s="37">
        <v>43856</v>
      </c>
      <c r="B244" s="8">
        <f>1+0.033*COS(2*'Data 4day'!A243*PI()/365)</f>
        <v>1.0299909820322035</v>
      </c>
      <c r="C244" s="8">
        <f>0.409*SIN(((2*PI()*'Data 4day'!A243)/365)-1.39)</f>
        <v>-0.33496602100327749</v>
      </c>
      <c r="D244" s="8">
        <f>ACOS(-TAN('Data 4day'!$E$2*PI()/180)*TAN(C244))</f>
        <v>1.4602195473266388</v>
      </c>
      <c r="E244" s="23">
        <f>('Data 4day'!C244+'Data 4day'!D244)/2</f>
        <v>24.5</v>
      </c>
      <c r="F244" s="8">
        <f t="shared" si="12"/>
        <v>0.18383500912050899</v>
      </c>
      <c r="G244" s="8">
        <f>'Data 4day'!E243*4.87/LN(67.8*'Data 4day'!$H$2-5.42)</f>
        <v>2.222716008330452</v>
      </c>
      <c r="H244" s="8">
        <f>0.6108*EXP(17.27*'Data 4day'!C244/('Data 4day'!C244+237.3))</f>
        <v>4.492592251118583</v>
      </c>
      <c r="I244" s="8">
        <f>0.6108*EXP(17.27*'Data 4day'!D244/('Data 4day'!D244+237.3))</f>
        <v>2.0639892026604851</v>
      </c>
      <c r="J244" s="8">
        <f t="shared" si="13"/>
        <v>3.278290726889534</v>
      </c>
      <c r="K244" s="8">
        <f>(I244*'Data 4day'!F244+H244*'Data 4day'!G244)/200</f>
        <v>1.1844169306459447</v>
      </c>
      <c r="L244" s="8">
        <f>24*60/PI()*0.0082*B244*(D244*SIN('Data 4day'!$E$2)*SIN(C244)+COS('Data 4day'!$E$2)*COS(C244)*SIN(D244))</f>
        <v>2.8818859072936065</v>
      </c>
      <c r="M244" s="8">
        <f>(0.75+2/100000*'Data 4day'!$E$3)*L244</f>
        <v>2.1913860439060584</v>
      </c>
      <c r="N244" s="8">
        <f>(0.25+0.5*(1-'Data 4day'!H244/8))*L244</f>
        <v>1.9812965612643545</v>
      </c>
      <c r="O244" s="8">
        <f t="shared" si="14"/>
        <v>1.525598352173553</v>
      </c>
      <c r="P244" s="8">
        <f>4.903*(10^(-9))*(0.34-0.14*SQRT(K244))*(1.35*(N244/M244)-0.35)*(('Data 4day'!C244+273.16)^4+('Data 4day'!D244+273.16)^4)/2</f>
        <v>6.3053405963327611</v>
      </c>
      <c r="Q244" s="8">
        <f t="shared" si="15"/>
        <v>-4.7797422441592081</v>
      </c>
    </row>
    <row r="245" spans="1:17" x14ac:dyDescent="0.3">
      <c r="A245" s="37">
        <v>43857</v>
      </c>
      <c r="B245" s="8">
        <f>1+0.033*COS(2*'Data 4day'!A244*PI()/365)</f>
        <v>1.0297495555763523</v>
      </c>
      <c r="C245" s="8">
        <f>0.409*SIN(((2*PI()*'Data 4day'!A244)/365)-1.39)</f>
        <v>-0.33087661276889524</v>
      </c>
      <c r="D245" s="8">
        <f>ACOS(-TAN('Data 4day'!$E$2*PI()/180)*TAN(C245))</f>
        <v>1.4616798221667979</v>
      </c>
      <c r="E245" s="23">
        <f>('Data 4day'!C245+'Data 4day'!D245)/2</f>
        <v>25.5</v>
      </c>
      <c r="F245" s="8">
        <f t="shared" si="12"/>
        <v>0.19363585091694488</v>
      </c>
      <c r="G245" s="8">
        <f>'Data 4day'!E244*4.87/LN(67.8*'Data 4day'!$H$2-5.42)</f>
        <v>2.5005555093717584</v>
      </c>
      <c r="H245" s="8">
        <f>0.6108*EXP(17.27*'Data 4day'!C245/('Data 4day'!C245+237.3))</f>
        <v>4.7547753962618131</v>
      </c>
      <c r="I245" s="8">
        <f>0.6108*EXP(17.27*'Data 4day'!D245/('Data 4day'!D245+237.3))</f>
        <v>2.1973933238855259</v>
      </c>
      <c r="J245" s="8">
        <f t="shared" si="13"/>
        <v>3.4760843600736697</v>
      </c>
      <c r="K245" s="8">
        <f>(I245*'Data 4day'!F245+H245*'Data 4day'!G245)/200</f>
        <v>1.224203909325009</v>
      </c>
      <c r="L245" s="8">
        <f>24*60/PI()*0.0082*B245*(D245*SIN('Data 4day'!$E$2)*SIN(C245)+COS('Data 4day'!$E$2)*COS(C245)*SIN(D245))</f>
        <v>2.863918701344506</v>
      </c>
      <c r="M245" s="8">
        <f>(0.75+2/100000*'Data 4day'!$E$3)*L245</f>
        <v>2.1777237805023621</v>
      </c>
      <c r="N245" s="8">
        <f>(0.25+0.5*(1-'Data 4day'!H245/8))*L245</f>
        <v>2.1479390260083795</v>
      </c>
      <c r="O245" s="8">
        <f t="shared" si="14"/>
        <v>1.6539130500264523</v>
      </c>
      <c r="P245" s="8">
        <f>4.903*(10^(-9))*(0.34-0.14*SQRT(K245))*(1.35*(N245/M245)-0.35)*(('Data 4day'!C245+273.16)^4+('Data 4day'!D245+273.16)^4)/2</f>
        <v>7.107428274395482</v>
      </c>
      <c r="Q245" s="8">
        <f t="shared" si="15"/>
        <v>-5.4535152243690295</v>
      </c>
    </row>
    <row r="246" spans="1:17" x14ac:dyDescent="0.3">
      <c r="A246" s="37">
        <v>43858</v>
      </c>
      <c r="B246" s="8">
        <f>1+0.033*COS(2*'Data 4day'!A245*PI()/365)</f>
        <v>1.0294993136851356</v>
      </c>
      <c r="C246" s="8">
        <f>0.409*SIN(((2*PI()*'Data 4day'!A245)/365)-1.39)</f>
        <v>-0.32668915865324738</v>
      </c>
      <c r="D246" s="8">
        <f>ACOS(-TAN('Data 4day'!$E$2*PI()/180)*TAN(C246))</f>
        <v>1.4631706221212104</v>
      </c>
      <c r="E246" s="23">
        <f>('Data 4day'!C246+'Data 4day'!D246)/2</f>
        <v>26.5</v>
      </c>
      <c r="F246" s="8">
        <f t="shared" si="12"/>
        <v>0.20387302489183121</v>
      </c>
      <c r="G246" s="8">
        <f>'Data 4day'!E245*4.87/LN(67.8*'Data 4day'!$H$2-5.42)</f>
        <v>2.7783950104130644</v>
      </c>
      <c r="H246" s="8">
        <f>0.6108*EXP(17.27*'Data 4day'!C246/('Data 4day'!C246+237.3))</f>
        <v>5.030147795606851</v>
      </c>
      <c r="I246" s="8">
        <f>0.6108*EXP(17.27*'Data 4day'!D246/('Data 4day'!D246+237.3))</f>
        <v>2.3382812709274461</v>
      </c>
      <c r="J246" s="8">
        <f t="shared" si="13"/>
        <v>3.6842145332671485</v>
      </c>
      <c r="K246" s="8">
        <f>(I246*'Data 4day'!F246+H246*'Data 4day'!G246)/200</f>
        <v>1.3922457400397956</v>
      </c>
      <c r="L246" s="8">
        <f>24*60/PI()*0.0082*B246*(D246*SIN('Data 4day'!$E$2)*SIN(C246)+COS('Data 4day'!$E$2)*COS(C246)*SIN(D246))</f>
        <v>2.8454202381700653</v>
      </c>
      <c r="M246" s="8">
        <f>(0.75+2/100000*'Data 4day'!$E$3)*L246</f>
        <v>2.1636575491045176</v>
      </c>
      <c r="N246" s="8">
        <f>(0.25+0.5*(1-'Data 4day'!H246/8))*L246</f>
        <v>1.7783876488562909</v>
      </c>
      <c r="O246" s="8">
        <f t="shared" si="14"/>
        <v>1.369358489619344</v>
      </c>
      <c r="P246" s="8">
        <f>4.903*(10^(-9))*(0.34-0.14*SQRT(K246))*(1.35*(N246/M246)-0.35)*(('Data 4day'!C246+273.16)^4+('Data 4day'!D246+273.16)^4)/2</f>
        <v>5.2645125123890733</v>
      </c>
      <c r="Q246" s="8">
        <f t="shared" si="15"/>
        <v>-3.895154022769729</v>
      </c>
    </row>
    <row r="247" spans="1:17" x14ac:dyDescent="0.3">
      <c r="A247" s="37">
        <v>43859</v>
      </c>
      <c r="B247" s="8">
        <f>1+0.033*COS(2*'Data 4day'!A246*PI()/365)</f>
        <v>1.0292403305106266</v>
      </c>
      <c r="C247" s="8">
        <f>0.409*SIN(((2*PI()*'Data 4day'!A246)/365)-1.39)</f>
        <v>-0.32240489948936107</v>
      </c>
      <c r="D247" s="8">
        <f>ACOS(-TAN('Data 4day'!$E$2*PI()/180)*TAN(C247))</f>
        <v>1.4646912673381665</v>
      </c>
      <c r="E247" s="23">
        <f>('Data 4day'!C247+'Data 4day'!D247)/2</f>
        <v>25.5</v>
      </c>
      <c r="F247" s="8">
        <f t="shared" si="12"/>
        <v>0.19363585091694488</v>
      </c>
      <c r="G247" s="8">
        <f>'Data 4day'!E246*4.87/LN(67.8*'Data 4day'!$H$2-5.42)</f>
        <v>4.7232715177022104</v>
      </c>
      <c r="H247" s="8">
        <f>0.6108*EXP(17.27*'Data 4day'!C247/('Data 4day'!C247+237.3))</f>
        <v>5.030147795606851</v>
      </c>
      <c r="I247" s="8">
        <f>0.6108*EXP(17.27*'Data 4day'!D247/('Data 4day'!D247+237.3))</f>
        <v>2.0639892026604851</v>
      </c>
      <c r="J247" s="8">
        <f t="shared" si="13"/>
        <v>3.5470684991336681</v>
      </c>
      <c r="K247" s="8">
        <f>(I247*'Data 4day'!F247+H247*'Data 4day'!G247)/200</f>
        <v>1.1628091629216954</v>
      </c>
      <c r="L247" s="8">
        <f>24*60/PI()*0.0082*B247*(D247*SIN('Data 4day'!$E$2)*SIN(C247)+COS('Data 4day'!$E$2)*COS(C247)*SIN(D247))</f>
        <v>2.8263903000806283</v>
      </c>
      <c r="M247" s="8">
        <f>(0.75+2/100000*'Data 4day'!$E$3)*L247</f>
        <v>2.1491871841813097</v>
      </c>
      <c r="N247" s="8">
        <f>(0.25+0.5*(1-'Data 4day'!H247/8))*L247</f>
        <v>1.7664939375503927</v>
      </c>
      <c r="O247" s="8">
        <f t="shared" si="14"/>
        <v>1.3602003319138025</v>
      </c>
      <c r="P247" s="8">
        <f>4.903*(10^(-9))*(0.34-0.14*SQRT(K247))*(1.35*(N247/M247)-0.35)*(('Data 4day'!C247+273.16)^4+('Data 4day'!D247+273.16)^4)/2</f>
        <v>5.6226427997897517</v>
      </c>
      <c r="Q247" s="8">
        <f t="shared" si="15"/>
        <v>-4.2624424678759496</v>
      </c>
    </row>
    <row r="248" spans="1:17" x14ac:dyDescent="0.3">
      <c r="A248" s="37">
        <v>43860</v>
      </c>
      <c r="B248" s="8">
        <f>1+0.033*COS(2*'Data 4day'!A247*PI()/365)</f>
        <v>1.0289726827951293</v>
      </c>
      <c r="C248" s="8">
        <f>0.409*SIN(((2*PI()*'Data 4day'!A247)/365)-1.39)</f>
        <v>-0.31802510479568846</v>
      </c>
      <c r="D248" s="8">
        <f>ACOS(-TAN('Data 4day'!$E$2*PI()/180)*TAN(C248))</f>
        <v>1.4662410759108988</v>
      </c>
      <c r="E248" s="23">
        <f>('Data 4day'!C248+'Data 4day'!D248)/2</f>
        <v>24.5</v>
      </c>
      <c r="F248" s="8">
        <f t="shared" si="12"/>
        <v>0.18383500912050899</v>
      </c>
      <c r="G248" s="8">
        <f>'Data 4day'!E247*4.87/LN(67.8*'Data 4day'!$H$2-5.42)</f>
        <v>3.334074012495678</v>
      </c>
      <c r="H248" s="8">
        <f>0.6108*EXP(17.27*'Data 4day'!C248/('Data 4day'!C248+237.3))</f>
        <v>4.7547753962618131</v>
      </c>
      <c r="I248" s="8">
        <f>0.6108*EXP(17.27*'Data 4day'!D248/('Data 4day'!D248+237.3))</f>
        <v>1.9377293518704448</v>
      </c>
      <c r="J248" s="8">
        <f t="shared" si="13"/>
        <v>3.346252374066129</v>
      </c>
      <c r="K248" s="8">
        <f>(I248*'Data 4day'!F248+H248*'Data 4day'!G248)/200</f>
        <v>1.2998271782971529</v>
      </c>
      <c r="L248" s="8">
        <f>24*60/PI()*0.0082*B248*(D248*SIN('Data 4day'!$E$2)*SIN(C248)+COS('Data 4day'!$E$2)*COS(C248)*SIN(D248))</f>
        <v>2.8068288565926967</v>
      </c>
      <c r="M248" s="8">
        <f>(0.75+2/100000*'Data 4day'!$E$3)*L248</f>
        <v>2.1343126625530866</v>
      </c>
      <c r="N248" s="8">
        <f>(0.25+0.5*(1-'Data 4day'!H248/8))*L248</f>
        <v>2.1051216424445225</v>
      </c>
      <c r="O248" s="8">
        <f t="shared" si="14"/>
        <v>1.6209436646822823</v>
      </c>
      <c r="P248" s="8">
        <f>4.903*(10^(-9))*(0.34-0.14*SQRT(K248))*(1.35*(N248/M248)-0.35)*(('Data 4day'!C248+273.16)^4+('Data 4day'!D248+273.16)^4)/2</f>
        <v>6.8407598508205547</v>
      </c>
      <c r="Q248" s="8">
        <f t="shared" si="15"/>
        <v>-5.2198161861382726</v>
      </c>
    </row>
    <row r="249" spans="1:17" x14ac:dyDescent="0.3">
      <c r="A249" s="37">
        <v>43861</v>
      </c>
      <c r="B249" s="8">
        <f>1+0.033*COS(2*'Data 4day'!A248*PI()/365)</f>
        <v>1.0286964498484381</v>
      </c>
      <c r="C249" s="8">
        <f>0.409*SIN(((2*PI()*'Data 4day'!A248)/365)-1.39)</f>
        <v>-0.31355107239992103</v>
      </c>
      <c r="D249" s="8">
        <f>ACOS(-TAN('Data 4day'!$E$2*PI()/180)*TAN(C249))</f>
        <v>1.4678193646659576</v>
      </c>
      <c r="E249" s="23">
        <f>('Data 4day'!C249+'Data 4day'!D249)/2</f>
        <v>24.5</v>
      </c>
      <c r="F249" s="8">
        <f t="shared" si="12"/>
        <v>0.18383500912050899</v>
      </c>
      <c r="G249" s="8">
        <f>'Data 4day'!E248*4.87/LN(67.8*'Data 4day'!$H$2-5.42)</f>
        <v>2.5005555093717584</v>
      </c>
      <c r="H249" s="8">
        <f>0.6108*EXP(17.27*'Data 4day'!C249/('Data 4day'!C249+237.3))</f>
        <v>4.7547753962618131</v>
      </c>
      <c r="I249" s="8">
        <f>0.6108*EXP(17.27*'Data 4day'!D249/('Data 4day'!D249+237.3))</f>
        <v>1.9377293518704448</v>
      </c>
      <c r="J249" s="8">
        <f t="shared" si="13"/>
        <v>3.346252374066129</v>
      </c>
      <c r="K249" s="8">
        <f>(I249*'Data 4day'!F249+H249*'Data 4day'!G249)/200</f>
        <v>1.1131372660751422</v>
      </c>
      <c r="L249" s="8">
        <f>24*60/PI()*0.0082*B249*(D249*SIN('Data 4day'!$E$2)*SIN(C249)+COS('Data 4day'!$E$2)*COS(C249)*SIN(D249))</f>
        <v>2.7867360746780894</v>
      </c>
      <c r="M249" s="8">
        <f>(0.75+2/100000*'Data 4day'!$E$3)*L249</f>
        <v>2.1190341111852189</v>
      </c>
      <c r="N249" s="8">
        <f>(0.25+0.5*(1-'Data 4day'!H249/8))*L249</f>
        <v>2.0900520560085671</v>
      </c>
      <c r="O249" s="8">
        <f t="shared" si="14"/>
        <v>1.6093400831265967</v>
      </c>
      <c r="P249" s="8">
        <f>4.903*(10^(-9))*(0.34-0.14*SQRT(K249))*(1.35*(N249/M249)-0.35)*(('Data 4day'!C249+273.16)^4+('Data 4day'!D249+273.16)^4)/2</f>
        <v>7.2922887133646963</v>
      </c>
      <c r="Q249" s="8">
        <f t="shared" si="15"/>
        <v>-5.6829486302380996</v>
      </c>
    </row>
    <row r="250" spans="1:17" x14ac:dyDescent="0.3">
      <c r="A250" s="37">
        <v>43862</v>
      </c>
      <c r="B250" s="8">
        <f>1+0.033*COS(2*'Data 4day'!A249*PI()/365)</f>
        <v>1.0284117135243369</v>
      </c>
      <c r="C250" s="8">
        <f>0.409*SIN(((2*PI()*'Data 4day'!A249)/365)-1.39)</f>
        <v>-0.30898412805441511</v>
      </c>
      <c r="D250" s="8">
        <f>ACOS(-TAN('Data 4day'!$E$2*PI()/180)*TAN(C250))</f>
        <v>1.4694254499227239</v>
      </c>
      <c r="E250" s="23">
        <f>('Data 4day'!C250+'Data 4day'!D250)/2</f>
        <v>24.5</v>
      </c>
      <c r="F250" s="8">
        <f t="shared" si="12"/>
        <v>0.18383500912050899</v>
      </c>
      <c r="G250" s="8">
        <f>'Data 4day'!E249*4.87/LN(67.8*'Data 4day'!$H$2-5.42)</f>
        <v>3.0562345114543712</v>
      </c>
      <c r="H250" s="8">
        <f>0.6108*EXP(17.27*'Data 4day'!C250/('Data 4day'!C250+237.3))</f>
        <v>4.7547753962618131</v>
      </c>
      <c r="I250" s="8">
        <f>0.6108*EXP(17.27*'Data 4day'!D250/('Data 4day'!D250+237.3))</f>
        <v>1.9377293518704448</v>
      </c>
      <c r="J250" s="8">
        <f t="shared" si="13"/>
        <v>3.346252374066129</v>
      </c>
      <c r="K250" s="8">
        <f>(I250*'Data 4day'!F250+H250*'Data 4day'!G250)/200</f>
        <v>1.151891853112551</v>
      </c>
      <c r="L250" s="8">
        <f>24*60/PI()*0.0082*B250*(D250*SIN('Data 4day'!$E$2)*SIN(C250)+COS('Data 4day'!$E$2)*COS(C250)*SIN(D250))</f>
        <v>2.7661123287729774</v>
      </c>
      <c r="M250" s="8">
        <f>(0.75+2/100000*'Data 4day'!$E$3)*L250</f>
        <v>2.1033518147989718</v>
      </c>
      <c r="N250" s="8">
        <f>(0.25+0.5*(1-'Data 4day'!H250/8))*L250</f>
        <v>2.0745842465797333</v>
      </c>
      <c r="O250" s="8">
        <f t="shared" si="14"/>
        <v>1.5974298698663947</v>
      </c>
      <c r="P250" s="8">
        <f>4.903*(10^(-9))*(0.34-0.14*SQRT(K250))*(1.35*(N250/M250)-0.35)*(('Data 4day'!C250+273.16)^4+('Data 4day'!D250+273.16)^4)/2</f>
        <v>7.195613187298199</v>
      </c>
      <c r="Q250" s="8">
        <f t="shared" si="15"/>
        <v>-5.5981833174318041</v>
      </c>
    </row>
    <row r="251" spans="1:17" x14ac:dyDescent="0.3">
      <c r="A251" s="37">
        <v>43863</v>
      </c>
      <c r="B251" s="8">
        <f>1+0.033*COS(2*'Data 4day'!A250*PI()/365)</f>
        <v>1.0281185581963432</v>
      </c>
      <c r="C251" s="8">
        <f>0.409*SIN(((2*PI()*'Data 4day'!A250)/365)-1.39)</f>
        <v>-0.30432562504334304</v>
      </c>
      <c r="D251" s="8">
        <f>ACOS(-TAN('Data 4day'!$E$2*PI()/180)*TAN(C251))</f>
        <v>1.471058648222757</v>
      </c>
      <c r="E251" s="23">
        <f>('Data 4day'!C251+'Data 4day'!D251)/2</f>
        <v>24</v>
      </c>
      <c r="F251" s="8">
        <f t="shared" si="12"/>
        <v>0.17909354902640176</v>
      </c>
      <c r="G251" s="8">
        <f>'Data 4day'!E250*4.87/LN(67.8*'Data 4day'!$H$2-5.42)</f>
        <v>4.7232715177022104</v>
      </c>
      <c r="H251" s="8">
        <f>0.6108*EXP(17.27*'Data 4day'!C251/('Data 4day'!C251+237.3))</f>
        <v>4.7547753962618131</v>
      </c>
      <c r="I251" s="8">
        <f>0.6108*EXP(17.27*'Data 4day'!D251/('Data 4day'!D251+237.3))</f>
        <v>1.8182866804855506</v>
      </c>
      <c r="J251" s="8">
        <f t="shared" si="13"/>
        <v>3.2865310383736821</v>
      </c>
      <c r="K251" s="8">
        <f>(I251*'Data 4day'!F251+H251*'Data 4day'!G251)/200</f>
        <v>1.2580215629099525</v>
      </c>
      <c r="L251" s="8">
        <f>24*60/PI()*0.0082*B251*(D251*SIN('Data 4day'!$E$2)*SIN(C251)+COS('Data 4day'!$E$2)*COS(C251)*SIN(D251))</f>
        <v>2.7449582105232877</v>
      </c>
      <c r="M251" s="8">
        <f>(0.75+2/100000*'Data 4day'!$E$3)*L251</f>
        <v>2.0872662232819077</v>
      </c>
      <c r="N251" s="8">
        <f>(0.25+0.5*(1-'Data 4day'!H251/8))*L251</f>
        <v>1.7155988815770549</v>
      </c>
      <c r="O251" s="8">
        <f t="shared" si="14"/>
        <v>1.3210111388143322</v>
      </c>
      <c r="P251" s="8">
        <f>4.903*(10^(-9))*(0.34-0.14*SQRT(K251))*(1.35*(N251/M251)-0.35)*(('Data 4day'!C251+273.16)^4+('Data 4day'!D251+273.16)^4)/2</f>
        <v>5.3369058550254067</v>
      </c>
      <c r="Q251" s="8">
        <f t="shared" si="15"/>
        <v>-4.0158947162110747</v>
      </c>
    </row>
    <row r="252" spans="1:17" x14ac:dyDescent="0.3">
      <c r="A252" s="37">
        <v>43864</v>
      </c>
      <c r="B252" s="8">
        <f>1+0.033*COS(2*'Data 4day'!A251*PI()/365)</f>
        <v>1.0278170707327079</v>
      </c>
      <c r="C252" s="8">
        <f>0.409*SIN(((2*PI()*'Data 4day'!A251)/365)-1.39)</f>
        <v>-0.2995769437816857</v>
      </c>
      <c r="D252" s="8">
        <f>ACOS(-TAN('Data 4day'!$E$2*PI()/180)*TAN(C252))</f>
        <v>1.4727182770278304</v>
      </c>
      <c r="E252" s="23">
        <f>('Data 4day'!C252+'Data 4day'!D252)/2</f>
        <v>23</v>
      </c>
      <c r="F252" s="8">
        <f t="shared" si="12"/>
        <v>0.16991941796793741</v>
      </c>
      <c r="G252" s="8">
        <f>'Data 4day'!E251*4.87/LN(67.8*'Data 4day'!$H$2-5.42)</f>
        <v>5.0011110187435168</v>
      </c>
      <c r="H252" s="8">
        <f>0.6108*EXP(17.27*'Data 4day'!C252/('Data 4day'!C252+237.3))</f>
        <v>4.0056776000859209</v>
      </c>
      <c r="I252" s="8">
        <f>0.6108*EXP(17.27*'Data 4day'!D252/('Data 4day'!D252+237.3))</f>
        <v>1.9377293518704448</v>
      </c>
      <c r="J252" s="8">
        <f t="shared" si="13"/>
        <v>2.9717034759781829</v>
      </c>
      <c r="K252" s="8">
        <f>(I252*'Data 4day'!F252+H252*'Data 4day'!G252)/200</f>
        <v>1.6072464844885943</v>
      </c>
      <c r="L252" s="8">
        <f>24*60/PI()*0.0082*B252*(D252*SIN('Data 4day'!$E$2)*SIN(C252)+COS('Data 4day'!$E$2)*COS(C252)*SIN(D252))</f>
        <v>2.7232745382438632</v>
      </c>
      <c r="M252" s="8">
        <f>(0.75+2/100000*'Data 4day'!$E$3)*L252</f>
        <v>2.0707779588806337</v>
      </c>
      <c r="N252" s="8">
        <f>(0.25+0.5*(1-'Data 4day'!H252/8))*L252</f>
        <v>1.5318419277621731</v>
      </c>
      <c r="O252" s="8">
        <f t="shared" si="14"/>
        <v>1.1795182843768732</v>
      </c>
      <c r="P252" s="8">
        <f>4.903*(10^(-9))*(0.34-0.14*SQRT(K252))*(1.35*(N252/M252)-0.35)*(('Data 4day'!C252+273.16)^4+('Data 4day'!D252+273.16)^4)/2</f>
        <v>3.9859575878642288</v>
      </c>
      <c r="Q252" s="8">
        <f t="shared" si="15"/>
        <v>-2.8064393034873554</v>
      </c>
    </row>
    <row r="253" spans="1:17" x14ac:dyDescent="0.3">
      <c r="A253" s="37">
        <v>43865</v>
      </c>
      <c r="B253" s="8">
        <f>1+0.033*COS(2*'Data 4day'!A252*PI()/365)</f>
        <v>1.0275073404706727</v>
      </c>
      <c r="C253" s="8">
        <f>0.409*SIN(((2*PI()*'Data 4day'!A252)/365)-1.39)</f>
        <v>-0.29473949140618588</v>
      </c>
      <c r="D253" s="8">
        <f>ACOS(-TAN('Data 4day'!$E$2*PI()/180)*TAN(C253))</f>
        <v>1.4744036553856603</v>
      </c>
      <c r="E253" s="23">
        <f>('Data 4day'!C253+'Data 4day'!D253)/2</f>
        <v>23.5</v>
      </c>
      <c r="F253" s="8">
        <f t="shared" si="12"/>
        <v>0.17445562008621768</v>
      </c>
      <c r="G253" s="8">
        <f>'Data 4day'!E252*4.87/LN(67.8*'Data 4day'!$H$2-5.42)</f>
        <v>3.6119135135369844</v>
      </c>
      <c r="H253" s="8">
        <f>0.6108*EXP(17.27*'Data 4day'!C253/('Data 4day'!C253+237.3))</f>
        <v>4.2430650587590133</v>
      </c>
      <c r="I253" s="8">
        <f>0.6108*EXP(17.27*'Data 4day'!D253/('Data 4day'!D253+237.3))</f>
        <v>1.9377293518704448</v>
      </c>
      <c r="J253" s="8">
        <f t="shared" si="13"/>
        <v>3.0903972053147291</v>
      </c>
      <c r="K253" s="8">
        <f>(I253*'Data 4day'!F253+H253*'Data 4day'!G253)/200</f>
        <v>1.4788735389935965</v>
      </c>
      <c r="L253" s="8">
        <f>24*60/PI()*0.0082*B253*(D253*SIN('Data 4day'!$E$2)*SIN(C253)+COS('Data 4day'!$E$2)*COS(C253)*SIN(D253))</f>
        <v>2.701062366069666</v>
      </c>
      <c r="M253" s="8">
        <f>(0.75+2/100000*'Data 4day'!$E$3)*L253</f>
        <v>2.053887823159374</v>
      </c>
      <c r="N253" s="8">
        <f>(0.25+0.5*(1-'Data 4day'!H253/8))*L253</f>
        <v>1.350531183034833</v>
      </c>
      <c r="O253" s="8">
        <f t="shared" si="14"/>
        <v>1.0399090109368214</v>
      </c>
      <c r="P253" s="8">
        <f>4.903*(10^(-9))*(0.34-0.14*SQRT(K253))*(1.35*(N253/M253)-0.35)*(('Data 4day'!C253+273.16)^4+('Data 4day'!D253+273.16)^4)/2</f>
        <v>3.4760256512117365</v>
      </c>
      <c r="Q253" s="8">
        <f t="shared" si="15"/>
        <v>-2.436116640274915</v>
      </c>
    </row>
    <row r="254" spans="1:17" x14ac:dyDescent="0.3">
      <c r="A254" s="37">
        <v>43866</v>
      </c>
      <c r="B254" s="8">
        <f>1+0.033*COS(2*'Data 4day'!A253*PI()/365)</f>
        <v>1.0271894591899993</v>
      </c>
      <c r="C254" s="8">
        <f>0.409*SIN(((2*PI()*'Data 4day'!A253)/365)-1.39)</f>
        <v>-0.28981470135838322</v>
      </c>
      <c r="D254" s="8">
        <f>ACOS(-TAN('Data 4day'!$E$2*PI()/180)*TAN(C254))</f>
        <v>1.476114104562479</v>
      </c>
      <c r="E254" s="23">
        <f>('Data 4day'!C254+'Data 4day'!D254)/2</f>
        <v>23.5</v>
      </c>
      <c r="F254" s="8">
        <f t="shared" si="12"/>
        <v>0.17445562008621768</v>
      </c>
      <c r="G254" s="8">
        <f>'Data 4day'!E253*4.87/LN(67.8*'Data 4day'!$H$2-5.42)</f>
        <v>4.445432016660904</v>
      </c>
      <c r="H254" s="8">
        <f>0.6108*EXP(17.27*'Data 4day'!C254/('Data 4day'!C254+237.3))</f>
        <v>4.492592251118583</v>
      </c>
      <c r="I254" s="8">
        <f>0.6108*EXP(17.27*'Data 4day'!D254/('Data 4day'!D254+237.3))</f>
        <v>1.8182866804855506</v>
      </c>
      <c r="J254" s="8">
        <f t="shared" si="13"/>
        <v>3.1554394658020666</v>
      </c>
      <c r="K254" s="8">
        <f>(I254*'Data 4day'!F254+H254*'Data 4day'!G254)/200</f>
        <v>1.3322208925923702</v>
      </c>
      <c r="L254" s="8">
        <f>24*60/PI()*0.0082*B254*(D254*SIN('Data 4day'!$E$2)*SIN(C254)+COS('Data 4day'!$E$2)*COS(C254)*SIN(D254))</f>
        <v>2.6783229927782526</v>
      </c>
      <c r="M254" s="8">
        <f>(0.75+2/100000*'Data 4day'!$E$3)*L254</f>
        <v>2.0365968037085831</v>
      </c>
      <c r="N254" s="8">
        <f>(0.25+0.5*(1-'Data 4day'!H254/8))*L254</f>
        <v>1.3391614963891263</v>
      </c>
      <c r="O254" s="8">
        <f t="shared" si="14"/>
        <v>1.0311543522196274</v>
      </c>
      <c r="P254" s="8">
        <f>4.903*(10^(-9))*(0.34-0.14*SQRT(K254))*(1.35*(N254/M254)-0.35)*(('Data 4day'!C254+273.16)^4+('Data 4day'!D254+273.16)^4)/2</f>
        <v>3.6568784837557553</v>
      </c>
      <c r="Q254" s="8">
        <f t="shared" si="15"/>
        <v>-2.6257241315361277</v>
      </c>
    </row>
    <row r="255" spans="1:17" x14ac:dyDescent="0.3">
      <c r="A255" s="37">
        <v>43867</v>
      </c>
      <c r="B255" s="8">
        <f>1+0.033*COS(2*'Data 4day'!A254*PI()/365)</f>
        <v>1.0268635210857713</v>
      </c>
      <c r="C255" s="8">
        <f>0.409*SIN(((2*PI()*'Data 4day'!A254)/365)-1.39)</f>
        <v>-0.28480403295985457</v>
      </c>
      <c r="D255" s="8">
        <f>ACOS(-TAN('Data 4day'!$E$2*PI()/180)*TAN(C255))</f>
        <v>1.4778489486417523</v>
      </c>
      <c r="E255" s="23">
        <f>('Data 4day'!C255+'Data 4day'!D255)/2</f>
        <v>23.5</v>
      </c>
      <c r="F255" s="8">
        <f t="shared" si="12"/>
        <v>0.17445562008621768</v>
      </c>
      <c r="G255" s="8">
        <f>'Data 4day'!E254*4.87/LN(67.8*'Data 4day'!$H$2-5.42)</f>
        <v>4.445432016660904</v>
      </c>
      <c r="H255" s="8">
        <f>0.6108*EXP(17.27*'Data 4day'!C255/('Data 4day'!C255+237.3))</f>
        <v>4.2430650587590133</v>
      </c>
      <c r="I255" s="8">
        <f>0.6108*EXP(17.27*'Data 4day'!D255/('Data 4day'!D255+237.3))</f>
        <v>1.9377293518704448</v>
      </c>
      <c r="J255" s="8">
        <f t="shared" si="13"/>
        <v>3.0903972053147291</v>
      </c>
      <c r="K255" s="8">
        <f>(I255*'Data 4day'!F255+H255*'Data 4day'!G255)/200</f>
        <v>1.1965632390811904</v>
      </c>
      <c r="L255" s="8">
        <f>24*60/PI()*0.0082*B255*(D255*SIN('Data 4day'!$E$2)*SIN(C255)+COS('Data 4day'!$E$2)*COS(C255)*SIN(D255))</f>
        <v>2.6550579702637247</v>
      </c>
      <c r="M255" s="8">
        <f>(0.75+2/100000*'Data 4day'!$E$3)*L255</f>
        <v>2.0189060805885362</v>
      </c>
      <c r="N255" s="8">
        <f>(0.25+0.5*(1-'Data 4day'!H255/8))*L255</f>
        <v>1.4934701082733453</v>
      </c>
      <c r="O255" s="8">
        <f t="shared" si="14"/>
        <v>1.1499719833704758</v>
      </c>
      <c r="P255" s="8">
        <f>4.903*(10^(-9))*(0.34-0.14*SQRT(K255))*(1.35*(N255/M255)-0.35)*(('Data 4day'!C255+273.16)^4+('Data 4day'!D255+273.16)^4)/2</f>
        <v>4.6160375364628532</v>
      </c>
      <c r="Q255" s="8">
        <f t="shared" si="15"/>
        <v>-3.4660655530923776</v>
      </c>
    </row>
    <row r="256" spans="1:17" x14ac:dyDescent="0.3">
      <c r="A256" s="37">
        <v>43868</v>
      </c>
      <c r="B256" s="8">
        <f>1+0.033*COS(2*'Data 4day'!A255*PI()/365)</f>
        <v>1.0265296227404832</v>
      </c>
      <c r="C256" s="8">
        <f>0.409*SIN(((2*PI()*'Data 4day'!A255)/365)-1.39)</f>
        <v>-0.27970897097978542</v>
      </c>
      <c r="D256" s="8">
        <f>ACOS(-TAN('Data 4day'!$E$2*PI()/180)*TAN(C256))</f>
        <v>1.4796075150884784</v>
      </c>
      <c r="E256" s="23">
        <f>('Data 4day'!C256+'Data 4day'!D256)/2</f>
        <v>26</v>
      </c>
      <c r="F256" s="8">
        <f t="shared" si="12"/>
        <v>0.19869895242110683</v>
      </c>
      <c r="G256" s="8">
        <f>'Data 4day'!E255*4.87/LN(67.8*'Data 4day'!$H$2-5.42)</f>
        <v>3.334074012495678</v>
      </c>
      <c r="H256" s="8">
        <f>0.6108*EXP(17.27*'Data 4day'!C256/('Data 4day'!C256+237.3))</f>
        <v>4.7547753962618131</v>
      </c>
      <c r="I256" s="8">
        <f>0.6108*EXP(17.27*'Data 4day'!D256/('Data 4day'!D256+237.3))</f>
        <v>2.3382812709274461</v>
      </c>
      <c r="J256" s="8">
        <f t="shared" si="13"/>
        <v>3.5465283335946296</v>
      </c>
      <c r="K256" s="8">
        <f>(I256*'Data 4day'!F256+H256*'Data 4day'!G256)/200</f>
        <v>1.3079137764376325</v>
      </c>
      <c r="L256" s="8">
        <f>24*60/PI()*0.0082*B256*(D256*SIN('Data 4day'!$E$2)*SIN(C256)+COS('Data 4day'!$E$2)*COS(C256)*SIN(D256))</f>
        <v>2.6312691116433555</v>
      </c>
      <c r="M256" s="8">
        <f>(0.75+2/100000*'Data 4day'!$E$3)*L256</f>
        <v>2.0008170324936074</v>
      </c>
      <c r="N256" s="8">
        <f>(0.25+0.5*(1-'Data 4day'!H256/8))*L256</f>
        <v>1.151180236343968</v>
      </c>
      <c r="O256" s="8">
        <f t="shared" si="14"/>
        <v>0.8864087819848554</v>
      </c>
      <c r="P256" s="8">
        <f>4.903*(10^(-9))*(0.34-0.14*SQRT(K256))*(1.35*(N256/M256)-0.35)*(('Data 4day'!C256+273.16)^4+('Data 4day'!D256+273.16)^4)/2</f>
        <v>3.0219221755782431</v>
      </c>
      <c r="Q256" s="8">
        <f t="shared" si="15"/>
        <v>-2.1355133935933877</v>
      </c>
    </row>
    <row r="257" spans="1:17" x14ac:dyDescent="0.3">
      <c r="A257" s="37">
        <v>43869</v>
      </c>
      <c r="B257" s="8">
        <f>1+0.033*COS(2*'Data 4day'!A256*PI()/365)</f>
        <v>1.0261878630954209</v>
      </c>
      <c r="C257" s="8">
        <f>0.409*SIN(((2*PI()*'Data 4day'!A256)/365)-1.39)</f>
        <v>-0.27453102519500105</v>
      </c>
      <c r="D257" s="8">
        <f>ACOS(-TAN('Data 4day'!$E$2*PI()/180)*TAN(C257))</f>
        <v>1.4813891352786408</v>
      </c>
      <c r="E257" s="23">
        <f>('Data 4day'!C257+'Data 4day'!D257)/2</f>
        <v>25</v>
      </c>
      <c r="F257" s="8">
        <f t="shared" si="12"/>
        <v>0.18868182684282603</v>
      </c>
      <c r="G257" s="8">
        <f>'Data 4day'!E256*4.87/LN(67.8*'Data 4day'!$H$2-5.42)</f>
        <v>5.0011110187435168</v>
      </c>
      <c r="H257" s="8">
        <f>0.6108*EXP(17.27*'Data 4day'!C257/('Data 4day'!C257+237.3))</f>
        <v>4.7547753962618131</v>
      </c>
      <c r="I257" s="8">
        <f>0.6108*EXP(17.27*'Data 4day'!D257/('Data 4day'!D257+237.3))</f>
        <v>2.0639892026604851</v>
      </c>
      <c r="J257" s="8">
        <f t="shared" si="13"/>
        <v>3.4093822994611491</v>
      </c>
      <c r="K257" s="8">
        <f>(I257*'Data 4day'!F257+H257*'Data 4day'!G257)/200</f>
        <v>1.6267215373701041</v>
      </c>
      <c r="L257" s="8">
        <f>24*60/PI()*0.0082*B257*(D257*SIN('Data 4day'!$E$2)*SIN(C257)+COS('Data 4day'!$E$2)*COS(C257)*SIN(D257))</f>
        <v>2.6069584989791159</v>
      </c>
      <c r="M257" s="8">
        <f>(0.75+2/100000*'Data 4day'!$E$3)*L257</f>
        <v>1.9823312426237196</v>
      </c>
      <c r="N257" s="8">
        <f>(0.25+0.5*(1-'Data 4day'!H257/8))*L257</f>
        <v>1.303479249489558</v>
      </c>
      <c r="O257" s="8">
        <f t="shared" si="14"/>
        <v>1.0036790221069596</v>
      </c>
      <c r="P257" s="8">
        <f>4.903*(10^(-9))*(0.34-0.14*SQRT(K257))*(1.35*(N257/M257)-0.35)*(('Data 4day'!C257+273.16)^4+('Data 4day'!D257+273.16)^4)/2</f>
        <v>3.3747109617346811</v>
      </c>
      <c r="Q257" s="8">
        <f t="shared" si="15"/>
        <v>-2.3710319396277217</v>
      </c>
    </row>
    <row r="258" spans="1:17" x14ac:dyDescent="0.3">
      <c r="A258" s="37">
        <v>43870</v>
      </c>
      <c r="B258" s="8">
        <f>1+0.033*COS(2*'Data 4day'!A257*PI()/365)</f>
        <v>1.0258383434213432</v>
      </c>
      <c r="C258" s="8">
        <f>0.409*SIN(((2*PI()*'Data 4day'!A257)/365)-1.39)</f>
        <v>-0.26927172994258658</v>
      </c>
      <c r="D258" s="8">
        <f>ACOS(-TAN('Data 4day'!$E$2*PI()/180)*TAN(C258))</f>
        <v>1.4831931449935254</v>
      </c>
      <c r="E258" s="23">
        <f>('Data 4day'!C258+'Data 4day'!D258)/2</f>
        <v>24.5</v>
      </c>
      <c r="F258" s="8">
        <f t="shared" si="12"/>
        <v>0.18383500912050899</v>
      </c>
      <c r="G258" s="8">
        <f>'Data 4day'!E257*4.87/LN(67.8*'Data 4day'!$H$2-5.42)</f>
        <v>4.7232715177022104</v>
      </c>
      <c r="H258" s="8">
        <f>0.6108*EXP(17.27*'Data 4day'!C258/('Data 4day'!C258+237.3))</f>
        <v>4.7547753962618131</v>
      </c>
      <c r="I258" s="8">
        <f>0.6108*EXP(17.27*'Data 4day'!D258/('Data 4day'!D258+237.3))</f>
        <v>1.9377293518704448</v>
      </c>
      <c r="J258" s="8">
        <f t="shared" si="13"/>
        <v>3.346252374066129</v>
      </c>
      <c r="K258" s="8">
        <f>(I258*'Data 4day'!F258+H258*'Data 4day'!G258)/200</f>
        <v>1.3941080220963569</v>
      </c>
      <c r="L258" s="8">
        <f>24*60/PI()*0.0082*B258*(D258*SIN('Data 4day'!$E$2)*SIN(C258)+COS('Data 4day'!$E$2)*COS(C258)*SIN(D258))</f>
        <v>2.5821284905973769</v>
      </c>
      <c r="M258" s="8">
        <f>(0.75+2/100000*'Data 4day'!$E$3)*L258</f>
        <v>1.9634505042502453</v>
      </c>
      <c r="N258" s="8">
        <f>(0.25+0.5*(1-'Data 4day'!H258/8))*L258</f>
        <v>1.7752133372856966</v>
      </c>
      <c r="O258" s="8">
        <f t="shared" si="14"/>
        <v>1.3669142697099865</v>
      </c>
      <c r="P258" s="8">
        <f>4.903*(10^(-9))*(0.34-0.14*SQRT(K258))*(1.35*(N258/M258)-0.35)*(('Data 4day'!C258+273.16)^4+('Data 4day'!D258+273.16)^4)/2</f>
        <v>5.8761230066725902</v>
      </c>
      <c r="Q258" s="8">
        <f t="shared" si="15"/>
        <v>-4.5092087369626039</v>
      </c>
    </row>
    <row r="259" spans="1:17" x14ac:dyDescent="0.3">
      <c r="A259" s="37">
        <v>43871</v>
      </c>
      <c r="B259" s="8">
        <f>1+0.033*COS(2*'Data 4day'!A258*PI()/365)</f>
        <v>1.0254811672884725</v>
      </c>
      <c r="C259" s="8">
        <f>0.409*SIN(((2*PI()*'Data 4day'!A258)/365)-1.39)</f>
        <v>-0.26393264366523023</v>
      </c>
      <c r="D259" s="8">
        <f>ACOS(-TAN('Data 4day'!$E$2*PI()/180)*TAN(C259))</f>
        <v>1.4850188848787238</v>
      </c>
      <c r="E259" s="23">
        <f>('Data 4day'!C259+'Data 4day'!D259)/2</f>
        <v>22.5</v>
      </c>
      <c r="F259" s="8">
        <f t="shared" si="12"/>
        <v>0.16548316037309996</v>
      </c>
      <c r="G259" s="8">
        <f>'Data 4day'!E258*4.87/LN(67.8*'Data 4day'!$H$2-5.42)</f>
        <v>3.334074012495678</v>
      </c>
      <c r="H259" s="8">
        <f>0.6108*EXP(17.27*'Data 4day'!C259/('Data 4day'!C259+237.3))</f>
        <v>3.7799303639952631</v>
      </c>
      <c r="I259" s="8">
        <f>0.6108*EXP(17.27*'Data 4day'!D259/('Data 4day'!D259+237.3))</f>
        <v>1.9377293518704448</v>
      </c>
      <c r="J259" s="8">
        <f t="shared" si="13"/>
        <v>2.8588298579328537</v>
      </c>
      <c r="K259" s="8">
        <f>(I259*'Data 4day'!F259+H259*'Data 4day'!G259)/200</f>
        <v>1.6260537143458402</v>
      </c>
      <c r="L259" s="8">
        <f>24*60/PI()*0.0082*B259*(D259*SIN('Data 4day'!$E$2)*SIN(C259)+COS('Data 4day'!$E$2)*COS(C259)*SIN(D259))</f>
        <v>2.5567817279911234</v>
      </c>
      <c r="M259" s="8">
        <f>(0.75+2/100000*'Data 4day'!$E$3)*L259</f>
        <v>1.9441768259644501</v>
      </c>
      <c r="N259" s="8">
        <f>(0.25+0.5*(1-'Data 4day'!H259/8))*L259</f>
        <v>1.597988579994452</v>
      </c>
      <c r="O259" s="8">
        <f t="shared" si="14"/>
        <v>1.230451206595728</v>
      </c>
      <c r="P259" s="8">
        <f>4.903*(10^(-9))*(0.34-0.14*SQRT(K259))*(1.35*(N259/M259)-0.35)*(('Data 4day'!C259+273.16)^4+('Data 4day'!D259+273.16)^4)/2</f>
        <v>4.6050553636186615</v>
      </c>
      <c r="Q259" s="8">
        <f t="shared" si="15"/>
        <v>-3.3746041570229335</v>
      </c>
    </row>
    <row r="260" spans="1:17" x14ac:dyDescent="0.3">
      <c r="A260" s="37">
        <v>43872</v>
      </c>
      <c r="B260" s="8">
        <f>1+0.033*COS(2*'Data 4day'!A259*PI()/365)</f>
        <v>1.0251164405358055</v>
      </c>
      <c r="C260" s="8">
        <f>0.409*SIN(((2*PI()*'Data 4day'!A259)/365)-1.39)</f>
        <v>-0.25851534844942292</v>
      </c>
      <c r="D260" s="8">
        <f>ACOS(-TAN('Data 4day'!$E$2*PI()/180)*TAN(C260))</f>
        <v>1.4868657008677781</v>
      </c>
      <c r="E260" s="23">
        <f>('Data 4day'!C260+'Data 4day'!D260)/2</f>
        <v>22.5</v>
      </c>
      <c r="F260" s="8">
        <f t="shared" si="12"/>
        <v>0.16548316037309996</v>
      </c>
      <c r="G260" s="8">
        <f>'Data 4day'!E259*4.87/LN(67.8*'Data 4day'!$H$2-5.42)</f>
        <v>3.8897530145782908</v>
      </c>
      <c r="H260" s="8">
        <f>0.6108*EXP(17.27*'Data 4day'!C260/('Data 4day'!C260+237.3))</f>
        <v>4.0056776000859209</v>
      </c>
      <c r="I260" s="8">
        <f>0.6108*EXP(17.27*'Data 4day'!D260/('Data 4day'!D260+237.3))</f>
        <v>1.8182866804855506</v>
      </c>
      <c r="J260" s="8">
        <f t="shared" si="13"/>
        <v>2.911982140285736</v>
      </c>
      <c r="K260" s="8">
        <f>(I260*'Data 4day'!F260+H260*'Data 4day'!G260)/200</f>
        <v>1.6339925232248322</v>
      </c>
      <c r="L260" s="8">
        <f>24*60/PI()*0.0082*B260*(D260*SIN('Data 4day'!$E$2)*SIN(C260)+COS('Data 4day'!$E$2)*COS(C260)*SIN(D260))</f>
        <v>2.5309211422901114</v>
      </c>
      <c r="M260" s="8">
        <f>(0.75+2/100000*'Data 4day'!$E$3)*L260</f>
        <v>1.9245124365974007</v>
      </c>
      <c r="N260" s="8">
        <f>(0.25+0.5*(1-'Data 4day'!H260/8))*L260</f>
        <v>1.5818257139313197</v>
      </c>
      <c r="O260" s="8">
        <f t="shared" si="14"/>
        <v>1.2180057997271161</v>
      </c>
      <c r="P260" s="8">
        <f>4.903*(10^(-9))*(0.34-0.14*SQRT(K260))*(1.35*(N260/M260)-0.35)*(('Data 4day'!C260+273.16)^4+('Data 4day'!D260+273.16)^4)/2</f>
        <v>4.5964176545044779</v>
      </c>
      <c r="Q260" s="8">
        <f t="shared" si="15"/>
        <v>-3.3784118547773616</v>
      </c>
    </row>
    <row r="261" spans="1:17" x14ac:dyDescent="0.3">
      <c r="A261" s="37">
        <v>43873</v>
      </c>
      <c r="B261" s="8">
        <f>1+0.033*COS(2*'Data 4day'!A260*PI()/365)</f>
        <v>1.0247442712397508</v>
      </c>
      <c r="C261" s="8">
        <f>0.409*SIN(((2*PI()*'Data 4day'!A260)/365)-1.39)</f>
        <v>-0.25302144955665185</v>
      </c>
      <c r="D261" s="8">
        <f>ACOS(-TAN('Data 4day'!$E$2*PI()/180)*TAN(C261))</f>
        <v>1.4887329445705224</v>
      </c>
      <c r="E261" s="23">
        <f>('Data 4day'!C261+'Data 4day'!D261)/2</f>
        <v>23</v>
      </c>
      <c r="F261" s="8">
        <f t="shared" si="12"/>
        <v>0.16991941796793741</v>
      </c>
      <c r="G261" s="8">
        <f>'Data 4day'!E260*4.87/LN(67.8*'Data 4day'!$H$2-5.42)</f>
        <v>4.1675925156195976</v>
      </c>
      <c r="H261" s="8">
        <f>0.6108*EXP(17.27*'Data 4day'!C261/('Data 4day'!C261+237.3))</f>
        <v>4.0056776000859209</v>
      </c>
      <c r="I261" s="8">
        <f>0.6108*EXP(17.27*'Data 4day'!D261/('Data 4day'!D261+237.3))</f>
        <v>1.9377293518704448</v>
      </c>
      <c r="J261" s="8">
        <f t="shared" si="13"/>
        <v>2.9717034759781829</v>
      </c>
      <c r="K261" s="8">
        <f>(I261*'Data 4day'!F261+H261*'Data 4day'!G261)/200</f>
        <v>1.5755761662836369</v>
      </c>
      <c r="L261" s="8">
        <f>24*60/PI()*0.0082*B261*(D261*SIN('Data 4day'!$E$2)*SIN(C261)+COS('Data 4day'!$E$2)*COS(C261)*SIN(D261))</f>
        <v>2.5045499602854888</v>
      </c>
      <c r="M261" s="8">
        <f>(0.75+2/100000*'Data 4day'!$E$3)*L261</f>
        <v>1.9044597898010855</v>
      </c>
      <c r="N261" s="8">
        <f>(0.25+0.5*(1-'Data 4day'!H261/8))*L261</f>
        <v>1.4088093526605874</v>
      </c>
      <c r="O261" s="8">
        <f t="shared" si="14"/>
        <v>1.0847832015486523</v>
      </c>
      <c r="P261" s="8">
        <f>4.903*(10^(-9))*(0.34-0.14*SQRT(K261))*(1.35*(N261/M261)-0.35)*(('Data 4day'!C261+273.16)^4+('Data 4day'!D261+273.16)^4)/2</f>
        <v>4.0290610511559981</v>
      </c>
      <c r="Q261" s="8">
        <f t="shared" si="15"/>
        <v>-2.9442778496073458</v>
      </c>
    </row>
    <row r="262" spans="1:17" x14ac:dyDescent="0.3">
      <c r="A262" s="37">
        <v>43874</v>
      </c>
      <c r="B262" s="8">
        <f>1+0.033*COS(2*'Data 4day'!A261*PI()/365)</f>
        <v>1.0243647696821025</v>
      </c>
      <c r="C262" s="8">
        <f>0.409*SIN(((2*PI()*'Data 4day'!A261)/365)-1.39)</f>
        <v>-0.24745257494772704</v>
      </c>
      <c r="D262" s="8">
        <f>ACOS(-TAN('Data 4day'!$E$2*PI()/180)*TAN(C262))</f>
        <v>1.4906199736262902</v>
      </c>
      <c r="E262" s="23">
        <f>('Data 4day'!C262+'Data 4day'!D262)/2</f>
        <v>25.5</v>
      </c>
      <c r="F262" s="8">
        <f t="shared" si="12"/>
        <v>0.19363585091694488</v>
      </c>
      <c r="G262" s="8">
        <f>'Data 4day'!E261*4.87/LN(67.8*'Data 4day'!$H$2-5.42)</f>
        <v>3.6119135135369844</v>
      </c>
      <c r="H262" s="8">
        <f>0.6108*EXP(17.27*'Data 4day'!C262/('Data 4day'!C262+237.3))</f>
        <v>4.7547753962618131</v>
      </c>
      <c r="I262" s="8">
        <f>0.6108*EXP(17.27*'Data 4day'!D262/('Data 4day'!D262+237.3))</f>
        <v>2.1973933238855259</v>
      </c>
      <c r="J262" s="8">
        <f t="shared" si="13"/>
        <v>3.4760843600736697</v>
      </c>
      <c r="K262" s="8">
        <f>(I262*'Data 4day'!F262+H262*'Data 4day'!G262)/200</f>
        <v>0.81247361734353019</v>
      </c>
      <c r="L262" s="8">
        <f>24*60/PI()*0.0082*B262*(D262*SIN('Data 4day'!$E$2)*SIN(C262)+COS('Data 4day'!$E$2)*COS(C262)*SIN(D262))</f>
        <v>2.4776717099965064</v>
      </c>
      <c r="M262" s="8">
        <f>(0.75+2/100000*'Data 4day'!$E$3)*L262</f>
        <v>1.8840215682813435</v>
      </c>
      <c r="N262" s="8">
        <f>(0.25+0.5*(1-'Data 4day'!H262/8))*L262</f>
        <v>1.5485448187478166</v>
      </c>
      <c r="O262" s="8">
        <f t="shared" si="14"/>
        <v>1.1923795104358188</v>
      </c>
      <c r="P262" s="8">
        <f>4.903*(10^(-9))*(0.34-0.14*SQRT(K262))*(1.35*(N262/M262)-0.35)*(('Data 4day'!C262+273.16)^4+('Data 4day'!D262+273.16)^4)/2</f>
        <v>6.3535842651620253</v>
      </c>
      <c r="Q262" s="8">
        <f t="shared" si="15"/>
        <v>-5.1612047547262065</v>
      </c>
    </row>
    <row r="263" spans="1:17" x14ac:dyDescent="0.3">
      <c r="A263" s="37">
        <v>43875</v>
      </c>
      <c r="B263" s="8">
        <f>1+0.033*COS(2*'Data 4day'!A262*PI()/365)</f>
        <v>1.0239780483173626</v>
      </c>
      <c r="C263" s="8">
        <f>0.409*SIN(((2*PI()*'Data 4day'!A262)/365)-1.39)</f>
        <v>-0.24181037480038131</v>
      </c>
      <c r="D263" s="8">
        <f>ACOS(-TAN('Data 4day'!$E$2*PI()/180)*TAN(C263))</f>
        <v>1.4925261520222528</v>
      </c>
      <c r="E263" s="23">
        <f>('Data 4day'!C263+'Data 4day'!D263)/2</f>
        <v>25</v>
      </c>
      <c r="F263" s="8">
        <f t="shared" ref="F263:F326" si="16">(4098*0.6108*EXP((17.27*E263)/(E263+237.3)))/((E263+237.3)^2)</f>
        <v>0.18868182684282603</v>
      </c>
      <c r="G263" s="8">
        <f>'Data 4day'!E262*4.87/LN(67.8*'Data 4day'!$H$2-5.42)</f>
        <v>2.5005555093717584</v>
      </c>
      <c r="H263" s="8">
        <f>0.6108*EXP(17.27*'Data 4day'!C263/('Data 4day'!C263+237.3))</f>
        <v>4.492592251118583</v>
      </c>
      <c r="I263" s="8">
        <f>0.6108*EXP(17.27*'Data 4day'!D263/('Data 4day'!D263+237.3))</f>
        <v>2.1973933238855259</v>
      </c>
      <c r="J263" s="8">
        <f t="shared" ref="J263:J326" si="17">(H263+I263)/2</f>
        <v>3.3449927875020542</v>
      </c>
      <c r="K263" s="8">
        <f>(I263*'Data 4day'!F263+H263*'Data 4day'!G263)/200</f>
        <v>1.1172797265787939</v>
      </c>
      <c r="L263" s="8">
        <f>24*60/PI()*0.0082*B263*(D263*SIN('Data 4day'!$E$2)*SIN(C263)+COS('Data 4day'!$E$2)*COS(C263)*SIN(D263))</f>
        <v>2.4502902257680925</v>
      </c>
      <c r="M263" s="8">
        <f>(0.75+2/100000*'Data 4day'!$E$3)*L263</f>
        <v>1.8632006876740574</v>
      </c>
      <c r="N263" s="8">
        <f>(0.25+0.5*(1-'Data 4day'!H263/8))*L263</f>
        <v>1.3782882519945521</v>
      </c>
      <c r="O263" s="8">
        <f t="shared" ref="O263:O326" si="18">(1-0.23)*N263</f>
        <v>1.0612819540358052</v>
      </c>
      <c r="P263" s="8">
        <f>4.903*(10^(-9))*(0.34-0.14*SQRT(K263))*(1.35*(N263/M263)-0.35)*(('Data 4day'!C263+273.16)^4+('Data 4day'!D263+273.16)^4)/2</f>
        <v>4.8380132769581472</v>
      </c>
      <c r="Q263" s="8">
        <f t="shared" ref="Q263:Q326" si="19">O263-P263</f>
        <v>-3.776731322922342</v>
      </c>
    </row>
    <row r="264" spans="1:17" x14ac:dyDescent="0.3">
      <c r="A264" s="37">
        <v>43876</v>
      </c>
      <c r="B264" s="8">
        <f>1+0.033*COS(2*'Data 4day'!A263*PI()/365)</f>
        <v>1.0235842217394178</v>
      </c>
      <c r="C264" s="8">
        <f>0.409*SIN(((2*PI()*'Data 4day'!A263)/365)-1.39)</f>
        <v>-0.23609652102028686</v>
      </c>
      <c r="D264" s="8">
        <f>ACOS(-TAN('Data 4day'!$E$2*PI()/180)*TAN(C264))</f>
        <v>1.4944508503772476</v>
      </c>
      <c r="E264" s="23">
        <f>('Data 4day'!C264+'Data 4day'!D264)/2</f>
        <v>25.5</v>
      </c>
      <c r="F264" s="8">
        <f t="shared" si="16"/>
        <v>0.19363585091694488</v>
      </c>
      <c r="G264" s="8">
        <f>'Data 4day'!E263*4.87/LN(67.8*'Data 4day'!$H$2-5.42)</f>
        <v>2.7783950104130644</v>
      </c>
      <c r="H264" s="8">
        <f>0.6108*EXP(17.27*'Data 4day'!C264/('Data 4day'!C264+237.3))</f>
        <v>4.7547753962618131</v>
      </c>
      <c r="I264" s="8">
        <f>0.6108*EXP(17.27*'Data 4day'!D264/('Data 4day'!D264+237.3))</f>
        <v>2.1973933238855259</v>
      </c>
      <c r="J264" s="8">
        <f t="shared" si="17"/>
        <v>3.4760843600736697</v>
      </c>
      <c r="K264" s="8">
        <f>(I264*'Data 4day'!F264+H264*'Data 4day'!G264)/200</f>
        <v>0.81427356108598403</v>
      </c>
      <c r="L264" s="8">
        <f>24*60/PI()*0.0082*B264*(D264*SIN('Data 4day'!$E$2)*SIN(C264)+COS('Data 4day'!$E$2)*COS(C264)*SIN(D264))</f>
        <v>2.422409652889169</v>
      </c>
      <c r="M264" s="8">
        <f>(0.75+2/100000*'Data 4day'!$E$3)*L264</f>
        <v>1.8420003000569241</v>
      </c>
      <c r="N264" s="8">
        <f>(0.25+0.5*(1-'Data 4day'!H264/8))*L264</f>
        <v>1.8168072396668768</v>
      </c>
      <c r="O264" s="8">
        <f t="shared" si="18"/>
        <v>1.3989415745434952</v>
      </c>
      <c r="P264" s="8">
        <f>4.903*(10^(-9))*(0.34-0.14*SQRT(K264))*(1.35*(N264/M264)-0.35)*(('Data 4day'!C264+273.16)^4+('Data 4day'!D264+273.16)^4)/2</f>
        <v>8.2044331333648692</v>
      </c>
      <c r="Q264" s="8">
        <f t="shared" si="19"/>
        <v>-6.805491558821374</v>
      </c>
    </row>
    <row r="265" spans="1:17" x14ac:dyDescent="0.3">
      <c r="A265" s="37">
        <v>43877</v>
      </c>
      <c r="B265" s="8">
        <f>1+0.033*COS(2*'Data 4day'!A264*PI()/365)</f>
        <v>1.0231834066475822</v>
      </c>
      <c r="C265" s="8">
        <f>0.409*SIN(((2*PI()*'Data 4day'!A264)/365)-1.39)</f>
        <v>-0.23031270674563392</v>
      </c>
      <c r="D265" s="8">
        <f>ACOS(-TAN('Data 4day'!$E$2*PI()/180)*TAN(C265))</f>
        <v>1.4963934461915367</v>
      </c>
      <c r="E265" s="23">
        <f>('Data 4day'!C265+'Data 4day'!D265)/2</f>
        <v>26.5</v>
      </c>
      <c r="F265" s="8">
        <f t="shared" si="16"/>
        <v>0.20387302489183121</v>
      </c>
      <c r="G265" s="8">
        <f>'Data 4day'!E264*4.87/LN(67.8*'Data 4day'!$H$2-5.42)</f>
        <v>2.222716008330452</v>
      </c>
      <c r="H265" s="8">
        <f>0.6108*EXP(17.27*'Data 4day'!C265/('Data 4day'!C265+237.3))</f>
        <v>5.030147795606851</v>
      </c>
      <c r="I265" s="8">
        <f>0.6108*EXP(17.27*'Data 4day'!D265/('Data 4day'!D265+237.3))</f>
        <v>2.3382812709274461</v>
      </c>
      <c r="J265" s="8">
        <f t="shared" si="17"/>
        <v>3.6842145332671485</v>
      </c>
      <c r="K265" s="8">
        <f>(I265*'Data 4day'!F265+H265*'Data 4day'!G265)/200</f>
        <v>0.94375236849938038</v>
      </c>
      <c r="L265" s="8">
        <f>24*60/PI()*0.0082*B265*(D265*SIN('Data 4day'!$E$2)*SIN(C265)+COS('Data 4day'!$E$2)*COS(C265)*SIN(D265))</f>
        <v>2.3940344517227334</v>
      </c>
      <c r="M265" s="8">
        <f>(0.75+2/100000*'Data 4day'!$E$3)*L265</f>
        <v>1.8204237970899664</v>
      </c>
      <c r="N265" s="8">
        <f>(0.25+0.5*(1-'Data 4day'!H265/8))*L265</f>
        <v>1.7955258387920501</v>
      </c>
      <c r="O265" s="8">
        <f t="shared" si="18"/>
        <v>1.3825548958698786</v>
      </c>
      <c r="P265" s="8">
        <f>4.903*(10^(-9))*(0.34-0.14*SQRT(K265))*(1.35*(N265/M265)-0.35)*(('Data 4day'!C265+273.16)^4+('Data 4day'!D265+273.16)^4)/2</f>
        <v>7.9382672267823793</v>
      </c>
      <c r="Q265" s="8">
        <f t="shared" si="19"/>
        <v>-6.5557123309125007</v>
      </c>
    </row>
    <row r="266" spans="1:17" x14ac:dyDescent="0.3">
      <c r="A266" s="37">
        <v>43878</v>
      </c>
      <c r="B266" s="8">
        <f>1+0.033*COS(2*'Data 4day'!A265*PI()/365)</f>
        <v>1.0227757218120181</v>
      </c>
      <c r="C266" s="8">
        <f>0.409*SIN(((2*PI()*'Data 4day'!A265)/365)-1.39)</f>
        <v>-0.22446064584541683</v>
      </c>
      <c r="D266" s="8">
        <f>ACOS(-TAN('Data 4day'!$E$2*PI()/180)*TAN(C266))</f>
        <v>1.4983533240630229</v>
      </c>
      <c r="E266" s="23">
        <f>('Data 4day'!C266+'Data 4day'!D266)/2</f>
        <v>26</v>
      </c>
      <c r="F266" s="8">
        <f t="shared" si="16"/>
        <v>0.19869895242110683</v>
      </c>
      <c r="G266" s="8">
        <f>'Data 4day'!E265*4.87/LN(67.8*'Data 4day'!$H$2-5.42)</f>
        <v>2.222716008330452</v>
      </c>
      <c r="H266" s="8">
        <f>0.6108*EXP(17.27*'Data 4day'!C266/('Data 4day'!C266+237.3))</f>
        <v>5.030147795606851</v>
      </c>
      <c r="I266" s="8">
        <f>0.6108*EXP(17.27*'Data 4day'!D266/('Data 4day'!D266+237.3))</f>
        <v>2.1973933238855259</v>
      </c>
      <c r="J266" s="8">
        <f t="shared" si="17"/>
        <v>3.6137705597461887</v>
      </c>
      <c r="K266" s="8">
        <f>(I266*'Data 4day'!F266+H266*'Data 4day'!G266)/200</f>
        <v>0.9832645050763219</v>
      </c>
      <c r="L266" s="8">
        <f>24*60/PI()*0.0082*B266*(D266*SIN('Data 4day'!$E$2)*SIN(C266)+COS('Data 4day'!$E$2)*COS(C266)*SIN(D266))</f>
        <v>2.3651694013398767</v>
      </c>
      <c r="M266" s="8">
        <f>(0.75+2/100000*'Data 4day'!$E$3)*L266</f>
        <v>1.7984748127788421</v>
      </c>
      <c r="N266" s="8">
        <f>(0.25+0.5*(1-'Data 4day'!H266/8))*L266</f>
        <v>1.7738770510049076</v>
      </c>
      <c r="O266" s="8">
        <f t="shared" si="18"/>
        <v>1.3658853292737789</v>
      </c>
      <c r="P266" s="8">
        <f>4.903*(10^(-9))*(0.34-0.14*SQRT(K266))*(1.35*(N266/M266)-0.35)*(('Data 4day'!C266+273.16)^4+('Data 4day'!D266+273.16)^4)/2</f>
        <v>7.7800752190637006</v>
      </c>
      <c r="Q266" s="8">
        <f t="shared" si="19"/>
        <v>-6.4141898897899221</v>
      </c>
    </row>
    <row r="267" spans="1:17" x14ac:dyDescent="0.3">
      <c r="A267" s="37">
        <v>43879</v>
      </c>
      <c r="B267" s="8">
        <f>1+0.033*COS(2*'Data 4day'!A266*PI()/365)</f>
        <v>1.0223612880385406</v>
      </c>
      <c r="C267" s="8">
        <f>0.409*SIN(((2*PI()*'Data 4day'!A266)/365)-1.39)</f>
        <v>-0.21854207241157836</v>
      </c>
      <c r="D267" s="8">
        <f>ACOS(-TAN('Data 4day'!$E$2*PI()/180)*TAN(C267))</f>
        <v>1.5003298758705159</v>
      </c>
      <c r="E267" s="23">
        <f>('Data 4day'!C267+'Data 4day'!D267)/2</f>
        <v>26.5</v>
      </c>
      <c r="F267" s="8">
        <f t="shared" si="16"/>
        <v>0.20387302489183121</v>
      </c>
      <c r="G267" s="8">
        <f>'Data 4day'!E266*4.87/LN(67.8*'Data 4day'!$H$2-5.42)</f>
        <v>3.0562345114543712</v>
      </c>
      <c r="H267" s="8">
        <f>0.6108*EXP(17.27*'Data 4day'!C267/('Data 4day'!C267+237.3))</f>
        <v>5.030147795606851</v>
      </c>
      <c r="I267" s="8">
        <f>0.6108*EXP(17.27*'Data 4day'!D267/('Data 4day'!D267+237.3))</f>
        <v>2.3382812709274461</v>
      </c>
      <c r="J267" s="8">
        <f t="shared" si="17"/>
        <v>3.6842145332671485</v>
      </c>
      <c r="K267" s="8">
        <f>(I267*'Data 4day'!F267+H267*'Data 4day'!G267)/200</f>
        <v>1.0039773265413263</v>
      </c>
      <c r="L267" s="8">
        <f>24*60/PI()*0.0082*B267*(D267*SIN('Data 4day'!$E$2)*SIN(C267)+COS('Data 4day'!$E$2)*COS(C267)*SIN(D267))</f>
        <v>2.3358196026510556</v>
      </c>
      <c r="M267" s="8">
        <f>(0.75+2/100000*'Data 4day'!$E$3)*L267</f>
        <v>1.7761572258558627</v>
      </c>
      <c r="N267" s="8">
        <f>(0.25+0.5*(1-'Data 4day'!H267/8))*L267</f>
        <v>1.7518647019882918</v>
      </c>
      <c r="O267" s="8">
        <f t="shared" si="18"/>
        <v>1.3489358205309847</v>
      </c>
      <c r="P267" s="8">
        <f>4.903*(10^(-9))*(0.34-0.14*SQRT(K267))*(1.35*(N267/M267)-0.35)*(('Data 4day'!C267+273.16)^4+('Data 4day'!D267+273.16)^4)/2</f>
        <v>7.7720083764461085</v>
      </c>
      <c r="Q267" s="8">
        <f t="shared" si="19"/>
        <v>-6.423072555915124</v>
      </c>
    </row>
    <row r="268" spans="1:17" x14ac:dyDescent="0.3">
      <c r="A268" s="37">
        <v>43880</v>
      </c>
      <c r="B268" s="8">
        <f>1+0.033*COS(2*'Data 4day'!A267*PI()/365)</f>
        <v>1.0219402281328214</v>
      </c>
      <c r="C268" s="8">
        <f>0.409*SIN(((2*PI()*'Data 4day'!A267)/365)-1.39)</f>
        <v>-0.21255874024516014</v>
      </c>
      <c r="D268" s="8">
        <f>ACOS(-TAN('Data 4day'!$E$2*PI()/180)*TAN(C268))</f>
        <v>1.502322500924707</v>
      </c>
      <c r="E268" s="23">
        <f>('Data 4day'!C268+'Data 4day'!D268)/2</f>
        <v>24.5</v>
      </c>
      <c r="F268" s="8">
        <f t="shared" si="16"/>
        <v>0.18383500912050899</v>
      </c>
      <c r="G268" s="8">
        <f>'Data 4day'!E267*4.87/LN(67.8*'Data 4day'!$H$2-5.42)</f>
        <v>2.7783950104130644</v>
      </c>
      <c r="H268" s="8">
        <f>0.6108*EXP(17.27*'Data 4day'!C268/('Data 4day'!C268+237.3))</f>
        <v>5.030147795606851</v>
      </c>
      <c r="I268" s="8">
        <f>0.6108*EXP(17.27*'Data 4day'!D268/('Data 4day'!D268+237.3))</f>
        <v>1.8182866804855506</v>
      </c>
      <c r="J268" s="8">
        <f t="shared" si="17"/>
        <v>3.424217238046201</v>
      </c>
      <c r="K268" s="8">
        <f>(I268*'Data 4day'!F268+H268*'Data 4day'!G268)/200</f>
        <v>0.68364907063837677</v>
      </c>
      <c r="L268" s="8">
        <f>24*60/PI()*0.0082*B268*(D268*SIN('Data 4day'!$E$2)*SIN(C268)+COS('Data 4day'!$E$2)*COS(C268)*SIN(D268))</f>
        <v>2.3059904810290552</v>
      </c>
      <c r="M268" s="8">
        <f>(0.75+2/100000*'Data 4day'!$E$3)*L268</f>
        <v>1.7534751617744935</v>
      </c>
      <c r="N268" s="8">
        <f>(0.25+0.5*(1-'Data 4day'!H268/8))*L268</f>
        <v>1.0088708354502116</v>
      </c>
      <c r="O268" s="8">
        <f t="shared" si="18"/>
        <v>0.77683054329666301</v>
      </c>
      <c r="P268" s="8">
        <f>4.903*(10^(-9))*(0.34-0.14*SQRT(K268))*(1.35*(N268/M268)-0.35)*(('Data 4day'!C268+273.16)^4+('Data 4day'!D268+273.16)^4)/2</f>
        <v>3.7011487573295501</v>
      </c>
      <c r="Q268" s="8">
        <f t="shared" si="19"/>
        <v>-2.9243182140328869</v>
      </c>
    </row>
    <row r="269" spans="1:17" x14ac:dyDescent="0.3">
      <c r="A269" s="37">
        <v>43881</v>
      </c>
      <c r="B269" s="8">
        <f>1+0.033*COS(2*'Data 4day'!A268*PI()/365)</f>
        <v>1.0215126668639976</v>
      </c>
      <c r="C269" s="8">
        <f>0.409*SIN(((2*PI()*'Data 4day'!A268)/365)-1.39)</f>
        <v>-0.2065124223366139</v>
      </c>
      <c r="D269" s="8">
        <f>ACOS(-TAN('Data 4day'!$E$2*PI()/180)*TAN(C269))</f>
        <v>1.5043306060875767</v>
      </c>
      <c r="E269" s="23">
        <f>('Data 4day'!C269+'Data 4day'!D269)/2</f>
        <v>24.5</v>
      </c>
      <c r="F269" s="8">
        <f t="shared" si="16"/>
        <v>0.18383500912050899</v>
      </c>
      <c r="G269" s="8">
        <f>'Data 4day'!E268*4.87/LN(67.8*'Data 4day'!$H$2-5.42)</f>
        <v>3.0562345114543712</v>
      </c>
      <c r="H269" s="8">
        <f>0.6108*EXP(17.27*'Data 4day'!C269/('Data 4day'!C269+237.3))</f>
        <v>4.7547753962618131</v>
      </c>
      <c r="I269" s="8">
        <f>0.6108*EXP(17.27*'Data 4day'!D269/('Data 4day'!D269+237.3))</f>
        <v>1.9377293518704448</v>
      </c>
      <c r="J269" s="8">
        <f t="shared" si="17"/>
        <v>3.346252374066129</v>
      </c>
      <c r="K269" s="8">
        <f>(I269*'Data 4day'!F269+H269*'Data 4day'!G269)/200</f>
        <v>1.0436065947995008</v>
      </c>
      <c r="L269" s="8">
        <f>24*60/PI()*0.0082*B269*(D269*SIN('Data 4day'!$E$2)*SIN(C269)+COS('Data 4day'!$E$2)*COS(C269)*SIN(D269))</f>
        <v>2.2756877884192668</v>
      </c>
      <c r="M269" s="8">
        <f>(0.75+2/100000*'Data 4day'!$E$3)*L269</f>
        <v>1.7304329943140104</v>
      </c>
      <c r="N269" s="8">
        <f>(0.25+0.5*(1-'Data 4day'!H269/8))*L269</f>
        <v>1.5645353545382459</v>
      </c>
      <c r="O269" s="8">
        <f t="shared" si="18"/>
        <v>1.2046922229944494</v>
      </c>
      <c r="P269" s="8">
        <f>4.903*(10^(-9))*(0.34-0.14*SQRT(K269))*(1.35*(N269/M269)-0.35)*(('Data 4day'!C269+273.16)^4+('Data 4day'!D269+273.16)^4)/2</f>
        <v>6.6255747668835303</v>
      </c>
      <c r="Q269" s="8">
        <f t="shared" si="19"/>
        <v>-5.4208825438890811</v>
      </c>
    </row>
    <row r="270" spans="1:17" x14ac:dyDescent="0.3">
      <c r="A270" s="37">
        <v>43882</v>
      </c>
      <c r="B270" s="8">
        <f>1+0.033*COS(2*'Data 4day'!A269*PI()/365)</f>
        <v>1.0210787309277003</v>
      </c>
      <c r="C270" s="8">
        <f>0.409*SIN(((2*PI()*'Data 4day'!A269)/365)-1.39)</f>
        <v>-0.20040491034042621</v>
      </c>
      <c r="D270" s="8">
        <f>ACOS(-TAN('Data 4day'!$E$2*PI()/180)*TAN(C270))</f>
        <v>1.5063536058610041</v>
      </c>
      <c r="E270" s="23">
        <f>('Data 4day'!C270+'Data 4day'!D270)/2</f>
        <v>24.5</v>
      </c>
      <c r="F270" s="8">
        <f t="shared" si="16"/>
        <v>0.18383500912050899</v>
      </c>
      <c r="G270" s="8">
        <f>'Data 4day'!E269*4.87/LN(67.8*'Data 4day'!$H$2-5.42)</f>
        <v>3.8897530145782908</v>
      </c>
      <c r="H270" s="8">
        <f>0.6108*EXP(17.27*'Data 4day'!C270/('Data 4day'!C270+237.3))</f>
        <v>4.7547753962618131</v>
      </c>
      <c r="I270" s="8">
        <f>0.6108*EXP(17.27*'Data 4day'!D270/('Data 4day'!D270+237.3))</f>
        <v>1.9377293518704448</v>
      </c>
      <c r="J270" s="8">
        <f t="shared" si="17"/>
        <v>3.346252374066129</v>
      </c>
      <c r="K270" s="8">
        <f>(I270*'Data 4day'!F270+H270*'Data 4day'!G270)/200</f>
        <v>1.0021655682596631</v>
      </c>
      <c r="L270" s="8">
        <f>24*60/PI()*0.0082*B270*(D270*SIN('Data 4day'!$E$2)*SIN(C270)+COS('Data 4day'!$E$2)*COS(C270)*SIN(D270))</f>
        <v>2.2449176049340087</v>
      </c>
      <c r="M270" s="8">
        <f>(0.75+2/100000*'Data 4day'!$E$3)*L270</f>
        <v>1.7070353467918202</v>
      </c>
      <c r="N270" s="8">
        <f>(0.25+0.5*(1-'Data 4day'!H270/8))*L270</f>
        <v>1.6836882037005065</v>
      </c>
      <c r="O270" s="8">
        <f t="shared" si="18"/>
        <v>1.2964399168493901</v>
      </c>
      <c r="P270" s="8">
        <f>4.903*(10^(-9))*(0.34-0.14*SQRT(K270))*(1.35*(N270/M270)-0.35)*(('Data 4day'!C270+273.16)^4+('Data 4day'!D270+273.16)^4)/2</f>
        <v>7.5788318089729527</v>
      </c>
      <c r="Q270" s="8">
        <f t="shared" si="19"/>
        <v>-6.2823918921235631</v>
      </c>
    </row>
    <row r="271" spans="1:17" x14ac:dyDescent="0.3">
      <c r="A271" s="37">
        <v>43883</v>
      </c>
      <c r="B271" s="8">
        <f>1+0.033*COS(2*'Data 4day'!A270*PI()/365)</f>
        <v>1.020638548908513</v>
      </c>
      <c r="C271" s="8">
        <f>0.409*SIN(((2*PI()*'Data 4day'!A270)/365)-1.39)</f>
        <v>-0.19423801404421248</v>
      </c>
      <c r="D271" s="8">
        <f>ACOS(-TAN('Data 4day'!$E$2*PI()/180)*TAN(C271))</f>
        <v>1.5083909224453973</v>
      </c>
      <c r="E271" s="23">
        <f>('Data 4day'!C271+'Data 4day'!D271)/2</f>
        <v>24.5</v>
      </c>
      <c r="F271" s="8">
        <f t="shared" si="16"/>
        <v>0.18383500912050899</v>
      </c>
      <c r="G271" s="8">
        <f>'Data 4day'!E270*4.87/LN(67.8*'Data 4day'!$H$2-5.42)</f>
        <v>5.0011110187435168</v>
      </c>
      <c r="H271" s="8">
        <f>0.6108*EXP(17.27*'Data 4day'!C271/('Data 4day'!C271+237.3))</f>
        <v>4.7547753962618131</v>
      </c>
      <c r="I271" s="8">
        <f>0.6108*EXP(17.27*'Data 4day'!D271/('Data 4day'!D271+237.3))</f>
        <v>1.9377293518704448</v>
      </c>
      <c r="J271" s="8">
        <f t="shared" si="17"/>
        <v>3.346252374066129</v>
      </c>
      <c r="K271" s="8">
        <f>(I271*'Data 4day'!F271+H271*'Data 4day'!G271)/200</f>
        <v>0.80049494598155235</v>
      </c>
      <c r="L271" s="8">
        <f>24*60/PI()*0.0082*B271*(D271*SIN('Data 4day'!$E$2)*SIN(C271)+COS('Data 4day'!$E$2)*COS(C271)*SIN(D271))</f>
        <v>2.2136863399287785</v>
      </c>
      <c r="M271" s="8">
        <f>(0.75+2/100000*'Data 4day'!$E$3)*L271</f>
        <v>1.6832870928818431</v>
      </c>
      <c r="N271" s="8">
        <f>(0.25+0.5*(1-'Data 4day'!H271/8))*L271</f>
        <v>1.6602647549465839</v>
      </c>
      <c r="O271" s="8">
        <f t="shared" si="18"/>
        <v>1.2784038613088695</v>
      </c>
      <c r="P271" s="8">
        <f>4.903*(10^(-9))*(0.34-0.14*SQRT(K271))*(1.35*(N271/M271)-0.35)*(('Data 4day'!C271+273.16)^4+('Data 4day'!D271+273.16)^4)/2</f>
        <v>8.1436162819894431</v>
      </c>
      <c r="Q271" s="8">
        <f t="shared" si="19"/>
        <v>-6.8652124206805736</v>
      </c>
    </row>
    <row r="272" spans="1:17" x14ac:dyDescent="0.3">
      <c r="A272" s="37">
        <v>43884</v>
      </c>
      <c r="B272" s="8">
        <f>1+0.033*COS(2*'Data 4day'!A271*PI()/365)</f>
        <v>1.020192251241868</v>
      </c>
      <c r="C272" s="8">
        <f>0.409*SIN(((2*PI()*'Data 4day'!A271)/365)-1.39)</f>
        <v>-0.18801356083243778</v>
      </c>
      <c r="D272" s="8">
        <f>ACOS(-TAN('Data 4day'!$E$2*PI()/180)*TAN(C272))</f>
        <v>1.5104419857692091</v>
      </c>
      <c r="E272" s="23">
        <f>('Data 4day'!C272+'Data 4day'!D272)/2</f>
        <v>24</v>
      </c>
      <c r="F272" s="8">
        <f t="shared" si="16"/>
        <v>0.17909354902640176</v>
      </c>
      <c r="G272" s="8">
        <f>'Data 4day'!E271*4.87/LN(67.8*'Data 4day'!$H$2-5.42)</f>
        <v>4.7232715177022104</v>
      </c>
      <c r="H272" s="8">
        <f>0.6108*EXP(17.27*'Data 4day'!C272/('Data 4day'!C272+237.3))</f>
        <v>4.7547753962618131</v>
      </c>
      <c r="I272" s="8">
        <f>0.6108*EXP(17.27*'Data 4day'!D272/('Data 4day'!D272+237.3))</f>
        <v>1.8182866804855506</v>
      </c>
      <c r="J272" s="8">
        <f t="shared" si="17"/>
        <v>3.2865310383736821</v>
      </c>
      <c r="K272" s="8">
        <f>(I272*'Data 4day'!F272+H272*'Data 4day'!G272)/200</f>
        <v>1.062920287558011</v>
      </c>
      <c r="L272" s="8">
        <f>24*60/PI()*0.0082*B272*(D272*SIN('Data 4day'!$E$2)*SIN(C272)+COS('Data 4day'!$E$2)*COS(C272)*SIN(D272))</f>
        <v>2.182000732559441</v>
      </c>
      <c r="M272" s="8">
        <f>(0.75+2/100000*'Data 4day'!$E$3)*L272</f>
        <v>1.6591933570381989</v>
      </c>
      <c r="N272" s="8">
        <f>(0.25+0.5*(1-'Data 4day'!H272/8))*L272</f>
        <v>1.6365005494195808</v>
      </c>
      <c r="O272" s="8">
        <f t="shared" si="18"/>
        <v>1.2601054230530773</v>
      </c>
      <c r="P272" s="8">
        <f>4.903*(10^(-9))*(0.34-0.14*SQRT(K272))*(1.35*(N272/M272)-0.35)*(('Data 4day'!C272+273.16)^4+('Data 4day'!D272+273.16)^4)/2</f>
        <v>7.3743277321314418</v>
      </c>
      <c r="Q272" s="8">
        <f t="shared" si="19"/>
        <v>-6.1142223090783645</v>
      </c>
    </row>
    <row r="273" spans="1:17" x14ac:dyDescent="0.3">
      <c r="A273" s="37">
        <v>43885</v>
      </c>
      <c r="B273" s="8">
        <f>1+0.033*COS(2*'Data 4day'!A272*PI()/365)</f>
        <v>1.0197399701753953</v>
      </c>
      <c r="C273" s="8">
        <f>0.409*SIN(((2*PI()*'Data 4day'!A272)/365)-1.39)</f>
        <v>-0.18173339514492348</v>
      </c>
      <c r="D273" s="8">
        <f>ACOS(-TAN('Data 4day'!$E$2*PI()/180)*TAN(C273))</f>
        <v>1.5125062334902299</v>
      </c>
      <c r="E273" s="23">
        <f>('Data 4day'!C273+'Data 4day'!D273)/2</f>
        <v>24.5</v>
      </c>
      <c r="F273" s="8">
        <f t="shared" si="16"/>
        <v>0.18383500912050899</v>
      </c>
      <c r="G273" s="8">
        <f>'Data 4day'!E272*4.87/LN(67.8*'Data 4day'!$H$2-5.42)</f>
        <v>4.445432016660904</v>
      </c>
      <c r="H273" s="8">
        <f>0.6108*EXP(17.27*'Data 4day'!C273/('Data 4day'!C273+237.3))</f>
        <v>4.7547753962618131</v>
      </c>
      <c r="I273" s="8">
        <f>0.6108*EXP(17.27*'Data 4day'!D273/('Data 4day'!D273+237.3))</f>
        <v>1.9377293518704448</v>
      </c>
      <c r="J273" s="8">
        <f t="shared" si="17"/>
        <v>3.346252374066129</v>
      </c>
      <c r="K273" s="8">
        <f>(I273*'Data 4day'!F273+H273*'Data 4day'!G273)/200</f>
        <v>1.0981565560190423</v>
      </c>
      <c r="L273" s="8">
        <f>24*60/PI()*0.0082*B273*(D273*SIN('Data 4day'!$E$2)*SIN(C273)+COS('Data 4day'!$E$2)*COS(C273)*SIN(D273))</f>
        <v>2.149867851820487</v>
      </c>
      <c r="M273" s="8">
        <f>(0.75+2/100000*'Data 4day'!$E$3)*L273</f>
        <v>1.6347595145242984</v>
      </c>
      <c r="N273" s="8">
        <f>(0.25+0.5*(1-'Data 4day'!H273/8))*L273</f>
        <v>1.6124008888653654</v>
      </c>
      <c r="O273" s="8">
        <f t="shared" si="18"/>
        <v>1.2415486844263313</v>
      </c>
      <c r="P273" s="8">
        <f>4.903*(10^(-9))*(0.34-0.14*SQRT(K273))*(1.35*(N273/M273)-0.35)*(('Data 4day'!C273+273.16)^4+('Data 4day'!D273+273.16)^4)/2</f>
        <v>7.3301091113745231</v>
      </c>
      <c r="Q273" s="8">
        <f t="shared" si="19"/>
        <v>-6.0885604269481917</v>
      </c>
    </row>
    <row r="274" spans="1:17" x14ac:dyDescent="0.3">
      <c r="A274" s="37">
        <v>43886</v>
      </c>
      <c r="B274" s="8">
        <f>1+0.033*COS(2*'Data 4day'!A273*PI()/365)</f>
        <v>1.0192818397297361</v>
      </c>
      <c r="C274" s="8">
        <f>0.409*SIN(((2*PI()*'Data 4day'!A273)/365)-1.39)</f>
        <v>-0.17539937793029978</v>
      </c>
      <c r="D274" s="8">
        <f>ACOS(-TAN('Data 4day'!$E$2*PI()/180)*TAN(C274))</f>
        <v>1.5145831109695875</v>
      </c>
      <c r="E274" s="23">
        <f>('Data 4day'!C274+'Data 4day'!D274)/2</f>
        <v>26</v>
      </c>
      <c r="F274" s="8">
        <f t="shared" si="16"/>
        <v>0.19869895242110683</v>
      </c>
      <c r="G274" s="8">
        <f>'Data 4day'!E273*4.87/LN(67.8*'Data 4day'!$H$2-5.42)</f>
        <v>4.7232715177022104</v>
      </c>
      <c r="H274" s="8">
        <f>0.6108*EXP(17.27*'Data 4day'!C274/('Data 4day'!C274+237.3))</f>
        <v>5.030147795606851</v>
      </c>
      <c r="I274" s="8">
        <f>0.6108*EXP(17.27*'Data 4day'!D274/('Data 4day'!D274+237.3))</f>
        <v>2.1973933238855259</v>
      </c>
      <c r="J274" s="8">
        <f t="shared" si="17"/>
        <v>3.6137705597461887</v>
      </c>
      <c r="K274" s="8">
        <f>(I274*'Data 4day'!F274+H274*'Data 4day'!G274)/200</f>
        <v>1.1434356492266666</v>
      </c>
      <c r="L274" s="8">
        <f>24*60/PI()*0.0082*B274*(D274*SIN('Data 4day'!$E$2)*SIN(C274)+COS('Data 4day'!$E$2)*COS(C274)*SIN(D274))</f>
        <v>2.1172950960656189</v>
      </c>
      <c r="M274" s="8">
        <f>(0.75+2/100000*'Data 4day'!$E$3)*L274</f>
        <v>1.6099911910482965</v>
      </c>
      <c r="N274" s="8">
        <f>(0.25+0.5*(1-'Data 4day'!H274/8))*L274</f>
        <v>1.1909784915369106</v>
      </c>
      <c r="O274" s="8">
        <f t="shared" si="18"/>
        <v>0.91705343848342113</v>
      </c>
      <c r="P274" s="8">
        <f>4.903*(10^(-9))*(0.34-0.14*SQRT(K274))*(1.35*(N274/M274)-0.35)*(('Data 4day'!C274+273.16)^4+('Data 4day'!D274+273.16)^4)/2</f>
        <v>4.8634169591794798</v>
      </c>
      <c r="Q274" s="8">
        <f t="shared" si="19"/>
        <v>-3.9463635206960586</v>
      </c>
    </row>
    <row r="275" spans="1:17" x14ac:dyDescent="0.3">
      <c r="A275" s="37">
        <v>43887</v>
      </c>
      <c r="B275" s="8">
        <f>1+0.033*COS(2*'Data 4day'!A274*PI()/365)</f>
        <v>1.018817995658829</v>
      </c>
      <c r="C275" s="8">
        <f>0.409*SIN(((2*PI()*'Data 4day'!A274)/365)-1.39)</f>
        <v>-0.16901338609456681</v>
      </c>
      <c r="D275" s="8">
        <f>ACOS(-TAN('Data 4day'!$E$2*PI()/180)*TAN(C275))</f>
        <v>1.5166720712194028</v>
      </c>
      <c r="E275" s="23">
        <f>('Data 4day'!C275+'Data 4day'!D275)/2</f>
        <v>24</v>
      </c>
      <c r="F275" s="8">
        <f t="shared" si="16"/>
        <v>0.17909354902640176</v>
      </c>
      <c r="G275" s="8">
        <f>'Data 4day'!E274*4.87/LN(67.8*'Data 4day'!$H$2-5.42)</f>
        <v>3.8897530145782908</v>
      </c>
      <c r="H275" s="8">
        <f>0.6108*EXP(17.27*'Data 4day'!C275/('Data 4day'!C275+237.3))</f>
        <v>5.030147795606851</v>
      </c>
      <c r="I275" s="8">
        <f>0.6108*EXP(17.27*'Data 4day'!D275/('Data 4day'!D275+237.3))</f>
        <v>1.7053462321157722</v>
      </c>
      <c r="J275" s="8">
        <f t="shared" si="17"/>
        <v>3.3677470138613117</v>
      </c>
      <c r="K275" s="8">
        <f>(I275*'Data 4day'!F275+H275*'Data 4day'!G275)/200</f>
        <v>1.3113364218008676</v>
      </c>
      <c r="L275" s="8">
        <f>24*60/PI()*0.0082*B275*(D275*SIN('Data 4day'!$E$2)*SIN(C275)+COS('Data 4day'!$E$2)*COS(C275)*SIN(D275))</f>
        <v>2.0842901920130061</v>
      </c>
      <c r="M275" s="8">
        <f>(0.75+2/100000*'Data 4day'!$E$3)*L275</f>
        <v>1.5848942620066897</v>
      </c>
      <c r="N275" s="8">
        <f>(0.25+0.5*(1-'Data 4day'!H275/8))*L275</f>
        <v>1.172413233007316</v>
      </c>
      <c r="O275" s="8">
        <f t="shared" si="18"/>
        <v>0.90275818941563335</v>
      </c>
      <c r="P275" s="8">
        <f>4.903*(10^(-9))*(0.34-0.14*SQRT(K275))*(1.35*(N275/M275)-0.35)*(('Data 4day'!C275+273.16)^4+('Data 4day'!D275+273.16)^4)/2</f>
        <v>4.4804452629384235</v>
      </c>
      <c r="Q275" s="8">
        <f t="shared" si="19"/>
        <v>-3.5776870735227901</v>
      </c>
    </row>
    <row r="276" spans="1:17" x14ac:dyDescent="0.3">
      <c r="A276" s="37">
        <v>43888</v>
      </c>
      <c r="B276" s="8">
        <f>1+0.033*COS(2*'Data 4day'!A275*PI()/365)</f>
        <v>1.0183485754096824</v>
      </c>
      <c r="C276" s="8">
        <f>0.409*SIN(((2*PI()*'Data 4day'!A275)/365)-1.39)</f>
        <v>-0.16257731194492642</v>
      </c>
      <c r="D276" s="8">
        <f>ACOS(-TAN('Data 4day'!$E$2*PI()/180)*TAN(C276))</f>
        <v>1.5187725748250764</v>
      </c>
      <c r="E276" s="23">
        <f>('Data 4day'!C276+'Data 4day'!D276)/2</f>
        <v>24.5</v>
      </c>
      <c r="F276" s="8">
        <f t="shared" si="16"/>
        <v>0.18383500912050899</v>
      </c>
      <c r="G276" s="8">
        <f>'Data 4day'!E275*4.87/LN(67.8*'Data 4day'!$H$2-5.42)</f>
        <v>3.0562345114543712</v>
      </c>
      <c r="H276" s="8">
        <f>0.6108*EXP(17.27*'Data 4day'!C276/('Data 4day'!C276+237.3))</f>
        <v>4.7547753962618131</v>
      </c>
      <c r="I276" s="8">
        <f>0.6108*EXP(17.27*'Data 4day'!D276/('Data 4day'!D276+237.3))</f>
        <v>1.9377293518704448</v>
      </c>
      <c r="J276" s="8">
        <f t="shared" si="17"/>
        <v>3.346252374066129</v>
      </c>
      <c r="K276" s="8">
        <f>(I276*'Data 4day'!F276+H276*'Data 4day'!G276)/200</f>
        <v>0.91057116396288851</v>
      </c>
      <c r="L276" s="8">
        <f>24*60/PI()*0.0082*B276*(D276*SIN('Data 4day'!$E$2)*SIN(C276)+COS('Data 4day'!$E$2)*COS(C276)*SIN(D276))</f>
        <v>2.0508611932386382</v>
      </c>
      <c r="M276" s="8">
        <f>(0.75+2/100000*'Data 4day'!$E$3)*L276</f>
        <v>1.5594748513386605</v>
      </c>
      <c r="N276" s="8">
        <f>(0.25+0.5*(1-'Data 4day'!H276/8))*L276</f>
        <v>1.5381458949289786</v>
      </c>
      <c r="O276" s="8">
        <f t="shared" si="18"/>
        <v>1.1843723390953136</v>
      </c>
      <c r="P276" s="8">
        <f>4.903*(10^(-9))*(0.34-0.14*SQRT(K276))*(1.35*(N276/M276)-0.35)*(('Data 4day'!C276+273.16)^4+('Data 4day'!D276+273.16)^4)/2</f>
        <v>7.8275344333230574</v>
      </c>
      <c r="Q276" s="8">
        <f t="shared" si="19"/>
        <v>-6.6431620942277441</v>
      </c>
    </row>
    <row r="277" spans="1:17" x14ac:dyDescent="0.3">
      <c r="A277" s="37">
        <v>43889</v>
      </c>
      <c r="B277" s="8">
        <f>1+0.033*COS(2*'Data 4day'!A276*PI()/365)</f>
        <v>1.0178737180816473</v>
      </c>
      <c r="C277" s="8">
        <f>0.409*SIN(((2*PI()*'Data 4day'!A276)/365)-1.39)</f>
        <v>-0.15609306262905087</v>
      </c>
      <c r="D277" s="8">
        <f>ACOS(-TAN('Data 4day'!$E$2*PI()/180)*TAN(C277))</f>
        <v>1.5208840898431943</v>
      </c>
      <c r="E277" s="23">
        <f>('Data 4day'!C277+'Data 4day'!D277)/2</f>
        <v>25</v>
      </c>
      <c r="F277" s="8">
        <f t="shared" si="16"/>
        <v>0.18868182684282603</v>
      </c>
      <c r="G277" s="8">
        <f>'Data 4day'!E276*4.87/LN(67.8*'Data 4day'!$H$2-5.42)</f>
        <v>3.0562345114543712</v>
      </c>
      <c r="H277" s="8">
        <f>0.6108*EXP(17.27*'Data 4day'!C277/('Data 4day'!C277+237.3))</f>
        <v>4.7547753962618131</v>
      </c>
      <c r="I277" s="8">
        <f>0.6108*EXP(17.27*'Data 4day'!D277/('Data 4day'!D277+237.3))</f>
        <v>2.0639892026604851</v>
      </c>
      <c r="J277" s="8">
        <f t="shared" si="17"/>
        <v>3.4093822994611491</v>
      </c>
      <c r="K277" s="8">
        <f>(I277*'Data 4day'!F277+H277*'Data 4day'!G277)/200</f>
        <v>1.1700479074721479</v>
      </c>
      <c r="L277" s="8">
        <f>24*60/PI()*0.0082*B277*(D277*SIN('Data 4day'!$E$2)*SIN(C277)+COS('Data 4day'!$E$2)*COS(C277)*SIN(D277))</f>
        <v>2.0170164781623017</v>
      </c>
      <c r="M277" s="8">
        <f>(0.75+2/100000*'Data 4day'!$E$3)*L277</f>
        <v>1.533739329994614</v>
      </c>
      <c r="N277" s="8">
        <f>(0.25+0.5*(1-'Data 4day'!H277/8))*L277</f>
        <v>1.5127623586217263</v>
      </c>
      <c r="O277" s="8">
        <f t="shared" si="18"/>
        <v>1.1648270161387293</v>
      </c>
      <c r="P277" s="8">
        <f>4.903*(10^(-9))*(0.34-0.14*SQRT(K277))*(1.35*(N277/M277)-0.35)*(('Data 4day'!C277+273.16)^4+('Data 4day'!D277+273.16)^4)/2</f>
        <v>7.1954486602588705</v>
      </c>
      <c r="Q277" s="8">
        <f t="shared" si="19"/>
        <v>-6.0306216441201412</v>
      </c>
    </row>
    <row r="278" spans="1:17" x14ac:dyDescent="0.3">
      <c r="A278" s="37">
        <v>43890</v>
      </c>
      <c r="B278" s="8">
        <f>1+0.033*COS(2*'Data 4day'!A277*PI()/365)</f>
        <v>1.0173935643851983</v>
      </c>
      <c r="C278" s="8">
        <f>0.409*SIN(((2*PI()*'Data 4day'!A277)/365)-1.39)</f>
        <v>-0.14956255956995423</v>
      </c>
      <c r="D278" s="8">
        <f>ACOS(-TAN('Data 4day'!$E$2*PI()/180)*TAN(C278))</f>
        <v>1.5230060916760539</v>
      </c>
      <c r="E278" s="23">
        <f>('Data 4day'!C278+'Data 4day'!D278)/2</f>
        <v>25</v>
      </c>
      <c r="F278" s="8">
        <f t="shared" si="16"/>
        <v>0.18868182684282603</v>
      </c>
      <c r="G278" s="8">
        <f>'Data 4day'!E277*4.87/LN(67.8*'Data 4day'!$H$2-5.42)</f>
        <v>3.8897530145782908</v>
      </c>
      <c r="H278" s="8">
        <f>0.6108*EXP(17.27*'Data 4day'!C278/('Data 4day'!C278+237.3))</f>
        <v>4.7547753962618131</v>
      </c>
      <c r="I278" s="8">
        <f>0.6108*EXP(17.27*'Data 4day'!D278/('Data 4day'!D278+237.3))</f>
        <v>2.0639892026604851</v>
      </c>
      <c r="J278" s="8">
        <f t="shared" si="17"/>
        <v>3.4093822994611491</v>
      </c>
      <c r="K278" s="8">
        <f>(I278*'Data 4day'!F278+H278*'Data 4day'!G278)/200</f>
        <v>1.1700479074721479</v>
      </c>
      <c r="L278" s="8">
        <f>24*60/PI()*0.0082*B278*(D278*SIN('Data 4day'!$E$2)*SIN(C278)+COS('Data 4day'!$E$2)*COS(C278)*SIN(D278))</f>
        <v>1.9827647475317431</v>
      </c>
      <c r="M278" s="8">
        <f>(0.75+2/100000*'Data 4day'!$E$3)*L278</f>
        <v>1.5076943140231374</v>
      </c>
      <c r="N278" s="8">
        <f>(0.25+0.5*(1-'Data 4day'!H278/8))*L278</f>
        <v>1.4870735606488075</v>
      </c>
      <c r="O278" s="8">
        <f t="shared" si="18"/>
        <v>1.1450466416995817</v>
      </c>
      <c r="P278" s="8">
        <f>4.903*(10^(-9))*(0.34-0.14*SQRT(K278))*(1.35*(N278/M278)-0.35)*(('Data 4day'!C278+273.16)^4+('Data 4day'!D278+273.16)^4)/2</f>
        <v>7.1954486602588723</v>
      </c>
      <c r="Q278" s="8">
        <f t="shared" si="19"/>
        <v>-6.0504020185592911</v>
      </c>
    </row>
    <row r="279" spans="1:17" x14ac:dyDescent="0.3">
      <c r="A279" s="37">
        <v>43891</v>
      </c>
      <c r="B279" s="8">
        <f>1+0.033*COS(2*'Data 4day'!A278*PI()/365)</f>
        <v>1.0169082566002381</v>
      </c>
      <c r="C279" s="8">
        <f>0.409*SIN(((2*PI()*'Data 4day'!A278)/365)-1.39)</f>
        <v>-0.14298773789663263</v>
      </c>
      <c r="D279" s="8">
        <f>ACOS(-TAN('Data 4day'!$E$2*PI()/180)*TAN(C279))</f>
        <v>1.5251380629238191</v>
      </c>
      <c r="E279" s="23">
        <f>('Data 4day'!C279+'Data 4day'!D279)/2</f>
        <v>25</v>
      </c>
      <c r="F279" s="8">
        <f t="shared" si="16"/>
        <v>0.18868182684282603</v>
      </c>
      <c r="G279" s="8">
        <f>'Data 4day'!E278*4.87/LN(67.8*'Data 4day'!$H$2-5.42)</f>
        <v>3.8897530145782908</v>
      </c>
      <c r="H279" s="8">
        <f>0.6108*EXP(17.27*'Data 4day'!C279/('Data 4day'!C279+237.3))</f>
        <v>4.7547753962618131</v>
      </c>
      <c r="I279" s="8">
        <f>0.6108*EXP(17.27*'Data 4day'!D279/('Data 4day'!D279+237.3))</f>
        <v>2.0639892026604851</v>
      </c>
      <c r="J279" s="8">
        <f t="shared" si="17"/>
        <v>3.4093822994611491</v>
      </c>
      <c r="K279" s="8">
        <f>(I279*'Data 4day'!F279+H279*'Data 4day'!G279)/200</f>
        <v>1.2238636313441744</v>
      </c>
      <c r="L279" s="8">
        <f>24*60/PI()*0.0082*B279*(D279*SIN('Data 4day'!$E$2)*SIN(C279)+COS('Data 4day'!$E$2)*COS(C279)*SIN(D279))</f>
        <v>1.9481150214115948</v>
      </c>
      <c r="M279" s="8">
        <f>(0.75+2/100000*'Data 4day'!$E$3)*L279</f>
        <v>1.4813466622813767</v>
      </c>
      <c r="N279" s="8">
        <f>(0.25+0.5*(1-'Data 4day'!H279/8))*L279</f>
        <v>1.0958146995440221</v>
      </c>
      <c r="O279" s="8">
        <f t="shared" si="18"/>
        <v>0.84377731864889705</v>
      </c>
      <c r="P279" s="8">
        <f>4.903*(10^(-9))*(0.34-0.14*SQRT(K279))*(1.35*(N279/M279)-0.35)*(('Data 4day'!C279+273.16)^4+('Data 4day'!D279+273.16)^4)/2</f>
        <v>4.6683049081756112</v>
      </c>
      <c r="Q279" s="8">
        <f t="shared" si="19"/>
        <v>-3.8245275895267143</v>
      </c>
    </row>
    <row r="280" spans="1:17" x14ac:dyDescent="0.3">
      <c r="A280" s="37">
        <v>43892</v>
      </c>
      <c r="B280" s="8">
        <f>1+0.033*COS(2*'Data 4day'!A279*PI()/365)</f>
        <v>1.0164179385339369</v>
      </c>
      <c r="C280" s="8">
        <f>0.409*SIN(((2*PI()*'Data 4day'!A279)/365)-1.39)</f>
        <v>-0.13637054587064404</v>
      </c>
      <c r="D280" s="8">
        <f>ACOS(-TAN('Data 4day'!$E$2*PI()/180)*TAN(C280))</f>
        <v>1.5272794932153251</v>
      </c>
      <c r="E280" s="23">
        <f>('Data 4day'!C280+'Data 4day'!D280)/2</f>
        <v>25.5</v>
      </c>
      <c r="F280" s="8">
        <f t="shared" si="16"/>
        <v>0.19363585091694488</v>
      </c>
      <c r="G280" s="8">
        <f>'Data 4day'!E279*4.87/LN(67.8*'Data 4day'!$H$2-5.42)</f>
        <v>3.334074012495678</v>
      </c>
      <c r="H280" s="8">
        <f>0.6108*EXP(17.27*'Data 4day'!C280/('Data 4day'!C280+237.3))</f>
        <v>4.7547753962618131</v>
      </c>
      <c r="I280" s="8">
        <f>0.6108*EXP(17.27*'Data 4day'!D280/('Data 4day'!D280+237.3))</f>
        <v>2.1973933238855259</v>
      </c>
      <c r="J280" s="8">
        <f t="shared" si="17"/>
        <v>3.4760843600736697</v>
      </c>
      <c r="K280" s="8">
        <f>(I280*'Data 4day'!F280+H280*'Data 4day'!G280)/200</f>
        <v>1.5060778497805152</v>
      </c>
      <c r="L280" s="8">
        <f>24*60/PI()*0.0082*B280*(D280*SIN('Data 4day'!$E$2)*SIN(C280)+COS('Data 4day'!$E$2)*COS(C280)*SIN(D280))</f>
        <v>1.9130766356847133</v>
      </c>
      <c r="M280" s="8">
        <f>(0.75+2/100000*'Data 4day'!$E$3)*L280</f>
        <v>1.454703473774656</v>
      </c>
      <c r="N280" s="8">
        <f>(0.25+0.5*(1-'Data 4day'!H280/8))*L280</f>
        <v>0.83697102811206203</v>
      </c>
      <c r="O280" s="8">
        <f t="shared" si="18"/>
        <v>0.64446769164628781</v>
      </c>
      <c r="P280" s="8">
        <f>4.903*(10^(-9))*(0.34-0.14*SQRT(K280))*(1.35*(N280/M280)-0.35)*(('Data 4day'!C280+273.16)^4+('Data 4day'!D280+273.16)^4)/2</f>
        <v>2.8077087485007182</v>
      </c>
      <c r="Q280" s="8">
        <f t="shared" si="19"/>
        <v>-2.1632410568544302</v>
      </c>
    </row>
    <row r="281" spans="1:17" x14ac:dyDescent="0.3">
      <c r="A281" s="37">
        <v>43893</v>
      </c>
      <c r="B281" s="8">
        <f>1+0.033*COS(2*'Data 4day'!A280*PI()/365)</f>
        <v>1.0159227554781203</v>
      </c>
      <c r="C281" s="8">
        <f>0.409*SIN(((2*PI()*'Data 4day'!A280)/365)-1.39)</f>
        <v>-0.12971294430879665</v>
      </c>
      <c r="D281" s="8">
        <f>ACOS(-TAN('Data 4day'!$E$2*PI()/180)*TAN(C281))</f>
        <v>1.5294298790185437</v>
      </c>
      <c r="E281" s="23">
        <f>('Data 4day'!C281+'Data 4day'!D281)/2</f>
        <v>22</v>
      </c>
      <c r="F281" s="8">
        <f t="shared" si="16"/>
        <v>0.16114508692644333</v>
      </c>
      <c r="G281" s="8">
        <f>'Data 4day'!E280*4.87/LN(67.8*'Data 4day'!$H$2-5.42)</f>
        <v>2.7783950104130644</v>
      </c>
      <c r="H281" s="8">
        <f>0.6108*EXP(17.27*'Data 4day'!C281/('Data 4day'!C281+237.3))</f>
        <v>3.5653401758108458</v>
      </c>
      <c r="I281" s="8">
        <f>0.6108*EXP(17.27*'Data 4day'!D281/('Data 4day'!D281+237.3))</f>
        <v>1.9377293518704448</v>
      </c>
      <c r="J281" s="8">
        <f t="shared" si="17"/>
        <v>2.7515347638406453</v>
      </c>
      <c r="K281" s="8">
        <f>(I281*'Data 4day'!F281+H281*'Data 4day'!G281)/200</f>
        <v>1.4141368780362809</v>
      </c>
      <c r="L281" s="8">
        <f>24*60/PI()*0.0082*B281*(D281*SIN('Data 4day'!$E$2)*SIN(C281)+COS('Data 4day'!$E$2)*COS(C281)*SIN(D281))</f>
        <v>1.8776592380745196</v>
      </c>
      <c r="M281" s="8">
        <f>(0.75+2/100000*'Data 4day'!$E$3)*L281</f>
        <v>1.4277720846318647</v>
      </c>
      <c r="N281" s="8">
        <f>(0.25+0.5*(1-'Data 4day'!H281/8))*L281</f>
        <v>0.93882961903725981</v>
      </c>
      <c r="O281" s="8">
        <f t="shared" si="18"/>
        <v>0.72289880665869011</v>
      </c>
      <c r="P281" s="8">
        <f>4.903*(10^(-9))*(0.34-0.14*SQRT(K281))*(1.35*(N281/M281)-0.35)*(('Data 4day'!C281+273.16)^4+('Data 4day'!D281+273.16)^4)/2</f>
        <v>3.4778423090544437</v>
      </c>
      <c r="Q281" s="8">
        <f t="shared" si="19"/>
        <v>-2.7549435023957534</v>
      </c>
    </row>
    <row r="282" spans="1:17" x14ac:dyDescent="0.3">
      <c r="A282" s="37">
        <v>43894</v>
      </c>
      <c r="B282" s="8">
        <f>1+0.033*COS(2*'Data 4day'!A281*PI()/365)</f>
        <v>1.015422854166214</v>
      </c>
      <c r="C282" s="8">
        <f>0.409*SIN(((2*PI()*'Data 4day'!A281)/365)-1.39)</f>
        <v>-0.12301690600211586</v>
      </c>
      <c r="D282" s="8">
        <f>ACOS(-TAN('Data 4day'!$E$2*PI()/180)*TAN(C282))</f>
        <v>1.5315887234317338</v>
      </c>
      <c r="E282" s="23">
        <f>('Data 4day'!C282+'Data 4day'!D282)/2</f>
        <v>26</v>
      </c>
      <c r="F282" s="8">
        <f t="shared" si="16"/>
        <v>0.19869895242110683</v>
      </c>
      <c r="G282" s="8">
        <f>'Data 4day'!E281*4.87/LN(67.8*'Data 4day'!$H$2-5.42)</f>
        <v>1.9448765072891454</v>
      </c>
      <c r="H282" s="8">
        <f>0.6108*EXP(17.27*'Data 4day'!C282/('Data 4day'!C282+237.3))</f>
        <v>5.030147795606851</v>
      </c>
      <c r="I282" s="8">
        <f>0.6108*EXP(17.27*'Data 4day'!D282/('Data 4day'!D282+237.3))</f>
        <v>2.1973933238855259</v>
      </c>
      <c r="J282" s="8">
        <f t="shared" si="17"/>
        <v>3.6137705597461887</v>
      </c>
      <c r="K282" s="8">
        <f>(I282*'Data 4day'!F282+H282*'Data 4day'!G282)/200</f>
        <v>1.1231819723250995</v>
      </c>
      <c r="L282" s="8">
        <f>24*60/PI()*0.0082*B282*(D282*SIN('Data 4day'!$E$2)*SIN(C282)+COS('Data 4day'!$E$2)*COS(C282)*SIN(D282))</f>
        <v>1.8418727836978963</v>
      </c>
      <c r="M282" s="8">
        <f>(0.75+2/100000*'Data 4day'!$E$3)*L282</f>
        <v>1.4005600647238803</v>
      </c>
      <c r="N282" s="8">
        <f>(0.25+0.5*(1-'Data 4day'!H282/8))*L282</f>
        <v>0.92093639184894815</v>
      </c>
      <c r="O282" s="8">
        <f t="shared" si="18"/>
        <v>0.70912102172369007</v>
      </c>
      <c r="P282" s="8">
        <f>4.903*(10^(-9))*(0.34-0.14*SQRT(K282))*(1.35*(N282/M282)-0.35)*(('Data 4day'!C282+273.16)^4+('Data 4day'!D282+273.16)^4)/2</f>
        <v>4.0596729834831136</v>
      </c>
      <c r="Q282" s="8">
        <f t="shared" si="19"/>
        <v>-3.3505519617594235</v>
      </c>
    </row>
    <row r="283" spans="1:17" x14ac:dyDescent="0.3">
      <c r="A283" s="37">
        <v>43895</v>
      </c>
      <c r="B283" s="8">
        <f>1+0.033*COS(2*'Data 4day'!A282*PI()/365)</f>
        <v>1.0149183827297661</v>
      </c>
      <c r="C283" s="8">
        <f>0.409*SIN(((2*PI()*'Data 4day'!A282)/365)-1.39)</f>
        <v>-0.11628441513126445</v>
      </c>
      <c r="D283" s="8">
        <f>ACOS(-TAN('Data 4day'!$E$2*PI()/180)*TAN(C283))</f>
        <v>1.5337555359562884</v>
      </c>
      <c r="E283" s="23">
        <f>('Data 4day'!C283+'Data 4day'!D283)/2</f>
        <v>26.5</v>
      </c>
      <c r="F283" s="8">
        <f t="shared" si="16"/>
        <v>0.20387302489183121</v>
      </c>
      <c r="G283" s="8">
        <f>'Data 4day'!E282*4.87/LN(67.8*'Data 4day'!$H$2-5.42)</f>
        <v>2.222716008330452</v>
      </c>
      <c r="H283" s="8">
        <f>0.6108*EXP(17.27*'Data 4day'!C283/('Data 4day'!C283+237.3))</f>
        <v>5.030147795606851</v>
      </c>
      <c r="I283" s="8">
        <f>0.6108*EXP(17.27*'Data 4day'!D283/('Data 4day'!D283+237.3))</f>
        <v>2.3382812709274461</v>
      </c>
      <c r="J283" s="8">
        <f t="shared" si="17"/>
        <v>3.6842145332671485</v>
      </c>
      <c r="K283" s="8">
        <f>(I283*'Data 4day'!F283+H283*'Data 4day'!G283)/200</f>
        <v>1.0542788044973945</v>
      </c>
      <c r="L283" s="8">
        <f>24*60/PI()*0.0082*B283*(D283*SIN('Data 4day'!$E$2)*SIN(C283)+COS('Data 4day'!$E$2)*COS(C283)*SIN(D283))</f>
        <v>1.8057275301591902</v>
      </c>
      <c r="M283" s="8">
        <f>(0.75+2/100000*'Data 4day'!$E$3)*L283</f>
        <v>1.3730752139330482</v>
      </c>
      <c r="N283" s="8">
        <f>(0.25+0.5*(1-'Data 4day'!H283/8))*L283</f>
        <v>0.90286376507959509</v>
      </c>
      <c r="O283" s="8">
        <f t="shared" si="18"/>
        <v>0.69520509911128825</v>
      </c>
      <c r="P283" s="8">
        <f>4.903*(10^(-9))*(0.34-0.14*SQRT(K283))*(1.35*(N283/M283)-0.35)*(('Data 4day'!C283+273.16)^4+('Data 4day'!D283+273.16)^4)/2</f>
        <v>4.1835513866890528</v>
      </c>
      <c r="Q283" s="8">
        <f t="shared" si="19"/>
        <v>-3.4883462875777647</v>
      </c>
    </row>
    <row r="284" spans="1:17" x14ac:dyDescent="0.3">
      <c r="A284" s="37">
        <v>43896</v>
      </c>
      <c r="B284" s="8">
        <f>1+0.033*COS(2*'Data 4day'!A283*PI()/365)</f>
        <v>1.0144094906545502</v>
      </c>
      <c r="C284" s="8">
        <f>0.409*SIN(((2*PI()*'Data 4day'!A283)/365)-1.39)</f>
        <v>-0.10951746667858643</v>
      </c>
      <c r="D284" s="8">
        <f>ACOS(-TAN('Data 4day'!$E$2*PI()/180)*TAN(C284))</f>
        <v>1.5359298322522901</v>
      </c>
      <c r="E284" s="23">
        <f>('Data 4day'!C284+'Data 4day'!D284)/2</f>
        <v>27</v>
      </c>
      <c r="F284" s="8">
        <f t="shared" si="16"/>
        <v>0.20915998442580919</v>
      </c>
      <c r="G284" s="8">
        <f>'Data 4day'!E283*4.87/LN(67.8*'Data 4day'!$H$2-5.42)</f>
        <v>3.0562345114543712</v>
      </c>
      <c r="H284" s="8">
        <f>0.6108*EXP(17.27*'Data 4day'!C284/('Data 4day'!C284+237.3))</f>
        <v>5.3192602098598769</v>
      </c>
      <c r="I284" s="8">
        <f>0.6108*EXP(17.27*'Data 4day'!D284/('Data 4day'!D284+237.3))</f>
        <v>2.3382812709274461</v>
      </c>
      <c r="J284" s="8">
        <f t="shared" si="17"/>
        <v>3.8287707403936615</v>
      </c>
      <c r="K284" s="8">
        <f>(I284*'Data 4day'!F284+H284*'Data 4day'!G284)/200</f>
        <v>1.1153337917123869</v>
      </c>
      <c r="L284" s="8">
        <f>24*60/PI()*0.0082*B284*(D284*SIN('Data 4day'!$E$2)*SIN(C284)+COS('Data 4day'!$E$2)*COS(C284)*SIN(D284))</f>
        <v>1.7692340321967011</v>
      </c>
      <c r="M284" s="8">
        <f>(0.75+2/100000*'Data 4day'!$E$3)*L284</f>
        <v>1.3453255580823715</v>
      </c>
      <c r="N284" s="8">
        <f>(0.25+0.5*(1-'Data 4day'!H284/8))*L284</f>
        <v>1.1057712701229381</v>
      </c>
      <c r="O284" s="8">
        <f t="shared" si="18"/>
        <v>0.85144387799466237</v>
      </c>
      <c r="P284" s="8">
        <f>4.903*(10^(-9))*(0.34-0.14*SQRT(K284))*(1.35*(N284/M284)-0.35)*(('Data 4day'!C284+273.16)^4+('Data 4day'!D284+273.16)^4)/2</f>
        <v>5.827927192050371</v>
      </c>
      <c r="Q284" s="8">
        <f t="shared" si="19"/>
        <v>-4.9764833140557085</v>
      </c>
    </row>
    <row r="285" spans="1:17" x14ac:dyDescent="0.3">
      <c r="A285" s="37">
        <v>43897</v>
      </c>
      <c r="B285" s="8">
        <f>1+0.033*COS(2*'Data 4day'!A284*PI()/365)</f>
        <v>1.013896328736271</v>
      </c>
      <c r="C285" s="8">
        <f>0.409*SIN(((2*PI()*'Data 4day'!A284)/365)-1.39)</f>
        <v>-0.10271806583695095</v>
      </c>
      <c r="D285" s="8">
        <f>ACOS(-TAN('Data 4day'!$E$2*PI()/180)*TAN(C285))</f>
        <v>1.5381111338777802</v>
      </c>
      <c r="E285" s="23">
        <f>('Data 4day'!C285+'Data 4day'!D285)/2</f>
        <v>27</v>
      </c>
      <c r="F285" s="8">
        <f t="shared" si="16"/>
        <v>0.20915998442580919</v>
      </c>
      <c r="G285" s="8">
        <f>'Data 4day'!E284*4.87/LN(67.8*'Data 4day'!$H$2-5.42)</f>
        <v>5.0011110187435168</v>
      </c>
      <c r="H285" s="8">
        <f>0.6108*EXP(17.27*'Data 4day'!C285/('Data 4day'!C285+237.3))</f>
        <v>5.6226812384961216</v>
      </c>
      <c r="I285" s="8">
        <f>0.6108*EXP(17.27*'Data 4day'!D285/('Data 4day'!D285+237.3))</f>
        <v>2.1973933238855259</v>
      </c>
      <c r="J285" s="8">
        <f t="shared" si="17"/>
        <v>3.9100372811908235</v>
      </c>
      <c r="K285" s="8">
        <f>(I285*'Data 4day'!F285+H285*'Data 4day'!G285)/200</f>
        <v>0.97363338243423669</v>
      </c>
      <c r="L285" s="8">
        <f>24*60/PI()*0.0082*B285*(D285*SIN('Data 4day'!$E$2)*SIN(C285)+COS('Data 4day'!$E$2)*COS(C285)*SIN(D285))</f>
        <v>1.7324031358939758</v>
      </c>
      <c r="M285" s="8">
        <f>(0.75+2/100000*'Data 4day'!$E$3)*L285</f>
        <v>1.3173193445337792</v>
      </c>
      <c r="N285" s="8">
        <f>(0.25+0.5*(1-'Data 4day'!H285/8))*L285</f>
        <v>1.2993023519204818</v>
      </c>
      <c r="O285" s="8">
        <f t="shared" si="18"/>
        <v>1.000462810978771</v>
      </c>
      <c r="P285" s="8">
        <f>4.903*(10^(-9))*(0.34-0.14*SQRT(K285))*(1.35*(N285/M285)-0.35)*(('Data 4day'!C285+273.16)^4+('Data 4day'!D285+273.16)^4)/2</f>
        <v>7.9190421919878231</v>
      </c>
      <c r="Q285" s="8">
        <f t="shared" si="19"/>
        <v>-6.9185793810090521</v>
      </c>
    </row>
    <row r="286" spans="1:17" x14ac:dyDescent="0.3">
      <c r="A286" s="37">
        <v>43898</v>
      </c>
      <c r="B286" s="8">
        <f>1+0.033*COS(2*'Data 4day'!A285*PI()/365)</f>
        <v>1.0133790490358798</v>
      </c>
      <c r="C286" s="8">
        <f>0.409*SIN(((2*PI()*'Data 4day'!A285)/365)-1.39)</f>
        <v>-9.588822741557064E-2</v>
      </c>
      <c r="D286" s="8">
        <f>ACOS(-TAN('Data 4day'!$E$2*PI()/180)*TAN(C286))</f>
        <v>1.5402989680127357</v>
      </c>
      <c r="E286" s="23">
        <f>('Data 4day'!C286+'Data 4day'!D286)/2</f>
        <v>25</v>
      </c>
      <c r="F286" s="8">
        <f t="shared" si="16"/>
        <v>0.18868182684282603</v>
      </c>
      <c r="G286" s="8">
        <f>'Data 4day'!E285*4.87/LN(67.8*'Data 4day'!$H$2-5.42)</f>
        <v>4.1675925156195976</v>
      </c>
      <c r="H286" s="8">
        <f>0.6108*EXP(17.27*'Data 4day'!C286/('Data 4day'!C286+237.3))</f>
        <v>4.7547753962618131</v>
      </c>
      <c r="I286" s="8">
        <f>0.6108*EXP(17.27*'Data 4day'!D286/('Data 4day'!D286+237.3))</f>
        <v>2.0639892026604851</v>
      </c>
      <c r="J286" s="8">
        <f t="shared" si="17"/>
        <v>3.4093822994611491</v>
      </c>
      <c r="K286" s="8">
        <f>(I286*'Data 4day'!F286+H286*'Data 4day'!G286)/200</f>
        <v>1.3930347436609074</v>
      </c>
      <c r="L286" s="8">
        <f>24*60/PI()*0.0082*B286*(D286*SIN('Data 4day'!$E$2)*SIN(C286)+COS('Data 4day'!$E$2)*COS(C286)*SIN(D286))</f>
        <v>1.6952459724690425</v>
      </c>
      <c r="M286" s="8">
        <f>(0.75+2/100000*'Data 4day'!$E$3)*L286</f>
        <v>1.28906503746546</v>
      </c>
      <c r="N286" s="8">
        <f>(0.25+0.5*(1-'Data 4day'!H286/8))*L286</f>
        <v>1.271434479351782</v>
      </c>
      <c r="O286" s="8">
        <f t="shared" si="18"/>
        <v>0.9790045491008722</v>
      </c>
      <c r="P286" s="8">
        <f>4.903*(10^(-9))*(0.34-0.14*SQRT(K286))*(1.35*(N286/M286)-0.35)*(('Data 4day'!C286+273.16)^4+('Data 4day'!D286+273.16)^4)/2</f>
        <v>6.6687979159515303</v>
      </c>
      <c r="Q286" s="8">
        <f t="shared" si="19"/>
        <v>-5.6897933668506582</v>
      </c>
    </row>
    <row r="287" spans="1:17" x14ac:dyDescent="0.3">
      <c r="A287" s="37">
        <v>43899</v>
      </c>
      <c r="B287" s="8">
        <f>1+0.033*COS(2*'Data 4day'!A286*PI()/365)</f>
        <v>1.012857804834516</v>
      </c>
      <c r="C287" s="8">
        <f>0.409*SIN(((2*PI()*'Data 4day'!A286)/365)-1.39)</f>
        <v>-8.9029975242969572E-2</v>
      </c>
      <c r="D287" s="8">
        <f>ACOS(-TAN('Data 4day'!$E$2*PI()/180)*TAN(C287))</f>
        <v>1.5424928671687452</v>
      </c>
      <c r="E287" s="23">
        <f>('Data 4day'!C287+'Data 4day'!D287)/2</f>
        <v>26</v>
      </c>
      <c r="F287" s="8">
        <f t="shared" si="16"/>
        <v>0.19869895242110683</v>
      </c>
      <c r="G287" s="8">
        <f>'Data 4day'!E286*4.87/LN(67.8*'Data 4day'!$H$2-5.42)</f>
        <v>3.6119135135369844</v>
      </c>
      <c r="H287" s="8">
        <f>0.6108*EXP(17.27*'Data 4day'!C287/('Data 4day'!C287+237.3))</f>
        <v>5.030147795606851</v>
      </c>
      <c r="I287" s="8">
        <f>0.6108*EXP(17.27*'Data 4day'!D287/('Data 4day'!D287+237.3))</f>
        <v>2.1973933238855259</v>
      </c>
      <c r="J287" s="8">
        <f t="shared" si="17"/>
        <v>3.6137705597461887</v>
      </c>
      <c r="K287" s="8">
        <f>(I287*'Data 4day'!F287+H287*'Data 4day'!G287)/200</f>
        <v>1.7074751664274501</v>
      </c>
      <c r="L287" s="8">
        <f>24*60/PI()*0.0082*B287*(D287*SIN('Data 4day'!$E$2)*SIN(C287)+COS('Data 4day'!$E$2)*COS(C287)*SIN(D287))</f>
        <v>1.6577739516555212</v>
      </c>
      <c r="M287" s="8">
        <f>(0.75+2/100000*'Data 4day'!$E$3)*L287</f>
        <v>1.2605713128388583</v>
      </c>
      <c r="N287" s="8">
        <f>(0.25+0.5*(1-'Data 4day'!H287/8))*L287</f>
        <v>0.93249784780623068</v>
      </c>
      <c r="O287" s="8">
        <f t="shared" si="18"/>
        <v>0.7180233428107976</v>
      </c>
      <c r="P287" s="8">
        <f>4.903*(10^(-9))*(0.34-0.14*SQRT(K287))*(1.35*(N287/M287)-0.35)*(('Data 4day'!C287+273.16)^4+('Data 4day'!D287+273.16)^4)/2</f>
        <v>4.0140412950753053</v>
      </c>
      <c r="Q287" s="8">
        <f t="shared" si="19"/>
        <v>-3.2960179522645077</v>
      </c>
    </row>
    <row r="288" spans="1:17" x14ac:dyDescent="0.3">
      <c r="A288" s="37">
        <v>43900</v>
      </c>
      <c r="B288" s="8">
        <f>1+0.033*COS(2*'Data 4day'!A287*PI()/365)</f>
        <v>1.0123327505880855</v>
      </c>
      <c r="C288" s="8">
        <f>0.409*SIN(((2*PI()*'Data 4day'!A287)/365)-1.39)</f>
        <v>-8.2145341567279873E-2</v>
      </c>
      <c r="D288" s="8">
        <f>ACOS(-TAN('Data 4day'!$E$2*PI()/180)*TAN(C288))</f>
        <v>1.5446923688853587</v>
      </c>
      <c r="E288" s="23">
        <f>('Data 4day'!C288+'Data 4day'!D288)/2</f>
        <v>25.5</v>
      </c>
      <c r="F288" s="8">
        <f t="shared" si="16"/>
        <v>0.19363585091694488</v>
      </c>
      <c r="G288" s="8">
        <f>'Data 4day'!E287*4.87/LN(67.8*'Data 4day'!$H$2-5.42)</f>
        <v>3.8897530145782908</v>
      </c>
      <c r="H288" s="8">
        <f>0.6108*EXP(17.27*'Data 4day'!C288/('Data 4day'!C288+237.3))</f>
        <v>4.492592251118583</v>
      </c>
      <c r="I288" s="8">
        <f>0.6108*EXP(17.27*'Data 4day'!D288/('Data 4day'!D288+237.3))</f>
        <v>2.3382812709274461</v>
      </c>
      <c r="J288" s="8">
        <f t="shared" si="17"/>
        <v>3.4154367610230145</v>
      </c>
      <c r="K288" s="8">
        <f>(I288*'Data 4day'!F288+H288*'Data 4day'!G288)/200</f>
        <v>1.6332373476584992</v>
      </c>
      <c r="L288" s="8">
        <f>24*60/PI()*0.0082*B288*(D288*SIN('Data 4day'!$E$2)*SIN(C288)+COS('Data 4day'!$E$2)*COS(C288)*SIN(D288))</f>
        <v>1.6199987546903449</v>
      </c>
      <c r="M288" s="8">
        <f>(0.75+2/100000*'Data 4day'!$E$3)*L288</f>
        <v>1.2318470530665382</v>
      </c>
      <c r="N288" s="8">
        <f>(0.25+0.5*(1-'Data 4day'!H288/8))*L288</f>
        <v>1.1137491438496121</v>
      </c>
      <c r="O288" s="8">
        <f t="shared" si="18"/>
        <v>0.85758684076420133</v>
      </c>
      <c r="P288" s="8">
        <f>4.903*(10^(-9))*(0.34-0.14*SQRT(K288))*(1.35*(N288/M288)-0.35)*(('Data 4day'!C288+273.16)^4+('Data 4day'!D288+273.16)^4)/2</f>
        <v>5.4816025492432461</v>
      </c>
      <c r="Q288" s="8">
        <f t="shared" si="19"/>
        <v>-4.6240157084790443</v>
      </c>
    </row>
    <row r="289" spans="1:17" x14ac:dyDescent="0.3">
      <c r="A289" s="37">
        <v>43901</v>
      </c>
      <c r="B289" s="8">
        <f>1+0.033*COS(2*'Data 4day'!A288*PI()/365)</f>
        <v>1.0118040418814931</v>
      </c>
      <c r="C289" s="8">
        <f>0.409*SIN(((2*PI()*'Data 4day'!A288)/365)-1.39)</f>
        <v>-7.5236366454042039E-2</v>
      </c>
      <c r="D289" s="8">
        <f>ACOS(-TAN('Data 4day'!$E$2*PI()/180)*TAN(C289))</f>
        <v>1.5468970154140804</v>
      </c>
      <c r="E289" s="23">
        <f>('Data 4day'!C289+'Data 4day'!D289)/2</f>
        <v>27</v>
      </c>
      <c r="F289" s="8">
        <f t="shared" si="16"/>
        <v>0.20915998442580919</v>
      </c>
      <c r="G289" s="8">
        <f>'Data 4day'!E288*4.87/LN(67.8*'Data 4day'!$H$2-5.42)</f>
        <v>4.445432016660904</v>
      </c>
      <c r="H289" s="8">
        <f>0.6108*EXP(17.27*'Data 4day'!C289/('Data 4day'!C289+237.3))</f>
        <v>5.030147795606851</v>
      </c>
      <c r="I289" s="8">
        <f>0.6108*EXP(17.27*'Data 4day'!D289/('Data 4day'!D289+237.3))</f>
        <v>2.4870053972720654</v>
      </c>
      <c r="J289" s="8">
        <f t="shared" si="17"/>
        <v>3.7585765964394584</v>
      </c>
      <c r="K289" s="8">
        <f>(I289*'Data 4day'!F289+H289*'Data 4day'!G289)/200</f>
        <v>1.7891555742567573</v>
      </c>
      <c r="L289" s="8">
        <f>24*60/PI()*0.0082*B289*(D289*SIN('Data 4day'!$E$2)*SIN(C289)+COS('Data 4day'!$E$2)*COS(C289)*SIN(D289))</f>
        <v>1.5819323269235215</v>
      </c>
      <c r="M289" s="8">
        <f>(0.75+2/100000*'Data 4day'!$E$3)*L289</f>
        <v>1.2029013413926457</v>
      </c>
      <c r="N289" s="8">
        <f>(0.25+0.5*(1-'Data 4day'!H289/8))*L289</f>
        <v>0.88983693389448082</v>
      </c>
      <c r="O289" s="8">
        <f t="shared" si="18"/>
        <v>0.6851744390987502</v>
      </c>
      <c r="P289" s="8">
        <f>4.903*(10^(-9))*(0.34-0.14*SQRT(K289))*(1.35*(N289/M289)-0.35)*(('Data 4day'!C289+273.16)^4+('Data 4day'!D289+273.16)^4)/2</f>
        <v>3.9524744950402799</v>
      </c>
      <c r="Q289" s="8">
        <f t="shared" si="19"/>
        <v>-3.2673000559415297</v>
      </c>
    </row>
    <row r="290" spans="1:17" x14ac:dyDescent="0.3">
      <c r="A290" s="37">
        <v>43902</v>
      </c>
      <c r="B290" s="8">
        <f>1+0.033*COS(2*'Data 4day'!A289*PI()/365)</f>
        <v>1.0112718353825392</v>
      </c>
      <c r="C290" s="8">
        <f>0.409*SIN(((2*PI()*'Data 4day'!A289)/365)-1.39)</f>
        <v>-6.8305097181690172E-2</v>
      </c>
      <c r="D290" s="8">
        <f>ACOS(-TAN('Data 4day'!$E$2*PI()/180)*TAN(C290))</f>
        <v>1.5491063533909606</v>
      </c>
      <c r="E290" s="23">
        <f>('Data 4day'!C290+'Data 4day'!D290)/2</f>
        <v>25.5</v>
      </c>
      <c r="F290" s="8">
        <f t="shared" si="16"/>
        <v>0.19363585091694488</v>
      </c>
      <c r="G290" s="8">
        <f>'Data 4day'!E289*4.87/LN(67.8*'Data 4day'!$H$2-5.42)</f>
        <v>5.0011110187435168</v>
      </c>
      <c r="H290" s="8">
        <f>0.6108*EXP(17.27*'Data 4day'!C290/('Data 4day'!C290+237.3))</f>
        <v>4.492592251118583</v>
      </c>
      <c r="I290" s="8">
        <f>0.6108*EXP(17.27*'Data 4day'!D290/('Data 4day'!D290+237.3))</f>
        <v>2.3382812709274461</v>
      </c>
      <c r="J290" s="8">
        <f t="shared" si="17"/>
        <v>3.4154367610230145</v>
      </c>
      <c r="K290" s="8">
        <f>(I290*'Data 4day'!F290+H290*'Data 4day'!G290)/200</f>
        <v>1.5209225413805345</v>
      </c>
      <c r="L290" s="8">
        <f>24*60/PI()*0.0082*B290*(D290*SIN('Data 4day'!$E$2)*SIN(C290)+COS('Data 4day'!$E$2)*COS(C290)*SIN(D290))</f>
        <v>1.5435868700660904</v>
      </c>
      <c r="M290" s="8">
        <f>(0.75+2/100000*'Data 4day'!$E$3)*L290</f>
        <v>1.1737434559982551</v>
      </c>
      <c r="N290" s="8">
        <f>(0.25+0.5*(1-'Data 4day'!H290/8))*L290</f>
        <v>0.86826761441217581</v>
      </c>
      <c r="O290" s="8">
        <f t="shared" si="18"/>
        <v>0.66856606309737543</v>
      </c>
      <c r="P290" s="8">
        <f>4.903*(10^(-9))*(0.34-0.14*SQRT(K290))*(1.35*(N290/M290)-0.35)*(('Data 4day'!C290+273.16)^4+('Data 4day'!D290+273.16)^4)/2</f>
        <v>4.243019331570336</v>
      </c>
      <c r="Q290" s="8">
        <f t="shared" si="19"/>
        <v>-3.5744532684729604</v>
      </c>
    </row>
    <row r="291" spans="1:17" x14ac:dyDescent="0.3">
      <c r="A291" s="37">
        <v>43903</v>
      </c>
      <c r="B291" s="8">
        <f>1+0.033*COS(2*'Data 4day'!A290*PI()/365)</f>
        <v>1.0107362887954954</v>
      </c>
      <c r="C291" s="8">
        <f>0.409*SIN(((2*PI()*'Data 4day'!A290)/365)-1.39)</f>
        <v>-6.1353587634898551E-2</v>
      </c>
      <c r="D291" s="8">
        <f>ACOS(-TAN('Data 4day'!$E$2*PI()/180)*TAN(C291))</f>
        <v>1.5513199334987318</v>
      </c>
      <c r="E291" s="23">
        <f>('Data 4day'!C291+'Data 4day'!D291)/2</f>
        <v>26</v>
      </c>
      <c r="F291" s="8">
        <f t="shared" si="16"/>
        <v>0.19869895242110683</v>
      </c>
      <c r="G291" s="8">
        <f>'Data 4day'!E290*4.87/LN(67.8*'Data 4day'!$H$2-5.42)</f>
        <v>3.6119135135369844</v>
      </c>
      <c r="H291" s="8">
        <f>0.6108*EXP(17.27*'Data 4day'!C291/('Data 4day'!C291+237.3))</f>
        <v>5.030147795606851</v>
      </c>
      <c r="I291" s="8">
        <f>0.6108*EXP(17.27*'Data 4day'!D291/('Data 4day'!D291+237.3))</f>
        <v>2.1973933238855259</v>
      </c>
      <c r="J291" s="8">
        <f t="shared" si="17"/>
        <v>3.6137705597461887</v>
      </c>
      <c r="K291" s="8">
        <f>(I291*'Data 4day'!F291+H291*'Data 4day'!G291)/200</f>
        <v>1.3570850770722589</v>
      </c>
      <c r="L291" s="8">
        <f>24*60/PI()*0.0082*B291*(D291*SIN('Data 4day'!$E$2)*SIN(C291)+COS('Data 4day'!$E$2)*COS(C291)*SIN(D291))</f>
        <v>1.5049748340930336</v>
      </c>
      <c r="M291" s="8">
        <f>(0.75+2/100000*'Data 4day'!$E$3)*L291</f>
        <v>1.1443828638443427</v>
      </c>
      <c r="N291" s="8">
        <f>(0.25+0.5*(1-'Data 4day'!H291/8))*L291</f>
        <v>0.94060927130814598</v>
      </c>
      <c r="O291" s="8">
        <f t="shared" si="18"/>
        <v>0.7242691389072724</v>
      </c>
      <c r="P291" s="8">
        <f>4.903*(10^(-9))*(0.34-0.14*SQRT(K291))*(1.35*(N291/M291)-0.35)*(('Data 4day'!C291+273.16)^4+('Data 4day'!D291+273.16)^4)/2</f>
        <v>5.2947020388192767</v>
      </c>
      <c r="Q291" s="8">
        <f t="shared" si="19"/>
        <v>-4.5704328999120047</v>
      </c>
    </row>
    <row r="292" spans="1:17" x14ac:dyDescent="0.3">
      <c r="A292" s="37">
        <v>43904</v>
      </c>
      <c r="B292" s="8">
        <f>1+0.033*COS(2*'Data 4day'!A291*PI()/365)</f>
        <v>1.0101975608143732</v>
      </c>
      <c r="C292" s="8">
        <f>0.409*SIN(((2*PI()*'Data 4day'!A291)/365)-1.39)</f>
        <v>-5.4383897695971947E-2</v>
      </c>
      <c r="D292" s="8">
        <f>ACOS(-TAN('Data 4day'!$E$2*PI()/180)*TAN(C292))</f>
        <v>1.5535373101194245</v>
      </c>
      <c r="E292" s="23">
        <f>('Data 4day'!C292+'Data 4day'!D292)/2</f>
        <v>27.5</v>
      </c>
      <c r="F292" s="8">
        <f t="shared" si="16"/>
        <v>0.21456176978003966</v>
      </c>
      <c r="G292" s="8">
        <f>'Data 4day'!E291*4.87/LN(67.8*'Data 4day'!$H$2-5.42)</f>
        <v>4.1675925156195976</v>
      </c>
      <c r="H292" s="8">
        <f>0.6108*EXP(17.27*'Data 4day'!C292/('Data 4day'!C292+237.3))</f>
        <v>5.6226812384961216</v>
      </c>
      <c r="I292" s="8">
        <f>0.6108*EXP(17.27*'Data 4day'!D292/('Data 4day'!D292+237.3))</f>
        <v>2.3382812709274461</v>
      </c>
      <c r="J292" s="8">
        <f t="shared" si="17"/>
        <v>3.9804812547117838</v>
      </c>
      <c r="K292" s="8">
        <f>(I292*'Data 4day'!F292+H292*'Data 4day'!G292)/200</f>
        <v>1.3294405044792195</v>
      </c>
      <c r="L292" s="8">
        <f>24*60/PI()*0.0082*B292*(D292*SIN('Data 4day'!$E$2)*SIN(C292)+COS('Data 4day'!$E$2)*COS(C292)*SIN(D292))</f>
        <v>1.4661089088185406</v>
      </c>
      <c r="M292" s="8">
        <f>(0.75+2/100000*'Data 4day'!$E$3)*L292</f>
        <v>1.1148292142656182</v>
      </c>
      <c r="N292" s="8">
        <f>(0.25+0.5*(1-'Data 4day'!H292/8))*L292</f>
        <v>0.82468626121042909</v>
      </c>
      <c r="O292" s="8">
        <f t="shared" si="18"/>
        <v>0.63500842113203038</v>
      </c>
      <c r="P292" s="8">
        <f>4.903*(10^(-9))*(0.34-0.14*SQRT(K292))*(1.35*(N292/M292)-0.35)*(('Data 4day'!C292+273.16)^4+('Data 4day'!D292+273.16)^4)/2</f>
        <v>4.6582528833307277</v>
      </c>
      <c r="Q292" s="8">
        <f t="shared" si="19"/>
        <v>-4.0232444621986971</v>
      </c>
    </row>
    <row r="293" spans="1:17" x14ac:dyDescent="0.3">
      <c r="A293" s="37">
        <v>43905</v>
      </c>
      <c r="B293" s="8">
        <f>1+0.033*COS(2*'Data 4day'!A292*PI()/365)</f>
        <v>1.0096558110759004</v>
      </c>
      <c r="C293" s="8">
        <f>0.409*SIN(((2*PI()*'Data 4day'!A292)/365)-1.39)</f>
        <v>-4.7398092634457288E-2</v>
      </c>
      <c r="D293" s="8">
        <f>ACOS(-TAN('Data 4day'!$E$2*PI()/180)*TAN(C293))</f>
        <v>1.5557580409783864</v>
      </c>
      <c r="E293" s="23">
        <f>('Data 4day'!C293+'Data 4day'!D293)/2</f>
        <v>27</v>
      </c>
      <c r="F293" s="8">
        <f t="shared" si="16"/>
        <v>0.20915998442580919</v>
      </c>
      <c r="G293" s="8">
        <f>'Data 4day'!E292*4.87/LN(67.8*'Data 4day'!$H$2-5.42)</f>
        <v>3.8897530145782908</v>
      </c>
      <c r="H293" s="8">
        <f>0.6108*EXP(17.27*'Data 4day'!C293/('Data 4day'!C293+237.3))</f>
        <v>5.6226812384961216</v>
      </c>
      <c r="I293" s="8">
        <f>0.6108*EXP(17.27*'Data 4day'!D293/('Data 4day'!D293+237.3))</f>
        <v>2.1973933238855259</v>
      </c>
      <c r="J293" s="8">
        <f t="shared" si="17"/>
        <v>3.9100372811908235</v>
      </c>
      <c r="K293" s="8">
        <f>(I293*'Data 4day'!F293+H293*'Data 4day'!G293)/200</f>
        <v>1.1458693339670996</v>
      </c>
      <c r="L293" s="8">
        <f>24*60/PI()*0.0082*B293*(D293*SIN('Data 4day'!$E$2)*SIN(C293)+COS('Data 4day'!$E$2)*COS(C293)*SIN(D293))</f>
        <v>1.4270020151615477</v>
      </c>
      <c r="M293" s="8">
        <f>(0.75+2/100000*'Data 4day'!$E$3)*L293</f>
        <v>1.0850923323288408</v>
      </c>
      <c r="N293" s="8">
        <f>(0.25+0.5*(1-'Data 4day'!H293/8))*L293</f>
        <v>0.80268863352837061</v>
      </c>
      <c r="O293" s="8">
        <f t="shared" si="18"/>
        <v>0.61807024781684539</v>
      </c>
      <c r="P293" s="8">
        <f>4.903*(10^(-9))*(0.34-0.14*SQRT(K293))*(1.35*(N293/M293)-0.35)*(('Data 4day'!C293+273.16)^4+('Data 4day'!D293+273.16)^4)/2</f>
        <v>4.9294442526024884</v>
      </c>
      <c r="Q293" s="8">
        <f t="shared" si="19"/>
        <v>-4.3113740047856428</v>
      </c>
    </row>
    <row r="294" spans="1:17" x14ac:dyDescent="0.3">
      <c r="A294" s="37">
        <v>43906</v>
      </c>
      <c r="B294" s="8">
        <f>1+0.033*COS(2*'Data 4day'!A293*PI()/365)</f>
        <v>1.0091112001122164</v>
      </c>
      <c r="C294" s="8">
        <f>0.409*SIN(((2*PI()*'Data 4day'!A293)/365)-1.39)</f>
        <v>-4.0398242495160511E-2</v>
      </c>
      <c r="D294" s="8">
        <f>ACOS(-TAN('Data 4day'!$E$2*PI()/180)*TAN(C294))</f>
        <v>1.5579816867806182</v>
      </c>
      <c r="E294" s="23">
        <f>('Data 4day'!C294+'Data 4day'!D294)/2</f>
        <v>27</v>
      </c>
      <c r="F294" s="8">
        <f t="shared" si="16"/>
        <v>0.20915998442580919</v>
      </c>
      <c r="G294" s="8">
        <f>'Data 4day'!E293*4.87/LN(67.8*'Data 4day'!$H$2-5.42)</f>
        <v>3.334074012495678</v>
      </c>
      <c r="H294" s="8">
        <f>0.6108*EXP(17.27*'Data 4day'!C294/('Data 4day'!C294+237.3))</f>
        <v>5.6226812384961216</v>
      </c>
      <c r="I294" s="8">
        <f>0.6108*EXP(17.27*'Data 4day'!D294/('Data 4day'!D294+237.3))</f>
        <v>2.1973933238855259</v>
      </c>
      <c r="J294" s="8">
        <f t="shared" si="17"/>
        <v>3.9100372811908235</v>
      </c>
      <c r="K294" s="8">
        <f>(I294*'Data 4day'!F294+H294*'Data 4day'!G294)/200</f>
        <v>1.1410218403012973</v>
      </c>
      <c r="L294" s="8">
        <f>24*60/PI()*0.0082*B294*(D294*SIN('Data 4day'!$E$2)*SIN(C294)+COS('Data 4day'!$E$2)*COS(C294)*SIN(D294))</f>
        <v>1.3876672961199936</v>
      </c>
      <c r="M294" s="8">
        <f>(0.75+2/100000*'Data 4day'!$E$3)*L294</f>
        <v>1.055182211969643</v>
      </c>
      <c r="N294" s="8">
        <f>(0.25+0.5*(1-'Data 4day'!H294/8))*L294</f>
        <v>0.9540212660824956</v>
      </c>
      <c r="O294" s="8">
        <f t="shared" si="18"/>
        <v>0.73459637488352159</v>
      </c>
      <c r="P294" s="8">
        <f>4.903*(10^(-9))*(0.34-0.14*SQRT(K294))*(1.35*(N294/M294)-0.35)*(('Data 4day'!C294+273.16)^4+('Data 4day'!D294+273.16)^4)/2</f>
        <v>6.6269917699253078</v>
      </c>
      <c r="Q294" s="8">
        <f t="shared" si="19"/>
        <v>-5.8923953950417864</v>
      </c>
    </row>
    <row r="295" spans="1:17" x14ac:dyDescent="0.3">
      <c r="A295" s="37">
        <v>43907</v>
      </c>
      <c r="B295" s="8">
        <f>1+0.033*COS(2*'Data 4day'!A294*PI()/365)</f>
        <v>1.0085638893033033</v>
      </c>
      <c r="C295" s="8">
        <f>0.409*SIN(((2*PI()*'Data 4day'!A294)/365)-1.39)</f>
        <v>-3.3386421484746936E-2</v>
      </c>
      <c r="D295" s="8">
        <f>ACOS(-TAN('Data 4day'!$E$2*PI()/180)*TAN(C295))</f>
        <v>1.5602078108403314</v>
      </c>
      <c r="E295" s="23">
        <f>('Data 4day'!C295+'Data 4day'!D295)/2</f>
        <v>28</v>
      </c>
      <c r="F295" s="8">
        <f t="shared" si="16"/>
        <v>0.22008034247018868</v>
      </c>
      <c r="G295" s="8">
        <f>'Data 4day'!E294*4.87/LN(67.8*'Data 4day'!$H$2-5.42)</f>
        <v>4.7232715177022104</v>
      </c>
      <c r="H295" s="8">
        <f>0.6108*EXP(17.27*'Data 4day'!C295/('Data 4day'!C295+237.3))</f>
        <v>5.6226812384961216</v>
      </c>
      <c r="I295" s="8">
        <f>0.6108*EXP(17.27*'Data 4day'!D295/('Data 4day'!D295+237.3))</f>
        <v>2.4870053972720654</v>
      </c>
      <c r="J295" s="8">
        <f t="shared" si="17"/>
        <v>4.0548433178840932</v>
      </c>
      <c r="K295" s="8">
        <f>(I295*'Data 4day'!F295+H295*'Data 4day'!G295)/200</f>
        <v>1.1402276877690276</v>
      </c>
      <c r="L295" s="8">
        <f>24*60/PI()*0.0082*B295*(D295*SIN('Data 4day'!$E$2)*SIN(C295)+COS('Data 4day'!$E$2)*COS(C295)*SIN(D295))</f>
        <v>1.3481181074726762</v>
      </c>
      <c r="M295" s="8">
        <f>(0.75+2/100000*'Data 4day'!$E$3)*L295</f>
        <v>1.025109008922223</v>
      </c>
      <c r="N295" s="8">
        <f>(0.25+0.5*(1-'Data 4day'!H295/8))*L295</f>
        <v>1.0110885806045071</v>
      </c>
      <c r="O295" s="8">
        <f t="shared" si="18"/>
        <v>0.7785382070654705</v>
      </c>
      <c r="P295" s="8">
        <f>4.903*(10^(-9))*(0.34-0.14*SQRT(K295))*(1.35*(N295/M295)-0.35)*(('Data 4day'!C295+273.16)^4+('Data 4day'!D295+273.16)^4)/2</f>
        <v>7.5660906374978749</v>
      </c>
      <c r="Q295" s="8">
        <f t="shared" si="19"/>
        <v>-6.7875524304324042</v>
      </c>
    </row>
    <row r="296" spans="1:17" x14ac:dyDescent="0.3">
      <c r="A296" s="37">
        <v>43908</v>
      </c>
      <c r="B296" s="8">
        <f>1+0.033*COS(2*'Data 4day'!A295*PI()/365)</f>
        <v>1.0080140408291658</v>
      </c>
      <c r="C296" s="8">
        <f>0.409*SIN(((2*PI()*'Data 4day'!A295)/365)-1.39)</f>
        <v>-2.6364707357109361E-2</v>
      </c>
      <c r="D296" s="8">
        <f>ACOS(-TAN('Data 4day'!$E$2*PI()/180)*TAN(C296))</f>
        <v>1.5624359787046203</v>
      </c>
      <c r="E296" s="23">
        <f>('Data 4day'!C296+'Data 4day'!D296)/2</f>
        <v>28.5</v>
      </c>
      <c r="F296" s="8">
        <f t="shared" si="16"/>
        <v>0.22571768686715196</v>
      </c>
      <c r="G296" s="8">
        <f>'Data 4day'!E295*4.87/LN(67.8*'Data 4day'!$H$2-5.42)</f>
        <v>5.0011110187435168</v>
      </c>
      <c r="H296" s="8">
        <f>0.6108*EXP(17.27*'Data 4day'!C296/('Data 4day'!C296+237.3))</f>
        <v>5.6226812384961216</v>
      </c>
      <c r="I296" s="8">
        <f>0.6108*EXP(17.27*'Data 4day'!D296/('Data 4day'!D296+237.3))</f>
        <v>2.6439311922105757</v>
      </c>
      <c r="J296" s="8">
        <f t="shared" si="17"/>
        <v>4.1333062153533486</v>
      </c>
      <c r="K296" s="8">
        <f>(I296*'Data 4day'!F296+H296*'Data 4day'!G296)/200</f>
        <v>1.2696062668669141</v>
      </c>
      <c r="L296" s="8">
        <f>24*60/PI()*0.0082*B296*(D296*SIN('Data 4day'!$E$2)*SIN(C296)+COS('Data 4day'!$E$2)*COS(C296)*SIN(D296))</f>
        <v>1.3083680082280043</v>
      </c>
      <c r="M296" s="8">
        <f>(0.75+2/100000*'Data 4day'!$E$3)*L296</f>
        <v>0.99488303345657436</v>
      </c>
      <c r="N296" s="8">
        <f>(0.25+0.5*(1-'Data 4day'!H296/8))*L296</f>
        <v>0.73595700462825242</v>
      </c>
      <c r="O296" s="8">
        <f t="shared" si="18"/>
        <v>0.56668689356375435</v>
      </c>
      <c r="P296" s="8">
        <f>4.903*(10^(-9))*(0.34-0.14*SQRT(K296))*(1.35*(N296/M296)-0.35)*(('Data 4day'!C296+273.16)^4+('Data 4day'!D296+273.16)^4)/2</f>
        <v>4.8131151562317918</v>
      </c>
      <c r="Q296" s="8">
        <f t="shared" si="19"/>
        <v>-4.2464282626680374</v>
      </c>
    </row>
    <row r="297" spans="1:17" x14ac:dyDescent="0.3">
      <c r="A297" s="37">
        <v>43909</v>
      </c>
      <c r="B297" s="8">
        <f>1+0.033*COS(2*'Data 4day'!A296*PI()/365)</f>
        <v>1.0074618176217736</v>
      </c>
      <c r="C297" s="8">
        <f>0.409*SIN(((2*PI()*'Data 4day'!A296)/365)-1.39)</f>
        <v>-1.9335180797684971E-2</v>
      </c>
      <c r="D297" s="8">
        <f>ACOS(-TAN('Data 4day'!$E$2*PI()/180)*TAN(C297))</f>
        <v>1.5646657577721395</v>
      </c>
      <c r="E297" s="23">
        <f>('Data 4day'!C297+'Data 4day'!D297)/2</f>
        <v>28</v>
      </c>
      <c r="F297" s="8">
        <f t="shared" si="16"/>
        <v>0.22008034247018868</v>
      </c>
      <c r="G297" s="8">
        <f>'Data 4day'!E296*4.87/LN(67.8*'Data 4day'!$H$2-5.42)</f>
        <v>4.7232715177022104</v>
      </c>
      <c r="H297" s="8">
        <f>0.6108*EXP(17.27*'Data 4day'!C297/('Data 4day'!C297+237.3))</f>
        <v>5.3192602098598769</v>
      </c>
      <c r="I297" s="8">
        <f>0.6108*EXP(17.27*'Data 4day'!D297/('Data 4day'!D297+237.3))</f>
        <v>2.6439311922105757</v>
      </c>
      <c r="J297" s="8">
        <f t="shared" si="17"/>
        <v>3.9815957010352263</v>
      </c>
      <c r="K297" s="8">
        <f>(I297*'Data 4day'!F297+H297*'Data 4day'!G297)/200</f>
        <v>1.0742458936435428</v>
      </c>
      <c r="L297" s="8">
        <f>24*60/PI()*0.0082*B297*(D297*SIN('Data 4day'!$E$2)*SIN(C297)+COS('Data 4day'!$E$2)*COS(C297)*SIN(D297))</f>
        <v>1.2684307508392896</v>
      </c>
      <c r="M297" s="8">
        <f>(0.75+2/100000*'Data 4day'!$E$3)*L297</f>
        <v>0.96451474293819572</v>
      </c>
      <c r="N297" s="8">
        <f>(0.25+0.5*(1-'Data 4day'!H297/8))*L297</f>
        <v>0.63421537541964479</v>
      </c>
      <c r="O297" s="8">
        <f t="shared" si="18"/>
        <v>0.48834583907312651</v>
      </c>
      <c r="P297" s="8">
        <f>4.903*(10^(-9))*(0.34-0.14*SQRT(K297))*(1.35*(N297/M297)-0.35)*(('Data 4day'!C297+273.16)^4+('Data 4day'!D297+273.16)^4)/2</f>
        <v>4.2366174093502931</v>
      </c>
      <c r="Q297" s="8">
        <f t="shared" si="19"/>
        <v>-3.7482715702771667</v>
      </c>
    </row>
    <row r="298" spans="1:17" x14ac:dyDescent="0.3">
      <c r="A298" s="37">
        <v>43910</v>
      </c>
      <c r="B298" s="8">
        <f>1+0.033*COS(2*'Data 4day'!A297*PI()/365)</f>
        <v>1.0069073833167805</v>
      </c>
      <c r="C298" s="8">
        <f>0.409*SIN(((2*PI()*'Data 4day'!A297)/365)-1.39)</f>
        <v>-1.2299924806902758E-2</v>
      </c>
      <c r="D298" s="8">
        <f>ACOS(-TAN('Data 4day'!$E$2*PI()/180)*TAN(C298))</f>
        <v>1.5668967169076633</v>
      </c>
      <c r="E298" s="23">
        <f>('Data 4day'!C298+'Data 4day'!D298)/2</f>
        <v>27.5</v>
      </c>
      <c r="F298" s="8">
        <f t="shared" si="16"/>
        <v>0.21456176978003966</v>
      </c>
      <c r="G298" s="8">
        <f>'Data 4day'!E297*4.87/LN(67.8*'Data 4day'!$H$2-5.42)</f>
        <v>2.5005555093717584</v>
      </c>
      <c r="H298" s="8">
        <f>0.6108*EXP(17.27*'Data 4day'!C298/('Data 4day'!C298+237.3))</f>
        <v>5.030147795606851</v>
      </c>
      <c r="I298" s="8">
        <f>0.6108*EXP(17.27*'Data 4day'!D298/('Data 4day'!D298+237.3))</f>
        <v>2.6439311922105757</v>
      </c>
      <c r="J298" s="8">
        <f t="shared" si="17"/>
        <v>3.8370394939087134</v>
      </c>
      <c r="K298" s="8">
        <f>(I298*'Data 4day'!F298+H298*'Data 4day'!G298)/200</f>
        <v>1.2871741266153571</v>
      </c>
      <c r="L298" s="8">
        <f>24*60/PI()*0.0082*B298*(D298*SIN('Data 4day'!$E$2)*SIN(C298)+COS('Data 4day'!$E$2)*COS(C298)*SIN(D298))</f>
        <v>1.2283202712064942</v>
      </c>
      <c r="M298" s="8">
        <f>(0.75+2/100000*'Data 4day'!$E$3)*L298</f>
        <v>0.93401473422541814</v>
      </c>
      <c r="N298" s="8">
        <f>(0.25+0.5*(1-'Data 4day'!H298/8))*L298</f>
        <v>0.53739011865284125</v>
      </c>
      <c r="O298" s="8">
        <f t="shared" si="18"/>
        <v>0.41379039136268775</v>
      </c>
      <c r="P298" s="8">
        <f>4.903*(10^(-9))*(0.34-0.14*SQRT(K298))*(1.35*(N298/M298)-0.35)*(('Data 4day'!C298+273.16)^4+('Data 4day'!D298+273.16)^4)/2</f>
        <v>3.1035736922496202</v>
      </c>
      <c r="Q298" s="8">
        <f t="shared" si="19"/>
        <v>-2.6897833008869325</v>
      </c>
    </row>
    <row r="299" spans="1:17" x14ac:dyDescent="0.3">
      <c r="A299" s="37">
        <v>43911</v>
      </c>
      <c r="B299" s="8">
        <f>1+0.033*COS(2*'Data 4day'!A298*PI()/365)</f>
        <v>1.0063509022050374</v>
      </c>
      <c r="C299" s="8">
        <f>0.409*SIN(((2*PI()*'Data 4day'!A298)/365)-1.39)</f>
        <v>-5.2610240829462336E-3</v>
      </c>
      <c r="D299" s="8">
        <f>ACOS(-TAN('Data 4day'!$E$2*PI()/180)*TAN(C299))</f>
        <v>1.5691284260534026</v>
      </c>
      <c r="E299" s="23">
        <f>('Data 4day'!C299+'Data 4day'!D299)/2</f>
        <v>27</v>
      </c>
      <c r="F299" s="8">
        <f t="shared" si="16"/>
        <v>0.20915998442580919</v>
      </c>
      <c r="G299" s="8">
        <f>'Data 4day'!E298*4.87/LN(67.8*'Data 4day'!$H$2-5.42)</f>
        <v>3.334074012495678</v>
      </c>
      <c r="H299" s="8">
        <f>0.6108*EXP(17.27*'Data 4day'!C299/('Data 4day'!C299+237.3))</f>
        <v>5.3192602098598769</v>
      </c>
      <c r="I299" s="8">
        <f>0.6108*EXP(17.27*'Data 4day'!D299/('Data 4day'!D299+237.3))</f>
        <v>2.3382812709274461</v>
      </c>
      <c r="J299" s="8">
        <f t="shared" si="17"/>
        <v>3.8287707403936615</v>
      </c>
      <c r="K299" s="8">
        <f>(I299*'Data 4day'!F299+H299*'Data 4day'!G299)/200</f>
        <v>1.3462225831414691</v>
      </c>
      <c r="L299" s="8">
        <f>24*60/PI()*0.0082*B299*(D299*SIN('Data 4day'!$E$2)*SIN(C299)+COS('Data 4day'!$E$2)*COS(C299)*SIN(D299))</f>
        <v>1.1880506784846325</v>
      </c>
      <c r="M299" s="8">
        <f>(0.75+2/100000*'Data 4day'!$E$3)*L299</f>
        <v>0.9033937359197145</v>
      </c>
      <c r="N299" s="8">
        <f>(0.25+0.5*(1-'Data 4day'!H299/8))*L299</f>
        <v>0.74253167405289533</v>
      </c>
      <c r="O299" s="8">
        <f t="shared" si="18"/>
        <v>0.57174938902072947</v>
      </c>
      <c r="P299" s="8">
        <f>4.903*(10^(-9))*(0.34-0.14*SQRT(K299))*(1.35*(N299/M299)-0.35)*(('Data 4day'!C299+273.16)^4+('Data 4day'!D299+273.16)^4)/2</f>
        <v>5.3855721766205722</v>
      </c>
      <c r="Q299" s="8">
        <f t="shared" si="19"/>
        <v>-4.8138227875998432</v>
      </c>
    </row>
    <row r="300" spans="1:17" x14ac:dyDescent="0.3">
      <c r="A300" s="37">
        <v>43912</v>
      </c>
      <c r="B300" s="8">
        <f>1+0.033*COS(2*'Data 4day'!A299*PI()/365)</f>
        <v>1.0057925391839071</v>
      </c>
      <c r="C300" s="8">
        <f>0.409*SIN(((2*PI()*'Data 4day'!A299)/365)-1.39)</f>
        <v>1.7794355959882655E-3</v>
      </c>
      <c r="D300" s="8">
        <f>ACOS(-TAN('Data 4day'!$E$2*PI()/180)*TAN(C300))</f>
        <v>1.5713604558379484</v>
      </c>
      <c r="E300" s="23">
        <f>('Data 4day'!C300+'Data 4day'!D300)/2</f>
        <v>27.5</v>
      </c>
      <c r="F300" s="8">
        <f t="shared" si="16"/>
        <v>0.21456176978003966</v>
      </c>
      <c r="G300" s="8">
        <f>'Data 4day'!E299*4.87/LN(67.8*'Data 4day'!$H$2-5.42)</f>
        <v>4.1675925156195976</v>
      </c>
      <c r="H300" s="8">
        <f>0.6108*EXP(17.27*'Data 4day'!C300/('Data 4day'!C300+237.3))</f>
        <v>5.6226812384961216</v>
      </c>
      <c r="I300" s="8">
        <f>0.6108*EXP(17.27*'Data 4day'!D300/('Data 4day'!D300+237.3))</f>
        <v>2.3382812709274461</v>
      </c>
      <c r="J300" s="8">
        <f t="shared" si="17"/>
        <v>3.9804812547117838</v>
      </c>
      <c r="K300" s="8">
        <f>(I300*'Data 4day'!F300+H300*'Data 4day'!G300)/200</f>
        <v>1.2142163509075596</v>
      </c>
      <c r="L300" s="8">
        <f>24*60/PI()*0.0082*B300*(D300*SIN('Data 4day'!$E$2)*SIN(C300)+COS('Data 4day'!$E$2)*COS(C300)*SIN(D300))</f>
        <v>1.1476362447191577</v>
      </c>
      <c r="M300" s="8">
        <f>(0.75+2/100000*'Data 4day'!$E$3)*L300</f>
        <v>0.87266260048444744</v>
      </c>
      <c r="N300" s="8">
        <f>(0.25+0.5*(1-'Data 4day'!H300/8))*L300</f>
        <v>0.86072718353936828</v>
      </c>
      <c r="O300" s="8">
        <f t="shared" si="18"/>
        <v>0.66275993132531363</v>
      </c>
      <c r="P300" s="8">
        <f>4.903*(10^(-9))*(0.34-0.14*SQRT(K300))*(1.35*(N300/M300)-0.35)*(('Data 4day'!C300+273.16)^4+('Data 4day'!D300+273.16)^4)/2</f>
        <v>7.3312142596359635</v>
      </c>
      <c r="Q300" s="8">
        <f t="shared" si="19"/>
        <v>-6.6684543283106503</v>
      </c>
    </row>
    <row r="301" spans="1:17" x14ac:dyDescent="0.3">
      <c r="A301" s="37">
        <v>43913</v>
      </c>
      <c r="B301" s="8">
        <f>1+0.033*COS(2*'Data 4day'!A300*PI()/365)</f>
        <v>1.0052324597084035</v>
      </c>
      <c r="C301" s="8">
        <f>0.409*SIN(((2*PI()*'Data 4day'!A300)/365)-1.39)</f>
        <v>8.8193679897523095E-3</v>
      </c>
      <c r="D301" s="8">
        <f>ACOS(-TAN('Data 4day'!$E$2*PI()/180)*TAN(C301))</f>
        <v>1.5735923771837079</v>
      </c>
      <c r="E301" s="23">
        <f>('Data 4day'!C301+'Data 4day'!D301)/2</f>
        <v>27</v>
      </c>
      <c r="F301" s="8">
        <f t="shared" si="16"/>
        <v>0.20915998442580919</v>
      </c>
      <c r="G301" s="8">
        <f>'Data 4day'!E300*4.87/LN(67.8*'Data 4day'!$H$2-5.42)</f>
        <v>2.5005555093717584</v>
      </c>
      <c r="H301" s="8">
        <f>0.6108*EXP(17.27*'Data 4day'!C301/('Data 4day'!C301+237.3))</f>
        <v>5.6226812384961216</v>
      </c>
      <c r="I301" s="8">
        <f>0.6108*EXP(17.27*'Data 4day'!D301/('Data 4day'!D301+237.3))</f>
        <v>2.1973933238855259</v>
      </c>
      <c r="J301" s="8">
        <f t="shared" si="17"/>
        <v>3.9100372811908235</v>
      </c>
      <c r="K301" s="8">
        <f>(I301*'Data 4day'!F301+H301*'Data 4day'!G301)/200</f>
        <v>1.3875825995945075</v>
      </c>
      <c r="L301" s="8">
        <f>24*60/PI()*0.0082*B301*(D301*SIN('Data 4day'!$E$2)*SIN(C301)+COS('Data 4day'!$E$2)*COS(C301)*SIN(D301))</f>
        <v>1.1070913943288376</v>
      </c>
      <c r="M301" s="8">
        <f>(0.75+2/100000*'Data 4day'!$E$3)*L301</f>
        <v>0.8418322962476481</v>
      </c>
      <c r="N301" s="8">
        <f>(0.25+0.5*(1-'Data 4day'!H301/8))*L301</f>
        <v>0.62273890930997111</v>
      </c>
      <c r="O301" s="8">
        <f t="shared" si="18"/>
        <v>0.47950896016867778</v>
      </c>
      <c r="P301" s="8">
        <f>4.903*(10^(-9))*(0.34-0.14*SQRT(K301))*(1.35*(N301/M301)-0.35)*(('Data 4day'!C301+273.16)^4+('Data 4day'!D301+273.16)^4)/2</f>
        <v>4.5392460312454315</v>
      </c>
      <c r="Q301" s="8">
        <f t="shared" si="19"/>
        <v>-4.0597370710767535</v>
      </c>
    </row>
    <row r="302" spans="1:17" x14ac:dyDescent="0.3">
      <c r="A302" s="37">
        <v>43914</v>
      </c>
      <c r="B302" s="8">
        <f>1+0.033*COS(2*'Data 4day'!A301*PI()/365)</f>
        <v>1.0046708297421625</v>
      </c>
      <c r="C302" s="8">
        <f>0.409*SIN(((2*PI()*'Data 4day'!A301)/365)-1.39)</f>
        <v>1.5856687014443618E-2</v>
      </c>
      <c r="D302" s="8">
        <f>ACOS(-TAN('Data 4day'!$E$2*PI()/180)*TAN(C302))</f>
        <v>1.5758237609136951</v>
      </c>
      <c r="E302" s="23">
        <f>('Data 4day'!C302+'Data 4day'!D302)/2</f>
        <v>28.5</v>
      </c>
      <c r="F302" s="8">
        <f t="shared" si="16"/>
        <v>0.22571768686715196</v>
      </c>
      <c r="G302" s="8">
        <f>'Data 4day'!E301*4.87/LN(67.8*'Data 4day'!$H$2-5.42)</f>
        <v>3.8897530145782908</v>
      </c>
      <c r="H302" s="8">
        <f>0.6108*EXP(17.27*'Data 4day'!C302/('Data 4day'!C302+237.3))</f>
        <v>5.9409977016273503</v>
      </c>
      <c r="I302" s="8">
        <f>0.6108*EXP(17.27*'Data 4day'!D302/('Data 4day'!D302+237.3))</f>
        <v>2.4870053972720654</v>
      </c>
      <c r="J302" s="8">
        <f t="shared" si="17"/>
        <v>4.2140015494497076</v>
      </c>
      <c r="K302" s="8">
        <f>(I302*'Data 4day'!F302+H302*'Data 4day'!G302)/200</f>
        <v>1.2780262544125529</v>
      </c>
      <c r="L302" s="8">
        <f>24*60/PI()*0.0082*B302*(D302*SIN('Data 4day'!$E$2)*SIN(C302)+COS('Data 4day'!$E$2)*COS(C302)*SIN(D302))</f>
        <v>1.0664306934566543</v>
      </c>
      <c r="M302" s="8">
        <f>(0.75+2/100000*'Data 4day'!$E$3)*L302</f>
        <v>0.81091389930443991</v>
      </c>
      <c r="N302" s="8">
        <f>(0.25+0.5*(1-'Data 4day'!H302/8))*L302</f>
        <v>0.66651918341040894</v>
      </c>
      <c r="O302" s="8">
        <f t="shared" si="18"/>
        <v>0.51321977122601492</v>
      </c>
      <c r="P302" s="8">
        <f>4.903*(10^(-9))*(0.34-0.14*SQRT(K302))*(1.35*(N302/M302)-0.35)*(('Data 4day'!C302+273.16)^4+('Data 4day'!D302+273.16)^4)/2</f>
        <v>5.6254922210738734</v>
      </c>
      <c r="Q302" s="8">
        <f t="shared" si="19"/>
        <v>-5.1122724498478584</v>
      </c>
    </row>
    <row r="303" spans="1:17" x14ac:dyDescent="0.3">
      <c r="A303" s="37">
        <v>43915</v>
      </c>
      <c r="B303" s="8">
        <f>1+0.033*COS(2*'Data 4day'!A302*PI()/365)</f>
        <v>1.0041078157082641</v>
      </c>
      <c r="C303" s="8">
        <f>0.409*SIN(((2*PI()*'Data 4day'!A302)/365)-1.39)</f>
        <v>2.2889307360557033E-2</v>
      </c>
      <c r="D303" s="8">
        <f>ACOS(-TAN('Data 4day'!$E$2*PI()/180)*TAN(C303))</f>
        <v>1.5780541773585404</v>
      </c>
      <c r="E303" s="23">
        <f>('Data 4day'!C303+'Data 4day'!D303)/2</f>
        <v>28.5</v>
      </c>
      <c r="F303" s="8">
        <f t="shared" si="16"/>
        <v>0.22571768686715196</v>
      </c>
      <c r="G303" s="8">
        <f>'Data 4day'!E302*4.87/LN(67.8*'Data 4day'!$H$2-5.42)</f>
        <v>3.8897530145782908</v>
      </c>
      <c r="H303" s="8">
        <f>0.6108*EXP(17.27*'Data 4day'!C303/('Data 4day'!C303+237.3))</f>
        <v>5.9409977016273503</v>
      </c>
      <c r="I303" s="8">
        <f>0.6108*EXP(17.27*'Data 4day'!D303/('Data 4day'!D303+237.3))</f>
        <v>2.4870053972720654</v>
      </c>
      <c r="J303" s="8">
        <f t="shared" si="17"/>
        <v>4.2140015494497076</v>
      </c>
      <c r="K303" s="8">
        <f>(I303*'Data 4day'!F303+H303*'Data 4day'!G303)/200</f>
        <v>1.615130011101497</v>
      </c>
      <c r="L303" s="8">
        <f>24*60/PI()*0.0082*B303*(D303*SIN('Data 4day'!$E$2)*SIN(C303)+COS('Data 4day'!$E$2)*COS(C303)*SIN(D303))</f>
        <v>1.0256688392093076</v>
      </c>
      <c r="M303" s="8">
        <f>(0.75+2/100000*'Data 4day'!$E$3)*L303</f>
        <v>0.77991858533475744</v>
      </c>
      <c r="N303" s="8">
        <f>(0.25+0.5*(1-'Data 4day'!H303/8))*L303</f>
        <v>0.64104302450581729</v>
      </c>
      <c r="O303" s="8">
        <f t="shared" si="18"/>
        <v>0.49360312886947932</v>
      </c>
      <c r="P303" s="8">
        <f>4.903*(10^(-9))*(0.34-0.14*SQRT(K303))*(1.35*(N303/M303)-0.35)*(('Data 4day'!C303+273.16)^4+('Data 4day'!D303+273.16)^4)/2</f>
        <v>5.0171264188351978</v>
      </c>
      <c r="Q303" s="8">
        <f t="shared" si="19"/>
        <v>-4.5235232899657181</v>
      </c>
    </row>
    <row r="304" spans="1:17" x14ac:dyDescent="0.3">
      <c r="A304" s="37">
        <v>43916</v>
      </c>
      <c r="B304" s="8">
        <f>1+0.033*COS(2*'Data 4day'!A303*PI()/365)</f>
        <v>1.0035435844399174</v>
      </c>
      <c r="C304" s="8">
        <f>0.409*SIN(((2*PI()*'Data 4day'!A303)/365)-1.39)</f>
        <v>2.9915145110907808E-2</v>
      </c>
      <c r="D304" s="8">
        <f>ACOS(-TAN('Data 4day'!$E$2*PI()/180)*TAN(C304))</f>
        <v>1.5802831959645807</v>
      </c>
      <c r="E304" s="23">
        <f>('Data 4day'!C304+'Data 4day'!D304)/2</f>
        <v>28.5</v>
      </c>
      <c r="F304" s="8">
        <f t="shared" si="16"/>
        <v>0.22571768686715196</v>
      </c>
      <c r="G304" s="8">
        <f>'Data 4day'!E303*4.87/LN(67.8*'Data 4day'!$H$2-5.42)</f>
        <v>3.6119135135369844</v>
      </c>
      <c r="H304" s="8">
        <f>0.6108*EXP(17.27*'Data 4day'!C304/('Data 4day'!C304+237.3))</f>
        <v>5.9409977016273503</v>
      </c>
      <c r="I304" s="8">
        <f>0.6108*EXP(17.27*'Data 4day'!D304/('Data 4day'!D304+237.3))</f>
        <v>2.4870053972720654</v>
      </c>
      <c r="J304" s="8">
        <f t="shared" si="17"/>
        <v>4.2140015494497076</v>
      </c>
      <c r="K304" s="8">
        <f>(I304*'Data 4day'!F304+H304*'Data 4day'!G304)/200</f>
        <v>1.1833809730570866</v>
      </c>
      <c r="L304" s="8">
        <f>24*60/PI()*0.0082*B304*(D304*SIN('Data 4day'!$E$2)*SIN(C304)+COS('Data 4day'!$E$2)*COS(C304)*SIN(D304))</f>
        <v>0.98482064880582221</v>
      </c>
      <c r="M304" s="8">
        <f>(0.75+2/100000*'Data 4day'!$E$3)*L304</f>
        <v>0.74885762135194722</v>
      </c>
      <c r="N304" s="8">
        <f>(0.25+0.5*(1-'Data 4day'!H304/8))*L304</f>
        <v>0.67706419605400281</v>
      </c>
      <c r="O304" s="8">
        <f t="shared" si="18"/>
        <v>0.5213394309615822</v>
      </c>
      <c r="P304" s="8">
        <f>4.903*(10^(-9))*(0.34-0.14*SQRT(K304))*(1.35*(N304/M304)-0.35)*(('Data 4day'!C304+273.16)^4+('Data 4day'!D304+273.16)^4)/2</f>
        <v>6.6591500192771509</v>
      </c>
      <c r="Q304" s="8">
        <f t="shared" si="19"/>
        <v>-6.1378105883155687</v>
      </c>
    </row>
    <row r="305" spans="1:17" x14ac:dyDescent="0.3">
      <c r="A305" s="37">
        <v>43917</v>
      </c>
      <c r="B305" s="8">
        <f>1+0.033*COS(2*'Data 4day'!A304*PI()/365)</f>
        <v>1.0029783031310244</v>
      </c>
      <c r="C305" s="8">
        <f>0.409*SIN(((2*PI()*'Data 4day'!A304)/365)-1.39)</f>
        <v>3.693211835814051E-2</v>
      </c>
      <c r="D305" s="8">
        <f>ACOS(-TAN('Data 4day'!$E$2*PI()/180)*TAN(C305))</f>
        <v>1.5825103849038935</v>
      </c>
      <c r="E305" s="23">
        <f>('Data 4day'!C305+'Data 4day'!D305)/2</f>
        <v>28.5</v>
      </c>
      <c r="F305" s="8">
        <f t="shared" si="16"/>
        <v>0.22571768686715196</v>
      </c>
      <c r="G305" s="8">
        <f>'Data 4day'!E304*4.87/LN(67.8*'Data 4day'!$H$2-5.42)</f>
        <v>4.445432016660904</v>
      </c>
      <c r="H305" s="8">
        <f>0.6108*EXP(17.27*'Data 4day'!C305/('Data 4day'!C305+237.3))</f>
        <v>5.6226812384961216</v>
      </c>
      <c r="I305" s="8">
        <f>0.6108*EXP(17.27*'Data 4day'!D305/('Data 4day'!D305+237.3))</f>
        <v>2.6439311922105757</v>
      </c>
      <c r="J305" s="8">
        <f t="shared" si="17"/>
        <v>4.1333062153533486</v>
      </c>
      <c r="K305" s="8">
        <f>(I305*'Data 4day'!F305+H305*'Data 4day'!G305)/200</f>
        <v>1.0811828948714242</v>
      </c>
      <c r="L305" s="8">
        <f>24*60/PI()*0.0082*B305*(D305*SIN('Data 4day'!$E$2)*SIN(C305)+COS('Data 4day'!$E$2)*COS(C305)*SIN(D305))</f>
        <v>0.94390104865568991</v>
      </c>
      <c r="M305" s="8">
        <f>(0.75+2/100000*'Data 4day'!$E$3)*L305</f>
        <v>0.71774235739778658</v>
      </c>
      <c r="N305" s="8">
        <f>(0.25+0.5*(1-'Data 4day'!H305/8))*L305</f>
        <v>0.47195052432784496</v>
      </c>
      <c r="O305" s="8">
        <f t="shared" si="18"/>
        <v>0.36340190373244063</v>
      </c>
      <c r="P305" s="8">
        <f>4.903*(10^(-9))*(0.34-0.14*SQRT(K305))*(1.35*(N305/M305)-0.35)*(('Data 4day'!C305+273.16)^4+('Data 4day'!D305+273.16)^4)/2</f>
        <v>4.2563030806040985</v>
      </c>
      <c r="Q305" s="8">
        <f t="shared" si="19"/>
        <v>-3.8929011768716579</v>
      </c>
    </row>
    <row r="306" spans="1:17" x14ac:dyDescent="0.3">
      <c r="A306" s="37">
        <v>43918</v>
      </c>
      <c r="B306" s="8">
        <f>1+0.033*COS(2*'Data 4day'!A305*PI()/365)</f>
        <v>1.0024121392866365</v>
      </c>
      <c r="C306" s="8">
        <f>0.409*SIN(((2*PI()*'Data 4day'!A305)/365)-1.39)</f>
        <v>4.3938147821643299E-2</v>
      </c>
      <c r="D306" s="8">
        <f>ACOS(-TAN('Data 4day'!$E$2*PI()/180)*TAN(C306))</f>
        <v>1.5847353106871451</v>
      </c>
      <c r="E306" s="23">
        <f>('Data 4day'!C306+'Data 4day'!D306)/2</f>
        <v>29</v>
      </c>
      <c r="F306" s="8">
        <f t="shared" si="16"/>
        <v>0.23147581029180006</v>
      </c>
      <c r="G306" s="8">
        <f>'Data 4day'!E305*4.87/LN(67.8*'Data 4day'!$H$2-5.42)</f>
        <v>3.8897530145782908</v>
      </c>
      <c r="H306" s="8">
        <f>0.6108*EXP(17.27*'Data 4day'!C306/('Data 4day'!C306+237.3))</f>
        <v>6.2748150241265215</v>
      </c>
      <c r="I306" s="8">
        <f>0.6108*EXP(17.27*'Data 4day'!D306/('Data 4day'!D306+237.3))</f>
        <v>2.4870053972720654</v>
      </c>
      <c r="J306" s="8">
        <f t="shared" si="17"/>
        <v>4.3809102106992936</v>
      </c>
      <c r="K306" s="8">
        <f>(I306*'Data 4day'!F306+H306*'Data 4day'!G306)/200</f>
        <v>0.99881326607507115</v>
      </c>
      <c r="L306" s="8">
        <f>24*60/PI()*0.0082*B306*(D306*SIN('Data 4day'!$E$2)*SIN(C306)+COS('Data 4day'!$E$2)*COS(C306)*SIN(D306))</f>
        <v>0.90292506338679934</v>
      </c>
      <c r="M306" s="8">
        <f>(0.75+2/100000*'Data 4day'!$E$3)*L306</f>
        <v>0.68658421819932214</v>
      </c>
      <c r="N306" s="8">
        <f>(0.25+0.5*(1-'Data 4day'!H306/8))*L306</f>
        <v>0.67719379754009945</v>
      </c>
      <c r="O306" s="8">
        <f t="shared" si="18"/>
        <v>0.52143922410587662</v>
      </c>
      <c r="P306" s="8">
        <f>4.903*(10^(-9))*(0.34-0.14*SQRT(K306))*(1.35*(N306/M306)-0.35)*(('Data 4day'!C306+273.16)^4+('Data 4day'!D306+273.16)^4)/2</f>
        <v>8.0602665034978696</v>
      </c>
      <c r="Q306" s="8">
        <f t="shared" si="19"/>
        <v>-7.5388272793919926</v>
      </c>
    </row>
    <row r="307" spans="1:17" x14ac:dyDescent="0.3">
      <c r="A307" s="37">
        <v>43919</v>
      </c>
      <c r="B307" s="8">
        <f>1+0.033*COS(2*'Data 4day'!A306*PI()/365)</f>
        <v>1.0018452606733199</v>
      </c>
      <c r="C307" s="8">
        <f>0.409*SIN(((2*PI()*'Data 4day'!A306)/365)-1.39)</f>
        <v>5.0931157463683645E-2</v>
      </c>
      <c r="D307" s="8">
        <f>ACOS(-TAN('Data 4day'!$E$2*PI()/180)*TAN(C307))</f>
        <v>1.5869575377801206</v>
      </c>
      <c r="E307" s="23">
        <f>('Data 4day'!C307+'Data 4day'!D307)/2</f>
        <v>29</v>
      </c>
      <c r="F307" s="8">
        <f t="shared" si="16"/>
        <v>0.23147581029180006</v>
      </c>
      <c r="G307" s="8">
        <f>'Data 4day'!E306*4.87/LN(67.8*'Data 4day'!$H$2-5.42)</f>
        <v>4.445432016660904</v>
      </c>
      <c r="H307" s="8">
        <f>0.6108*EXP(17.27*'Data 4day'!C307/('Data 4day'!C307+237.3))</f>
        <v>5.6226812384961216</v>
      </c>
      <c r="I307" s="8">
        <f>0.6108*EXP(17.27*'Data 4day'!D307/('Data 4day'!D307+237.3))</f>
        <v>2.809437622397069</v>
      </c>
      <c r="J307" s="8">
        <f t="shared" si="17"/>
        <v>4.2160594304465953</v>
      </c>
      <c r="K307" s="8">
        <f>(I307*'Data 4day'!F307+H307*'Data 4day'!G307)/200</f>
        <v>1.2366283030674583</v>
      </c>
      <c r="L307" s="8">
        <f>24*60/PI()*0.0082*B307*(D307*SIN('Data 4day'!$E$2)*SIN(C307)+COS('Data 4day'!$E$2)*COS(C307)*SIN(D307))</f>
        <v>0.86190780484317953</v>
      </c>
      <c r="M307" s="8">
        <f>(0.75+2/100000*'Data 4day'!$E$3)*L307</f>
        <v>0.6553946948027537</v>
      </c>
      <c r="N307" s="8">
        <f>(0.25+0.5*(1-'Data 4day'!H307/8))*L307</f>
        <v>0.48482314022428846</v>
      </c>
      <c r="O307" s="8">
        <f t="shared" si="18"/>
        <v>0.37331381797270213</v>
      </c>
      <c r="P307" s="8">
        <f>4.903*(10^(-9))*(0.34-0.14*SQRT(K307))*(1.35*(N307/M307)-0.35)*(('Data 4day'!C307+273.16)^4+('Data 4day'!D307+273.16)^4)/2</f>
        <v>4.8978764832297541</v>
      </c>
      <c r="Q307" s="8">
        <f t="shared" si="19"/>
        <v>-4.5245626652570516</v>
      </c>
    </row>
    <row r="308" spans="1:17" x14ac:dyDescent="0.3">
      <c r="A308" s="37">
        <v>43920</v>
      </c>
      <c r="B308" s="8">
        <f>1+0.033*COS(2*'Data 4day'!A307*PI()/365)</f>
        <v>1.0012778352694418</v>
      </c>
      <c r="C308" s="8">
        <f>0.409*SIN(((2*PI()*'Data 4day'!A307)/365)-1.39)</f>
        <v>5.7909075104583277E-2</v>
      </c>
      <c r="D308" s="8">
        <f>ACOS(-TAN('Data 4day'!$E$2*PI()/180)*TAN(C308))</f>
        <v>1.5891766282248165</v>
      </c>
      <c r="E308" s="23">
        <f>('Data 4day'!C308+'Data 4day'!D308)/2</f>
        <v>29.5</v>
      </c>
      <c r="F308" s="8">
        <f t="shared" si="16"/>
        <v>0.23735674310788871</v>
      </c>
      <c r="G308" s="8">
        <f>'Data 4day'!E307*4.87/LN(67.8*'Data 4day'!$H$2-5.42)</f>
        <v>3.0562345114543712</v>
      </c>
      <c r="H308" s="8">
        <f>0.6108*EXP(17.27*'Data 4day'!C308/('Data 4day'!C308+237.3))</f>
        <v>6.2748150241265215</v>
      </c>
      <c r="I308" s="8">
        <f>0.6108*EXP(17.27*'Data 4day'!D308/('Data 4day'!D308+237.3))</f>
        <v>2.6439311922105757</v>
      </c>
      <c r="J308" s="8">
        <f t="shared" si="17"/>
        <v>4.459373108168549</v>
      </c>
      <c r="K308" s="8">
        <f>(I308*'Data 4day'!F308+H308*'Data 4day'!G308)/200</f>
        <v>1.1298284289326614</v>
      </c>
      <c r="L308" s="8">
        <f>24*60/PI()*0.0082*B308*(D308*SIN('Data 4day'!$E$2)*SIN(C308)+COS('Data 4day'!$E$2)*COS(C308)*SIN(D308))</f>
        <v>0.82086446107233757</v>
      </c>
      <c r="M308" s="8">
        <f>(0.75+2/100000*'Data 4day'!$E$3)*L308</f>
        <v>0.62418533619940542</v>
      </c>
      <c r="N308" s="8">
        <f>(0.25+0.5*(1-'Data 4day'!H308/8))*L308</f>
        <v>0.4617362593531899</v>
      </c>
      <c r="O308" s="8">
        <f t="shared" si="18"/>
        <v>0.35553691970195622</v>
      </c>
      <c r="P308" s="8">
        <f>4.903*(10^(-9))*(0.34-0.14*SQRT(K308))*(1.35*(N308/M308)-0.35)*(('Data 4day'!C308+273.16)^4+('Data 4day'!D308+273.16)^4)/2</f>
        <v>5.1209978591009406</v>
      </c>
      <c r="Q308" s="8">
        <f t="shared" si="19"/>
        <v>-4.7654609393989844</v>
      </c>
    </row>
    <row r="309" spans="1:17" x14ac:dyDescent="0.3">
      <c r="A309" s="37">
        <v>43921</v>
      </c>
      <c r="B309" s="8">
        <f>1+0.033*COS(2*'Data 4day'!A308*PI()/365)</f>
        <v>1.0007100312153954</v>
      </c>
      <c r="C309" s="8">
        <f>0.409*SIN(((2*PI()*'Data 4day'!A308)/365)-1.39)</f>
        <v>6.4869833036749036E-2</v>
      </c>
      <c r="D309" s="8">
        <f>ACOS(-TAN('Data 4day'!$E$2*PI()/180)*TAN(C309))</f>
        <v>1.5913921412659768</v>
      </c>
      <c r="E309" s="23">
        <f>('Data 4day'!C309+'Data 4day'!D309)/2</f>
        <v>28.5</v>
      </c>
      <c r="F309" s="8">
        <f t="shared" si="16"/>
        <v>0.22571768686715196</v>
      </c>
      <c r="G309" s="8">
        <f>'Data 4day'!E308*4.87/LN(67.8*'Data 4day'!$H$2-5.42)</f>
        <v>2.5005555093717584</v>
      </c>
      <c r="H309" s="8">
        <f>0.6108*EXP(17.27*'Data 4day'!C309/('Data 4day'!C309+237.3))</f>
        <v>5.9409977016273503</v>
      </c>
      <c r="I309" s="8">
        <f>0.6108*EXP(17.27*'Data 4day'!D309/('Data 4day'!D309+237.3))</f>
        <v>2.4870053972720654</v>
      </c>
      <c r="J309" s="8">
        <f t="shared" si="17"/>
        <v>4.2140015494497076</v>
      </c>
      <c r="K309" s="8">
        <f>(I309*'Data 4day'!F309+H309*'Data 4day'!G309)/200</f>
        <v>1.3028963083852736</v>
      </c>
      <c r="L309" s="8">
        <f>24*60/PI()*0.0082*B309*(D309*SIN('Data 4day'!$E$2)*SIN(C309)+COS('Data 4day'!$E$2)*COS(C309)*SIN(D309))</f>
        <v>0.77981028532162255</v>
      </c>
      <c r="M309" s="8">
        <f>(0.75+2/100000*'Data 4day'!$E$3)*L309</f>
        <v>0.59296774095856175</v>
      </c>
      <c r="N309" s="8">
        <f>(0.25+0.5*(1-'Data 4day'!H309/8))*L309</f>
        <v>0.43864328549341269</v>
      </c>
      <c r="O309" s="8">
        <f t="shared" si="18"/>
        <v>0.33775532982992779</v>
      </c>
      <c r="P309" s="8">
        <f>4.903*(10^(-9))*(0.34-0.14*SQRT(K309))*(1.35*(N309/M309)-0.35)*(('Data 4day'!C309+273.16)^4+('Data 4day'!D309+273.16)^4)/2</f>
        <v>4.763232640506315</v>
      </c>
      <c r="Q309" s="8">
        <f t="shared" si="19"/>
        <v>-4.4254773106763876</v>
      </c>
    </row>
    <row r="310" spans="1:17" x14ac:dyDescent="0.3">
      <c r="A310" s="37">
        <v>43922</v>
      </c>
      <c r="B310" s="8">
        <f>1+0.033*COS(2*'Data 4day'!A309*PI()/365)</f>
        <v>1.000142016763776</v>
      </c>
      <c r="C310" s="8">
        <f>0.409*SIN(((2*PI()*'Data 4day'!A309)/365)-1.39)</f>
        <v>7.1811368637380357E-2</v>
      </c>
      <c r="D310" s="8">
        <f>ACOS(-TAN('Data 4day'!$E$2*PI()/180)*TAN(C310))</f>
        <v>1.5936036329839636</v>
      </c>
      <c r="E310" s="23">
        <f>('Data 4day'!C310+'Data 4day'!D310)/2</f>
        <v>28.5</v>
      </c>
      <c r="F310" s="8">
        <f t="shared" si="16"/>
        <v>0.22571768686715196</v>
      </c>
      <c r="G310" s="8">
        <f>'Data 4day'!E309*4.87/LN(67.8*'Data 4day'!$H$2-5.42)</f>
        <v>3.6119135135369844</v>
      </c>
      <c r="H310" s="8">
        <f>0.6108*EXP(17.27*'Data 4day'!C310/('Data 4day'!C310+237.3))</f>
        <v>5.6226812384961216</v>
      </c>
      <c r="I310" s="8">
        <f>0.6108*EXP(17.27*'Data 4day'!D310/('Data 4day'!D310+237.3))</f>
        <v>2.6439311922105757</v>
      </c>
      <c r="J310" s="8">
        <f t="shared" si="17"/>
        <v>4.1333062153533486</v>
      </c>
      <c r="K310" s="8">
        <f>(I310*'Data 4day'!F310+H310*'Data 4day'!G310)/200</f>
        <v>1.2977196730593947</v>
      </c>
      <c r="L310" s="8">
        <f>24*60/PI()*0.0082*B310*(D310*SIN('Data 4day'!$E$2)*SIN(C310)+COS('Data 4day'!$E$2)*COS(C310)*SIN(D310))</f>
        <v>0.73876058506266462</v>
      </c>
      <c r="M310" s="8">
        <f>(0.75+2/100000*'Data 4day'!$E$3)*L310</f>
        <v>0.56175354888165019</v>
      </c>
      <c r="N310" s="8">
        <f>(0.25+0.5*(1-'Data 4day'!H310/8))*L310</f>
        <v>0.41555282909774882</v>
      </c>
      <c r="O310" s="8">
        <f t="shared" si="18"/>
        <v>0.31997567840526658</v>
      </c>
      <c r="P310" s="8">
        <f>4.903*(10^(-9))*(0.34-0.14*SQRT(K310))*(1.35*(N310/M310)-0.35)*(('Data 4day'!C310+273.16)^4+('Data 4day'!D310+273.16)^4)/2</f>
        <v>4.7672434031845912</v>
      </c>
      <c r="Q310" s="8">
        <f t="shared" si="19"/>
        <v>-4.4472677247793246</v>
      </c>
    </row>
    <row r="311" spans="1:17" x14ac:dyDescent="0.3">
      <c r="A311" s="37">
        <v>43923</v>
      </c>
      <c r="B311" s="8">
        <f>1+0.033*COS(2*'Data 4day'!A310*PI()/365)</f>
        <v>0.99957396022952472</v>
      </c>
      <c r="C311" s="8">
        <f>0.409*SIN(((2*PI()*'Data 4day'!A310)/365)-1.39)</f>
        <v>7.8731624979668152E-2</v>
      </c>
      <c r="D311" s="8">
        <f>ACOS(-TAN('Data 4day'!$E$2*PI()/180)*TAN(C311))</f>
        <v>1.5958106559348635</v>
      </c>
      <c r="E311" s="23">
        <f>('Data 4day'!C311+'Data 4day'!D311)/2</f>
        <v>26</v>
      </c>
      <c r="F311" s="8">
        <f t="shared" si="16"/>
        <v>0.19869895242110683</v>
      </c>
      <c r="G311" s="8">
        <f>'Data 4day'!E310*4.87/LN(67.8*'Data 4day'!$H$2-5.42)</f>
        <v>2.7783950104130644</v>
      </c>
      <c r="H311" s="8">
        <f>0.6108*EXP(17.27*'Data 4day'!C311/('Data 4day'!C311+237.3))</f>
        <v>4.492592251118583</v>
      </c>
      <c r="I311" s="8">
        <f>0.6108*EXP(17.27*'Data 4day'!D311/('Data 4day'!D311+237.3))</f>
        <v>2.4870053972720654</v>
      </c>
      <c r="J311" s="8">
        <f t="shared" si="17"/>
        <v>3.4897988241953239</v>
      </c>
      <c r="K311" s="8">
        <f>(I311*'Data 4day'!F311+H311*'Data 4day'!G311)/200</f>
        <v>1.3931128735602802</v>
      </c>
      <c r="L311" s="8">
        <f>24*60/PI()*0.0082*B311*(D311*SIN('Data 4day'!$E$2)*SIN(C311)+COS('Data 4day'!$E$2)*COS(C311)*SIN(D311))</f>
        <v>0.69773071106252504</v>
      </c>
      <c r="M311" s="8">
        <f>(0.75+2/100000*'Data 4day'!$E$3)*L311</f>
        <v>0.53055443269194402</v>
      </c>
      <c r="N311" s="8">
        <f>(0.25+0.5*(1-'Data 4day'!H311/8))*L311</f>
        <v>0.26164901664844686</v>
      </c>
      <c r="O311" s="8">
        <f t="shared" si="18"/>
        <v>0.20146974281930408</v>
      </c>
      <c r="P311" s="8">
        <f>4.903*(10^(-9))*(0.34-0.14*SQRT(K311))*(1.35*(N311/M311)-0.35)*(('Data 4day'!C311+273.16)^4+('Data 4day'!D311+273.16)^4)/2</f>
        <v>2.1707400097268987</v>
      </c>
      <c r="Q311" s="8">
        <f t="shared" si="19"/>
        <v>-1.9692702669075945</v>
      </c>
    </row>
    <row r="312" spans="1:17" x14ac:dyDescent="0.3">
      <c r="A312" s="37">
        <v>43924</v>
      </c>
      <c r="B312" s="8">
        <f>1+0.033*COS(2*'Data 4day'!A311*PI()/365)</f>
        <v>0.99900602994005205</v>
      </c>
      <c r="C312" s="8">
        <f>0.409*SIN(((2*PI()*'Data 4day'!A311)/365)-1.39)</f>
        <v>8.5628551442306938E-2</v>
      </c>
      <c r="D312" s="8">
        <f>ACOS(-TAN('Data 4day'!$E$2*PI()/180)*TAN(C312))</f>
        <v>1.5980127587987378</v>
      </c>
      <c r="E312" s="23">
        <f>('Data 4day'!C312+'Data 4day'!D312)/2</f>
        <v>31.5</v>
      </c>
      <c r="F312" s="8">
        <f t="shared" si="16"/>
        <v>0.26214998710924375</v>
      </c>
      <c r="G312" s="8">
        <f>'Data 4day'!E311*4.87/LN(67.8*'Data 4day'!$H$2-5.42)</f>
        <v>1.667037006247839</v>
      </c>
      <c r="H312" s="8">
        <f>0.6108*EXP(17.27*'Data 4day'!C312/('Data 4day'!C312+237.3))</f>
        <v>6.6247576218785209</v>
      </c>
      <c r="I312" s="8">
        <f>0.6108*EXP(17.27*'Data 4day'!D312/('Data 4day'!D312+237.3))</f>
        <v>3.1677777175068473</v>
      </c>
      <c r="J312" s="8">
        <f t="shared" si="17"/>
        <v>4.8962676696926843</v>
      </c>
      <c r="K312" s="8">
        <f>(I312*'Data 4day'!F312+H312*'Data 4day'!G312)/200</f>
        <v>1.0699488326607698</v>
      </c>
      <c r="L312" s="8">
        <f>24*60/PI()*0.0082*B312*(D312*SIN('Data 4day'!$E$2)*SIN(C312)+COS('Data 4day'!$E$2)*COS(C312)*SIN(D312))</f>
        <v>0.65673604651968109</v>
      </c>
      <c r="M312" s="8">
        <f>(0.75+2/100000*'Data 4day'!$E$3)*L312</f>
        <v>0.49938208977356546</v>
      </c>
      <c r="N312" s="8">
        <f>(0.25+0.5*(1-'Data 4day'!H312/8))*L312</f>
        <v>0.28732202035236049</v>
      </c>
      <c r="O312" s="8">
        <f t="shared" si="18"/>
        <v>0.22123795567131757</v>
      </c>
      <c r="P312" s="8">
        <f>4.903*(10^(-9))*(0.34-0.14*SQRT(K312))*(1.35*(N312/M312)-0.35)*(('Data 4day'!C312+273.16)^4+('Data 4day'!D312+273.16)^4)/2</f>
        <v>3.5278505174213088</v>
      </c>
      <c r="Q312" s="8">
        <f t="shared" si="19"/>
        <v>-3.3066125617499913</v>
      </c>
    </row>
    <row r="313" spans="1:17" x14ac:dyDescent="0.3">
      <c r="A313" s="37">
        <v>43925</v>
      </c>
      <c r="B313" s="8">
        <f>1+0.033*COS(2*'Data 4day'!A312*PI()/365)</f>
        <v>0.99843839418535973</v>
      </c>
      <c r="C313" s="8">
        <f>0.409*SIN(((2*PI()*'Data 4day'!A312)/365)-1.39)</f>
        <v>9.2500104317137857E-2</v>
      </c>
      <c r="D313" s="8">
        <f>ACOS(-TAN('Data 4day'!$E$2*PI()/180)*TAN(C313))</f>
        <v>1.6002094860369338</v>
      </c>
      <c r="E313" s="23">
        <f>('Data 4day'!C313+'Data 4day'!D313)/2</f>
        <v>28</v>
      </c>
      <c r="F313" s="8">
        <f t="shared" si="16"/>
        <v>0.22008034247018868</v>
      </c>
      <c r="G313" s="8">
        <f>'Data 4day'!E312*4.87/LN(67.8*'Data 4day'!$H$2-5.42)</f>
        <v>3.6119135135369844</v>
      </c>
      <c r="H313" s="8">
        <f>0.6108*EXP(17.27*'Data 4day'!C313/('Data 4day'!C313+237.3))</f>
        <v>5.030147795606851</v>
      </c>
      <c r="I313" s="8">
        <f>0.6108*EXP(17.27*'Data 4day'!D313/('Data 4day'!D313+237.3))</f>
        <v>2.809437622397069</v>
      </c>
      <c r="J313" s="8">
        <f t="shared" si="17"/>
        <v>3.91979270900196</v>
      </c>
      <c r="K313" s="8">
        <f>(I313*'Data 4day'!F313+H313*'Data 4day'!G313)/200</f>
        <v>1.2099194634164316</v>
      </c>
      <c r="L313" s="8">
        <f>24*60/PI()*0.0082*B313*(D313*SIN('Data 4day'!$E$2)*SIN(C313)+COS('Data 4day'!$E$2)*COS(C313)*SIN(D313))</f>
        <v>0.61579199628245918</v>
      </c>
      <c r="M313" s="8">
        <f>(0.75+2/100000*'Data 4day'!$E$3)*L313</f>
        <v>0.46824823397318194</v>
      </c>
      <c r="N313" s="8">
        <f>(0.25+0.5*(1-'Data 4day'!H313/8))*L313</f>
        <v>0.23092199860592219</v>
      </c>
      <c r="O313" s="8">
        <f t="shared" si="18"/>
        <v>0.17780993892656008</v>
      </c>
      <c r="P313" s="8">
        <f>4.903*(10^(-9))*(0.34-0.14*SQRT(K313))*(1.35*(N313/M313)-0.35)*(('Data 4day'!C313+273.16)^4+('Data 4day'!D313+273.16)^4)/2</f>
        <v>2.372803618697072</v>
      </c>
      <c r="Q313" s="8">
        <f t="shared" si="19"/>
        <v>-2.1949936797705121</v>
      </c>
    </row>
    <row r="314" spans="1:17" x14ac:dyDescent="0.3">
      <c r="A314" s="37">
        <v>43926</v>
      </c>
      <c r="B314" s="8">
        <f>1+0.033*COS(2*'Data 4day'!A313*PI()/365)</f>
        <v>0.99787122116817262</v>
      </c>
      <c r="C314" s="8">
        <f>0.409*SIN(((2*PI()*'Data 4day'!A313)/365)-1.39)</f>
        <v>9.9344247414743778E-2</v>
      </c>
      <c r="D314" s="8">
        <f>ACOS(-TAN('Data 4day'!$E$2*PI()/180)*TAN(C314))</f>
        <v>1.6024003775593889</v>
      </c>
      <c r="E314" s="23">
        <f>('Data 4day'!C314+'Data 4day'!D314)/2</f>
        <v>29.5</v>
      </c>
      <c r="F314" s="8">
        <f t="shared" si="16"/>
        <v>0.23735674310788871</v>
      </c>
      <c r="G314" s="8">
        <f>'Data 4day'!E313*4.87/LN(67.8*'Data 4day'!$H$2-5.42)</f>
        <v>2.222716008330452</v>
      </c>
      <c r="H314" s="8">
        <f>0.6108*EXP(17.27*'Data 4day'!C314/('Data 4day'!C314+237.3))</f>
        <v>5.9409977016273503</v>
      </c>
      <c r="I314" s="8">
        <f>0.6108*EXP(17.27*'Data 4day'!D314/('Data 4day'!D314+237.3))</f>
        <v>2.809437622397069</v>
      </c>
      <c r="J314" s="8">
        <f t="shared" si="17"/>
        <v>4.3752176620122096</v>
      </c>
      <c r="K314" s="8">
        <f>(I314*'Data 4day'!F314+H314*'Data 4day'!G314)/200</f>
        <v>1.1451613310984956</v>
      </c>
      <c r="L314" s="8">
        <f>24*60/PI()*0.0082*B314*(D314*SIN('Data 4day'!$E$2)*SIN(C314)+COS('Data 4day'!$E$2)*COS(C314)*SIN(D314))</f>
        <v>0.5749139761669263</v>
      </c>
      <c r="M314" s="8">
        <f>(0.75+2/100000*'Data 4day'!$E$3)*L314</f>
        <v>0.43716458747733072</v>
      </c>
      <c r="N314" s="8">
        <f>(0.25+0.5*(1-'Data 4day'!H314/8))*L314</f>
        <v>0.21559274106259735</v>
      </c>
      <c r="O314" s="8">
        <f t="shared" si="18"/>
        <v>0.16600641061819996</v>
      </c>
      <c r="P314" s="8">
        <f>4.903*(10^(-9))*(0.34-0.14*SQRT(K314))*(1.35*(N314/M314)-0.35)*(('Data 4day'!C314+273.16)^4+('Data 4day'!D314+273.16)^4)/2</f>
        <v>2.4775470297899536</v>
      </c>
      <c r="Q314" s="8">
        <f t="shared" si="19"/>
        <v>-2.3115406191717538</v>
      </c>
    </row>
    <row r="315" spans="1:17" x14ac:dyDescent="0.3">
      <c r="A315" s="37">
        <v>43927</v>
      </c>
      <c r="B315" s="8">
        <f>1+0.033*COS(2*'Data 4day'!A314*PI()/365)</f>
        <v>0.99730467895409602</v>
      </c>
      <c r="C315" s="8">
        <f>0.409*SIN(((2*PI()*'Data 4day'!A314)/365)-1.39)</f>
        <v>0.10615895266781625</v>
      </c>
      <c r="D315" s="8">
        <f>ACOS(-TAN('Data 4day'!$E$2*PI()/180)*TAN(C315))</f>
        <v>1.6045849684028668</v>
      </c>
      <c r="E315" s="23">
        <f>('Data 4day'!C315+'Data 4day'!D315)/2</f>
        <v>32</v>
      </c>
      <c r="F315" s="8">
        <f t="shared" si="16"/>
        <v>0.26867623510832173</v>
      </c>
      <c r="G315" s="8">
        <f>'Data 4day'!E314*4.87/LN(67.8*'Data 4day'!$H$2-5.42)</f>
        <v>3.334074012495678</v>
      </c>
      <c r="H315" s="8">
        <f>0.6108*EXP(17.27*'Data 4day'!C315/('Data 4day'!C315+237.3))</f>
        <v>7.3756135930620479</v>
      </c>
      <c r="I315" s="8">
        <f>0.6108*EXP(17.27*'Data 4day'!D315/('Data 4day'!D315+237.3))</f>
        <v>2.9839174771655594</v>
      </c>
      <c r="J315" s="8">
        <f t="shared" si="17"/>
        <v>5.1797655351138037</v>
      </c>
      <c r="K315" s="8">
        <f>(I315*'Data 4day'!F315+H315*'Data 4day'!G315)/200</f>
        <v>1.1192735391425912</v>
      </c>
      <c r="L315" s="8">
        <f>24*60/PI()*0.0082*B315*(D315*SIN('Data 4day'!$E$2)*SIN(C315)+COS('Data 4day'!$E$2)*COS(C315)*SIN(D315))</f>
        <v>0.53411740239064398</v>
      </c>
      <c r="M315" s="8">
        <f>(0.75+2/100000*'Data 4day'!$E$3)*L315</f>
        <v>0.40614287277784566</v>
      </c>
      <c r="N315" s="8">
        <f>(0.25+0.5*(1-'Data 4day'!H315/8))*L315</f>
        <v>0.30044103884473722</v>
      </c>
      <c r="O315" s="8">
        <f t="shared" si="18"/>
        <v>0.23133959991044767</v>
      </c>
      <c r="P315" s="8">
        <f>4.903*(10^(-9))*(0.34-0.14*SQRT(K315))*(1.35*(N315/M315)-0.35)*(('Data 4day'!C315+273.16)^4+('Data 4day'!D315+273.16)^4)/2</f>
        <v>5.313916544875978</v>
      </c>
      <c r="Q315" s="8">
        <f t="shared" si="19"/>
        <v>-5.0825769449655303</v>
      </c>
    </row>
    <row r="316" spans="1:17" x14ac:dyDescent="0.3">
      <c r="A316" s="37">
        <v>43928</v>
      </c>
      <c r="B316" s="8">
        <f>1+0.033*COS(2*'Data 4day'!A315*PI()/365)</f>
        <v>0.99673893542181524</v>
      </c>
      <c r="C316" s="8">
        <f>0.409*SIN(((2*PI()*'Data 4day'!A315)/365)-1.39)</f>
        <v>0.1129422007321155</v>
      </c>
      <c r="D316" s="8">
        <f>ACOS(-TAN('Data 4day'!$E$2*PI()/180)*TAN(C316))</f>
        <v>1.6067627884210756</v>
      </c>
      <c r="E316" s="23">
        <f>('Data 4day'!C316+'Data 4day'!D316)/2</f>
        <v>29.5</v>
      </c>
      <c r="F316" s="8">
        <f t="shared" si="16"/>
        <v>0.23735674310788871</v>
      </c>
      <c r="G316" s="8">
        <f>'Data 4day'!E315*4.87/LN(67.8*'Data 4day'!$H$2-5.42)</f>
        <v>3.334074012495678</v>
      </c>
      <c r="H316" s="8">
        <f>0.6108*EXP(17.27*'Data 4day'!C316/('Data 4day'!C316+237.3))</f>
        <v>5.9409977016273503</v>
      </c>
      <c r="I316" s="8">
        <f>0.6108*EXP(17.27*'Data 4day'!D316/('Data 4day'!D316+237.3))</f>
        <v>2.809437622397069</v>
      </c>
      <c r="J316" s="8">
        <f t="shared" si="17"/>
        <v>4.3752176620122096</v>
      </c>
      <c r="K316" s="8">
        <f>(I316*'Data 4day'!F316+H316*'Data 4day'!G316)/200</f>
        <v>1.2856332122183491</v>
      </c>
      <c r="L316" s="8">
        <f>24*60/PI()*0.0082*B316*(D316*SIN('Data 4day'!$E$2)*SIN(C316)+COS('Data 4day'!$E$2)*COS(C316)*SIN(D316))</f>
        <v>0.49341768113800666</v>
      </c>
      <c r="M316" s="8">
        <f>(0.75+2/100000*'Data 4day'!$E$3)*L316</f>
        <v>0.37519480473734024</v>
      </c>
      <c r="N316" s="8">
        <f>(0.25+0.5*(1-'Data 4day'!H316/8))*L316</f>
        <v>0.1850316304267525</v>
      </c>
      <c r="O316" s="8">
        <f t="shared" si="18"/>
        <v>0.14247435542859943</v>
      </c>
      <c r="P316" s="8">
        <f>4.903*(10^(-9))*(0.34-0.14*SQRT(K316))*(1.35*(N316/M316)-0.35)*(('Data 4day'!C316+273.16)^4+('Data 4day'!D316+273.16)^4)/2</f>
        <v>2.3613057829434965</v>
      </c>
      <c r="Q316" s="8">
        <f t="shared" si="19"/>
        <v>-2.218831427514897</v>
      </c>
    </row>
    <row r="317" spans="1:17" x14ac:dyDescent="0.3">
      <c r="A317" s="37">
        <v>43929</v>
      </c>
      <c r="B317" s="8">
        <f>1+0.033*COS(2*'Data 4day'!A316*PI()/365)</f>
        <v>0.99617415821334854</v>
      </c>
      <c r="C317" s="8">
        <f>0.409*SIN(((2*PI()*'Data 4day'!A316)/365)-1.39)</f>
        <v>0.11969198158484542</v>
      </c>
      <c r="D317" s="8">
        <f>ACOS(-TAN('Data 4day'!$E$2*PI()/180)*TAN(C317))</f>
        <v>1.6089333619876329</v>
      </c>
      <c r="E317" s="23">
        <f>('Data 4day'!C317+'Data 4day'!D317)/2</f>
        <v>29.5</v>
      </c>
      <c r="F317" s="8">
        <f t="shared" si="16"/>
        <v>0.23735674310788871</v>
      </c>
      <c r="G317" s="8">
        <f>'Data 4day'!E316*4.87/LN(67.8*'Data 4day'!$H$2-5.42)</f>
        <v>3.334074012495678</v>
      </c>
      <c r="H317" s="8">
        <f>0.6108*EXP(17.27*'Data 4day'!C317/('Data 4day'!C317+237.3))</f>
        <v>6.2748150241265215</v>
      </c>
      <c r="I317" s="8">
        <f>0.6108*EXP(17.27*'Data 4day'!D317/('Data 4day'!D317+237.3))</f>
        <v>2.6439311922105757</v>
      </c>
      <c r="J317" s="8">
        <f t="shared" si="17"/>
        <v>4.459373108168549</v>
      </c>
      <c r="K317" s="8">
        <f>(I317*'Data 4day'!F317+H317*'Data 4day'!G317)/200</f>
        <v>1.4932785367141437</v>
      </c>
      <c r="L317" s="8">
        <f>24*60/PI()*0.0082*B317*(D317*SIN('Data 4day'!$E$2)*SIN(C317)+COS('Data 4day'!$E$2)*COS(C317)*SIN(D317))</f>
        <v>0.45283019827218202</v>
      </c>
      <c r="M317" s="8">
        <f>(0.75+2/100000*'Data 4day'!$E$3)*L317</f>
        <v>0.34433208276616717</v>
      </c>
      <c r="N317" s="8">
        <f>(0.25+0.5*(1-'Data 4day'!H317/8))*L317</f>
        <v>0.25471698652810237</v>
      </c>
      <c r="O317" s="8">
        <f t="shared" si="18"/>
        <v>0.19613207962663884</v>
      </c>
      <c r="P317" s="8">
        <f>4.903*(10^(-9))*(0.34-0.14*SQRT(K317))*(1.35*(N317/M317)-0.35)*(('Data 4day'!C317+273.16)^4+('Data 4day'!D317+273.16)^4)/2</f>
        <v>4.5245249350826668</v>
      </c>
      <c r="Q317" s="8">
        <f t="shared" si="19"/>
        <v>-4.3283928554560278</v>
      </c>
    </row>
    <row r="318" spans="1:17" x14ac:dyDescent="0.3">
      <c r="A318" s="37">
        <v>43930</v>
      </c>
      <c r="B318" s="8">
        <f>1+0.033*COS(2*'Data 4day'!A317*PI()/365)</f>
        <v>0.99561051468437156</v>
      </c>
      <c r="C318" s="8">
        <f>0.409*SIN(((2*PI()*'Data 4day'!A317)/365)-1.39)</f>
        <v>0.1264062951202673</v>
      </c>
      <c r="D318" s="8">
        <f>ACOS(-TAN('Data 4day'!$E$2*PI()/180)*TAN(C318))</f>
        <v>1.6110962077128468</v>
      </c>
      <c r="E318" s="23">
        <f>('Data 4day'!C318+'Data 4day'!D318)/2</f>
        <v>29</v>
      </c>
      <c r="F318" s="8">
        <f t="shared" si="16"/>
        <v>0.23147581029180006</v>
      </c>
      <c r="G318" s="8">
        <f>'Data 4day'!E317*4.87/LN(67.8*'Data 4day'!$H$2-5.42)</f>
        <v>4.445432016660904</v>
      </c>
      <c r="H318" s="8">
        <f>0.6108*EXP(17.27*'Data 4day'!C318/('Data 4day'!C318+237.3))</f>
        <v>6.2748150241265215</v>
      </c>
      <c r="I318" s="8">
        <f>0.6108*EXP(17.27*'Data 4day'!D318/('Data 4day'!D318+237.3))</f>
        <v>2.4870053972720654</v>
      </c>
      <c r="J318" s="8">
        <f t="shared" si="17"/>
        <v>4.3809102106992936</v>
      </c>
      <c r="K318" s="8">
        <f>(I318*'Data 4day'!F318+H318*'Data 4day'!G318)/200</f>
        <v>1.0906434301991148</v>
      </c>
      <c r="L318" s="8">
        <f>24*60/PI()*0.0082*B318*(D318*SIN('Data 4day'!$E$2)*SIN(C318)+COS('Data 4day'!$E$2)*COS(C318)*SIN(D318))</f>
        <v>0.41237030920792173</v>
      </c>
      <c r="M318" s="8">
        <f>(0.75+2/100000*'Data 4day'!$E$3)*L318</f>
        <v>0.31356638312170365</v>
      </c>
      <c r="N318" s="8">
        <f>(0.25+0.5*(1-'Data 4day'!H318/8))*L318</f>
        <v>0.30927773190594132</v>
      </c>
      <c r="O318" s="8">
        <f t="shared" si="18"/>
        <v>0.23814385356757484</v>
      </c>
      <c r="P318" s="8">
        <f>4.903*(10^(-9))*(0.34-0.14*SQRT(K318))*(1.35*(N318/M318)-0.35)*(('Data 4day'!C318+273.16)^4+('Data 4day'!D318+273.16)^4)/2</f>
        <v>7.806855396122625</v>
      </c>
      <c r="Q318" s="8">
        <f t="shared" si="19"/>
        <v>-7.5687115425550502</v>
      </c>
    </row>
    <row r="319" spans="1:17" x14ac:dyDescent="0.3">
      <c r="A319" s="37">
        <v>43931</v>
      </c>
      <c r="B319" s="8">
        <f>1+0.033*COS(2*'Data 4day'!A318*PI()/365)</f>
        <v>0.99504817185462646</v>
      </c>
      <c r="C319" s="8">
        <f>0.409*SIN(((2*PI()*'Data 4day'!A318)/365)-1.39)</f>
        <v>0.13308315174237367</v>
      </c>
      <c r="D319" s="8">
        <f>ACOS(-TAN('Data 4day'!$E$2*PI()/180)*TAN(C319))</f>
        <v>1.6132508381752999</v>
      </c>
      <c r="E319" s="23">
        <f>('Data 4day'!C319+'Data 4day'!D319)/2</f>
        <v>29</v>
      </c>
      <c r="F319" s="8">
        <f t="shared" si="16"/>
        <v>0.23147581029180006</v>
      </c>
      <c r="G319" s="8">
        <f>'Data 4day'!E318*4.87/LN(67.8*'Data 4day'!$H$2-5.42)</f>
        <v>3.0562345114543712</v>
      </c>
      <c r="H319" s="8">
        <f>0.6108*EXP(17.27*'Data 4day'!C319/('Data 4day'!C319+237.3))</f>
        <v>5.9409977016273503</v>
      </c>
      <c r="I319" s="8">
        <f>0.6108*EXP(17.27*'Data 4day'!D319/('Data 4day'!D319+237.3))</f>
        <v>2.6439311922105757</v>
      </c>
      <c r="J319" s="8">
        <f t="shared" si="17"/>
        <v>4.292464446918963</v>
      </c>
      <c r="K319" s="8">
        <f>(I319*'Data 4day'!F319+H319*'Data 4day'!G319)/200</f>
        <v>1.2519738412462769</v>
      </c>
      <c r="L319" s="8">
        <f>24*60/PI()*0.0082*B319*(D319*SIN('Data 4day'!$E$2)*SIN(C319)+COS('Data 4day'!$E$2)*COS(C319)*SIN(D319))</f>
        <v>0.37205332895873627</v>
      </c>
      <c r="M319" s="8">
        <f>(0.75+2/100000*'Data 4day'!$E$3)*L319</f>
        <v>0.28290935134022305</v>
      </c>
      <c r="N319" s="8">
        <f>(0.25+0.5*(1-'Data 4day'!H319/8))*L319</f>
        <v>0.25578666365913116</v>
      </c>
      <c r="O319" s="8">
        <f t="shared" si="18"/>
        <v>0.196955731017531</v>
      </c>
      <c r="P319" s="8">
        <f>4.903*(10^(-9))*(0.34-0.14*SQRT(K319))*(1.35*(N319/M319)-0.35)*(('Data 4day'!C319+273.16)^4+('Data 4day'!D319+273.16)^4)/2</f>
        <v>6.5448115237931015</v>
      </c>
      <c r="Q319" s="8">
        <f t="shared" si="19"/>
        <v>-6.3478557927755705</v>
      </c>
    </row>
    <row r="320" spans="1:17" x14ac:dyDescent="0.3">
      <c r="A320" s="37">
        <v>43932</v>
      </c>
      <c r="B320" s="8">
        <f>1+0.033*COS(2*'Data 4day'!A319*PI()/365)</f>
        <v>0.99448729635843003</v>
      </c>
      <c r="C320" s="8">
        <f>0.409*SIN(((2*PI()*'Data 4day'!A319)/365)-1.39)</f>
        <v>0.13972057295444923</v>
      </c>
      <c r="D320" s="8">
        <f>ACOS(-TAN('Data 4day'!$E$2*PI()/180)*TAN(C320))</f>
        <v>1.6153967596692245</v>
      </c>
      <c r="E320" s="23">
        <f>('Data 4day'!C320+'Data 4day'!D320)/2</f>
        <v>29.5</v>
      </c>
      <c r="F320" s="8">
        <f t="shared" si="16"/>
        <v>0.23735674310788871</v>
      </c>
      <c r="G320" s="8">
        <f>'Data 4day'!E319*4.87/LN(67.8*'Data 4day'!$H$2-5.42)</f>
        <v>4.1675925156195976</v>
      </c>
      <c r="H320" s="8">
        <f>0.6108*EXP(17.27*'Data 4day'!C320/('Data 4day'!C320+237.3))</f>
        <v>6.2748150241265215</v>
      </c>
      <c r="I320" s="8">
        <f>0.6108*EXP(17.27*'Data 4day'!D320/('Data 4day'!D320+237.3))</f>
        <v>2.6439311922105757</v>
      </c>
      <c r="J320" s="8">
        <f t="shared" si="17"/>
        <v>4.459373108168549</v>
      </c>
      <c r="K320" s="8">
        <f>(I320*'Data 4day'!F320+H320*'Data 4day'!G320)/200</f>
        <v>1.1645526336172933</v>
      </c>
      <c r="L320" s="8">
        <f>24*60/PI()*0.0082*B320*(D320*SIN('Data 4day'!$E$2)*SIN(C320)+COS('Data 4day'!$E$2)*COS(C320)*SIN(D320))</f>
        <v>0.33189452237110778</v>
      </c>
      <c r="M320" s="8">
        <f>(0.75+2/100000*'Data 4day'!$E$3)*L320</f>
        <v>0.25237259481099034</v>
      </c>
      <c r="N320" s="8">
        <f>(0.25+0.5*(1-'Data 4day'!H320/8))*L320</f>
        <v>0.18669066883374813</v>
      </c>
      <c r="O320" s="8">
        <f t="shared" si="18"/>
        <v>0.14375181500198606</v>
      </c>
      <c r="P320" s="8">
        <f>4.903*(10^(-9))*(0.34-0.14*SQRT(K320))*(1.35*(N320/M320)-0.35)*(('Data 4day'!C320+273.16)^4+('Data 4day'!D320+273.16)^4)/2</f>
        <v>5.060210102637007</v>
      </c>
      <c r="Q320" s="8">
        <f t="shared" si="19"/>
        <v>-4.9164582876350211</v>
      </c>
    </row>
    <row r="321" spans="1:17" x14ac:dyDescent="0.3">
      <c r="A321" s="37">
        <v>43933</v>
      </c>
      <c r="B321" s="8">
        <f>1+0.033*COS(2*'Data 4day'!A320*PI()/365)</f>
        <v>0.99392805439529652</v>
      </c>
      <c r="C321" s="8">
        <f>0.409*SIN(((2*PI()*'Data 4day'!A320)/365)-1.39)</f>
        <v>0.14631659194534136</v>
      </c>
      <c r="D321" s="8">
        <f>ACOS(-TAN('Data 4day'!$E$2*PI()/180)*TAN(C321))</f>
        <v>1.6175334719686738</v>
      </c>
      <c r="E321" s="23">
        <f>('Data 4day'!C321+'Data 4day'!D321)/2</f>
        <v>30</v>
      </c>
      <c r="F321" s="8">
        <f t="shared" si="16"/>
        <v>0.24336253881311395</v>
      </c>
      <c r="G321" s="8">
        <f>'Data 4day'!E320*4.87/LN(67.8*'Data 4day'!$H$2-5.42)</f>
        <v>4.1675925156195976</v>
      </c>
      <c r="H321" s="8">
        <f>0.6108*EXP(17.27*'Data 4day'!C321/('Data 4day'!C321+237.3))</f>
        <v>6.2748150241265215</v>
      </c>
      <c r="I321" s="8">
        <f>0.6108*EXP(17.27*'Data 4day'!D321/('Data 4day'!D321+237.3))</f>
        <v>2.809437622397069</v>
      </c>
      <c r="J321" s="8">
        <f t="shared" si="17"/>
        <v>4.5421263232617957</v>
      </c>
      <c r="K321" s="8">
        <f>(I321*'Data 4day'!F321+H321*'Data 4day'!G321)/200</f>
        <v>0.8887470712723875</v>
      </c>
      <c r="L321" s="8">
        <f>24*60/PI()*0.0082*B321*(D321*SIN('Data 4day'!$E$2)*SIN(C321)+COS('Data 4day'!$E$2)*COS(C321)*SIN(D321))</f>
        <v>0.29190909455758357</v>
      </c>
      <c r="M321" s="8">
        <f>(0.75+2/100000*'Data 4day'!$E$3)*L321</f>
        <v>0.22196767550158653</v>
      </c>
      <c r="N321" s="8">
        <f>(0.25+0.5*(1-'Data 4day'!H321/8))*L321</f>
        <v>0.14595454727879179</v>
      </c>
      <c r="O321" s="8">
        <f t="shared" si="18"/>
        <v>0.11238500140466967</v>
      </c>
      <c r="P321" s="8">
        <f>4.903*(10^(-9))*(0.34-0.14*SQRT(K321))*(1.35*(N321/M321)-0.35)*(('Data 4day'!C321+273.16)^4+('Data 4day'!D321+273.16)^4)/2</f>
        <v>4.6469560215887071</v>
      </c>
      <c r="Q321" s="8">
        <f t="shared" si="19"/>
        <v>-4.5345710201840372</v>
      </c>
    </row>
    <row r="322" spans="1:17" x14ac:dyDescent="0.3">
      <c r="A322" s="37">
        <v>43934</v>
      </c>
      <c r="B322" s="8">
        <f>1+0.033*COS(2*'Data 4day'!A321*PI()/365)</f>
        <v>0.99337061168068908</v>
      </c>
      <c r="C322" s="8">
        <f>0.409*SIN(((2*PI()*'Data 4day'!A321)/365)-1.39)</f>
        <v>0.1528692541722694</v>
      </c>
      <c r="D322" s="8">
        <f>ACOS(-TAN('Data 4day'!$E$2*PI()/180)*TAN(C322))</f>
        <v>1.6196604681094933</v>
      </c>
      <c r="E322" s="23">
        <f>('Data 4day'!C322+'Data 4day'!D322)/2</f>
        <v>30.5</v>
      </c>
      <c r="F322" s="8">
        <f t="shared" si="16"/>
        <v>0.24949527412829417</v>
      </c>
      <c r="G322" s="8">
        <f>'Data 4day'!E321*4.87/LN(67.8*'Data 4day'!$H$2-5.42)</f>
        <v>3.0562345114543712</v>
      </c>
      <c r="H322" s="8">
        <f>0.6108*EXP(17.27*'Data 4day'!C322/('Data 4day'!C322+237.3))</f>
        <v>6.6247576218785209</v>
      </c>
      <c r="I322" s="8">
        <f>0.6108*EXP(17.27*'Data 4day'!D322/('Data 4day'!D322+237.3))</f>
        <v>2.809437622397069</v>
      </c>
      <c r="J322" s="8">
        <f t="shared" si="17"/>
        <v>4.7170976221377945</v>
      </c>
      <c r="K322" s="8">
        <f>(I322*'Data 4day'!F322+H322*'Data 4day'!G322)/200</f>
        <v>0.85601325312280574</v>
      </c>
      <c r="L322" s="8">
        <f>24*60/PI()*0.0082*B322*(D322*SIN('Data 4day'!$E$2)*SIN(C322)+COS('Data 4day'!$E$2)*COS(C322)*SIN(D322))</f>
        <v>0.2521121815397171</v>
      </c>
      <c r="M322" s="8">
        <f>(0.75+2/100000*'Data 4day'!$E$3)*L322</f>
        <v>0.19170610284280087</v>
      </c>
      <c r="N322" s="8">
        <f>(0.25+0.5*(1-'Data 4day'!H322/8))*L322</f>
        <v>0.1733271248085555</v>
      </c>
      <c r="O322" s="8">
        <f t="shared" si="18"/>
        <v>0.13346188610258775</v>
      </c>
      <c r="P322" s="8">
        <f>4.903*(10^(-9))*(0.34-0.14*SQRT(K322))*(1.35*(N322/M322)-0.35)*(('Data 4day'!C322+273.16)^4+('Data 4day'!D322+273.16)^4)/2</f>
        <v>7.6664906467246494</v>
      </c>
      <c r="Q322" s="8">
        <f t="shared" si="19"/>
        <v>-7.5330287606220621</v>
      </c>
    </row>
    <row r="323" spans="1:17" x14ac:dyDescent="0.3">
      <c r="A323" s="37">
        <v>43935</v>
      </c>
      <c r="B323" s="8">
        <f>1+0.033*COS(2*'Data 4day'!A322*PI()/365)</f>
        <v>0.99281513339691441</v>
      </c>
      <c r="C323" s="8">
        <f>0.409*SIN(((2*PI()*'Data 4day'!A322)/365)-1.39)</f>
        <v>0.15937661793999758</v>
      </c>
      <c r="D323" s="8">
        <f>ACOS(-TAN('Data 4day'!$E$2*PI()/180)*TAN(C323))</f>
        <v>1.6217772341901076</v>
      </c>
      <c r="E323" s="23">
        <f>('Data 4day'!C323+'Data 4day'!D323)/2</f>
        <v>32.5</v>
      </c>
      <c r="F323" s="8">
        <f t="shared" si="16"/>
        <v>0.27533796354894219</v>
      </c>
      <c r="G323" s="8">
        <f>'Data 4day'!E322*4.87/LN(67.8*'Data 4day'!$H$2-5.42)</f>
        <v>3.334074012495678</v>
      </c>
      <c r="H323" s="8">
        <f>0.6108*EXP(17.27*'Data 4day'!C323/('Data 4day'!C323+237.3))</f>
        <v>7.3756135930620479</v>
      </c>
      <c r="I323" s="8">
        <f>0.6108*EXP(17.27*'Data 4day'!D323/('Data 4day'!D323+237.3))</f>
        <v>3.1677777175068473</v>
      </c>
      <c r="J323" s="8">
        <f t="shared" si="17"/>
        <v>5.2716956552844474</v>
      </c>
      <c r="K323" s="8">
        <f>(I323*'Data 4day'!F323+H323*'Data 4day'!G323)/200</f>
        <v>0.85434791885961303</v>
      </c>
      <c r="L323" s="8">
        <f>24*60/PI()*0.0082*B323*(D323*SIN('Data 4day'!$E$2)*SIN(C323)+COS('Data 4day'!$E$2)*COS(C323)*SIN(D323))</f>
        <v>0.21251884111094982</v>
      </c>
      <c r="M323" s="8">
        <f>(0.75+2/100000*'Data 4day'!$E$3)*L323</f>
        <v>0.16159932678076624</v>
      </c>
      <c r="N323" s="8">
        <f>(0.25+0.5*(1-'Data 4day'!H323/8))*L323</f>
        <v>0.10625942055547491</v>
      </c>
      <c r="O323" s="8">
        <f t="shared" si="18"/>
        <v>8.1819753827715683E-2</v>
      </c>
      <c r="P323" s="8">
        <f>4.903*(10^(-9))*(0.34-0.14*SQRT(K323))*(1.35*(N323/M323)-0.35)*(('Data 4day'!C323+273.16)^4+('Data 4day'!D323+273.16)^4)/2</f>
        <v>4.8636973547093811</v>
      </c>
      <c r="Q323" s="8">
        <f t="shared" si="19"/>
        <v>-4.781877600881665</v>
      </c>
    </row>
    <row r="324" spans="1:17" x14ac:dyDescent="0.3">
      <c r="A324" s="37">
        <v>43936</v>
      </c>
      <c r="B324" s="8">
        <f>1+0.033*COS(2*'Data 4day'!A323*PI()/365)</f>
        <v>0.99226178414417643</v>
      </c>
      <c r="C324" s="8">
        <f>0.409*SIN(((2*PI()*'Data 4day'!A323)/365)-1.39)</f>
        <v>0.16583675497620104</v>
      </c>
      <c r="D324" s="8">
        <f>ACOS(-TAN('Data 4day'!$E$2*PI()/180)*TAN(C324))</f>
        <v>1.6238832491921404</v>
      </c>
      <c r="E324" s="23">
        <f>('Data 4day'!C324+'Data 4day'!D324)/2</f>
        <v>30.5</v>
      </c>
      <c r="F324" s="8">
        <f t="shared" si="16"/>
        <v>0.24949527412829417</v>
      </c>
      <c r="G324" s="8">
        <f>'Data 4day'!E323*4.87/LN(67.8*'Data 4day'!$H$2-5.42)</f>
        <v>4.445432016660904</v>
      </c>
      <c r="H324" s="8">
        <f>0.6108*EXP(17.27*'Data 4day'!C324/('Data 4day'!C324+237.3))</f>
        <v>6.6247576218785209</v>
      </c>
      <c r="I324" s="8">
        <f>0.6108*EXP(17.27*'Data 4day'!D324/('Data 4day'!D324+237.3))</f>
        <v>2.809437622397069</v>
      </c>
      <c r="J324" s="8">
        <f t="shared" si="17"/>
        <v>4.7170976221377945</v>
      </c>
      <c r="K324" s="8">
        <f>(I324*'Data 4day'!F324+H324*'Data 4day'!G324)/200</f>
        <v>0.79583613633372285</v>
      </c>
      <c r="L324" s="8">
        <f>24*60/PI()*0.0082*B324*(D324*SIN('Data 4day'!$E$2)*SIN(C324)+COS('Data 4day'!$E$2)*COS(C324)*SIN(D324))</f>
        <v>0.17314404392861668</v>
      </c>
      <c r="M324" s="8">
        <f>(0.75+2/100000*'Data 4day'!$E$3)*L324</f>
        <v>0.13165873100332012</v>
      </c>
      <c r="N324" s="8">
        <f>(0.25+0.5*(1-'Data 4day'!H324/8))*L324</f>
        <v>0.10821502745538543</v>
      </c>
      <c r="O324" s="8">
        <f t="shared" si="18"/>
        <v>8.3325571140646787E-2</v>
      </c>
      <c r="P324" s="8">
        <f>4.903*(10^(-9))*(0.34-0.14*SQRT(K324))*(1.35*(N324/M324)-0.35)*(('Data 4day'!C324+273.16)^4+('Data 4day'!D324+273.16)^4)/2</f>
        <v>6.8366791485913314</v>
      </c>
      <c r="Q324" s="8">
        <f t="shared" si="19"/>
        <v>-6.7533535774506843</v>
      </c>
    </row>
    <row r="325" spans="1:17" x14ac:dyDescent="0.3">
      <c r="A325" s="37">
        <v>43937</v>
      </c>
      <c r="B325" s="8">
        <f>1+0.033*COS(2*'Data 4day'!A324*PI()/365)</f>
        <v>0.99171072789180092</v>
      </c>
      <c r="C325" s="8">
        <f>0.409*SIN(((2*PI()*'Data 4day'!A324)/365)-1.39)</f>
        <v>0.17224775100285461</v>
      </c>
      <c r="D325" s="8">
        <f>ACOS(-TAN('Data 4day'!$E$2*PI()/180)*TAN(C325))</f>
        <v>1.6259779848218836</v>
      </c>
      <c r="E325" s="23">
        <f>('Data 4day'!C325+'Data 4day'!D325)/2</f>
        <v>30</v>
      </c>
      <c r="F325" s="8">
        <f t="shared" si="16"/>
        <v>0.24336253881311395</v>
      </c>
      <c r="G325" s="8">
        <f>'Data 4day'!E324*4.87/LN(67.8*'Data 4day'!$H$2-5.42)</f>
        <v>3.8897530145782908</v>
      </c>
      <c r="H325" s="8">
        <f>0.6108*EXP(17.27*'Data 4day'!C325/('Data 4day'!C325+237.3))</f>
        <v>6.6247576218785209</v>
      </c>
      <c r="I325" s="8">
        <f>0.6108*EXP(17.27*'Data 4day'!D325/('Data 4day'!D325+237.3))</f>
        <v>2.6439311922105757</v>
      </c>
      <c r="J325" s="8">
        <f t="shared" si="17"/>
        <v>4.6343444070445479</v>
      </c>
      <c r="K325" s="8">
        <f>(I325*'Data 4day'!F325+H325*'Data 4day'!G325)/200</f>
        <v>0.82719892425369024</v>
      </c>
      <c r="L325" s="8">
        <f>24*60/PI()*0.0082*B325*(D325*SIN('Data 4day'!$E$2)*SIN(C325)+COS('Data 4day'!$E$2)*COS(C325)*SIN(D325))</f>
        <v>0.13400266484333834</v>
      </c>
      <c r="M325" s="8">
        <f>(0.75+2/100000*'Data 4day'!$E$3)*L325</f>
        <v>0.10189562634687446</v>
      </c>
      <c r="N325" s="8">
        <f>(0.25+0.5*(1-'Data 4day'!H325/8))*L325</f>
        <v>9.2126832079795107E-2</v>
      </c>
      <c r="O325" s="8">
        <f t="shared" si="18"/>
        <v>7.0937660701442237E-2</v>
      </c>
      <c r="P325" s="8">
        <f>4.903*(10^(-9))*(0.34-0.14*SQRT(K325))*(1.35*(N325/M325)-0.35)*(('Data 4day'!C325+273.16)^4+('Data 4day'!D325+273.16)^4)/2</f>
        <v>7.6996571318769442</v>
      </c>
      <c r="Q325" s="8">
        <f t="shared" si="19"/>
        <v>-7.6287194711755024</v>
      </c>
    </row>
    <row r="326" spans="1:17" x14ac:dyDescent="0.3">
      <c r="A326" s="37">
        <v>43938</v>
      </c>
      <c r="B326" s="8">
        <f>1+0.033*COS(2*'Data 4day'!A325*PI()/365)</f>
        <v>0.99116212792964831</v>
      </c>
      <c r="C326" s="8">
        <f>0.409*SIN(((2*PI()*'Data 4day'!A325)/365)-1.39)</f>
        <v>0.17860770630347517</v>
      </c>
      <c r="D326" s="8">
        <f>ACOS(-TAN('Data 4day'!$E$2*PI()/180)*TAN(C326))</f>
        <v>1.628060905373633</v>
      </c>
      <c r="E326" s="23">
        <f>('Data 4day'!C326+'Data 4day'!D326)/2</f>
        <v>31</v>
      </c>
      <c r="F326" s="8">
        <f t="shared" si="16"/>
        <v>0.25575704908466146</v>
      </c>
      <c r="G326" s="8">
        <f>'Data 4day'!E325*4.87/LN(67.8*'Data 4day'!$H$2-5.42)</f>
        <v>4.1675925156195976</v>
      </c>
      <c r="H326" s="8">
        <f>0.6108*EXP(17.27*'Data 4day'!C326/('Data 4day'!C326+237.3))</f>
        <v>6.6247576218785209</v>
      </c>
      <c r="I326" s="8">
        <f>0.6108*EXP(17.27*'Data 4day'!D326/('Data 4day'!D326+237.3))</f>
        <v>2.9839174771655594</v>
      </c>
      <c r="J326" s="8">
        <f t="shared" si="17"/>
        <v>4.8043375495220406</v>
      </c>
      <c r="K326" s="8">
        <f>(I326*'Data 4day'!F326+H326*'Data 4day'!G326)/200</f>
        <v>1.0157577668071249</v>
      </c>
      <c r="L326" s="8">
        <f>24*60/PI()*0.0082*B326*(D326*SIN('Data 4day'!$E$2)*SIN(C326)+COS('Data 4day'!$E$2)*COS(C326)*SIN(D326))</f>
        <v>9.5109474473139125E-2</v>
      </c>
      <c r="M326" s="8">
        <f>(0.75+2/100000*'Data 4day'!$E$3)*L326</f>
        <v>7.2321244389374983E-2</v>
      </c>
      <c r="N326" s="8">
        <f>(0.25+0.5*(1-'Data 4day'!H326/8))*L326</f>
        <v>5.9443421545711951E-2</v>
      </c>
      <c r="O326" s="8">
        <f t="shared" si="18"/>
        <v>4.5771434590198203E-2</v>
      </c>
      <c r="P326" s="8">
        <f>4.903*(10^(-9))*(0.34-0.14*SQRT(K326))*(1.35*(N326/M326)-0.35)*(('Data 4day'!C326+273.16)^4+('Data 4day'!D326+273.16)^4)/2</f>
        <v>6.3603135305423297</v>
      </c>
      <c r="Q326" s="8">
        <f t="shared" si="19"/>
        <v>-6.3145420959521319</v>
      </c>
    </row>
    <row r="327" spans="1:17" x14ac:dyDescent="0.3">
      <c r="A327" s="37">
        <v>43939</v>
      </c>
      <c r="B327" s="8">
        <f>1+0.033*COS(2*'Data 4day'!A326*PI()/365)</f>
        <v>0.99061614681972687</v>
      </c>
      <c r="C327" s="8">
        <f>0.409*SIN(((2*PI()*'Data 4day'!A326)/365)-1.39)</f>
        <v>0.18491473628604796</v>
      </c>
      <c r="D327" s="8">
        <f>ACOS(-TAN('Data 4day'!$E$2*PI()/180)*TAN(C327))</f>
        <v>1.6301314676159087</v>
      </c>
      <c r="E327" s="23">
        <f>('Data 4day'!C327+'Data 4day'!D327)/2</f>
        <v>31</v>
      </c>
      <c r="F327" s="8">
        <f t="shared" ref="F327:F370" si="20">(4098*0.6108*EXP((17.27*E327)/(E327+237.3)))/((E327+237.3)^2)</f>
        <v>0.25575704908466146</v>
      </c>
      <c r="G327" s="8">
        <f>'Data 4day'!E326*4.87/LN(67.8*'Data 4day'!$H$2-5.42)</f>
        <v>4.1675925156195976</v>
      </c>
      <c r="H327" s="8">
        <f>0.6108*EXP(17.27*'Data 4day'!C327/('Data 4day'!C327+237.3))</f>
        <v>6.991469290024015</v>
      </c>
      <c r="I327" s="8">
        <f>0.6108*EXP(17.27*'Data 4day'!D327/('Data 4day'!D327+237.3))</f>
        <v>2.809437622397069</v>
      </c>
      <c r="J327" s="8">
        <f t="shared" ref="J327:J370" si="21">(H327+I327)/2</f>
        <v>4.900453456210542</v>
      </c>
      <c r="K327" s="8">
        <f>(I327*'Data 4day'!F327+H327*'Data 4day'!G327)/200</f>
        <v>1.3877803941493698</v>
      </c>
      <c r="L327" s="8">
        <f>24*60/PI()*0.0082*B327*(D327*SIN('Data 4day'!$E$2)*SIN(C327)+COS('Data 4day'!$E$2)*COS(C327)*SIN(D327))</f>
        <v>5.6479131028705665E-2</v>
      </c>
      <c r="M327" s="8">
        <f>(0.75+2/100000*'Data 4day'!$E$3)*L327</f>
        <v>4.2946731234227785E-2</v>
      </c>
      <c r="N327" s="8">
        <f>(0.25+0.5*(1-'Data 4day'!H327/8))*L327</f>
        <v>3.529945689294104E-2</v>
      </c>
      <c r="O327" s="8">
        <f t="shared" ref="O327:O370" si="22">(1-0.23)*N327</f>
        <v>2.7180581807564601E-2</v>
      </c>
      <c r="P327" s="8">
        <f>4.903*(10^(-9))*(0.34-0.14*SQRT(K327))*(1.35*(N327/M327)-0.35)*(('Data 4day'!C327+273.16)^4+('Data 4day'!D327+273.16)^4)/2</f>
        <v>5.6038221272797673</v>
      </c>
      <c r="Q327" s="8">
        <f t="shared" ref="Q327:Q370" si="23">O327-P327</f>
        <v>-5.5766415454722029</v>
      </c>
    </row>
    <row r="328" spans="1:17" x14ac:dyDescent="0.3">
      <c r="A328" s="37">
        <v>43940</v>
      </c>
      <c r="B328" s="8">
        <f>1+0.033*COS(2*'Data 4day'!A327*PI()/365)</f>
        <v>0.99007294634802301</v>
      </c>
      <c r="C328" s="8">
        <f>0.409*SIN(((2*PI()*'Data 4day'!A327)/365)-1.39)</f>
        <v>0.19116697204147237</v>
      </c>
      <c r="D328" s="8">
        <f>ACOS(-TAN('Data 4day'!$E$2*PI()/180)*TAN(C328))</f>
        <v>1.6321891207015575</v>
      </c>
      <c r="E328" s="23">
        <f>('Data 4day'!C328+'Data 4day'!D328)/2</f>
        <v>31</v>
      </c>
      <c r="F328" s="8">
        <f t="shared" si="20"/>
        <v>0.25575704908466146</v>
      </c>
      <c r="G328" s="8">
        <f>'Data 4day'!E327*4.87/LN(67.8*'Data 4day'!$H$2-5.42)</f>
        <v>3.6119135135369844</v>
      </c>
      <c r="H328" s="8">
        <f>0.6108*EXP(17.27*'Data 4day'!C328/('Data 4day'!C328+237.3))</f>
        <v>7.3756135930620479</v>
      </c>
      <c r="I328" s="8">
        <f>0.6108*EXP(17.27*'Data 4day'!D328/('Data 4day'!D328+237.3))</f>
        <v>2.6439311922105757</v>
      </c>
      <c r="J328" s="8">
        <f t="shared" si="21"/>
        <v>5.0097723926363118</v>
      </c>
      <c r="K328" s="8">
        <f>(I328*'Data 4day'!F328+H328*'Data 4day'!G328)/200</f>
        <v>1.3644469893113871</v>
      </c>
      <c r="L328" s="8">
        <f>24*60/PI()*0.0082*B328*(D328*SIN('Data 4day'!$E$2)*SIN(C328)+COS('Data 4day'!$E$2)*COS(C328)*SIN(D328))</f>
        <v>1.8126172395243244E-2</v>
      </c>
      <c r="M328" s="8">
        <f>(0.75+2/100000*'Data 4day'!$E$3)*L328</f>
        <v>1.3783141489342962E-2</v>
      </c>
      <c r="N328" s="8">
        <f>(0.25+0.5*(1-'Data 4day'!H328/8))*L328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4day'!C328+273.16)^4+('Data 4day'!D328+273.16)^4)/2</f>
        <v>3.1765906585135415</v>
      </c>
      <c r="Q328" s="8">
        <f t="shared" si="23"/>
        <v>-3.1704844041878939</v>
      </c>
    </row>
    <row r="329" spans="1:17" x14ac:dyDescent="0.3">
      <c r="A329" s="37">
        <v>43941</v>
      </c>
      <c r="B329" s="8">
        <f>1+0.033*COS(2*'Data 4day'!A328*PI()/365)</f>
        <v>0.98953268747655954</v>
      </c>
      <c r="C329" s="8">
        <f>0.409*SIN(((2*PI()*'Data 4day'!A328)/365)-1.39)</f>
        <v>0.19736256089735987</v>
      </c>
      <c r="D329" s="8">
        <f>ACOS(-TAN('Data 4day'!$E$2*PI()/180)*TAN(C329))</f>
        <v>1.6342333061027432</v>
      </c>
      <c r="E329" s="23">
        <f>('Data 4day'!C329+'Data 4day'!D329)/2</f>
        <v>30.5</v>
      </c>
      <c r="F329" s="8">
        <f t="shared" si="20"/>
        <v>0.24949527412829417</v>
      </c>
      <c r="G329" s="8">
        <f>'Data 4day'!E328*4.87/LN(67.8*'Data 4day'!$H$2-5.42)</f>
        <v>2.222716008330452</v>
      </c>
      <c r="H329" s="8">
        <f>0.6108*EXP(17.27*'Data 4day'!C329/('Data 4day'!C329+237.3))</f>
        <v>6.991469290024015</v>
      </c>
      <c r="I329" s="8">
        <f>0.6108*EXP(17.27*'Data 4day'!D329/('Data 4day'!D329+237.3))</f>
        <v>2.6439311922105757</v>
      </c>
      <c r="J329" s="8">
        <f t="shared" si="21"/>
        <v>4.8177002411172953</v>
      </c>
      <c r="K329" s="8">
        <f>(I329*'Data 4day'!F329+H329*'Data 4day'!G329)/200</f>
        <v>1.1362807840552094</v>
      </c>
      <c r="L329" s="8">
        <f>24*60/PI()*0.0082*B329*(D329*SIN('Data 4day'!$E$2)*SIN(C329)+COS('Data 4day'!$E$2)*COS(C329)*SIN(D329))</f>
        <v>-1.9934991524528878E-2</v>
      </c>
      <c r="M329" s="8">
        <f>(0.75+2/100000*'Data 4day'!$E$3)*L329</f>
        <v>-1.5158567555251757E-2</v>
      </c>
      <c r="N329" s="8">
        <f>(0.25+0.5*(1-'Data 4day'!H329/8))*L329</f>
        <v>-1.1213432732547494E-2</v>
      </c>
      <c r="O329" s="8">
        <f t="shared" si="22"/>
        <v>-8.6343432040615706E-3</v>
      </c>
      <c r="P329" s="8">
        <f>4.903*(10^(-9))*(0.34-0.14*SQRT(K329))*(1.35*(N329/M329)-0.35)*(('Data 4day'!C329+273.16)^4+('Data 4day'!D329+273.16)^4)/2</f>
        <v>5.1827444065559707</v>
      </c>
      <c r="Q329" s="8">
        <f t="shared" si="23"/>
        <v>-5.1913787497600321</v>
      </c>
    </row>
    <row r="330" spans="1:17" x14ac:dyDescent="0.3">
      <c r="A330" s="37">
        <v>43942</v>
      </c>
      <c r="B330" s="8">
        <f>1+0.033*COS(2*'Data 4day'!A329*PI()/365)</f>
        <v>0.98899553029569987</v>
      </c>
      <c r="C330" s="8">
        <f>0.409*SIN(((2*PI()*'Data 4day'!A329)/365)-1.39)</f>
        <v>0.2034996669670204</v>
      </c>
      <c r="D330" s="8">
        <f>ACOS(-TAN('Data 4day'!$E$2*PI()/180)*TAN(C330))</f>
        <v>1.6362634575717956</v>
      </c>
      <c r="E330" s="23">
        <f>('Data 4day'!C330+'Data 4day'!D330)/2</f>
        <v>31</v>
      </c>
      <c r="F330" s="8">
        <f t="shared" si="20"/>
        <v>0.25575704908466146</v>
      </c>
      <c r="G330" s="8">
        <f>'Data 4day'!E329*4.87/LN(67.8*'Data 4day'!$H$2-5.42)</f>
        <v>2.5005555093717584</v>
      </c>
      <c r="H330" s="8">
        <f>0.6108*EXP(17.27*'Data 4day'!C330/('Data 4day'!C330+237.3))</f>
        <v>6.991469290024015</v>
      </c>
      <c r="I330" s="8">
        <f>0.6108*EXP(17.27*'Data 4day'!D330/('Data 4day'!D330+237.3))</f>
        <v>2.809437622397069</v>
      </c>
      <c r="J330" s="8">
        <f t="shared" si="21"/>
        <v>4.900453456210542</v>
      </c>
      <c r="K330" s="8">
        <f>(I330*'Data 4day'!F330+H330*'Data 4day'!G330)/200</f>
        <v>1.3381333642678914</v>
      </c>
      <c r="L330" s="8">
        <f>24*60/PI()*0.0082*B330*(D330*SIN('Data 4day'!$E$2)*SIN(C330)+COS('Data 4day'!$E$2)*COS(C330)*SIN(D330))</f>
        <v>-5.7690086202631642E-2</v>
      </c>
      <c r="M330" s="8">
        <f>(0.75+2/100000*'Data 4day'!$E$3)*L330</f>
        <v>-4.3867541548481097E-2</v>
      </c>
      <c r="N330" s="8">
        <f>(0.25+0.5*(1-'Data 4day'!H330/8))*L330</f>
        <v>-3.24506734889803E-2</v>
      </c>
      <c r="O330" s="8">
        <f t="shared" si="22"/>
        <v>-2.4987018586514833E-2</v>
      </c>
      <c r="P330" s="8">
        <f>4.903*(10^(-9))*(0.34-0.14*SQRT(K330))*(1.35*(N330/M330)-0.35)*(('Data 4day'!C330+273.16)^4+('Data 4day'!D330+273.16)^4)/2</f>
        <v>4.8666050187512715</v>
      </c>
      <c r="Q330" s="8">
        <f t="shared" si="23"/>
        <v>-4.8915920373377864</v>
      </c>
    </row>
    <row r="331" spans="1:17" x14ac:dyDescent="0.3">
      <c r="A331" s="37">
        <v>43943</v>
      </c>
      <c r="B331" s="8">
        <f>1+0.033*COS(2*'Data 4day'!A330*PI()/365)</f>
        <v>0.9884616339767095</v>
      </c>
      <c r="C331" s="8">
        <f>0.409*SIN(((2*PI()*'Data 4day'!A330)/365)-1.39)</f>
        <v>0.2095764716934761</v>
      </c>
      <c r="D331" s="8">
        <f>ACOS(-TAN('Data 4day'!$E$2*PI()/180)*TAN(C331))</f>
        <v>1.6382790011288915</v>
      </c>
      <c r="E331" s="23">
        <f>('Data 4day'!C331+'Data 4day'!D331)/2</f>
        <v>30.5</v>
      </c>
      <c r="F331" s="8">
        <f t="shared" si="20"/>
        <v>0.24949527412829417</v>
      </c>
      <c r="G331" s="8">
        <f>'Data 4day'!E330*4.87/LN(67.8*'Data 4day'!$H$2-5.42)</f>
        <v>3.334074012495678</v>
      </c>
      <c r="H331" s="8">
        <f>0.6108*EXP(17.27*'Data 4day'!C331/('Data 4day'!C331+237.3))</f>
        <v>6.2748150241265215</v>
      </c>
      <c r="I331" s="8">
        <f>0.6108*EXP(17.27*'Data 4day'!D331/('Data 4day'!D331+237.3))</f>
        <v>2.9839174771655594</v>
      </c>
      <c r="J331" s="8">
        <f t="shared" si="21"/>
        <v>4.62936625064604</v>
      </c>
      <c r="K331" s="8">
        <f>(I331*'Data 4day'!F331+H331*'Data 4day'!G331)/200</f>
        <v>1.1795062356882806</v>
      </c>
      <c r="L331" s="8">
        <f>24*60/PI()*0.0082*B331*(D331*SIN('Data 4day'!$E$2)*SIN(C331)+COS('Data 4day'!$E$2)*COS(C331)*SIN(D331))</f>
        <v>-9.5124979610660923E-2</v>
      </c>
      <c r="M331" s="8">
        <f>(0.75+2/100000*'Data 4day'!$E$3)*L331</f>
        <v>-7.2333034495946566E-2</v>
      </c>
      <c r="N331" s="8">
        <f>(0.25+0.5*(1-'Data 4day'!H331/8))*L331</f>
        <v>-6.5398423482329382E-2</v>
      </c>
      <c r="O331" s="8">
        <f t="shared" si="22"/>
        <v>-5.0356786081393629E-2</v>
      </c>
      <c r="P331" s="8">
        <f>4.903*(10^(-9))*(0.34-0.14*SQRT(K331))*(1.35*(N331/M331)-0.35)*(('Data 4day'!C331+273.16)^4+('Data 4day'!D331+273.16)^4)/2</f>
        <v>6.8400568114312064</v>
      </c>
      <c r="Q331" s="8">
        <f t="shared" si="23"/>
        <v>-6.8904135975126</v>
      </c>
    </row>
    <row r="332" spans="1:17" x14ac:dyDescent="0.3">
      <c r="A332" s="37">
        <v>43944</v>
      </c>
      <c r="B332" s="8">
        <f>1+0.033*COS(2*'Data 4day'!A331*PI()/365)</f>
        <v>0.98793115672459009</v>
      </c>
      <c r="C332" s="8">
        <f>0.409*SIN(((2*PI()*'Data 4day'!A331)/365)-1.39)</f>
        <v>0.21559117438833836</v>
      </c>
      <c r="D332" s="8">
        <f>ACOS(-TAN('Data 4day'!$E$2*PI()/180)*TAN(C332))</f>
        <v>1.6402793550774974</v>
      </c>
      <c r="E332" s="23">
        <f>('Data 4day'!C332+'Data 4day'!D332)/2</f>
        <v>30.5</v>
      </c>
      <c r="F332" s="8">
        <f t="shared" si="20"/>
        <v>0.24949527412829417</v>
      </c>
      <c r="G332" s="8">
        <f>'Data 4day'!E331*4.87/LN(67.8*'Data 4day'!$H$2-5.42)</f>
        <v>3.334074012495678</v>
      </c>
      <c r="H332" s="8">
        <f>0.6108*EXP(17.27*'Data 4day'!C332/('Data 4day'!C332+237.3))</f>
        <v>6.2748150241265215</v>
      </c>
      <c r="I332" s="8">
        <f>0.6108*EXP(17.27*'Data 4day'!D332/('Data 4day'!D332+237.3))</f>
        <v>2.9839174771655594</v>
      </c>
      <c r="J332" s="8">
        <f t="shared" si="21"/>
        <v>4.62936625064604</v>
      </c>
      <c r="K332" s="8">
        <f>(I332*'Data 4day'!F332+H332*'Data 4day'!G332)/200</f>
        <v>1.3929851601368008</v>
      </c>
      <c r="L332" s="8">
        <f>24*60/PI()*0.0082*B332*(D332*SIN('Data 4day'!$E$2)*SIN(C332)+COS('Data 4day'!$E$2)*COS(C332)*SIN(D332))</f>
        <v>-0.13222568907539967</v>
      </c>
      <c r="M332" s="8">
        <f>(0.75+2/100000*'Data 4day'!$E$3)*L332</f>
        <v>-0.1005444139729339</v>
      </c>
      <c r="N332" s="8">
        <f>(0.25+0.5*(1-'Data 4day'!H332/8))*L332</f>
        <v>-6.6112844537699833E-2</v>
      </c>
      <c r="O332" s="8">
        <f t="shared" si="22"/>
        <v>-5.0906890294028874E-2</v>
      </c>
      <c r="P332" s="8">
        <f>4.903*(10^(-9))*(0.34-0.14*SQRT(K332))*(1.35*(N332/M332)-0.35)*(('Data 4day'!C332+273.16)^4+('Data 4day'!D332+273.16)^4)/2</f>
        <v>3.9281887664833586</v>
      </c>
      <c r="Q332" s="8">
        <f t="shared" si="23"/>
        <v>-3.9790956567773876</v>
      </c>
    </row>
    <row r="333" spans="1:17" x14ac:dyDescent="0.3">
      <c r="A333" s="37">
        <v>43945</v>
      </c>
      <c r="B333" s="8">
        <f>1+0.033*COS(2*'Data 4day'!A332*PI()/365)</f>
        <v>0.98740425573120028</v>
      </c>
      <c r="C333" s="8">
        <f>0.409*SIN(((2*PI()*'Data 4day'!A332)/365)-1.39)</f>
        <v>0.22154199276539069</v>
      </c>
      <c r="D333" s="8">
        <f>ACOS(-TAN('Data 4day'!$E$2*PI()/180)*TAN(C333))</f>
        <v>1.642263930048494</v>
      </c>
      <c r="E333" s="23">
        <f>('Data 4day'!C333+'Data 4day'!D333)/2</f>
        <v>32</v>
      </c>
      <c r="F333" s="8">
        <f t="shared" si="20"/>
        <v>0.26867623510832173</v>
      </c>
      <c r="G333" s="8">
        <f>'Data 4day'!E332*4.87/LN(67.8*'Data 4day'!$H$2-5.42)</f>
        <v>4.1675925156195976</v>
      </c>
      <c r="H333" s="8">
        <f>0.6108*EXP(17.27*'Data 4day'!C333/('Data 4day'!C333+237.3))</f>
        <v>6.991469290024015</v>
      </c>
      <c r="I333" s="8">
        <f>0.6108*EXP(17.27*'Data 4day'!D333/('Data 4day'!D333+237.3))</f>
        <v>3.1677777175068473</v>
      </c>
      <c r="J333" s="8">
        <f t="shared" si="21"/>
        <v>5.0796235037654309</v>
      </c>
      <c r="K333" s="8">
        <f>(I333*'Data 4day'!F333+H333*'Data 4day'!G333)/200</f>
        <v>1.351261972578633</v>
      </c>
      <c r="L333" s="8">
        <f>24*60/PI()*0.0082*B333*(D333*SIN('Data 4day'!$E$2)*SIN(C333)+COS('Data 4day'!$E$2)*COS(C333)*SIN(D333))</f>
        <v>-0.16897838786432889</v>
      </c>
      <c r="M333" s="8">
        <f>(0.75+2/100000*'Data 4day'!$E$3)*L333</f>
        <v>-0.12849116613203568</v>
      </c>
      <c r="N333" s="8">
        <f>(0.25+0.5*(1-'Data 4day'!H333/8))*L333</f>
        <v>-0.10561149241520557</v>
      </c>
      <c r="O333" s="8">
        <f t="shared" si="22"/>
        <v>-8.1320849159708289E-2</v>
      </c>
      <c r="P333" s="8">
        <f>4.903*(10^(-9))*(0.34-0.14*SQRT(K333))*(1.35*(N333/M333)-0.35)*(('Data 4day'!C333+273.16)^4+('Data 4day'!D333+273.16)^4)/2</f>
        <v>5.7430358420875534</v>
      </c>
      <c r="Q333" s="8">
        <f t="shared" si="23"/>
        <v>-5.824356691247262</v>
      </c>
    </row>
    <row r="334" spans="1:17" x14ac:dyDescent="0.3">
      <c r="A334" s="37">
        <v>43946</v>
      </c>
      <c r="B334" s="8">
        <f>1+0.033*COS(2*'Data 4day'!A333*PI()/365)</f>
        <v>0.98688108712867562</v>
      </c>
      <c r="C334" s="8">
        <f>0.409*SIN(((2*PI()*'Data 4day'!A333)/365)-1.39)</f>
        <v>0.22742716346871902</v>
      </c>
      <c r="D334" s="8">
        <f>ACOS(-TAN('Data 4day'!$E$2*PI()/180)*TAN(C334))</f>
        <v>1.6442321290738542</v>
      </c>
      <c r="E334" s="23">
        <f>('Data 4day'!C334+'Data 4day'!D334)/2</f>
        <v>31.5</v>
      </c>
      <c r="F334" s="8">
        <f t="shared" si="20"/>
        <v>0.26214998710924375</v>
      </c>
      <c r="G334" s="8">
        <f>'Data 4day'!E333*4.87/LN(67.8*'Data 4day'!$H$2-5.42)</f>
        <v>3.6119135135369844</v>
      </c>
      <c r="H334" s="8">
        <f>0.6108*EXP(17.27*'Data 4day'!C334/('Data 4day'!C334+237.3))</f>
        <v>6.991469290024015</v>
      </c>
      <c r="I334" s="8">
        <f>0.6108*EXP(17.27*'Data 4day'!D334/('Data 4day'!D334+237.3))</f>
        <v>2.9839174771655594</v>
      </c>
      <c r="J334" s="8">
        <f t="shared" si="21"/>
        <v>4.9876933835947872</v>
      </c>
      <c r="K334" s="8">
        <f>(I334*'Data 4day'!F334+H334*'Data 4day'!G334)/200</f>
        <v>1.5491284823450204</v>
      </c>
      <c r="L334" s="8">
        <f>24*60/PI()*0.0082*B334*(D334*SIN('Data 4day'!$E$2)*SIN(C334)+COS('Data 4day'!$E$2)*COS(C334)*SIN(D334))</f>
        <v>-0.20536941150101803</v>
      </c>
      <c r="M334" s="8">
        <f>(0.75+2/100000*'Data 4day'!$E$3)*L334</f>
        <v>-0.1561629005053741</v>
      </c>
      <c r="N334" s="8">
        <f>(0.25+0.5*(1-'Data 4day'!H334/8))*L334</f>
        <v>-0.10268470575050902</v>
      </c>
      <c r="O334" s="8">
        <f t="shared" si="22"/>
        <v>-7.906722342789195E-2</v>
      </c>
      <c r="P334" s="8">
        <f>4.903*(10^(-9))*(0.34-0.14*SQRT(K334))*(1.35*(N334/M334)-0.35)*(('Data 4day'!C334+273.16)^4+('Data 4day'!D334+273.16)^4)/2</f>
        <v>3.7782199829671859</v>
      </c>
      <c r="Q334" s="8">
        <f t="shared" si="23"/>
        <v>-3.8572872063950778</v>
      </c>
    </row>
    <row r="335" spans="1:17" x14ac:dyDescent="0.3">
      <c r="A335" s="37">
        <v>43947</v>
      </c>
      <c r="B335" s="8">
        <f>1+0.033*COS(2*'Data 4day'!A334*PI()/365)</f>
        <v>0.98636180594316414</v>
      </c>
      <c r="C335" s="8">
        <f>0.409*SIN(((2*PI()*'Data 4day'!A334)/365)-1.39)</f>
        <v>0.23324494259523124</v>
      </c>
      <c r="D335" s="8">
        <f>ACOS(-TAN('Data 4day'!$E$2*PI()/180)*TAN(C335))</f>
        <v>1.6461833476907206</v>
      </c>
      <c r="E335" s="23">
        <f>('Data 4day'!C335+'Data 4day'!D335)/2</f>
        <v>31.5</v>
      </c>
      <c r="F335" s="8">
        <f t="shared" si="20"/>
        <v>0.26214998710924375</v>
      </c>
      <c r="G335" s="8">
        <f>'Data 4day'!E334*4.87/LN(67.8*'Data 4day'!$H$2-5.42)</f>
        <v>3.334074012495678</v>
      </c>
      <c r="H335" s="8">
        <f>0.6108*EXP(17.27*'Data 4day'!C335/('Data 4day'!C335+237.3))</f>
        <v>6.991469290024015</v>
      </c>
      <c r="I335" s="8">
        <f>0.6108*EXP(17.27*'Data 4day'!D335/('Data 4day'!D335+237.3))</f>
        <v>2.9839174771655594</v>
      </c>
      <c r="J335" s="8">
        <f t="shared" si="21"/>
        <v>4.9876933835947872</v>
      </c>
      <c r="K335" s="8">
        <f>(I335*'Data 4day'!F335+H335*'Data 4day'!G335)/200</f>
        <v>1.2255808038857077</v>
      </c>
      <c r="L335" s="8">
        <f>24*60/PI()*0.0082*B335*(D335*SIN('Data 4day'!$E$2)*SIN(C335)+COS('Data 4day'!$E$2)*COS(C335)*SIN(D335))</f>
        <v>-0.24138526381119571</v>
      </c>
      <c r="M335" s="8">
        <f>(0.75+2/100000*'Data 4day'!$E$3)*L335</f>
        <v>-0.1835493546020332</v>
      </c>
      <c r="N335" s="8">
        <f>(0.25+0.5*(1-'Data 4day'!H335/8))*L335</f>
        <v>-0.16595236887019704</v>
      </c>
      <c r="O335" s="8">
        <f t="shared" si="22"/>
        <v>-0.12778332403005171</v>
      </c>
      <c r="P335" s="8">
        <f>4.903*(10^(-9))*(0.34-0.14*SQRT(K335))*(1.35*(N335/M335)-0.35)*(('Data 4day'!C335+273.16)^4+('Data 4day'!D335+273.16)^4)/2</f>
        <v>6.8281846496851948</v>
      </c>
      <c r="Q335" s="8">
        <f t="shared" si="23"/>
        <v>-6.9559679737152464</v>
      </c>
    </row>
    <row r="336" spans="1:17" x14ac:dyDescent="0.3">
      <c r="A336" s="37">
        <v>43948</v>
      </c>
      <c r="B336" s="8">
        <f>1+0.033*COS(2*'Data 4day'!A335*PI()/365)</f>
        <v>0.9858465660488881</v>
      </c>
      <c r="C336" s="8">
        <f>0.409*SIN(((2*PI()*'Data 4day'!A335)/365)-1.39)</f>
        <v>0.23899360621141433</v>
      </c>
      <c r="D336" s="8">
        <f>ACOS(-TAN('Data 4day'!$E$2*PI()/180)*TAN(C336))</f>
        <v>1.6481169740766766</v>
      </c>
      <c r="E336" s="23">
        <f>('Data 4day'!C336+'Data 4day'!D336)/2</f>
        <v>29.5</v>
      </c>
      <c r="F336" s="8">
        <f t="shared" si="20"/>
        <v>0.23735674310788871</v>
      </c>
      <c r="G336" s="8">
        <f>'Data 4day'!E335*4.87/LN(67.8*'Data 4day'!$H$2-5.42)</f>
        <v>3.8897530145782908</v>
      </c>
      <c r="H336" s="8">
        <f>0.6108*EXP(17.27*'Data 4day'!C336/('Data 4day'!C336+237.3))</f>
        <v>6.2748150241265215</v>
      </c>
      <c r="I336" s="8">
        <f>0.6108*EXP(17.27*'Data 4day'!D336/('Data 4day'!D336+237.3))</f>
        <v>2.6439311922105757</v>
      </c>
      <c r="J336" s="8">
        <f t="shared" si="21"/>
        <v>4.459373108168549</v>
      </c>
      <c r="K336" s="8">
        <f>(I336*'Data 4day'!F336+H336*'Data 4day'!G336)/200</f>
        <v>1.6931580097644647</v>
      </c>
      <c r="L336" s="8">
        <f>24*60/PI()*0.0082*B336*(D336*SIN('Data 4day'!$E$2)*SIN(C336)+COS('Data 4day'!$E$2)*COS(C336)*SIN(D336))</f>
        <v>-0.277012622701162</v>
      </c>
      <c r="M336" s="8">
        <f>(0.75+2/100000*'Data 4day'!$E$3)*L336</f>
        <v>-0.21064039830196357</v>
      </c>
      <c r="N336" s="8">
        <f>(0.25+0.5*(1-'Data 4day'!H336/8))*L336</f>
        <v>-0.17313288918822625</v>
      </c>
      <c r="O336" s="8">
        <f t="shared" si="22"/>
        <v>-0.13331232467493423</v>
      </c>
      <c r="P336" s="8">
        <f>4.903*(10^(-9))*(0.34-0.14*SQRT(K336))*(1.35*(N336/M336)-0.35)*(('Data 4day'!C336+273.16)^4+('Data 4day'!D336+273.16)^4)/2</f>
        <v>4.9506425697647902</v>
      </c>
      <c r="Q336" s="8">
        <f t="shared" si="23"/>
        <v>-5.0839548944397244</v>
      </c>
    </row>
    <row r="337" spans="1:17" x14ac:dyDescent="0.3">
      <c r="A337" s="37">
        <v>43949</v>
      </c>
      <c r="B337" s="8">
        <f>1+0.033*COS(2*'Data 4day'!A336*PI()/365)</f>
        <v>0.98533552012254777</v>
      </c>
      <c r="C337" s="8">
        <f>0.409*SIN(((2*PI()*'Data 4day'!A336)/365)-1.39)</f>
        <v>0.2446714508641725</v>
      </c>
      <c r="D337" s="8">
        <f>ACOS(-TAN('Data 4day'!$E$2*PI()/180)*TAN(C337))</f>
        <v>1.6500323892169579</v>
      </c>
      <c r="E337" s="23">
        <f>('Data 4day'!C337+'Data 4day'!D337)/2</f>
        <v>29.5</v>
      </c>
      <c r="F337" s="8">
        <f t="shared" si="20"/>
        <v>0.23735674310788871</v>
      </c>
      <c r="G337" s="8">
        <f>'Data 4day'!E336*4.87/LN(67.8*'Data 4day'!$H$2-5.42)</f>
        <v>3.8897530145782908</v>
      </c>
      <c r="H337" s="8">
        <f>0.6108*EXP(17.27*'Data 4day'!C337/('Data 4day'!C337+237.3))</f>
        <v>6.2748150241265215</v>
      </c>
      <c r="I337" s="8">
        <f>0.6108*EXP(17.27*'Data 4day'!D337/('Data 4day'!D337+237.3))</f>
        <v>2.6439311922105757</v>
      </c>
      <c r="J337" s="8">
        <f t="shared" si="21"/>
        <v>4.459373108168549</v>
      </c>
      <c r="K337" s="8">
        <f>(I337*'Data 4day'!F337+H337*'Data 4day'!G337)/200</f>
        <v>1.564311579717935</v>
      </c>
      <c r="L337" s="8">
        <f>24*60/PI()*0.0082*B337*(D337*SIN('Data 4day'!$E$2)*SIN(C337)+COS('Data 4day'!$E$2)*COS(C337)*SIN(D337))</f>
        <v>-0.31223834567093867</v>
      </c>
      <c r="M337" s="8">
        <f>(0.75+2/100000*'Data 4day'!$E$3)*L337</f>
        <v>-0.23742603804818174</v>
      </c>
      <c r="N337" s="8">
        <f>(0.25+0.5*(1-'Data 4day'!H337/8))*L337</f>
        <v>-0.19514896604433668</v>
      </c>
      <c r="O337" s="8">
        <f t="shared" si="22"/>
        <v>-0.15026470385413926</v>
      </c>
      <c r="P337" s="8">
        <f>4.903*(10^(-9))*(0.34-0.14*SQRT(K337))*(1.35*(N337/M337)-0.35)*(('Data 4day'!C337+273.16)^4+('Data 4day'!D337+273.16)^4)/2</f>
        <v>5.1723611819970507</v>
      </c>
      <c r="Q337" s="8">
        <f t="shared" si="23"/>
        <v>-5.3226258858511901</v>
      </c>
    </row>
    <row r="338" spans="1:17" x14ac:dyDescent="0.3">
      <c r="A338" s="37">
        <v>43950</v>
      </c>
      <c r="B338" s="8">
        <f>1+0.033*COS(2*'Data 4day'!A337*PI()/365)</f>
        <v>0.98482881959808055</v>
      </c>
      <c r="C338" s="8">
        <f>0.409*SIN(((2*PI()*'Data 4day'!A337)/365)-1.39)</f>
        <v>0.25027679408559728</v>
      </c>
      <c r="D338" s="8">
        <f>ACOS(-TAN('Data 4day'!$E$2*PI()/180)*TAN(C338))</f>
        <v>1.6519289671042949</v>
      </c>
      <c r="E338" s="23">
        <f>('Data 4day'!C338+'Data 4day'!D338)/2</f>
        <v>28.5</v>
      </c>
      <c r="F338" s="8">
        <f t="shared" si="20"/>
        <v>0.22571768686715196</v>
      </c>
      <c r="G338" s="8">
        <f>'Data 4day'!E337*4.87/LN(67.8*'Data 4day'!$H$2-5.42)</f>
        <v>4.445432016660904</v>
      </c>
      <c r="H338" s="8">
        <f>0.6108*EXP(17.27*'Data 4day'!C338/('Data 4day'!C338+237.3))</f>
        <v>6.2748150241265215</v>
      </c>
      <c r="I338" s="8">
        <f>0.6108*EXP(17.27*'Data 4day'!D338/('Data 4day'!D338+237.3))</f>
        <v>2.3382812709274461</v>
      </c>
      <c r="J338" s="8">
        <f t="shared" si="21"/>
        <v>4.3065481475269838</v>
      </c>
      <c r="K338" s="8">
        <f>(I338*'Data 4day'!F338+H338*'Data 4day'!G338)/200</f>
        <v>1.6654984730816866</v>
      </c>
      <c r="L338" s="8">
        <f>24*60/PI()*0.0082*B338*(D338*SIN('Data 4day'!$E$2)*SIN(C338)+COS('Data 4day'!$E$2)*COS(C338)*SIN(D338))</f>
        <v>-0.34704947506533251</v>
      </c>
      <c r="M338" s="8">
        <f>(0.75+2/100000*'Data 4day'!$E$3)*L338</f>
        <v>-0.26389642083967885</v>
      </c>
      <c r="N338" s="8">
        <f>(0.25+0.5*(1-'Data 4day'!H338/8))*L338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4day'!C338+273.16)^4+('Data 4day'!D338+273.16)^4)/2</f>
        <v>2.7735188717665338</v>
      </c>
      <c r="Q338" s="8">
        <f t="shared" si="23"/>
        <v>-2.8904311636791675</v>
      </c>
    </row>
    <row r="339" spans="1:17" x14ac:dyDescent="0.3">
      <c r="A339" s="37">
        <v>43951</v>
      </c>
      <c r="B339" s="8">
        <f>1+0.033*COS(2*'Data 4day'!A338*PI()/365)</f>
        <v>0.98432661462178739</v>
      </c>
      <c r="C339" s="8">
        <f>0.409*SIN(((2*PI()*'Data 4day'!A338)/365)-1.39)</f>
        <v>0.25580797489151891</v>
      </c>
      <c r="D339" s="8">
        <f>ACOS(-TAN('Data 4day'!$E$2*PI()/180)*TAN(C339))</f>
        <v>1.6538060749720132</v>
      </c>
      <c r="E339" s="23">
        <f>('Data 4day'!C339+'Data 4day'!D339)/2</f>
        <v>26</v>
      </c>
      <c r="F339" s="8">
        <f t="shared" si="20"/>
        <v>0.19869895242110683</v>
      </c>
      <c r="G339" s="8">
        <f>'Data 4day'!E338*4.87/LN(67.8*'Data 4day'!$H$2-5.42)</f>
        <v>5.2789505197848232</v>
      </c>
      <c r="H339" s="8">
        <f>0.6108*EXP(17.27*'Data 4day'!C339/('Data 4day'!C339+237.3))</f>
        <v>4.7547753962618131</v>
      </c>
      <c r="I339" s="8">
        <f>0.6108*EXP(17.27*'Data 4day'!D339/('Data 4day'!D339+237.3))</f>
        <v>2.3382812709274461</v>
      </c>
      <c r="J339" s="8">
        <f t="shared" si="21"/>
        <v>3.5465283335946296</v>
      </c>
      <c r="K339" s="8">
        <f>(I339*'Data 4day'!F339+H339*'Data 4day'!G339)/200</f>
        <v>1.4755041081228994</v>
      </c>
      <c r="L339" s="8">
        <f>24*60/PI()*0.0082*B339*(D339*SIN('Data 4day'!$E$2)*SIN(C339)+COS('Data 4day'!$E$2)*COS(C339)*SIN(D339))</f>
        <v>-0.38143324306678994</v>
      </c>
      <c r="M339" s="8">
        <f>(0.75+2/100000*'Data 4day'!$E$3)*L339</f>
        <v>-0.29004183802798705</v>
      </c>
      <c r="N339" s="8">
        <f>(0.25+0.5*(1-'Data 4day'!H339/8))*L339</f>
        <v>-0.21455619922506936</v>
      </c>
      <c r="O339" s="8">
        <f t="shared" si="22"/>
        <v>-0.16520827340330341</v>
      </c>
      <c r="P339" s="8">
        <f>4.903*(10^(-9))*(0.34-0.14*SQRT(K339))*(1.35*(N339/M339)-0.35)*(('Data 4day'!C339+273.16)^4+('Data 4day'!D339+273.16)^4)/2</f>
        <v>4.3394460121923677</v>
      </c>
      <c r="Q339" s="8">
        <f t="shared" si="23"/>
        <v>-4.504654285595671</v>
      </c>
    </row>
    <row r="340" spans="1:17" x14ac:dyDescent="0.3">
      <c r="A340" s="37">
        <v>43952</v>
      </c>
      <c r="B340" s="8">
        <f>1+0.033*COS(2*'Data 4day'!A339*PI()/365)</f>
        <v>0.98382905400784104</v>
      </c>
      <c r="C340" s="8">
        <f>0.409*SIN(((2*PI()*'Data 4day'!A339)/365)-1.39)</f>
        <v>0.26126335427369202</v>
      </c>
      <c r="D340" s="8">
        <f>ACOS(-TAN('Data 4day'!$E$2*PI()/180)*TAN(C340))</f>
        <v>1.6556630735609552</v>
      </c>
      <c r="E340" s="23">
        <f>('Data 4day'!C340+'Data 4day'!D340)/2</f>
        <v>26</v>
      </c>
      <c r="F340" s="8">
        <f t="shared" si="20"/>
        <v>0.19869895242110683</v>
      </c>
      <c r="G340" s="8">
        <f>'Data 4day'!E339*4.87/LN(67.8*'Data 4day'!$H$2-5.42)</f>
        <v>2.7783950104130644</v>
      </c>
      <c r="H340" s="8">
        <f>0.6108*EXP(17.27*'Data 4day'!C340/('Data 4day'!C340+237.3))</f>
        <v>3.7799303639952631</v>
      </c>
      <c r="I340" s="8">
        <f>0.6108*EXP(17.27*'Data 4day'!D340/('Data 4day'!D340+237.3))</f>
        <v>2.9839174771655594</v>
      </c>
      <c r="J340" s="8">
        <f t="shared" si="21"/>
        <v>3.3819239205804115</v>
      </c>
      <c r="K340" s="8">
        <f>(I340*'Data 4day'!F340+H340*'Data 4day'!G340)/200</f>
        <v>0.92603770524100637</v>
      </c>
      <c r="L340" s="8">
        <f>24*60/PI()*0.0082*B340*(D340*SIN('Data 4day'!$E$2)*SIN(C340)+COS('Data 4day'!$E$2)*COS(C340)*SIN(D340))</f>
        <v>-0.41537707643459099</v>
      </c>
      <c r="M340" s="8">
        <f>(0.75+2/100000*'Data 4day'!$E$3)*L340</f>
        <v>-0.31585272892086297</v>
      </c>
      <c r="N340" s="8">
        <f>(0.25+0.5*(1-'Data 4day'!H340/8))*L340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4day'!C340+273.16)^4+('Data 4day'!D340+273.16)^4)/2</f>
        <v>4.3357560370953712</v>
      </c>
      <c r="Q340" s="8">
        <f t="shared" si="23"/>
        <v>-4.4956762115226887</v>
      </c>
    </row>
    <row r="341" spans="1:17" x14ac:dyDescent="0.3">
      <c r="A341" s="37">
        <v>43953</v>
      </c>
      <c r="B341" s="8">
        <f>1+0.033*COS(2*'Data 4day'!A340*PI()/365)</f>
        <v>0.98333628519418981</v>
      </c>
      <c r="C341" s="8">
        <f>0.409*SIN(((2*PI()*'Data 4day'!A340)/365)-1.39)</f>
        <v>0.26664131568546878</v>
      </c>
      <c r="D341" s="8">
        <f>ACOS(-TAN('Data 4day'!$E$2*PI()/180)*TAN(C341))</f>
        <v>1.6574993174207</v>
      </c>
      <c r="E341" s="23">
        <f>('Data 4day'!C341+'Data 4day'!D341)/2</f>
        <v>32</v>
      </c>
      <c r="F341" s="8">
        <f t="shared" si="20"/>
        <v>0.26867623510832173</v>
      </c>
      <c r="G341" s="8">
        <f>'Data 4day'!E340*4.87/LN(67.8*'Data 4day'!$H$2-5.42)</f>
        <v>2.7783950104130644</v>
      </c>
      <c r="H341" s="8">
        <f>0.6108*EXP(17.27*'Data 4day'!C341/('Data 4day'!C341+237.3))</f>
        <v>6.991469290024015</v>
      </c>
      <c r="I341" s="8">
        <f>0.6108*EXP(17.27*'Data 4day'!D341/('Data 4day'!D341+237.3))</f>
        <v>3.1677777175068473</v>
      </c>
      <c r="J341" s="8">
        <f t="shared" si="21"/>
        <v>5.0796235037654309</v>
      </c>
      <c r="K341" s="8">
        <f>(I341*'Data 4day'!F341+H341*'Data 4day'!G341)/200</f>
        <v>1.3359820417788226</v>
      </c>
      <c r="L341" s="8">
        <f>24*60/PI()*0.0082*B341*(D341*SIN('Data 4day'!$E$2)*SIN(C341)+COS('Data 4day'!$E$2)*COS(C341)*SIN(D341))</f>
        <v>-0.44886860099554909</v>
      </c>
      <c r="M341" s="8">
        <f>(0.75+2/100000*'Data 4day'!$E$3)*L341</f>
        <v>-0.34131968419701553</v>
      </c>
      <c r="N341" s="8">
        <f>(0.25+0.5*(1-'Data 4day'!H341/8))*L341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4day'!C341+273.16)^4+('Data 4day'!D341+273.16)^4)/2</f>
        <v>3.2430703551733635</v>
      </c>
      <c r="Q341" s="8">
        <f t="shared" si="23"/>
        <v>-3.3942829651337392</v>
      </c>
    </row>
    <row r="342" spans="1:17" x14ac:dyDescent="0.3">
      <c r="A342" s="37">
        <v>43954</v>
      </c>
      <c r="B342" s="8">
        <f>1+0.033*COS(2*'Data 4day'!A341*PI()/365)</f>
        <v>0.98284845419886802</v>
      </c>
      <c r="C342" s="8">
        <f>0.409*SIN(((2*PI()*'Data 4day'!A341)/365)-1.39)</f>
        <v>0.27194026552081696</v>
      </c>
      <c r="D342" s="8">
        <f>ACOS(-TAN('Data 4day'!$E$2*PI()/180)*TAN(C342))</f>
        <v>1.65931415524549</v>
      </c>
      <c r="E342" s="23">
        <f>('Data 4day'!C342+'Data 4day'!D342)/2</f>
        <v>32.5</v>
      </c>
      <c r="F342" s="8">
        <f t="shared" si="20"/>
        <v>0.27533796354894219</v>
      </c>
      <c r="G342" s="8">
        <f>'Data 4day'!E341*4.87/LN(67.8*'Data 4day'!$H$2-5.42)</f>
        <v>3.6119135135369844</v>
      </c>
      <c r="H342" s="8">
        <f>0.6108*EXP(17.27*'Data 4day'!C342/('Data 4day'!C342+237.3))</f>
        <v>6.991469290024015</v>
      </c>
      <c r="I342" s="8">
        <f>0.6108*EXP(17.27*'Data 4day'!D342/('Data 4day'!D342+237.3))</f>
        <v>3.3614398286025637</v>
      </c>
      <c r="J342" s="8">
        <f t="shared" si="21"/>
        <v>5.1764545593132896</v>
      </c>
      <c r="K342" s="8">
        <f>(I342*'Data 4day'!F342+H342*'Data 4day'!G342)/200</f>
        <v>1.2329484570865283</v>
      </c>
      <c r="L342" s="8">
        <f>24*60/PI()*0.0082*B342*(D342*SIN('Data 4day'!$E$2)*SIN(C342)+COS('Data 4day'!$E$2)*COS(C342)*SIN(D342))</f>
        <v>-0.4818956458919757</v>
      </c>
      <c r="M342" s="8">
        <f>(0.75+2/100000*'Data 4day'!$E$3)*L342</f>
        <v>-0.3664334491362583</v>
      </c>
      <c r="N342" s="8">
        <f>(0.25+0.5*(1-'Data 4day'!H342/8))*L342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4day'!C342+273.16)^4+('Data 4day'!D342+273.16)^4)/2</f>
        <v>4.2582537377804437</v>
      </c>
      <c r="Q342" s="8">
        <f t="shared" si="23"/>
        <v>-4.4437835614488543</v>
      </c>
    </row>
    <row r="343" spans="1:17" x14ac:dyDescent="0.3">
      <c r="A343" s="37">
        <v>43955</v>
      </c>
      <c r="B343" s="8">
        <f>1+0.033*COS(2*'Data 4day'!A342*PI()/365)</f>
        <v>0.98236570557672775</v>
      </c>
      <c r="C343" s="8">
        <f>0.409*SIN(((2*PI()*'Data 4day'!A342)/365)-1.39)</f>
        <v>0.27715863358653975</v>
      </c>
      <c r="D343" s="8">
        <f>ACOS(-TAN('Data 4day'!$E$2*PI()/180)*TAN(C343))</f>
        <v>1.6611069302451693</v>
      </c>
      <c r="E343" s="23">
        <f>('Data 4day'!C343+'Data 4day'!D343)/2</f>
        <v>33.5</v>
      </c>
      <c r="F343" s="8">
        <f t="shared" si="20"/>
        <v>0.28907666190217957</v>
      </c>
      <c r="G343" s="8">
        <f>'Data 4day'!E342*4.87/LN(67.8*'Data 4day'!$H$2-5.42)</f>
        <v>3.6119135135369844</v>
      </c>
      <c r="H343" s="8">
        <f>0.6108*EXP(17.27*'Data 4day'!C343/('Data 4day'!C343+237.3))</f>
        <v>7.7778742566753829</v>
      </c>
      <c r="I343" s="8">
        <f>0.6108*EXP(17.27*'Data 4day'!D343/('Data 4day'!D343+237.3))</f>
        <v>3.3614398286025637</v>
      </c>
      <c r="J343" s="8">
        <f t="shared" si="21"/>
        <v>5.5696570426389735</v>
      </c>
      <c r="K343" s="8">
        <f>(I343*'Data 4day'!F343+H343*'Data 4day'!G343)/200</f>
        <v>1.0328422532656074</v>
      </c>
      <c r="L343" s="8">
        <f>24*60/PI()*0.0082*B343*(D343*SIN('Data 4day'!$E$2)*SIN(C343)+COS('Data 4day'!$E$2)*COS(C343)*SIN(D343))</f>
        <v>-0.5144462475931918</v>
      </c>
      <c r="M343" s="8">
        <f>(0.75+2/100000*'Data 4day'!$E$3)*L343</f>
        <v>-0.39118492666986304</v>
      </c>
      <c r="N343" s="8">
        <f>(0.25+0.5*(1-'Data 4day'!H343/8))*L343</f>
        <v>-0.2572231237965959</v>
      </c>
      <c r="O343" s="8">
        <f t="shared" si="22"/>
        <v>-0.19806180532337886</v>
      </c>
      <c r="P343" s="8">
        <f>4.903*(10^(-9))*(0.34-0.14*SQRT(K343))*(1.35*(N343/M343)-0.35)*(('Data 4day'!C343+273.16)^4+('Data 4day'!D343+273.16)^4)/2</f>
        <v>4.6262456176775828</v>
      </c>
      <c r="Q343" s="8">
        <f t="shared" si="23"/>
        <v>-4.8243074230009615</v>
      </c>
    </row>
    <row r="344" spans="1:17" x14ac:dyDescent="0.3">
      <c r="A344" s="37">
        <v>43956</v>
      </c>
      <c r="B344" s="8">
        <f>1+0.033*COS(2*'Data 4day'!A343*PI()/365)</f>
        <v>0.98188818237660425</v>
      </c>
      <c r="C344" s="8">
        <f>0.409*SIN(((2*PI()*'Data 4day'!A343)/365)-1.39)</f>
        <v>0.28229487356755767</v>
      </c>
      <c r="D344" s="8">
        <f>ACOS(-TAN('Data 4day'!$E$2*PI()/180)*TAN(C344))</f>
        <v>1.6628769805513572</v>
      </c>
      <c r="E344" s="23">
        <f>('Data 4day'!C344+'Data 4day'!D344)/2</f>
        <v>33</v>
      </c>
      <c r="F344" s="8">
        <f t="shared" si="20"/>
        <v>0.28213736653847254</v>
      </c>
      <c r="G344" s="8">
        <f>'Data 4day'!E343*4.87/LN(67.8*'Data 4day'!$H$2-5.42)</f>
        <v>4.445432016660904</v>
      </c>
      <c r="H344" s="8">
        <f>0.6108*EXP(17.27*'Data 4day'!C344/('Data 4day'!C344+237.3))</f>
        <v>7.3756135930620479</v>
      </c>
      <c r="I344" s="8">
        <f>0.6108*EXP(17.27*'Data 4day'!D344/('Data 4day'!D344+237.3))</f>
        <v>3.3614398286025637</v>
      </c>
      <c r="J344" s="8">
        <f t="shared" si="21"/>
        <v>5.368526710832306</v>
      </c>
      <c r="K344" s="8">
        <f>(I344*'Data 4day'!F344+H344*'Data 4day'!G344)/200</f>
        <v>1.4331838635282999</v>
      </c>
      <c r="L344" s="8">
        <f>24*60/PI()*0.0082*B344*(D344*SIN('Data 4day'!$E$2)*SIN(C344)+COS('Data 4day'!$E$2)*COS(C344)*SIN(D344))</f>
        <v>-0.54650865367734536</v>
      </c>
      <c r="M344" s="8">
        <f>(0.75+2/100000*'Data 4day'!$E$3)*L344</f>
        <v>-0.41556518025625339</v>
      </c>
      <c r="N344" s="8">
        <f>(0.25+0.5*(1-'Data 4day'!H344/8))*L344</f>
        <v>-0.30741111769350676</v>
      </c>
      <c r="O344" s="8">
        <f t="shared" si="22"/>
        <v>-0.23670656062400022</v>
      </c>
      <c r="P344" s="8">
        <f>4.903*(10^(-9))*(0.34-0.14*SQRT(K344))*(1.35*(N344/M344)-0.35)*(('Data 4day'!C344+273.16)^4+('Data 4day'!D344+273.16)^4)/2</f>
        <v>4.8323686648841822</v>
      </c>
      <c r="Q344" s="8">
        <f t="shared" si="23"/>
        <v>-5.0690752255081826</v>
      </c>
    </row>
    <row r="345" spans="1:17" x14ac:dyDescent="0.3">
      <c r="A345" s="37">
        <v>43957</v>
      </c>
      <c r="B345" s="8">
        <f>1+0.033*COS(2*'Data 4day'!A344*PI()/365)</f>
        <v>0.98141602609892764</v>
      </c>
      <c r="C345" s="8">
        <f>0.409*SIN(((2*PI()*'Data 4day'!A344)/365)-1.39)</f>
        <v>0.28734746348511525</v>
      </c>
      <c r="D345" s="8">
        <f>ACOS(-TAN('Data 4day'!$E$2*PI()/180)*TAN(C345))</f>
        <v>1.6646236396589649</v>
      </c>
      <c r="E345" s="23">
        <f>('Data 4day'!C345+'Data 4day'!D345)/2</f>
        <v>33.5</v>
      </c>
      <c r="F345" s="8">
        <f t="shared" si="20"/>
        <v>0.28907666190217957</v>
      </c>
      <c r="G345" s="8">
        <f>'Data 4day'!E344*4.87/LN(67.8*'Data 4day'!$H$2-5.42)</f>
        <v>4.1675925156195976</v>
      </c>
      <c r="H345" s="8">
        <f>0.6108*EXP(17.27*'Data 4day'!C345/('Data 4day'!C345+237.3))</f>
        <v>7.7778742566753829</v>
      </c>
      <c r="I345" s="8">
        <f>0.6108*EXP(17.27*'Data 4day'!D345/('Data 4day'!D345+237.3))</f>
        <v>3.3614398286025637</v>
      </c>
      <c r="J345" s="8">
        <f t="shared" si="21"/>
        <v>5.5696570426389735</v>
      </c>
      <c r="K345" s="8">
        <f>(I345*'Data 4day'!F345+H345*'Data 4day'!G345)/200</f>
        <v>1.2493712818228562</v>
      </c>
      <c r="L345" s="8">
        <f>24*60/PI()*0.0082*B345*(D345*SIN('Data 4day'!$E$2)*SIN(C345)+COS('Data 4day'!$E$2)*COS(C345)*SIN(D345))</f>
        <v>-0.57807132639073666</v>
      </c>
      <c r="M345" s="8">
        <f>(0.75+2/100000*'Data 4day'!$E$3)*L345</f>
        <v>-0.43956543658751612</v>
      </c>
      <c r="N345" s="8">
        <f>(0.25+0.5*(1-'Data 4day'!H345/8))*L345</f>
        <v>-0.25290620529594732</v>
      </c>
      <c r="O345" s="8">
        <f t="shared" si="22"/>
        <v>-0.19473777807787943</v>
      </c>
      <c r="P345" s="8">
        <f>4.903*(10^(-9))*(0.34-0.14*SQRT(K345))*(1.35*(N345/M345)-0.35)*(('Data 4day'!C345+273.16)^4+('Data 4day'!D345+273.16)^4)/2</f>
        <v>3.4077645410049255</v>
      </c>
      <c r="Q345" s="8">
        <f t="shared" si="23"/>
        <v>-3.6025023190828049</v>
      </c>
    </row>
    <row r="346" spans="1:17" x14ac:dyDescent="0.3">
      <c r="A346" s="37">
        <v>43958</v>
      </c>
      <c r="B346" s="8">
        <f>1+0.033*COS(2*'Data 4day'!A345*PI()/365)</f>
        <v>0.980949376653793</v>
      </c>
      <c r="C346" s="8">
        <f>0.409*SIN(((2*PI()*'Data 4day'!A345)/365)-1.39)</f>
        <v>0.29231490614777594</v>
      </c>
      <c r="D346" s="8">
        <f>ACOS(-TAN('Data 4day'!$E$2*PI()/180)*TAN(C346))</f>
        <v>1.6663462369030626</v>
      </c>
      <c r="E346" s="23">
        <f>('Data 4day'!C346+'Data 4day'!D346)/2</f>
        <v>32</v>
      </c>
      <c r="F346" s="8">
        <f t="shared" si="20"/>
        <v>0.26867623510832173</v>
      </c>
      <c r="G346" s="8">
        <f>'Data 4day'!E345*4.87/LN(67.8*'Data 4day'!$H$2-5.42)</f>
        <v>3.0562345114543712</v>
      </c>
      <c r="H346" s="8">
        <f>0.6108*EXP(17.27*'Data 4day'!C346/('Data 4day'!C346+237.3))</f>
        <v>6.991469290024015</v>
      </c>
      <c r="I346" s="8">
        <f>0.6108*EXP(17.27*'Data 4day'!D346/('Data 4day'!D346+237.3))</f>
        <v>3.1677777175068473</v>
      </c>
      <c r="J346" s="8">
        <f t="shared" si="21"/>
        <v>5.0796235037654309</v>
      </c>
      <c r="K346" s="8">
        <f>(I346*'Data 4day'!F346+H346*'Data 4day'!G346)/200</f>
        <v>1.3867782768164769</v>
      </c>
      <c r="L346" s="8">
        <f>24*60/PI()*0.0082*B346*(D346*SIN('Data 4day'!$E$2)*SIN(C346)+COS('Data 4day'!$E$2)*COS(C346)*SIN(D346))</f>
        <v>-0.60912294599221684</v>
      </c>
      <c r="M346" s="8">
        <f>(0.75+2/100000*'Data 4day'!$E$3)*L346</f>
        <v>-0.46317708813248165</v>
      </c>
      <c r="N346" s="8">
        <f>(0.25+0.5*(1-'Data 4day'!H346/8))*L346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4day'!C346+273.16)^4+('Data 4day'!D346+273.16)^4)/2</f>
        <v>4.845328466159553</v>
      </c>
      <c r="Q346" s="8">
        <f t="shared" si="23"/>
        <v>-5.1091548421424324</v>
      </c>
    </row>
    <row r="347" spans="1:17" x14ac:dyDescent="0.3">
      <c r="A347" s="37">
        <v>43959</v>
      </c>
      <c r="B347" s="8">
        <f>1+0.033*COS(2*'Data 4day'!A346*PI()/365)</f>
        <v>0.98048837231950192</v>
      </c>
      <c r="C347" s="8">
        <f>0.409*SIN(((2*PI()*'Data 4day'!A346)/365)-1.39)</f>
        <v>0.29719572959507262</v>
      </c>
      <c r="D347" s="8">
        <f>ACOS(-TAN('Data 4day'!$E$2*PI()/180)*TAN(C347))</f>
        <v>1.6680440979709861</v>
      </c>
      <c r="E347" s="23">
        <f>('Data 4day'!C347+'Data 4day'!D347)/2</f>
        <v>32</v>
      </c>
      <c r="F347" s="8">
        <f t="shared" si="20"/>
        <v>0.26867623510832173</v>
      </c>
      <c r="G347" s="8">
        <f>'Data 4day'!E346*4.87/LN(67.8*'Data 4day'!$H$2-5.42)</f>
        <v>4.1675925156195976</v>
      </c>
      <c r="H347" s="8">
        <f>0.6108*EXP(17.27*'Data 4day'!C347/('Data 4day'!C347+237.3))</f>
        <v>7.3756135930620479</v>
      </c>
      <c r="I347" s="8">
        <f>0.6108*EXP(17.27*'Data 4day'!D347/('Data 4day'!D347+237.3))</f>
        <v>2.9839174771655594</v>
      </c>
      <c r="J347" s="8">
        <f t="shared" si="21"/>
        <v>5.1797655351138037</v>
      </c>
      <c r="K347" s="8">
        <f>(I347*'Data 4day'!F347+H347*'Data 4day'!G347)/200</f>
        <v>1.5432190781409059</v>
      </c>
      <c r="L347" s="8">
        <f>24*60/PI()*0.0082*B347*(D347*SIN('Data 4day'!$E$2)*SIN(C347)+COS('Data 4day'!$E$2)*COS(C347)*SIN(D347))</f>
        <v>-0.63965241389055116</v>
      </c>
      <c r="M347" s="8">
        <f>(0.75+2/100000*'Data 4day'!$E$3)*L347</f>
        <v>-0.4863916955223751</v>
      </c>
      <c r="N347" s="8">
        <f>(0.25+0.5*(1-'Data 4day'!H347/8))*L347</f>
        <v>-0.4397610345497539</v>
      </c>
      <c r="O347" s="8">
        <f t="shared" si="22"/>
        <v>-0.33861599660331049</v>
      </c>
      <c r="P347" s="8">
        <f>4.903*(10^(-9))*(0.34-0.14*SQRT(K347))*(1.35*(N347/M347)-0.35)*(('Data 4day'!C347+273.16)^4+('Data 4day'!D347+273.16)^4)/2</f>
        <v>6.1729269002571341</v>
      </c>
      <c r="Q347" s="8">
        <f t="shared" si="23"/>
        <v>-6.511542896860445</v>
      </c>
    </row>
    <row r="348" spans="1:17" x14ac:dyDescent="0.3">
      <c r="A348" s="37">
        <v>43960</v>
      </c>
      <c r="B348" s="8">
        <f>1+0.033*COS(2*'Data 4day'!A347*PI()/365)</f>
        <v>0.98003314970158795</v>
      </c>
      <c r="C348" s="8">
        <f>0.409*SIN(((2*PI()*'Data 4day'!A347)/365)-1.39)</f>
        <v>0.30198848753368118</v>
      </c>
      <c r="D348" s="8">
        <f>ACOS(-TAN('Data 4day'!$E$2*PI()/180)*TAN(C348))</f>
        <v>1.6697165454494491</v>
      </c>
      <c r="E348" s="23">
        <f>('Data 4day'!C348+'Data 4day'!D348)/2</f>
        <v>32</v>
      </c>
      <c r="F348" s="8">
        <f t="shared" si="20"/>
        <v>0.26867623510832173</v>
      </c>
      <c r="G348" s="8">
        <f>'Data 4day'!E347*4.87/LN(67.8*'Data 4day'!$H$2-5.42)</f>
        <v>4.1675925156195976</v>
      </c>
      <c r="H348" s="8">
        <f>0.6108*EXP(17.27*'Data 4day'!C348/('Data 4day'!C348+237.3))</f>
        <v>6.991469290024015</v>
      </c>
      <c r="I348" s="8">
        <f>0.6108*EXP(17.27*'Data 4day'!D348/('Data 4day'!D348+237.3))</f>
        <v>3.1677777175068473</v>
      </c>
      <c r="J348" s="8">
        <f t="shared" si="21"/>
        <v>5.0796235037654309</v>
      </c>
      <c r="K348" s="8">
        <f>(I348*'Data 4day'!F348+H348*'Data 4day'!G348)/200</f>
        <v>1.5074892047543713</v>
      </c>
      <c r="L348" s="8">
        <f>24*60/PI()*0.0082*B348*(D348*SIN('Data 4day'!$E$2)*SIN(C348)+COS('Data 4day'!$E$2)*COS(C348)*SIN(D348))</f>
        <v>-0.66964885558291154</v>
      </c>
      <c r="M348" s="8">
        <f>(0.75+2/100000*'Data 4day'!$E$3)*L348</f>
        <v>-0.50920098978524586</v>
      </c>
      <c r="N348" s="8">
        <f>(0.25+0.5*(1-'Data 4day'!H348/8))*L348</f>
        <v>-0.33482442779145577</v>
      </c>
      <c r="O348" s="8">
        <f t="shared" si="22"/>
        <v>-0.25781480939942097</v>
      </c>
      <c r="P348" s="8">
        <f>4.903*(10^(-9))*(0.34-0.14*SQRT(K348))*(1.35*(N348/M348)-0.35)*(('Data 4day'!C348+273.16)^4+('Data 4day'!D348+273.16)^4)/2</f>
        <v>3.8553413300277963</v>
      </c>
      <c r="Q348" s="8">
        <f t="shared" si="23"/>
        <v>-4.1131561394272174</v>
      </c>
    </row>
    <row r="349" spans="1:17" x14ac:dyDescent="0.3">
      <c r="A349" s="37">
        <v>43961</v>
      </c>
      <c r="B349" s="8">
        <f>1+0.033*COS(2*'Data 4day'!A348*PI()/365)</f>
        <v>0.97958384369233742</v>
      </c>
      <c r="C349" s="8">
        <f>0.409*SIN(((2*PI()*'Data 4day'!A348)/365)-1.39)</f>
        <v>0.30669175976598817</v>
      </c>
      <c r="D349" s="8">
        <f>ACOS(-TAN('Data 4day'!$E$2*PI()/180)*TAN(C349))</f>
        <v>1.6713628994063012</v>
      </c>
      <c r="E349" s="23">
        <f>('Data 4day'!C349+'Data 4day'!D349)/2</f>
        <v>32</v>
      </c>
      <c r="F349" s="8">
        <f t="shared" si="20"/>
        <v>0.26867623510832173</v>
      </c>
      <c r="G349" s="8">
        <f>'Data 4day'!E348*4.87/LN(67.8*'Data 4day'!$H$2-5.42)</f>
        <v>3.334074012495678</v>
      </c>
      <c r="H349" s="8">
        <f>0.6108*EXP(17.27*'Data 4day'!C349/('Data 4day'!C349+237.3))</f>
        <v>7.3756135930620479</v>
      </c>
      <c r="I349" s="8">
        <f>0.6108*EXP(17.27*'Data 4day'!D349/('Data 4day'!D349+237.3))</f>
        <v>2.9839174771655594</v>
      </c>
      <c r="J349" s="8">
        <f t="shared" si="21"/>
        <v>5.1797655351138037</v>
      </c>
      <c r="K349" s="8">
        <f>(I349*'Data 4day'!F349+H349*'Data 4day'!G349)/200</f>
        <v>1.4449790586352476</v>
      </c>
      <c r="L349" s="8">
        <f>24*60/PI()*0.0082*B349*(D349*SIN('Data 4day'!$E$2)*SIN(C349)+COS('Data 4day'!$E$2)*COS(C349)*SIN(D349))</f>
        <v>-0.69910162340285187</v>
      </c>
      <c r="M349" s="8">
        <f>(0.75+2/100000*'Data 4day'!$E$3)*L349</f>
        <v>-0.5315968744355285</v>
      </c>
      <c r="N349" s="8">
        <f>(0.25+0.5*(1-'Data 4day'!H349/8))*L349</f>
        <v>-0.4369385146267824</v>
      </c>
      <c r="O349" s="8">
        <f t="shared" si="22"/>
        <v>-0.33644265626262249</v>
      </c>
      <c r="P349" s="8">
        <f>4.903*(10^(-9))*(0.34-0.14*SQRT(K349))*(1.35*(N349/M349)-0.35)*(('Data 4day'!C349+273.16)^4+('Data 4day'!D349+273.16)^4)/2</f>
        <v>5.568617481172299</v>
      </c>
      <c r="Q349" s="8">
        <f t="shared" si="23"/>
        <v>-5.9050601374349219</v>
      </c>
    </row>
    <row r="350" spans="1:17" x14ac:dyDescent="0.3">
      <c r="A350" s="37">
        <v>43962</v>
      </c>
      <c r="B350" s="8">
        <f>1+0.033*COS(2*'Data 4day'!A349*PI()/365)</f>
        <v>0.97914058743081744</v>
      </c>
      <c r="C350" s="8">
        <f>0.409*SIN(((2*PI()*'Data 4day'!A349)/365)-1.39)</f>
        <v>0.31130415261092631</v>
      </c>
      <c r="D350" s="8">
        <f>ACOS(-TAN('Data 4day'!$E$2*PI()/180)*TAN(C350))</f>
        <v>1.6729824780064377</v>
      </c>
      <c r="E350" s="23">
        <f>('Data 4day'!C350+'Data 4day'!D350)/2</f>
        <v>31</v>
      </c>
      <c r="F350" s="8">
        <f t="shared" si="20"/>
        <v>0.25575704908466146</v>
      </c>
      <c r="G350" s="8">
        <f>'Data 4day'!E349*4.87/LN(67.8*'Data 4day'!$H$2-5.42)</f>
        <v>3.0562345114543712</v>
      </c>
      <c r="H350" s="8">
        <f>0.6108*EXP(17.27*'Data 4day'!C350/('Data 4day'!C350+237.3))</f>
        <v>7.3756135930620479</v>
      </c>
      <c r="I350" s="8">
        <f>0.6108*EXP(17.27*'Data 4day'!D350/('Data 4day'!D350+237.3))</f>
        <v>2.6439311922105757</v>
      </c>
      <c r="J350" s="8">
        <f t="shared" si="21"/>
        <v>5.0097723926363118</v>
      </c>
      <c r="K350" s="8">
        <f>(I350*'Data 4day'!F350+H350*'Data 4day'!G350)/200</f>
        <v>1.5857153971032483</v>
      </c>
      <c r="L350" s="8">
        <f>24*60/PI()*0.0082*B350*(D350*SIN('Data 4day'!$E$2)*SIN(C350)+COS('Data 4day'!$E$2)*COS(C350)*SIN(D350))</f>
        <v>-0.72800029908631503</v>
      </c>
      <c r="M350" s="8">
        <f>(0.75+2/100000*'Data 4day'!$E$3)*L350</f>
        <v>-0.55357142742523391</v>
      </c>
      <c r="N350" s="8">
        <f>(0.25+0.5*(1-'Data 4day'!H350/8))*L350</f>
        <v>-0.40950016823605218</v>
      </c>
      <c r="O350" s="8">
        <f t="shared" si="22"/>
        <v>-0.31531512954176016</v>
      </c>
      <c r="P350" s="8">
        <f>4.903*(10^(-9))*(0.34-0.14*SQRT(K350))*(1.35*(N350/M350)-0.35)*(('Data 4day'!C350+273.16)^4+('Data 4day'!D350+273.16)^4)/2</f>
        <v>4.479392710057704</v>
      </c>
      <c r="Q350" s="8">
        <f t="shared" si="23"/>
        <v>-4.7947078395994644</v>
      </c>
    </row>
    <row r="351" spans="1:17" x14ac:dyDescent="0.3">
      <c r="A351" s="37">
        <v>43963</v>
      </c>
      <c r="B351" s="8">
        <f>1+0.033*COS(2*'Data 4day'!A350*PI()/365)</f>
        <v>0.97870351226342489</v>
      </c>
      <c r="C351" s="8">
        <f>0.409*SIN(((2*PI()*'Data 4day'!A350)/365)-1.39)</f>
        <v>0.31582429931695188</v>
      </c>
      <c r="D351" s="8">
        <f>ACOS(-TAN('Data 4day'!$E$2*PI()/180)*TAN(C351))</f>
        <v>1.6745745981612288</v>
      </c>
      <c r="E351" s="23">
        <f>('Data 4day'!C351+'Data 4day'!D351)/2</f>
        <v>31.5</v>
      </c>
      <c r="F351" s="8">
        <f t="shared" si="20"/>
        <v>0.26214998710924375</v>
      </c>
      <c r="G351" s="8">
        <f>'Data 4day'!E350*4.87/LN(67.8*'Data 4day'!$H$2-5.42)</f>
        <v>3.8897530145782908</v>
      </c>
      <c r="H351" s="8">
        <f>0.6108*EXP(17.27*'Data 4day'!C351/('Data 4day'!C351+237.3))</f>
        <v>7.3756135930620479</v>
      </c>
      <c r="I351" s="8">
        <f>0.6108*EXP(17.27*'Data 4day'!D351/('Data 4day'!D351+237.3))</f>
        <v>2.809437622397069</v>
      </c>
      <c r="J351" s="8">
        <f t="shared" si="21"/>
        <v>5.0925256077295584</v>
      </c>
      <c r="K351" s="8">
        <f>(I351*'Data 4day'!F351+H351*'Data 4day'!G351)/200</f>
        <v>1.2871449966735853</v>
      </c>
      <c r="L351" s="8">
        <f>24*60/PI()*0.0082*B351*(D351*SIN('Data 4day'!$E$2)*SIN(C351)+COS('Data 4day'!$E$2)*COS(C351)*SIN(D351))</f>
        <v>-0.75633469616427818</v>
      </c>
      <c r="M351" s="8">
        <f>(0.75+2/100000*'Data 4day'!$E$3)*L351</f>
        <v>-0.57511690296331708</v>
      </c>
      <c r="N351" s="8">
        <f>(0.25+0.5*(1-'Data 4day'!H351/8))*L351</f>
        <v>-0.51998010361294122</v>
      </c>
      <c r="O351" s="8">
        <f t="shared" si="22"/>
        <v>-0.40038467978196474</v>
      </c>
      <c r="P351" s="8">
        <f>4.903*(10^(-9))*(0.34-0.14*SQRT(K351))*(1.35*(N351/M351)-0.35)*(('Data 4day'!C351+273.16)^4+('Data 4day'!D351+273.16)^4)/2</f>
        <v>6.6931685241157624</v>
      </c>
      <c r="Q351" s="8">
        <f t="shared" si="23"/>
        <v>-7.0935532038977271</v>
      </c>
    </row>
    <row r="352" spans="1:17" x14ac:dyDescent="0.3">
      <c r="A352" s="37">
        <v>43964</v>
      </c>
      <c r="B352" s="8">
        <f>1+0.033*COS(2*'Data 4day'!A351*PI()/365)</f>
        <v>0.97827274770496442</v>
      </c>
      <c r="C352" s="8">
        <f>0.409*SIN(((2*PI()*'Data 4day'!A351)/365)-1.39)</f>
        <v>0.32025086046704321</v>
      </c>
      <c r="D352" s="8">
        <f>ACOS(-TAN('Data 4day'!$E$2*PI()/180)*TAN(C352))</f>
        <v>1.676138576210694</v>
      </c>
      <c r="E352" s="23">
        <f>('Data 4day'!C352+'Data 4day'!D352)/2</f>
        <v>30.5</v>
      </c>
      <c r="F352" s="8">
        <f t="shared" si="20"/>
        <v>0.24949527412829417</v>
      </c>
      <c r="G352" s="8">
        <f>'Data 4day'!E351*4.87/LN(67.8*'Data 4day'!$H$2-5.42)</f>
        <v>3.6119135135369844</v>
      </c>
      <c r="H352" s="8">
        <f>0.6108*EXP(17.27*'Data 4day'!C352/('Data 4day'!C352+237.3))</f>
        <v>6.6247576218785209</v>
      </c>
      <c r="I352" s="8">
        <f>0.6108*EXP(17.27*'Data 4day'!D352/('Data 4day'!D352+237.3))</f>
        <v>2.809437622397069</v>
      </c>
      <c r="J352" s="8">
        <f t="shared" si="21"/>
        <v>4.7170976221377945</v>
      </c>
      <c r="K352" s="8">
        <f>(I352*'Data 4day'!F352+H352*'Data 4day'!G352)/200</f>
        <v>1.2203749223261244</v>
      </c>
      <c r="L352" s="8">
        <f>24*60/PI()*0.0082*B352*(D352*SIN('Data 4day'!$E$2)*SIN(C352)+COS('Data 4day'!$E$2)*COS(C352)*SIN(D352))</f>
        <v>-0.78409486219072511</v>
      </c>
      <c r="M352" s="8">
        <f>(0.75+2/100000*'Data 4day'!$E$3)*L352</f>
        <v>-0.5962257332098273</v>
      </c>
      <c r="N352" s="8">
        <f>(0.25+0.5*(1-'Data 4day'!H352/8))*L352</f>
        <v>-0.4410533599822829</v>
      </c>
      <c r="O352" s="8">
        <f t="shared" si="22"/>
        <v>-0.33961108718635785</v>
      </c>
      <c r="P352" s="8">
        <f>4.903*(10^(-9))*(0.34-0.14*SQRT(K352))*(1.35*(N352/M352)-0.35)*(('Data 4day'!C352+273.16)^4+('Data 4day'!D352+273.16)^4)/2</f>
        <v>5.0301716264580865</v>
      </c>
      <c r="Q352" s="8">
        <f t="shared" si="23"/>
        <v>-5.3697827136444447</v>
      </c>
    </row>
    <row r="353" spans="1:17" x14ac:dyDescent="0.3">
      <c r="A353" s="37">
        <v>43965</v>
      </c>
      <c r="B353" s="8">
        <f>1+0.033*COS(2*'Data 4day'!A352*PI()/365)</f>
        <v>0.97784842140027151</v>
      </c>
      <c r="C353" s="8">
        <f>0.409*SIN(((2*PI()*'Data 4day'!A352)/365)-1.39)</f>
        <v>0.32458252437559854</v>
      </c>
      <c r="D353" s="8">
        <f>ACOS(-TAN('Data 4day'!$E$2*PI()/180)*TAN(C353))</f>
        <v>1.6776737286375001</v>
      </c>
      <c r="E353" s="23">
        <f>('Data 4day'!C353+'Data 4day'!D353)/2</f>
        <v>31</v>
      </c>
      <c r="F353" s="8">
        <f t="shared" si="20"/>
        <v>0.25575704908466146</v>
      </c>
      <c r="G353" s="8">
        <f>'Data 4day'!E352*4.87/LN(67.8*'Data 4day'!$H$2-5.42)</f>
        <v>2.5005555093717584</v>
      </c>
      <c r="H353" s="8">
        <f>0.6108*EXP(17.27*'Data 4day'!C353/('Data 4day'!C353+237.3))</f>
        <v>6.6247576218785209</v>
      </c>
      <c r="I353" s="8">
        <f>0.6108*EXP(17.27*'Data 4day'!D353/('Data 4day'!D353+237.3))</f>
        <v>2.9839174771655594</v>
      </c>
      <c r="J353" s="8">
        <f t="shared" si="21"/>
        <v>4.8043375495220406</v>
      </c>
      <c r="K353" s="8">
        <f>(I353*'Data 4day'!F353+H353*'Data 4day'!G353)/200</f>
        <v>1.1333333318588676</v>
      </c>
      <c r="L353" s="8">
        <f>24*60/PI()*0.0082*B353*(D353*SIN('Data 4day'!$E$2)*SIN(C353)+COS('Data 4day'!$E$2)*COS(C353)*SIN(D353))</f>
        <v>-0.81127108081461219</v>
      </c>
      <c r="M353" s="8">
        <f>(0.75+2/100000*'Data 4day'!$E$3)*L353</f>
        <v>-0.61689052985143111</v>
      </c>
      <c r="N353" s="8">
        <f>(0.25+0.5*(1-'Data 4day'!H353/8))*L353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4day'!C353+273.16)^4+('Data 4day'!D353+273.16)^4)/2</f>
        <v>4.322352271662905</v>
      </c>
      <c r="Q353" s="8">
        <f t="shared" si="23"/>
        <v>-4.6346916377765304</v>
      </c>
    </row>
    <row r="354" spans="1:17" x14ac:dyDescent="0.3">
      <c r="A354" s="37">
        <v>43966</v>
      </c>
      <c r="B354" s="8">
        <f>1+0.033*COS(2*'Data 4day'!A353*PI()/365)</f>
        <v>0.97743065908638782</v>
      </c>
      <c r="C354" s="8">
        <f>0.409*SIN(((2*PI()*'Data 4day'!A353)/365)-1.39)</f>
        <v>0.32881800747711681</v>
      </c>
      <c r="D354" s="8">
        <f>ACOS(-TAN('Data 4day'!$E$2*PI()/180)*TAN(C354))</f>
        <v>1.6791793728117086</v>
      </c>
      <c r="E354" s="23">
        <f>('Data 4day'!C354+'Data 4day'!D354)/2</f>
        <v>31</v>
      </c>
      <c r="F354" s="8">
        <f t="shared" si="20"/>
        <v>0.25575704908466146</v>
      </c>
      <c r="G354" s="8">
        <f>'Data 4day'!E353*4.87/LN(67.8*'Data 4day'!$H$2-5.42)</f>
        <v>2.5005555093717584</v>
      </c>
      <c r="H354" s="8">
        <f>0.6108*EXP(17.27*'Data 4day'!C354/('Data 4day'!C354+237.3))</f>
        <v>6.991469290024015</v>
      </c>
      <c r="I354" s="8">
        <f>0.6108*EXP(17.27*'Data 4day'!D354/('Data 4day'!D354+237.3))</f>
        <v>2.809437622397069</v>
      </c>
      <c r="J354" s="8">
        <f t="shared" si="21"/>
        <v>4.900453456210542</v>
      </c>
      <c r="K354" s="8">
        <f>(I354*'Data 4day'!F354+H354*'Data 4day'!G354)/200</f>
        <v>1.4224164929398035</v>
      </c>
      <c r="L354" s="8">
        <f>24*60/PI()*0.0082*B354*(D354*SIN('Data 4day'!$E$2)*SIN(C354)+COS('Data 4day'!$E$2)*COS(C354)*SIN(D354))</f>
        <v>-0.83785387370443098</v>
      </c>
      <c r="M354" s="8">
        <f>(0.75+2/100000*'Data 4day'!$E$3)*L354</f>
        <v>-0.63710408556484932</v>
      </c>
      <c r="N354" s="8">
        <f>(0.25+0.5*(1-'Data 4day'!H354/8))*L354</f>
        <v>-0.36656106974568858</v>
      </c>
      <c r="O354" s="8">
        <f t="shared" si="22"/>
        <v>-0.28225202370418023</v>
      </c>
      <c r="P354" s="8">
        <f>4.903*(10^(-9))*(0.34-0.14*SQRT(K354))*(1.35*(N354/M354)-0.35)*(('Data 4day'!C354+273.16)^4+('Data 4day'!D354+273.16)^4)/2</f>
        <v>3.1112898220325333</v>
      </c>
      <c r="Q354" s="8">
        <f t="shared" si="23"/>
        <v>-3.3935418457367135</v>
      </c>
    </row>
    <row r="355" spans="1:17" x14ac:dyDescent="0.3">
      <c r="A355" s="37">
        <v>43967</v>
      </c>
      <c r="B355" s="8">
        <f>1+0.033*COS(2*'Data 4day'!A354*PI()/365)</f>
        <v>0.97701958455530324</v>
      </c>
      <c r="C355" s="8">
        <f>0.409*SIN(((2*PI()*'Data 4day'!A354)/365)-1.39)</f>
        <v>0.33295605470654577</v>
      </c>
      <c r="D355" s="8">
        <f>ACOS(-TAN('Data 4day'!$E$2*PI()/180)*TAN(C355))</f>
        <v>1.6806548277650508</v>
      </c>
      <c r="E355" s="23">
        <f>('Data 4day'!C355+'Data 4day'!D355)/2</f>
        <v>29.5</v>
      </c>
      <c r="F355" s="8">
        <f t="shared" si="20"/>
        <v>0.23735674310788871</v>
      </c>
      <c r="G355" s="8">
        <f>'Data 4day'!E354*4.87/LN(67.8*'Data 4day'!$H$2-5.42)</f>
        <v>3.334074012495678</v>
      </c>
      <c r="H355" s="8">
        <f>0.6108*EXP(17.27*'Data 4day'!C355/('Data 4day'!C355+237.3))</f>
        <v>6.2748150241265215</v>
      </c>
      <c r="I355" s="8">
        <f>0.6108*EXP(17.27*'Data 4day'!D355/('Data 4day'!D355+237.3))</f>
        <v>2.6439311922105757</v>
      </c>
      <c r="J355" s="8">
        <f t="shared" si="21"/>
        <v>4.459373108168549</v>
      </c>
      <c r="K355" s="8">
        <f>(I355*'Data 4day'!F355+H355*'Data 4day'!G355)/200</f>
        <v>1.2900489340998238</v>
      </c>
      <c r="L355" s="8">
        <f>24*60/PI()*0.0082*B355*(D355*SIN('Data 4day'!$E$2)*SIN(C355)+COS('Data 4day'!$E$2)*COS(C355)*SIN(D355))</f>
        <v>-0.86383400233388619</v>
      </c>
      <c r="M355" s="8">
        <f>(0.75+2/100000*'Data 4day'!$E$3)*L355</f>
        <v>-0.65685937537468697</v>
      </c>
      <c r="N355" s="8">
        <f>(0.25+0.5*(1-'Data 4day'!H355/8))*L355</f>
        <v>-0.48590662631281101</v>
      </c>
      <c r="O355" s="8">
        <f t="shared" si="22"/>
        <v>-0.37414810226086448</v>
      </c>
      <c r="P355" s="8">
        <f>4.903*(10^(-9))*(0.34-0.14*SQRT(K355))*(1.35*(N355/M355)-0.35)*(('Data 4day'!C355+273.16)^4+('Data 4day'!D355+273.16)^4)/2</f>
        <v>4.8477454882621158</v>
      </c>
      <c r="Q355" s="8">
        <f t="shared" si="23"/>
        <v>-5.2218935905229804</v>
      </c>
    </row>
    <row r="356" spans="1:17" x14ac:dyDescent="0.3">
      <c r="A356" s="37">
        <v>43968</v>
      </c>
      <c r="B356" s="8">
        <f>1+0.033*COS(2*'Data 4day'!A355*PI()/365)</f>
        <v>0.97661531961727288</v>
      </c>
      <c r="C356" s="8">
        <f>0.409*SIN(((2*PI()*'Data 4day'!A355)/365)-1.39)</f>
        <v>0.33699543987118497</v>
      </c>
      <c r="D356" s="8">
        <f>ACOS(-TAN('Data 4day'!$E$2*PI()/180)*TAN(C356))</f>
        <v>1.6820994149933497</v>
      </c>
      <c r="E356" s="23">
        <f>('Data 4day'!C356+'Data 4day'!D356)/2</f>
        <v>30</v>
      </c>
      <c r="F356" s="8">
        <f t="shared" si="20"/>
        <v>0.24336253881311395</v>
      </c>
      <c r="G356" s="8">
        <f>'Data 4day'!E355*4.87/LN(67.8*'Data 4day'!$H$2-5.42)</f>
        <v>2.7783950104130644</v>
      </c>
      <c r="H356" s="8">
        <f>0.6108*EXP(17.27*'Data 4day'!C356/('Data 4day'!C356+237.3))</f>
        <v>6.991469290024015</v>
      </c>
      <c r="I356" s="8">
        <f>0.6108*EXP(17.27*'Data 4day'!D356/('Data 4day'!D356+237.3))</f>
        <v>2.4870053972720654</v>
      </c>
      <c r="J356" s="8">
        <f t="shared" si="21"/>
        <v>4.7392373436480399</v>
      </c>
      <c r="K356" s="8">
        <f>(I356*'Data 4day'!F356+H356*'Data 4day'!G356)/200</f>
        <v>1.4902931871115408</v>
      </c>
      <c r="L356" s="8">
        <f>24*60/PI()*0.0082*B356*(D356*SIN('Data 4day'!$E$2)*SIN(C356)+COS('Data 4day'!$E$2)*COS(C356)*SIN(D356))</f>
        <v>-0.8892024696370352</v>
      </c>
      <c r="M356" s="8">
        <f>(0.75+2/100000*'Data 4day'!$E$3)*L356</f>
        <v>-0.67614955791200149</v>
      </c>
      <c r="N356" s="8">
        <f>(0.25+0.5*(1-'Data 4day'!H356/8))*L356</f>
        <v>-0.27787577176157352</v>
      </c>
      <c r="O356" s="8">
        <f t="shared" si="22"/>
        <v>-0.21396434425641161</v>
      </c>
      <c r="P356" s="8">
        <f>4.903*(10^(-9))*(0.34-0.14*SQRT(K356))*(1.35*(N356/M356)-0.35)*(('Data 4day'!C356+273.16)^4+('Data 4day'!D356+273.16)^4)/2</f>
        <v>1.4418032108996144</v>
      </c>
      <c r="Q356" s="8">
        <f t="shared" si="23"/>
        <v>-1.655767555156026</v>
      </c>
    </row>
    <row r="357" spans="1:17" x14ac:dyDescent="0.3">
      <c r="A357" s="37">
        <v>43969</v>
      </c>
      <c r="B357" s="8">
        <f>1+0.033*COS(2*'Data 4day'!A356*PI()/365)</f>
        <v>0.9762179840647226</v>
      </c>
      <c r="C357" s="8">
        <f>0.409*SIN(((2*PI()*'Data 4day'!A356)/365)-1.39)</f>
        <v>0.34093496601403311</v>
      </c>
      <c r="D357" s="8">
        <f>ACOS(-TAN('Data 4day'!$E$2*PI()/180)*TAN(C357))</f>
        <v>1.6835124592855526</v>
      </c>
      <c r="E357" s="23">
        <f>('Data 4day'!C357+'Data 4day'!D357)/2</f>
        <v>32</v>
      </c>
      <c r="F357" s="8">
        <f t="shared" si="20"/>
        <v>0.26867623510832173</v>
      </c>
      <c r="G357" s="8">
        <f>'Data 4day'!E356*4.87/LN(67.8*'Data 4day'!$H$2-5.42)</f>
        <v>3.8897530145782908</v>
      </c>
      <c r="H357" s="8">
        <f>0.6108*EXP(17.27*'Data 4day'!C357/('Data 4day'!C357+237.3))</f>
        <v>7.3756135930620479</v>
      </c>
      <c r="I357" s="8">
        <f>0.6108*EXP(17.27*'Data 4day'!D357/('Data 4day'!D357+237.3))</f>
        <v>2.9839174771655594</v>
      </c>
      <c r="J357" s="8">
        <f t="shared" si="21"/>
        <v>5.1797655351138037</v>
      </c>
      <c r="K357" s="8">
        <f>(I357*'Data 4day'!F357+H357*'Data 4day'!G357)/200</f>
        <v>1.3185834663549705</v>
      </c>
      <c r="L357" s="8">
        <f>24*60/PI()*0.0082*B357*(D357*SIN('Data 4day'!$E$2)*SIN(C357)+COS('Data 4day'!$E$2)*COS(C357)*SIN(D357))</f>
        <v>-0.91395052154103928</v>
      </c>
      <c r="M357" s="8">
        <f>(0.75+2/100000*'Data 4day'!$E$3)*L357</f>
        <v>-0.69496797657980625</v>
      </c>
      <c r="N357" s="8">
        <f>(0.25+0.5*(1-'Data 4day'!H357/8))*L357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4day'!C357+273.16)^4+('Data 4day'!D357+273.16)^4)/2</f>
        <v>0.71813138780218289</v>
      </c>
      <c r="Q357" s="8">
        <f t="shared" si="23"/>
        <v>-0.89406686319883288</v>
      </c>
    </row>
    <row r="358" spans="1:17" x14ac:dyDescent="0.3">
      <c r="A358" s="37">
        <v>43970</v>
      </c>
      <c r="B358" s="8">
        <f>1+0.033*COS(2*'Data 4day'!A357*PI()/365)</f>
        <v>0.97582769563675187</v>
      </c>
      <c r="C358" s="8">
        <f>0.409*SIN(((2*PI()*'Data 4day'!A357)/365)-1.39)</f>
        <v>0.34477346576847218</v>
      </c>
      <c r="D358" s="8">
        <f>ACOS(-TAN('Data 4day'!$E$2*PI()/180)*TAN(C358))</f>
        <v>1.6848932895776851</v>
      </c>
      <c r="E358" s="23">
        <f>('Data 4day'!C358+'Data 4day'!D358)/2</f>
        <v>32.5</v>
      </c>
      <c r="F358" s="8">
        <f t="shared" si="20"/>
        <v>0.27533796354894219</v>
      </c>
      <c r="G358" s="8">
        <f>'Data 4day'!E357*4.87/LN(67.8*'Data 4day'!$H$2-5.42)</f>
        <v>3.8897530145782908</v>
      </c>
      <c r="H358" s="8">
        <f>0.6108*EXP(17.27*'Data 4day'!C358/('Data 4day'!C358+237.3))</f>
        <v>8.1989555611411973</v>
      </c>
      <c r="I358" s="8">
        <f>0.6108*EXP(17.27*'Data 4day'!D358/('Data 4day'!D358+237.3))</f>
        <v>2.809437622397069</v>
      </c>
      <c r="J358" s="8">
        <f t="shared" si="21"/>
        <v>5.5041965917691336</v>
      </c>
      <c r="K358" s="8">
        <f>(I358*'Data 4day'!F358+H358*'Data 4day'!G358)/200</f>
        <v>1.2797266544699013</v>
      </c>
      <c r="L358" s="8">
        <f>24*60/PI()*0.0082*B358*(D358*SIN('Data 4day'!$E$2)*SIN(C358)+COS('Data 4day'!$E$2)*COS(C358)*SIN(D358))</f>
        <v>-0.93806964838443618</v>
      </c>
      <c r="M358" s="8">
        <f>(0.75+2/100000*'Data 4day'!$E$3)*L358</f>
        <v>-0.71330816063152525</v>
      </c>
      <c r="N358" s="8">
        <f>(0.25+0.5*(1-'Data 4day'!H358/8))*L358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4day'!C358+273.16)^4+('Data 4day'!D358+273.16)^4)/2</f>
        <v>0.73369395545682381</v>
      </c>
      <c r="Q358" s="8">
        <f t="shared" si="23"/>
        <v>-0.9142723627708278</v>
      </c>
    </row>
    <row r="359" spans="1:17" x14ac:dyDescent="0.3">
      <c r="A359" s="37">
        <v>43971</v>
      </c>
      <c r="B359" s="8">
        <f>1+0.033*COS(2*'Data 4day'!A358*PI()/365)</f>
        <v>0.97544456998424511</v>
      </c>
      <c r="C359" s="8">
        <f>0.409*SIN(((2*PI()*'Data 4day'!A358)/365)-1.39)</f>
        <v>0.34850980170418311</v>
      </c>
      <c r="D359" s="8">
        <f>ACOS(-TAN('Data 4day'!$E$2*PI()/180)*TAN(C359))</f>
        <v>1.6862412398298814</v>
      </c>
      <c r="E359" s="23">
        <f>('Data 4day'!C359+'Data 4day'!D359)/2</f>
        <v>32</v>
      </c>
      <c r="F359" s="8">
        <f t="shared" si="20"/>
        <v>0.26867623510832173</v>
      </c>
      <c r="G359" s="8">
        <f>'Data 4day'!E358*4.87/LN(67.8*'Data 4day'!$H$2-5.42)</f>
        <v>6.9459875260326616</v>
      </c>
      <c r="H359" s="8">
        <f>0.6108*EXP(17.27*'Data 4day'!C359/('Data 4day'!C359+237.3))</f>
        <v>7.3756135930620479</v>
      </c>
      <c r="I359" s="8">
        <f>0.6108*EXP(17.27*'Data 4day'!D359/('Data 4day'!D359+237.3))</f>
        <v>2.9839174771655594</v>
      </c>
      <c r="J359" s="8">
        <f t="shared" si="21"/>
        <v>5.1797655351138037</v>
      </c>
      <c r="K359" s="8">
        <f>(I359*'Data 4day'!F359+H359*'Data 4day'!G359)/200</f>
        <v>1.0314396168246618</v>
      </c>
      <c r="L359" s="8">
        <f>24*60/PI()*0.0082*B359*(D359*SIN('Data 4day'!$E$2)*SIN(C359)+COS('Data 4day'!$E$2)*COS(C359)*SIN(D359))</f>
        <v>-0.96155158622857406</v>
      </c>
      <c r="M359" s="8">
        <f>(0.75+2/100000*'Data 4day'!$E$3)*L359</f>
        <v>-0.73116382616820763</v>
      </c>
      <c r="N359" s="8">
        <f>(0.25+0.5*(1-'Data 4day'!H359/8))*L359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4day'!C359+273.16)^4+('Data 4day'!D359+273.16)^4)/2</f>
        <v>0.79256412472058801</v>
      </c>
      <c r="Q359" s="8">
        <f t="shared" si="23"/>
        <v>-0.97766280506958858</v>
      </c>
    </row>
    <row r="360" spans="1:17" x14ac:dyDescent="0.3">
      <c r="A360" s="37">
        <v>43972</v>
      </c>
      <c r="B360" s="8">
        <f>1+0.033*COS(2*'Data 4day'!A359*PI()/365)</f>
        <v>0.97506872063560157</v>
      </c>
      <c r="C360" s="8">
        <f>0.409*SIN(((2*PI()*'Data 4day'!A359)/365)-1.39)</f>
        <v>0.35214286666419159</v>
      </c>
      <c r="D360" s="8">
        <f>ACOS(-TAN('Data 4day'!$E$2*PI()/180)*TAN(C360))</f>
        <v>1.6875556499244886</v>
      </c>
      <c r="E360" s="23">
        <f>('Data 4day'!C360+'Data 4day'!D360)/2</f>
        <v>33.5</v>
      </c>
      <c r="F360" s="8">
        <f t="shared" si="20"/>
        <v>0.28907666190217957</v>
      </c>
      <c r="G360" s="8">
        <f>'Data 4day'!E359*4.87/LN(67.8*'Data 4day'!$H$2-5.42)</f>
        <v>7.2238270270739688</v>
      </c>
      <c r="H360" s="8">
        <f>0.6108*EXP(17.27*'Data 4day'!C360/('Data 4day'!C360+237.3))</f>
        <v>8.1989555611411973</v>
      </c>
      <c r="I360" s="8">
        <f>0.6108*EXP(17.27*'Data 4day'!D360/('Data 4day'!D360+237.3))</f>
        <v>3.1677777175068473</v>
      </c>
      <c r="J360" s="8">
        <f t="shared" si="21"/>
        <v>5.6833666393240225</v>
      </c>
      <c r="K360" s="8">
        <f>(I360*'Data 4day'!F360+H360*'Data 4day'!G360)/200</f>
        <v>0.6288971056087983</v>
      </c>
      <c r="L360" s="8">
        <f>24*60/PI()*0.0082*B360*(D360*SIN('Data 4day'!$E$2)*SIN(C360)+COS('Data 4day'!$E$2)*COS(C360)*SIN(D360))</f>
        <v>-0.98438831806951266</v>
      </c>
      <c r="M360" s="8">
        <f>(0.75+2/100000*'Data 4day'!$E$3)*L360</f>
        <v>-0.74852887706005744</v>
      </c>
      <c r="N360" s="8">
        <f>(0.25+0.5*(1-'Data 4day'!H360/8))*L360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4day'!C360+273.16)^4+('Data 4day'!D360+273.16)^4)/2</f>
        <v>0.93603110585977434</v>
      </c>
      <c r="Q360" s="8">
        <f t="shared" si="23"/>
        <v>-1.1255258570881554</v>
      </c>
    </row>
    <row r="361" spans="1:17" x14ac:dyDescent="0.3">
      <c r="A361" s="37">
        <v>43973</v>
      </c>
      <c r="B361" s="8">
        <f>1+0.033*COS(2*'Data 4day'!A360*PI()/365)</f>
        <v>0.97470025896309476</v>
      </c>
      <c r="C361" s="8">
        <f>0.409*SIN(((2*PI()*'Data 4day'!A360)/365)-1.39)</f>
        <v>0.35567158409294203</v>
      </c>
      <c r="D361" s="8">
        <f>ACOS(-TAN('Data 4day'!$E$2*PI()/180)*TAN(C361))</f>
        <v>1.6888358665831031</v>
      </c>
      <c r="E361" s="23">
        <f>('Data 4day'!C361+'Data 4day'!D361)/2</f>
        <v>33.5</v>
      </c>
      <c r="F361" s="8">
        <f t="shared" si="20"/>
        <v>0.28907666190217957</v>
      </c>
      <c r="G361" s="8">
        <f>'Data 4day'!E360*4.87/LN(67.8*'Data 4day'!$H$2-5.42)</f>
        <v>5.0011110187435168</v>
      </c>
      <c r="H361" s="8">
        <f>0.6108*EXP(17.27*'Data 4day'!C361/('Data 4day'!C361+237.3))</f>
        <v>8.1989555611411973</v>
      </c>
      <c r="I361" s="8">
        <f>0.6108*EXP(17.27*'Data 4day'!D361/('Data 4day'!D361+237.3))</f>
        <v>3.1677777175068473</v>
      </c>
      <c r="J361" s="8">
        <f t="shared" si="21"/>
        <v>5.6833666393240225</v>
      </c>
      <c r="K361" s="8">
        <f>(I361*'Data 4day'!F361+H361*'Data 4day'!G361)/200</f>
        <v>0.55622455062802389</v>
      </c>
      <c r="L361" s="8">
        <f>24*60/PI()*0.0082*B361*(D361*SIN('Data 4day'!$E$2)*SIN(C361)+COS('Data 4day'!$E$2)*COS(C361)*SIN(D361))</f>
        <v>-1.0065720749573617</v>
      </c>
      <c r="M361" s="8">
        <f>(0.75+2/100000*'Data 4day'!$E$3)*L361</f>
        <v>-0.76539740579757776</v>
      </c>
      <c r="N361" s="8">
        <f>(0.25+0.5*(1-'Data 4day'!H361/8))*L361</f>
        <v>-0.44037528279384575</v>
      </c>
      <c r="O361" s="8">
        <f t="shared" si="22"/>
        <v>-0.33908896775126124</v>
      </c>
      <c r="P361" s="8">
        <f>4.903*(10^(-9))*(0.34-0.14*SQRT(K361))*(1.35*(N361/M361)-0.35)*(('Data 4day'!C361+273.16)^4+('Data 4day'!D361+273.16)^4)/2</f>
        <v>4.3791773897268209</v>
      </c>
      <c r="Q361" s="8">
        <f t="shared" si="23"/>
        <v>-4.7182663574780825</v>
      </c>
    </row>
    <row r="362" spans="1:17" x14ac:dyDescent="0.3">
      <c r="A362" s="37">
        <v>43974</v>
      </c>
      <c r="B362" s="8">
        <f>1+0.033*COS(2*'Data 4day'!A361*PI()/365)</f>
        <v>0.97433929414987031</v>
      </c>
      <c r="C362" s="8">
        <f>0.409*SIN(((2*PI()*'Data 4day'!A361)/365)-1.39)</f>
        <v>0.35909490835530428</v>
      </c>
      <c r="D362" s="8">
        <f>ACOS(-TAN('Data 4day'!$E$2*PI()/180)*TAN(C362))</f>
        <v>1.6900812443002386</v>
      </c>
      <c r="E362" s="23">
        <f>('Data 4day'!C362+'Data 4day'!D362)/2</f>
        <v>33.5</v>
      </c>
      <c r="F362" s="8">
        <f t="shared" si="20"/>
        <v>0.28907666190217957</v>
      </c>
      <c r="G362" s="8">
        <f>'Data 4day'!E361*4.87/LN(67.8*'Data 4day'!$H$2-5.42)</f>
        <v>5.0011110187435168</v>
      </c>
      <c r="H362" s="8">
        <f>0.6108*EXP(17.27*'Data 4day'!C362/('Data 4day'!C362+237.3))</f>
        <v>8.1989555611411973</v>
      </c>
      <c r="I362" s="8">
        <f>0.6108*EXP(17.27*'Data 4day'!D362/('Data 4day'!D362+237.3))</f>
        <v>3.1677777175068473</v>
      </c>
      <c r="J362" s="8">
        <f t="shared" si="21"/>
        <v>5.6833666393240225</v>
      </c>
      <c r="K362" s="8">
        <f>(I362*'Data 4day'!F362+H362*'Data 4day'!G362)/200</f>
        <v>0.59721932843372993</v>
      </c>
      <c r="L362" s="8">
        <f>24*60/PI()*0.0082*B362*(D362*SIN('Data 4day'!$E$2)*SIN(C362)+COS('Data 4day'!$E$2)*COS(C362)*SIN(D362))</f>
        <v>-1.0280953370296482</v>
      </c>
      <c r="M362" s="8">
        <f>(0.75+2/100000*'Data 4day'!$E$3)*L362</f>
        <v>-0.78176369427734438</v>
      </c>
      <c r="N362" s="8">
        <f>(0.25+0.5*(1-'Data 4day'!H362/8))*L362</f>
        <v>-0.51404766851482409</v>
      </c>
      <c r="O362" s="8">
        <f t="shared" si="22"/>
        <v>-0.39581670475641456</v>
      </c>
      <c r="P362" s="8">
        <f>4.903*(10^(-9))*(0.34-0.14*SQRT(K362))*(1.35*(N362/M362)-0.35)*(('Data 4day'!C362+273.16)^4+('Data 4day'!D362+273.16)^4)/2</f>
        <v>5.4293654357736107</v>
      </c>
      <c r="Q362" s="8">
        <f t="shared" si="23"/>
        <v>-5.8251821405300257</v>
      </c>
    </row>
    <row r="363" spans="1:17" x14ac:dyDescent="0.3">
      <c r="A363" s="37">
        <v>43975</v>
      </c>
      <c r="B363" s="8">
        <f>1+0.033*COS(2*'Data 4day'!A362*PI()/365)</f>
        <v>0.97398593315759263</v>
      </c>
      <c r="C363" s="8">
        <f>0.409*SIN(((2*PI()*'Data 4day'!A362)/365)-1.39)</f>
        <v>0.36241182504641795</v>
      </c>
      <c r="D363" s="8">
        <f>ACOS(-TAN('Data 4day'!$E$2*PI()/180)*TAN(C363))</f>
        <v>1.6912911462911948</v>
      </c>
      <c r="E363" s="23">
        <f>('Data 4day'!C363+'Data 4day'!D363)/2</f>
        <v>34</v>
      </c>
      <c r="F363" s="8">
        <f t="shared" si="20"/>
        <v>0.29615809125881837</v>
      </c>
      <c r="G363" s="8">
        <f>'Data 4day'!E362*4.87/LN(67.8*'Data 4day'!$H$2-5.42)</f>
        <v>3.8897530145782908</v>
      </c>
      <c r="H363" s="8">
        <f>0.6108*EXP(17.27*'Data 4day'!C363/('Data 4day'!C363+237.3))</f>
        <v>8.6395827361885367</v>
      </c>
      <c r="I363" s="8">
        <f>0.6108*EXP(17.27*'Data 4day'!D363/('Data 4day'!D363+237.3))</f>
        <v>3.1677777175068473</v>
      </c>
      <c r="J363" s="8">
        <f t="shared" si="21"/>
        <v>5.9036802268476922</v>
      </c>
      <c r="K363" s="8">
        <f>(I363*'Data 4day'!F363+H363*'Data 4day'!G363)/200</f>
        <v>1.0266555187115136</v>
      </c>
      <c r="L363" s="8">
        <f>24*60/PI()*0.0082*B363*(D363*SIN('Data 4day'!$E$2)*SIN(C363)+COS('Data 4day'!$E$2)*COS(C363)*SIN(D363))</f>
        <v>-1.0489508344649114</v>
      </c>
      <c r="M363" s="8">
        <f>(0.75+2/100000*'Data 4day'!$E$3)*L363</f>
        <v>-0.79762221452711868</v>
      </c>
      <c r="N363" s="8">
        <f>(0.25+0.5*(1-'Data 4day'!H363/8))*L363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4day'!C363+273.16)^4+('Data 4day'!D363+273.16)^4)/2</f>
        <v>5.6383257929165556</v>
      </c>
      <c r="Q363" s="8">
        <f t="shared" si="23"/>
        <v>-6.0926526230941702</v>
      </c>
    </row>
    <row r="364" spans="1:17" x14ac:dyDescent="0.3">
      <c r="A364" s="37">
        <v>43976</v>
      </c>
      <c r="B364" s="8">
        <f>1+0.033*COS(2*'Data 4day'!A363*PI()/365)</f>
        <v>0.97364028069474995</v>
      </c>
      <c r="C364" s="8">
        <f>0.409*SIN(((2*PI()*'Data 4day'!A363)/365)-1.39)</f>
        <v>0.36562135129228263</v>
      </c>
      <c r="D364" s="8">
        <f>ACOS(-TAN('Data 4day'!$E$2*PI()/180)*TAN(C364))</f>
        <v>1.6924649454515563</v>
      </c>
      <c r="E364" s="23">
        <f>('Data 4day'!C364+'Data 4day'!D364)/2</f>
        <v>34.5</v>
      </c>
      <c r="F364" s="8">
        <f t="shared" si="20"/>
        <v>0.30338392009421339</v>
      </c>
      <c r="G364" s="8">
        <f>'Data 4day'!E363*4.87/LN(67.8*'Data 4day'!$H$2-5.42)</f>
        <v>3.8897530145782908</v>
      </c>
      <c r="H364" s="8">
        <f>0.6108*EXP(17.27*'Data 4day'!C364/('Data 4day'!C364+237.3))</f>
        <v>8.1989555611411973</v>
      </c>
      <c r="I364" s="8">
        <f>0.6108*EXP(17.27*'Data 4day'!D364/('Data 4day'!D364+237.3))</f>
        <v>3.5653401758108458</v>
      </c>
      <c r="J364" s="8">
        <f t="shared" si="21"/>
        <v>5.8821478684760216</v>
      </c>
      <c r="K364" s="8">
        <f>(I364*'Data 4day'!F364+H364*'Data 4day'!G364)/200</f>
        <v>1.3101630013687049</v>
      </c>
      <c r="L364" s="8">
        <f>24*60/PI()*0.0082*B364*(D364*SIN('Data 4day'!$E$2)*SIN(C364)+COS('Data 4day'!$E$2)*COS(C364)*SIN(D364))</f>
        <v>-1.0691315483622832</v>
      </c>
      <c r="M364" s="8">
        <f>(0.75+2/100000*'Data 4day'!$E$3)*L364</f>
        <v>-0.81296762937468015</v>
      </c>
      <c r="N364" s="8">
        <f>(0.25+0.5*(1-'Data 4day'!H364/8))*L364</f>
        <v>-0.73502793949906975</v>
      </c>
      <c r="O364" s="8">
        <f t="shared" si="22"/>
        <v>-0.56597151341428376</v>
      </c>
      <c r="P364" s="8">
        <f>4.903*(10^(-9))*(0.34-0.14*SQRT(K364))*(1.35*(N364/M364)-0.35)*(('Data 4day'!C364+273.16)^4+('Data 4day'!D364+273.16)^4)/2</f>
        <v>6.8987980600694296</v>
      </c>
      <c r="Q364" s="8">
        <f t="shared" si="23"/>
        <v>-7.4647695734837134</v>
      </c>
    </row>
    <row r="365" spans="1:17" x14ac:dyDescent="0.3">
      <c r="A365" s="37">
        <v>43977</v>
      </c>
      <c r="B365" s="8">
        <f>1+0.033*COS(2*'Data 4day'!A364*PI()/365)</f>
        <v>0.97330243918562676</v>
      </c>
      <c r="C365" s="8">
        <f>0.409*SIN(((2*PI()*'Data 4day'!A364)/365)-1.39)</f>
        <v>0.3687225360410043</v>
      </c>
      <c r="D365" s="8">
        <f>ACOS(-TAN('Data 4day'!$E$2*PI()/180)*TAN(C365))</f>
        <v>1.6936020253256288</v>
      </c>
      <c r="E365" s="23">
        <f>('Data 4day'!C365+'Data 4day'!D365)/2</f>
        <v>35</v>
      </c>
      <c r="F365" s="8">
        <f t="shared" si="20"/>
        <v>0.31075643783282036</v>
      </c>
      <c r="G365" s="8">
        <f>'Data 4day'!E364*4.87/LN(67.8*'Data 4day'!$H$2-5.42)</f>
        <v>3.8897530145782908</v>
      </c>
      <c r="H365" s="8">
        <f>0.6108*EXP(17.27*'Data 4day'!C365/('Data 4day'!C365+237.3))</f>
        <v>8.6395827361885367</v>
      </c>
      <c r="I365" s="8">
        <f>0.6108*EXP(17.27*'Data 4day'!D365/('Data 4day'!D365+237.3))</f>
        <v>3.5653401758108458</v>
      </c>
      <c r="J365" s="8">
        <f t="shared" si="21"/>
        <v>6.1024614559996913</v>
      </c>
      <c r="K365" s="8">
        <f>(I365*'Data 4day'!F365+H365*'Data 4day'!G365)/200</f>
        <v>1.3000121258163124</v>
      </c>
      <c r="L365" s="8">
        <f>24*60/PI()*0.0082*B365*(D365*SIN('Data 4day'!$E$2)*SIN(C365)+COS('Data 4day'!$E$2)*COS(C365)*SIN(D365))</f>
        <v>-1.0886307115524132</v>
      </c>
      <c r="M365" s="8">
        <f>(0.75+2/100000*'Data 4day'!$E$3)*L365</f>
        <v>-0.82779479306445491</v>
      </c>
      <c r="N365" s="8">
        <f>(0.25+0.5*(1-'Data 4day'!H365/8))*L365</f>
        <v>-0.68039419472025831</v>
      </c>
      <c r="O365" s="8">
        <f t="shared" si="22"/>
        <v>-0.52390352993459888</v>
      </c>
      <c r="P365" s="8">
        <f>4.903*(10^(-9))*(0.34-0.14*SQRT(K365))*(1.35*(N365/M365)-0.35)*(('Data 4day'!C365+273.16)^4+('Data 4day'!D365+273.16)^4)/2</f>
        <v>6.0825820149623624</v>
      </c>
      <c r="Q365" s="8">
        <f t="shared" si="23"/>
        <v>-6.6064855448969615</v>
      </c>
    </row>
    <row r="366" spans="1:17" x14ac:dyDescent="0.3">
      <c r="A366" s="37">
        <v>43978</v>
      </c>
      <c r="B366" s="8">
        <f>1+0.033*COS(2*'Data 4day'!A365*PI()/365)</f>
        <v>0.97297250873995333</v>
      </c>
      <c r="C366" s="8">
        <f>0.409*SIN(((2*PI()*'Data 4day'!A365)/365)-1.39)</f>
        <v>0.37171446034461308</v>
      </c>
      <c r="D366" s="8">
        <f>ACOS(-TAN('Data 4day'!$E$2*PI()/180)*TAN(C366))</f>
        <v>1.694701781080993</v>
      </c>
      <c r="E366" s="23">
        <f>('Data 4day'!C366+'Data 4day'!D366)/2</f>
        <v>35.5</v>
      </c>
      <c r="F366" s="8">
        <f t="shared" si="20"/>
        <v>0.31827795790725161</v>
      </c>
      <c r="G366" s="8">
        <f>'Data 4day'!E365*4.87/LN(67.8*'Data 4day'!$H$2-5.42)</f>
        <v>3.6119135135369844</v>
      </c>
      <c r="H366" s="8">
        <f>0.6108*EXP(17.27*'Data 4day'!C366/('Data 4day'!C366+237.3))</f>
        <v>8.6395827361885367</v>
      </c>
      <c r="I366" s="8">
        <f>0.6108*EXP(17.27*'Data 4day'!D366/('Data 4day'!D366+237.3))</f>
        <v>3.7799303639952631</v>
      </c>
      <c r="J366" s="8">
        <f t="shared" si="21"/>
        <v>6.2097565500918996</v>
      </c>
      <c r="K366" s="8">
        <f>(I366*'Data 4day'!F366+H366*'Data 4day'!G366)/200</f>
        <v>0.9935700813677264</v>
      </c>
      <c r="L366" s="8">
        <f>24*60/PI()*0.0082*B366*(D366*SIN('Data 4day'!$E$2)*SIN(C366)+COS('Data 4day'!$E$2)*COS(C366)*SIN(D366))</f>
        <v>-1.1074418093446166</v>
      </c>
      <c r="M366" s="8">
        <f>(0.75+2/100000*'Data 4day'!$E$3)*L366</f>
        <v>-0.84209875182564642</v>
      </c>
      <c r="N366" s="8">
        <f>(0.25+0.5*(1-'Data 4day'!H366/8))*L366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4day'!C366+273.16)^4+('Data 4day'!D366+273.16)^4)/2</f>
        <v>6.8001683603190548</v>
      </c>
      <c r="Q366" s="8">
        <f t="shared" si="23"/>
        <v>-7.3331247310661514</v>
      </c>
    </row>
    <row r="367" spans="1:17" x14ac:dyDescent="0.3">
      <c r="A367" s="37">
        <v>43979</v>
      </c>
      <c r="B367" s="8">
        <f>1+0.033*COS(2*'Data 4day'!A366*PI()/365)</f>
        <v>0.97265058712324137</v>
      </c>
      <c r="C367" s="8">
        <f>0.409*SIN(((2*PI()*'Data 4day'!A366)/365)-1.39)</f>
        <v>0.37459623763136657</v>
      </c>
      <c r="D367" s="8">
        <f>ACOS(-TAN('Data 4day'!$E$2*PI()/180)*TAN(C367))</f>
        <v>1.6957636204862647</v>
      </c>
      <c r="E367" s="23">
        <f>('Data 4day'!C367+'Data 4day'!D367)/2</f>
        <v>34.5</v>
      </c>
      <c r="F367" s="8">
        <f t="shared" si="20"/>
        <v>0.30338392009421339</v>
      </c>
      <c r="G367" s="8">
        <f>'Data 4day'!E366*4.87/LN(67.8*'Data 4day'!$H$2-5.42)</f>
        <v>3.6119135135369844</v>
      </c>
      <c r="H367" s="8">
        <f>0.6108*EXP(17.27*'Data 4day'!C367/('Data 4day'!C367+237.3))</f>
        <v>8.6395827361885367</v>
      </c>
      <c r="I367" s="8">
        <f>0.6108*EXP(17.27*'Data 4day'!D367/('Data 4day'!D367+237.3))</f>
        <v>3.3614398286025637</v>
      </c>
      <c r="J367" s="8">
        <f t="shared" si="21"/>
        <v>6.00051128239555</v>
      </c>
      <c r="K367" s="8">
        <f>(I367*'Data 4day'!F367+H367*'Data 4day'!G367)/200</f>
        <v>0.9121642282087028</v>
      </c>
      <c r="L367" s="8">
        <f>24*60/PI()*0.0082*B367*(D367*SIN('Data 4day'!$E$2)*SIN(C367)+COS('Data 4day'!$E$2)*COS(C367)*SIN(D367))</f>
        <v>-1.1255585802146906</v>
      </c>
      <c r="M367" s="8">
        <f>(0.75+2/100000*'Data 4day'!$E$3)*L367</f>
        <v>-0.85587474439525069</v>
      </c>
      <c r="N367" s="8">
        <f>(0.25+0.5*(1-'Data 4day'!H367/8))*L367</f>
        <v>-0.70347411263418158</v>
      </c>
      <c r="O367" s="8">
        <f t="shared" si="22"/>
        <v>-0.54167506672831978</v>
      </c>
      <c r="P367" s="8">
        <f>4.903*(10^(-9))*(0.34-0.14*SQRT(K367))*(1.35*(N367/M367)-0.35)*(('Data 4day'!C367+273.16)^4+('Data 4day'!D367+273.16)^4)/2</f>
        <v>6.9151415026254446</v>
      </c>
      <c r="Q367" s="8">
        <f t="shared" si="23"/>
        <v>-7.456816569353764</v>
      </c>
    </row>
    <row r="368" spans="1:17" x14ac:dyDescent="0.3">
      <c r="A368" s="37">
        <v>43980</v>
      </c>
      <c r="B368" s="8">
        <f>1+0.033*COS(2*'Data 4day'!A367*PI()/365)</f>
        <v>0.97233676972781347</v>
      </c>
      <c r="C368" s="8">
        <f>0.409*SIN(((2*PI()*'Data 4day'!A367)/365)-1.39)</f>
        <v>0.37736701396846101</v>
      </c>
      <c r="D368" s="8">
        <f>ACOS(-TAN('Data 4day'!$E$2*PI()/180)*TAN(C368))</f>
        <v>1.6967869648890312</v>
      </c>
      <c r="E368" s="23">
        <f>('Data 4day'!C368+'Data 4day'!D368)/2</f>
        <v>36</v>
      </c>
      <c r="F368" s="8">
        <f t="shared" si="20"/>
        <v>0.32595081782575125</v>
      </c>
      <c r="G368" s="8">
        <f>'Data 4day'!E367*4.87/LN(67.8*'Data 4day'!$H$2-5.42)</f>
        <v>5.0011110187435168</v>
      </c>
      <c r="H368" s="8">
        <f>0.6108*EXP(17.27*'Data 4day'!C368/('Data 4day'!C368+237.3))</f>
        <v>9.1005023571626538</v>
      </c>
      <c r="I368" s="8">
        <f>0.6108*EXP(17.27*'Data 4day'!D368/('Data 4day'!D368+237.3))</f>
        <v>3.7799303639952631</v>
      </c>
      <c r="J368" s="8">
        <f t="shared" si="21"/>
        <v>6.4402163605789582</v>
      </c>
      <c r="K368" s="8">
        <f>(I368*'Data 4day'!F368+H368*'Data 4day'!G368)/200</f>
        <v>1.1508189996690013</v>
      </c>
      <c r="L368" s="8">
        <f>24*60/PI()*0.0082*B368*(D368*SIN('Data 4day'!$E$2)*SIN(C368)+COS('Data 4day'!$E$2)*COS(C368)*SIN(D368))</f>
        <v>-1.1429750164374</v>
      </c>
      <c r="M368" s="8">
        <f>(0.75+2/100000*'Data 4day'!$E$3)*L368</f>
        <v>-0.86911820249899885</v>
      </c>
      <c r="N368" s="8">
        <f>(0.25+0.5*(1-'Data 4day'!H368/8))*L368</f>
        <v>-0.78579532380071249</v>
      </c>
      <c r="O368" s="8">
        <f t="shared" si="22"/>
        <v>-0.60506239932654859</v>
      </c>
      <c r="P368" s="8">
        <f>4.903*(10^(-9))*(0.34-0.14*SQRT(K368))*(1.35*(N368/M368)-0.35)*(('Data 4day'!C368+273.16)^4+('Data 4day'!D368+273.16)^4)/2</f>
        <v>7.4313757712193302</v>
      </c>
      <c r="Q368" s="8">
        <f t="shared" si="23"/>
        <v>-8.0364381705458783</v>
      </c>
    </row>
    <row r="369" spans="1:17" x14ac:dyDescent="0.3">
      <c r="A369" s="37">
        <v>43981</v>
      </c>
      <c r="B369" s="8">
        <f>1+0.033*COS(2*'Data 4day'!A368*PI()/365)</f>
        <v>0.97203114954453662</v>
      </c>
      <c r="C369" s="8">
        <f>0.409*SIN(((2*PI()*'Data 4day'!A368)/365)-1.39)</f>
        <v>0.38002596831506935</v>
      </c>
      <c r="D369" s="8">
        <f>ACOS(-TAN('Data 4day'!$E$2*PI()/180)*TAN(C369))</f>
        <v>1.6977712501908704</v>
      </c>
      <c r="E369" s="23">
        <f>('Data 4day'!C369+'Data 4day'!D369)/2</f>
        <v>34.5</v>
      </c>
      <c r="F369" s="8">
        <f t="shared" si="20"/>
        <v>0.30338392009421339</v>
      </c>
      <c r="G369" s="8">
        <f>'Data 4day'!E368*4.87/LN(67.8*'Data 4day'!$H$2-5.42)</f>
        <v>3.6119135135369844</v>
      </c>
      <c r="H369" s="8">
        <f>0.6108*EXP(17.27*'Data 4day'!C369/('Data 4day'!C369+237.3))</f>
        <v>8.1989555611411973</v>
      </c>
      <c r="I369" s="8">
        <f>0.6108*EXP(17.27*'Data 4day'!D369/('Data 4day'!D369+237.3))</f>
        <v>3.5653401758108458</v>
      </c>
      <c r="J369" s="8">
        <f t="shared" si="21"/>
        <v>5.8821478684760216</v>
      </c>
      <c r="K369" s="8">
        <f>(I369*'Data 4day'!F369+H369*'Data 4day'!G369)/200</f>
        <v>1.2798509756581939</v>
      </c>
      <c r="L369" s="8">
        <f>24*60/PI()*0.0082*B369*(D369*SIN('Data 4day'!$E$2)*SIN(C369)+COS('Data 4day'!$E$2)*COS(C369)*SIN(D369))</f>
        <v>-1.1596853646671528</v>
      </c>
      <c r="M369" s="8">
        <f>(0.75+2/100000*'Data 4day'!$E$3)*L369</f>
        <v>-0.88182475129290294</v>
      </c>
      <c r="N369" s="8">
        <f>(0.25+0.5*(1-'Data 4day'!H369/8))*L369</f>
        <v>-0.43488201175018226</v>
      </c>
      <c r="O369" s="8">
        <f t="shared" si="22"/>
        <v>-0.33485914904764036</v>
      </c>
      <c r="P369" s="8">
        <f>4.903*(10^(-9))*(0.34-0.14*SQRT(K369))*(1.35*(N369/M369)-0.35)*(('Data 4day'!C369+273.16)^4+('Data 4day'!D369+273.16)^4)/2</f>
        <v>2.5282342503327442</v>
      </c>
      <c r="Q369" s="8">
        <f t="shared" si="23"/>
        <v>-2.8630933993803844</v>
      </c>
    </row>
    <row r="370" spans="1:17" x14ac:dyDescent="0.3">
      <c r="A370" s="37">
        <v>43982</v>
      </c>
      <c r="B370" s="8">
        <f>1+0.033*COS(2*'Data 4day'!A369*PI()/365)</f>
        <v>0.97173381713526685</v>
      </c>
      <c r="C370" s="8">
        <f>0.409*SIN(((2*PI()*'Data 4day'!A369)/365)-1.39)</f>
        <v>0.38257231276563386</v>
      </c>
      <c r="D370" s="8">
        <f>ACOS(-TAN('Data 4day'!$E$2*PI()/180)*TAN(C370))</f>
        <v>1.6987159278162698</v>
      </c>
      <c r="E370" s="23">
        <f>('Data 4day'!C370+'Data 4day'!D370)/2</f>
        <v>33</v>
      </c>
      <c r="F370" s="8">
        <f t="shared" si="20"/>
        <v>0.28213736653847254</v>
      </c>
      <c r="G370" s="8">
        <f>'Data 4day'!E369*4.87/LN(67.8*'Data 4day'!$H$2-5.42)</f>
        <v>3.0562345114543712</v>
      </c>
      <c r="H370" s="8">
        <f>0.6108*EXP(17.27*'Data 4day'!C370/('Data 4day'!C370+237.3))</f>
        <v>7.3756135930620479</v>
      </c>
      <c r="I370" s="8">
        <f>0.6108*EXP(17.27*'Data 4day'!D370/('Data 4day'!D370+237.3))</f>
        <v>3.3614398286025637</v>
      </c>
      <c r="J370" s="8">
        <f t="shared" si="21"/>
        <v>5.368526710832306</v>
      </c>
      <c r="K370" s="8">
        <f>(I370*'Data 4day'!F370+H370*'Data 4day'!G370)/200</f>
        <v>1.4705507822401995</v>
      </c>
      <c r="L370" s="8">
        <f>24*60/PI()*0.0082*B370*(D370*SIN('Data 4day'!$E$2)*SIN(C370)+COS('Data 4day'!$E$2)*COS(C370)*SIN(D370))</f>
        <v>-1.1756841264699822</v>
      </c>
      <c r="M370" s="8">
        <f>(0.75+2/100000*'Data 4day'!$E$3)*L370</f>
        <v>-0.89399020976777444</v>
      </c>
      <c r="N370" s="8">
        <f>(0.25+0.5*(1-'Data 4day'!H370/8))*L370</f>
        <v>-0.51436180533061726</v>
      </c>
      <c r="O370" s="8">
        <f t="shared" si="22"/>
        <v>-0.39605859010457528</v>
      </c>
      <c r="P370" s="8">
        <f>4.903*(10^(-9))*(0.34-0.14*SQRT(K370))*(1.35*(N370/M370)-0.35)*(('Data 4day'!C370+273.16)^4+('Data 4day'!D370+273.16)^4)/2</f>
        <v>3.1390439226643587</v>
      </c>
      <c r="Q370" s="8">
        <f t="shared" si="23"/>
        <v>-3.5351025127689342</v>
      </c>
    </row>
    <row r="371" spans="1:17" x14ac:dyDescent="0.3">
      <c r="B371" s="16"/>
      <c r="C371" s="16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3">
      <c r="B372" s="16"/>
      <c r="C372" s="16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3">
      <c r="B373" s="16"/>
      <c r="C373" s="16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3">
      <c r="B374" s="16"/>
      <c r="C374" s="16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3">
      <c r="B375" s="16"/>
      <c r="C375" s="16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3">
      <c r="B376" s="16"/>
      <c r="C376" s="16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3">
      <c r="B377" s="16"/>
      <c r="C377" s="16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3">
      <c r="B378" s="16"/>
      <c r="C378" s="16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3">
      <c r="B379" s="16"/>
      <c r="C379" s="16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3">
      <c r="B380" s="16"/>
      <c r="C380" s="16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3">
      <c r="B381" s="16"/>
      <c r="C381" s="16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3">
      <c r="B382" s="16"/>
      <c r="C382" s="16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3">
      <c r="B383" s="16"/>
      <c r="C383" s="16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3">
      <c r="B384" s="16"/>
      <c r="C384" s="16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29"/>
      <c r="C435" s="21"/>
      <c r="D435" s="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3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3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F473"/>
  <sheetViews>
    <sheetView workbookViewId="0">
      <selection activeCell="F9" sqref="F9:F370"/>
    </sheetView>
  </sheetViews>
  <sheetFormatPr defaultRowHeight="14.4" x14ac:dyDescent="0.3"/>
  <cols>
    <col min="2" max="2" width="10.33203125" bestFit="1" customWidth="1"/>
    <col min="6" max="6" width="12.88671875" customWidth="1"/>
  </cols>
  <sheetData>
    <row r="3" spans="2:6" x14ac:dyDescent="0.3">
      <c r="C3" s="62" t="s">
        <v>33</v>
      </c>
      <c r="D3" s="62"/>
      <c r="E3" s="62"/>
    </row>
    <row r="4" spans="2:6" ht="17.100000000000001" customHeight="1" x14ac:dyDescent="0.3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3">
      <c r="B5" s="7">
        <v>43617</v>
      </c>
      <c r="C5" s="8"/>
      <c r="D5" s="8"/>
      <c r="E5" s="8"/>
      <c r="F5" s="8"/>
    </row>
    <row r="6" spans="2:6" ht="17.100000000000001" customHeight="1" x14ac:dyDescent="0.3">
      <c r="B6" s="7">
        <v>43618</v>
      </c>
      <c r="C6" s="8"/>
      <c r="D6" s="8"/>
      <c r="E6" s="8"/>
      <c r="F6" s="8"/>
    </row>
    <row r="7" spans="2:6" ht="17.100000000000001" customHeight="1" x14ac:dyDescent="0.3">
      <c r="B7" s="7">
        <v>43619</v>
      </c>
      <c r="C7" s="8"/>
      <c r="D7" s="8"/>
      <c r="E7" s="8"/>
      <c r="F7" s="8"/>
    </row>
    <row r="8" spans="2:6" ht="17.100000000000001" customHeight="1" x14ac:dyDescent="0.3">
      <c r="B8" s="7">
        <v>43620</v>
      </c>
      <c r="C8" s="8"/>
      <c r="D8" s="8"/>
      <c r="E8" s="8"/>
      <c r="F8" s="8"/>
    </row>
    <row r="9" spans="2:6" ht="17.100000000000001" customHeight="1" x14ac:dyDescent="0.3">
      <c r="B9" s="7">
        <v>43621</v>
      </c>
      <c r="C9" s="8">
        <f>0.408*'4day cloud to net rad'!F10*'4day cloud to net rad'!Q10</f>
        <v>-0.43306982403917071</v>
      </c>
      <c r="D9" s="8">
        <f>'4day cloud to net rad'!$I$3*900*'4day cloud to net rad'!G10*('4day cloud to net rad'!J10-'4day cloud to net rad'!K10)/('4day cloud to net rad'!E10+273)</f>
        <v>3.7857188282304035</v>
      </c>
      <c r="E9" s="8">
        <f>'4day cloud to net rad'!F10+'4day cloud to net rad'!$I$3*(1+0.34*'4day cloud to net rad'!G10)</f>
        <v>0.45846521212060176</v>
      </c>
      <c r="F9" s="8">
        <f t="shared" ref="F9:F70" si="0">(C9+D9)/E9</f>
        <v>7.312766411836936</v>
      </c>
    </row>
    <row r="10" spans="2:6" ht="17.100000000000001" customHeight="1" x14ac:dyDescent="0.3">
      <c r="B10" s="7">
        <v>43622</v>
      </c>
      <c r="C10" s="8">
        <f>0.408*'4day cloud to net rad'!F11*'4day cloud to net rad'!Q11</f>
        <v>-0.22501575745740912</v>
      </c>
      <c r="D10" s="8">
        <f>'4day cloud to net rad'!$I$3*900*'4day cloud to net rad'!G11*('4day cloud to net rad'!J11-'4day cloud to net rad'!K11)/('4day cloud to net rad'!E11+273)</f>
        <v>3.6680756479024557</v>
      </c>
      <c r="E10" s="8">
        <f>'4day cloud to net rad'!F11+'4day cloud to net rad'!$I$3*(1+0.34*'4day cloud to net rad'!G11)</f>
        <v>0.45615766465806734</v>
      </c>
      <c r="F10" s="8">
        <f t="shared" si="0"/>
        <v>7.5479601839551256</v>
      </c>
    </row>
    <row r="11" spans="2:6" ht="17.100000000000001" customHeight="1" x14ac:dyDescent="0.3">
      <c r="B11" s="7">
        <v>43623</v>
      </c>
      <c r="C11" s="8">
        <f>0.408*'4day cloud to net rad'!F12*'4day cloud to net rad'!Q12</f>
        <v>-0.33153008223582864</v>
      </c>
      <c r="D11" s="8">
        <f>'4day cloud to net rad'!$I$3*900*'4day cloud to net rad'!G12*('4day cloud to net rad'!J12-'4day cloud to net rad'!K12)/('4day cloud to net rad'!E12+273)</f>
        <v>3.6468576407370157</v>
      </c>
      <c r="E11" s="8">
        <f>'4day cloud to net rad'!F12+'4day cloud to net rad'!$I$3*(1+0.34*'4day cloud to net rad'!G12)</f>
        <v>0.45758542964788024</v>
      </c>
      <c r="F11" s="8">
        <f t="shared" si="0"/>
        <v>7.2452646952775304</v>
      </c>
    </row>
    <row r="12" spans="2:6" ht="17.100000000000001" customHeight="1" x14ac:dyDescent="0.3">
      <c r="B12" s="7">
        <v>43624</v>
      </c>
      <c r="C12" s="8">
        <f>0.408*'4day cloud to net rad'!F13*'4day cloud to net rad'!Q13</f>
        <v>-0.6035759246184631</v>
      </c>
      <c r="D12" s="8">
        <f>'4day cloud to net rad'!$I$3*900*'4day cloud to net rad'!G13*('4day cloud to net rad'!J13-'4day cloud to net rad'!K13)/('4day cloud to net rad'!E13+273)</f>
        <v>3.9618083330054321</v>
      </c>
      <c r="E12" s="8">
        <f>'4day cloud to net rad'!F13+'4day cloud to net rad'!$I$3*(1+0.34*'4day cloud to net rad'!G13)</f>
        <v>0.45097279521295147</v>
      </c>
      <c r="F12" s="8">
        <f t="shared" si="0"/>
        <v>7.4466407819593545</v>
      </c>
    </row>
    <row r="13" spans="2:6" ht="17.100000000000001" customHeight="1" x14ac:dyDescent="0.3">
      <c r="B13" s="7">
        <v>43625</v>
      </c>
      <c r="C13" s="8">
        <f>0.408*'4day cloud to net rad'!F14*'4day cloud to net rad'!Q14</f>
        <v>-0.24466586516933969</v>
      </c>
      <c r="D13" s="8">
        <f>'4day cloud to net rad'!$I$3*900*'4day cloud to net rad'!G14*('4day cloud to net rad'!J14-'4day cloud to net rad'!K14)/('4day cloud to net rad'!E14+273)</f>
        <v>3.5223290439478268</v>
      </c>
      <c r="E13" s="8">
        <f>'4day cloud to net rad'!F14+'4day cloud to net rad'!$I$3*(1+0.34*'4day cloud to net rad'!G14)</f>
        <v>0.44479666807473273</v>
      </c>
      <c r="F13" s="8">
        <f t="shared" si="0"/>
        <v>7.3689022738537888</v>
      </c>
    </row>
    <row r="14" spans="2:6" ht="17.100000000000001" customHeight="1" x14ac:dyDescent="0.3">
      <c r="B14" s="7">
        <v>43626</v>
      </c>
      <c r="C14" s="8">
        <f>0.408*'4day cloud to net rad'!F15*'4day cloud to net rad'!Q15</f>
        <v>-0.28816481407949163</v>
      </c>
      <c r="D14" s="8">
        <f>'4day cloud to net rad'!$I$3*900*'4day cloud to net rad'!G15*('4day cloud to net rad'!J15-'4day cloud to net rad'!K15)/('4day cloud to net rad'!E15+273)</f>
        <v>2.5495832038292425</v>
      </c>
      <c r="E14" s="8">
        <f>'4day cloud to net rad'!F15+'4day cloud to net rad'!$I$3*(1+0.34*'4day cloud to net rad'!G15)</f>
        <v>0.39906310998642258</v>
      </c>
      <c r="F14" s="8">
        <f t="shared" si="0"/>
        <v>5.6668189395574347</v>
      </c>
    </row>
    <row r="15" spans="2:6" ht="17.100000000000001" customHeight="1" x14ac:dyDescent="0.3">
      <c r="B15" s="7">
        <v>43627</v>
      </c>
      <c r="C15" s="8">
        <f>0.408*'4day cloud to net rad'!F16*'4day cloud to net rad'!Q16</f>
        <v>-0.33219511522105244</v>
      </c>
      <c r="D15" s="8">
        <f>'4day cloud to net rad'!$I$3*900*'4day cloud to net rad'!G16*('4day cloud to net rad'!J16-'4day cloud to net rad'!K16)/('4day cloud to net rad'!E16+273)</f>
        <v>2.8599099246970523</v>
      </c>
      <c r="E15" s="8">
        <f>'4day cloud to net rad'!F16+'4day cloud to net rad'!$I$3*(1+0.34*'4day cloud to net rad'!G16)</f>
        <v>0.42218709459130233</v>
      </c>
      <c r="F15" s="8">
        <f t="shared" si="0"/>
        <v>5.9871910862717179</v>
      </c>
    </row>
    <row r="16" spans="2:6" ht="17.100000000000001" customHeight="1" x14ac:dyDescent="0.3">
      <c r="B16" s="7">
        <v>43628</v>
      </c>
      <c r="C16" s="8">
        <f>0.408*'4day cloud to net rad'!F17*'4day cloud to net rad'!Q17</f>
        <v>-0.3587274459611598</v>
      </c>
      <c r="D16" s="8">
        <f>'4day cloud to net rad'!$I$3*900*'4day cloud to net rad'!G17*('4day cloud to net rad'!J17-'4day cloud to net rad'!K17)/('4day cloud to net rad'!E17+273)</f>
        <v>3.4204767718198972</v>
      </c>
      <c r="E16" s="8">
        <f>'4day cloud to net rad'!F17+'4day cloud to net rad'!$I$3*(1+0.34*'4day cloud to net rad'!G17)</f>
        <v>0.43710405532372726</v>
      </c>
      <c r="F16" s="8">
        <f t="shared" si="0"/>
        <v>7.0046234725302412</v>
      </c>
    </row>
    <row r="17" spans="2:6" ht="17.100000000000001" customHeight="1" x14ac:dyDescent="0.3">
      <c r="B17" s="7">
        <v>43629</v>
      </c>
      <c r="C17" s="8">
        <f>0.408*'4day cloud to net rad'!F18*'4day cloud to net rad'!Q18</f>
        <v>-0.39942101566187976</v>
      </c>
      <c r="D17" s="8">
        <f>'4day cloud to net rad'!$I$3*900*'4day cloud to net rad'!G18*('4day cloud to net rad'!J18-'4day cloud to net rad'!K18)/('4day cloud to net rad'!E18+273)</f>
        <v>3.8388537961355831</v>
      </c>
      <c r="E17" s="8">
        <f>'4day cloud to net rad'!F18+'4day cloud to net rad'!$I$3*(1+0.34*'4day cloud to net rad'!G18)</f>
        <v>0.46670352525704456</v>
      </c>
      <c r="F17" s="8">
        <f t="shared" si="0"/>
        <v>7.3696310277051795</v>
      </c>
    </row>
    <row r="18" spans="2:6" ht="17.100000000000001" customHeight="1" x14ac:dyDescent="0.3">
      <c r="B18" s="7">
        <v>43630</v>
      </c>
      <c r="C18" s="8">
        <f>0.408*'4day cloud to net rad'!F19*'4day cloud to net rad'!Q19</f>
        <v>-0.24679495658315256</v>
      </c>
      <c r="D18" s="8">
        <f>'4day cloud to net rad'!$I$3*900*'4day cloud to net rad'!G19*('4day cloud to net rad'!J19-'4day cloud to net rad'!K19)/('4day cloud to net rad'!E19+273)</f>
        <v>3.7554018381918635</v>
      </c>
      <c r="E18" s="8">
        <f>'4day cloud to net rad'!F19+'4day cloud to net rad'!$I$3*(1+0.34*'4day cloud to net rad'!G19)</f>
        <v>0.46085171554798721</v>
      </c>
      <c r="F18" s="8">
        <f t="shared" si="0"/>
        <v>7.6133097984385598</v>
      </c>
    </row>
    <row r="19" spans="2:6" ht="17.100000000000001" customHeight="1" x14ac:dyDescent="0.3">
      <c r="B19" s="7">
        <v>43631</v>
      </c>
      <c r="C19" s="8">
        <f>0.408*'4day cloud to net rad'!F20*'4day cloud to net rad'!Q20</f>
        <v>-0.25923905052914697</v>
      </c>
      <c r="D19" s="8">
        <f>'4day cloud to net rad'!$I$3*900*'4day cloud to net rad'!G20*('4day cloud to net rad'!J20-'4day cloud to net rad'!K20)/('4day cloud to net rad'!E20+273)</f>
        <v>4.1354191558615154</v>
      </c>
      <c r="E19" s="8">
        <f>'4day cloud to net rad'!F20+'4day cloud to net rad'!$I$3*(1+0.34*'4day cloud to net rad'!G20)</f>
        <v>0.4679584673153917</v>
      </c>
      <c r="F19" s="8">
        <f t="shared" si="0"/>
        <v>8.2831712129699007</v>
      </c>
    </row>
    <row r="20" spans="2:6" ht="17.100000000000001" customHeight="1" x14ac:dyDescent="0.3">
      <c r="B20" s="7">
        <v>43632</v>
      </c>
      <c r="C20" s="8">
        <f>0.408*'4day cloud to net rad'!F21*'4day cloud to net rad'!Q21</f>
        <v>-0.30398382186825146</v>
      </c>
      <c r="D20" s="8">
        <f>'4day cloud to net rad'!$I$3*900*'4day cloud to net rad'!G21*('4day cloud to net rad'!J21-'4day cloud to net rad'!K21)/('4day cloud to net rad'!E21+273)</f>
        <v>3.4856493814332601</v>
      </c>
      <c r="E20" s="8">
        <f>'4day cloud to net rad'!F21+'4day cloud to net rad'!$I$3*(1+0.34*'4day cloud to net rad'!G21)</f>
        <v>0.44790695758513766</v>
      </c>
      <c r="F20" s="8">
        <f t="shared" si="0"/>
        <v>7.1034073163738283</v>
      </c>
    </row>
    <row r="21" spans="2:6" ht="17.100000000000001" customHeight="1" x14ac:dyDescent="0.3">
      <c r="B21" s="7">
        <v>43633</v>
      </c>
      <c r="C21" s="8">
        <f>0.408*'4day cloud to net rad'!F22*'4day cloud to net rad'!Q22</f>
        <v>-0.17319629604698827</v>
      </c>
      <c r="D21" s="8">
        <f>'4day cloud to net rad'!$I$3*900*'4day cloud to net rad'!G22*('4day cloud to net rad'!J22-'4day cloud to net rad'!K22)/('4day cloud to net rad'!E22+273)</f>
        <v>4.2632399251674649</v>
      </c>
      <c r="E21" s="8">
        <f>'4day cloud to net rad'!F22+'4day cloud to net rad'!$I$3*(1+0.34*'4day cloud to net rad'!G22)</f>
        <v>0.48218765049807899</v>
      </c>
      <c r="F21" s="8">
        <f t="shared" si="0"/>
        <v>8.4822654103555699</v>
      </c>
    </row>
    <row r="22" spans="2:6" ht="17.100000000000001" customHeight="1" x14ac:dyDescent="0.3">
      <c r="B22" s="7">
        <v>43634</v>
      </c>
      <c r="C22" s="8">
        <f>0.408*'4day cloud to net rad'!F23*'4day cloud to net rad'!Q23</f>
        <v>-0.22266076349908817</v>
      </c>
      <c r="D22" s="8">
        <f>'4day cloud to net rad'!$I$3*900*'4day cloud to net rad'!G23*('4day cloud to net rad'!J23-'4day cloud to net rad'!K23)/('4day cloud to net rad'!E23+273)</f>
        <v>2.6980879108853668</v>
      </c>
      <c r="E22" s="8">
        <f>'4day cloud to net rad'!F23+'4day cloud to net rad'!$I$3*(1+0.34*'4day cloud to net rad'!G23)</f>
        <v>0.42880464281993935</v>
      </c>
      <c r="F22" s="8">
        <f t="shared" si="0"/>
        <v>5.7728552823196519</v>
      </c>
    </row>
    <row r="23" spans="2:6" ht="17.100000000000001" customHeight="1" x14ac:dyDescent="0.3">
      <c r="B23" s="7">
        <v>43635</v>
      </c>
      <c r="C23" s="8">
        <f>0.408*'4day cloud to net rad'!F24*'4day cloud to net rad'!Q24</f>
        <v>-0.1320630463564457</v>
      </c>
      <c r="D23" s="8">
        <f>'4day cloud to net rad'!$I$3*900*'4day cloud to net rad'!G24*('4day cloud to net rad'!J24-'4day cloud to net rad'!K24)/('4day cloud to net rad'!E24+273)</f>
        <v>2.1268782811413636</v>
      </c>
      <c r="E23" s="8">
        <f>'4day cloud to net rad'!F24+'4day cloud to net rad'!$I$3*(1+0.34*'4day cloud to net rad'!G24)</f>
        <v>0.40744146069835191</v>
      </c>
      <c r="F23" s="8">
        <f t="shared" si="0"/>
        <v>4.8959554370481051</v>
      </c>
    </row>
    <row r="24" spans="2:6" ht="17.100000000000001" customHeight="1" x14ac:dyDescent="0.3">
      <c r="B24" s="7">
        <v>43636</v>
      </c>
      <c r="C24" s="8">
        <f>0.408*'4day cloud to net rad'!F25*'4day cloud to net rad'!Q25</f>
        <v>-0.11572479737431166</v>
      </c>
      <c r="D24" s="8">
        <f>'4day cloud to net rad'!$I$3*900*'4day cloud to net rad'!G25*('4day cloud to net rad'!J25-'4day cloud to net rad'!K25)/('4day cloud to net rad'!E25+273)</f>
        <v>1.2868175649519875</v>
      </c>
      <c r="E24" s="8">
        <f>'4day cloud to net rad'!F25+'4day cloud to net rad'!$I$3*(1+0.34*'4day cloud to net rad'!G25)</f>
        <v>0.36546682809514985</v>
      </c>
      <c r="F24" s="8">
        <f t="shared" si="0"/>
        <v>3.2043750008216341</v>
      </c>
    </row>
    <row r="25" spans="2:6" ht="17.100000000000001" customHeight="1" x14ac:dyDescent="0.3">
      <c r="B25" s="7">
        <v>43637</v>
      </c>
      <c r="C25" s="8">
        <f>0.408*'4day cloud to net rad'!F26*'4day cloud to net rad'!Q26</f>
        <v>-0.21686250316850358</v>
      </c>
      <c r="D25" s="8">
        <f>'4day cloud to net rad'!$I$3*900*'4day cloud to net rad'!G26*('4day cloud to net rad'!J26-'4day cloud to net rad'!K26)/('4day cloud to net rad'!E26+273)</f>
        <v>1.2795172989443102</v>
      </c>
      <c r="E25" s="8">
        <f>'4day cloud to net rad'!F26+'4day cloud to net rad'!$I$3*(1+0.34*'4day cloud to net rad'!G26)</f>
        <v>0.38606001900074971</v>
      </c>
      <c r="F25" s="8">
        <f t="shared" si="0"/>
        <v>2.752563703763748</v>
      </c>
    </row>
    <row r="26" spans="2:6" ht="17.100000000000001" customHeight="1" x14ac:dyDescent="0.3">
      <c r="B26" s="7">
        <v>43638</v>
      </c>
      <c r="C26" s="8">
        <f>0.408*'4day cloud to net rad'!F27*'4day cloud to net rad'!Q27</f>
        <v>-5.0669005496645318E-2</v>
      </c>
      <c r="D26" s="8">
        <f>'4day cloud to net rad'!$I$3*900*'4day cloud to net rad'!G27*('4day cloud to net rad'!J27-'4day cloud to net rad'!K27)/('4day cloud to net rad'!E27+273)</f>
        <v>1.07574510987768</v>
      </c>
      <c r="E26" s="8">
        <f>'4day cloud to net rad'!F27+'4day cloud to net rad'!$I$3*(1+0.34*'4day cloud to net rad'!G27)</f>
        <v>0.43953323061815674</v>
      </c>
      <c r="F26" s="8">
        <f t="shared" si="0"/>
        <v>2.3321925009842244</v>
      </c>
    </row>
    <row r="27" spans="2:6" ht="17.100000000000001" customHeight="1" x14ac:dyDescent="0.3">
      <c r="B27" s="7">
        <v>43639</v>
      </c>
      <c r="C27" s="8">
        <f>0.408*'4day cloud to net rad'!F28*'4day cloud to net rad'!Q28</f>
        <v>-0.10356411800470326</v>
      </c>
      <c r="D27" s="8">
        <f>'4day cloud to net rad'!$I$3*900*'4day cloud to net rad'!G28*('4day cloud to net rad'!J28-'4day cloud to net rad'!K28)/('4day cloud to net rad'!E28+273)</f>
        <v>1.2357249097993992</v>
      </c>
      <c r="E27" s="8">
        <f>'4day cloud to net rad'!F28+'4day cloud to net rad'!$I$3*(1+0.34*'4day cloud to net rad'!G28)</f>
        <v>0.39502638645743249</v>
      </c>
      <c r="F27" s="8">
        <f t="shared" si="0"/>
        <v>2.8660383979607804</v>
      </c>
    </row>
    <row r="28" spans="2:6" ht="17.100000000000001" customHeight="1" x14ac:dyDescent="0.3">
      <c r="B28" s="7">
        <v>43640</v>
      </c>
      <c r="C28" s="8">
        <f>0.408*'4day cloud to net rad'!F29*'4day cloud to net rad'!Q29</f>
        <v>-0.1567580331000322</v>
      </c>
      <c r="D28" s="8">
        <f>'4day cloud to net rad'!$I$3*900*'4day cloud to net rad'!G29*('4day cloud to net rad'!J29-'4day cloud to net rad'!K29)/('4day cloud to net rad'!E29+273)</f>
        <v>1.6403300923447919</v>
      </c>
      <c r="E28" s="8">
        <f>'4day cloud to net rad'!F29+'4day cloud to net rad'!$I$3*(1+0.34*'4day cloud to net rad'!G29)</f>
        <v>0.42932657025809418</v>
      </c>
      <c r="F28" s="8">
        <f t="shared" si="0"/>
        <v>3.4555794167430514</v>
      </c>
    </row>
    <row r="29" spans="2:6" ht="17.100000000000001" customHeight="1" x14ac:dyDescent="0.3">
      <c r="B29" s="7">
        <v>43641</v>
      </c>
      <c r="C29" s="8">
        <f>0.408*'4day cloud to net rad'!F30*'4day cloud to net rad'!Q30</f>
        <v>-0.28610673049114138</v>
      </c>
      <c r="D29" s="8">
        <f>'4day cloud to net rad'!$I$3*900*'4day cloud to net rad'!G30*('4day cloud to net rad'!J30-'4day cloud to net rad'!K30)/('4day cloud to net rad'!E30+273)</f>
        <v>5.4560842584885352</v>
      </c>
      <c r="E29" s="8">
        <f>'4day cloud to net rad'!F30+'4day cloud to net rad'!$I$3*(1+0.34*'4day cloud to net rad'!G30)</f>
        <v>0.51401310313596837</v>
      </c>
      <c r="F29" s="8">
        <f t="shared" si="0"/>
        <v>10.058065633843997</v>
      </c>
    </row>
    <row r="30" spans="2:6" ht="17.100000000000001" customHeight="1" x14ac:dyDescent="0.3">
      <c r="B30" s="7">
        <v>43642</v>
      </c>
      <c r="C30" s="8">
        <f>0.408*'4day cloud to net rad'!F31*'4day cloud to net rad'!Q31</f>
        <v>-0.41591221045672355</v>
      </c>
      <c r="D30" s="8">
        <f>'4day cloud to net rad'!$I$3*900*'4day cloud to net rad'!G31*('4day cloud to net rad'!J31-'4day cloud to net rad'!K31)/('4day cloud to net rad'!E31+273)</f>
        <v>2.8120790579607098</v>
      </c>
      <c r="E30" s="8">
        <f>'4day cloud to net rad'!F31+'4day cloud to net rad'!$I$3*(1+0.34*'4day cloud to net rad'!G31)</f>
        <v>0.42876808186406845</v>
      </c>
      <c r="F30" s="8">
        <f t="shared" si="0"/>
        <v>5.5884916551779114</v>
      </c>
    </row>
    <row r="31" spans="2:6" ht="17.100000000000001" customHeight="1" x14ac:dyDescent="0.3">
      <c r="B31" s="7">
        <v>43643</v>
      </c>
      <c r="C31" s="8">
        <f>0.408*'4day cloud to net rad'!F32*'4day cloud to net rad'!Q32</f>
        <v>-0.37311216658859414</v>
      </c>
      <c r="D31" s="8">
        <f>'4day cloud to net rad'!$I$3*900*'4day cloud to net rad'!G32*('4day cloud to net rad'!J32-'4day cloud to net rad'!K32)/('4day cloud to net rad'!E32+273)</f>
        <v>3.2835453220698634</v>
      </c>
      <c r="E31" s="8">
        <f>'4day cloud to net rad'!F32+'4day cloud to net rad'!$I$3*(1+0.34*'4day cloud to net rad'!G32)</f>
        <v>0.43529669778439239</v>
      </c>
      <c r="F31" s="8">
        <f t="shared" si="0"/>
        <v>6.6860905913024888</v>
      </c>
    </row>
    <row r="32" spans="2:6" ht="17.100000000000001" customHeight="1" x14ac:dyDescent="0.3">
      <c r="B32" s="7">
        <v>43644</v>
      </c>
      <c r="C32" s="8">
        <f>0.408*'4day cloud to net rad'!F33*'4day cloud to net rad'!Q33</f>
        <v>-0.46223704367981699</v>
      </c>
      <c r="D32" s="8">
        <f>'4day cloud to net rad'!$I$3*900*'4day cloud to net rad'!G33*('4day cloud to net rad'!J33-'4day cloud to net rad'!K33)/('4day cloud to net rad'!E33+273)</f>
        <v>3.7392495577825273</v>
      </c>
      <c r="E32" s="8">
        <f>'4day cloud to net rad'!F33+'4day cloud to net rad'!$I$3*(1+0.34*'4day cloud to net rad'!G33)</f>
        <v>0.45285212691156429</v>
      </c>
      <c r="F32" s="8">
        <f t="shared" si="0"/>
        <v>7.2363853879892783</v>
      </c>
    </row>
    <row r="33" spans="2:6" ht="17.100000000000001" customHeight="1" x14ac:dyDescent="0.3">
      <c r="B33" s="7">
        <v>43645</v>
      </c>
      <c r="C33" s="8">
        <f>0.408*'4day cloud to net rad'!F34*'4day cloud to net rad'!Q34</f>
        <v>-0.28995227381217387</v>
      </c>
      <c r="D33" s="8">
        <f>'4day cloud to net rad'!$I$3*900*'4day cloud to net rad'!G34*('4day cloud to net rad'!J34-'4day cloud to net rad'!K34)/('4day cloud to net rad'!E34+273)</f>
        <v>1.5683633984556464</v>
      </c>
      <c r="E33" s="8">
        <f>'4day cloud to net rad'!F34+'4day cloud to net rad'!$I$3*(1+0.34*'4day cloud to net rad'!G34)</f>
        <v>0.39488994167876823</v>
      </c>
      <c r="F33" s="8">
        <f t="shared" si="0"/>
        <v>3.2373858883532258</v>
      </c>
    </row>
    <row r="34" spans="2:6" ht="17.100000000000001" customHeight="1" x14ac:dyDescent="0.3">
      <c r="B34" s="7">
        <v>43646</v>
      </c>
      <c r="C34" s="8">
        <f>0.408*'4day cloud to net rad'!F35*'4day cloud to net rad'!Q35</f>
        <v>-0.17567099456906618</v>
      </c>
      <c r="D34" s="8">
        <f>'4day cloud to net rad'!$I$3*900*'4day cloud to net rad'!G35*('4day cloud to net rad'!J35-'4day cloud to net rad'!K35)/('4day cloud to net rad'!E35+273)</f>
        <v>2.4122399680635662</v>
      </c>
      <c r="E34" s="8">
        <f>'4day cloud to net rad'!F35+'4day cloud to net rad'!$I$3*(1+0.34*'4day cloud to net rad'!G35)</f>
        <v>0.45480719882853948</v>
      </c>
      <c r="F34" s="8">
        <f t="shared" si="0"/>
        <v>4.9176199920654247</v>
      </c>
    </row>
    <row r="35" spans="2:6" ht="17.100000000000001" customHeight="1" x14ac:dyDescent="0.3">
      <c r="B35" s="7">
        <v>43647</v>
      </c>
      <c r="C35" s="8">
        <f>0.408*'4day cloud to net rad'!F36*'4day cloud to net rad'!Q36</f>
        <v>-0.17787025939087361</v>
      </c>
      <c r="D35" s="8">
        <f>'4day cloud to net rad'!$I$3*900*'4day cloud to net rad'!G36*('4day cloud to net rad'!J36-'4day cloud to net rad'!K36)/('4day cloud to net rad'!E36+273)</f>
        <v>2.5169954978143618</v>
      </c>
      <c r="E35" s="8">
        <f>'4day cloud to net rad'!F36+'4day cloud to net rad'!$I$3*(1+0.34*'4day cloud to net rad'!G36)</f>
        <v>0.4612114467430154</v>
      </c>
      <c r="F35" s="8">
        <f t="shared" si="0"/>
        <v>5.0716981439683053</v>
      </c>
    </row>
    <row r="36" spans="2:6" ht="17.100000000000001" customHeight="1" x14ac:dyDescent="0.3">
      <c r="B36" s="7">
        <v>43648</v>
      </c>
      <c r="C36" s="8">
        <f>0.408*'4day cloud to net rad'!F37*'4day cloud to net rad'!Q37</f>
        <v>-6.2924240049812535E-2</v>
      </c>
      <c r="D36" s="8">
        <f>'4day cloud to net rad'!$I$3*900*'4day cloud to net rad'!G37*('4day cloud to net rad'!J37-'4day cloud to net rad'!K37)/('4day cloud to net rad'!E37+273)</f>
        <v>2.1986172671442894</v>
      </c>
      <c r="E36" s="8">
        <f>'4day cloud to net rad'!F37+'4day cloud to net rad'!$I$3*(1+0.34*'4day cloud to net rad'!G37)</f>
        <v>0.44512118771708031</v>
      </c>
      <c r="F36" s="8">
        <f t="shared" si="0"/>
        <v>4.7980035235975471</v>
      </c>
    </row>
    <row r="37" spans="2:6" ht="17.100000000000001" customHeight="1" x14ac:dyDescent="0.3">
      <c r="B37" s="7">
        <v>43649</v>
      </c>
      <c r="C37" s="8">
        <f>0.408*'4day cloud to net rad'!F38*'4day cloud to net rad'!Q38</f>
        <v>-0.28887102963576844</v>
      </c>
      <c r="D37" s="8">
        <f>'4day cloud to net rad'!$I$3*900*'4day cloud to net rad'!G38*('4day cloud to net rad'!J38-'4day cloud to net rad'!K38)/('4day cloud to net rad'!E38+273)</f>
        <v>2.3112723766714791</v>
      </c>
      <c r="E37" s="8">
        <f>'4day cloud to net rad'!F38+'4day cloud to net rad'!$I$3*(1+0.34*'4day cloud to net rad'!G38)</f>
        <v>0.44755622906028436</v>
      </c>
      <c r="F37" s="8">
        <f t="shared" si="0"/>
        <v>4.5187648293535423</v>
      </c>
    </row>
    <row r="38" spans="2:6" ht="17.100000000000001" customHeight="1" x14ac:dyDescent="0.3">
      <c r="B38" s="7">
        <v>43650</v>
      </c>
      <c r="C38" s="8">
        <f>0.408*'4day cloud to net rad'!F39*'4day cloud to net rad'!Q39</f>
        <v>-0.17479951163272459</v>
      </c>
      <c r="D38" s="8">
        <f>'4day cloud to net rad'!$I$3*900*'4day cloud to net rad'!G39*('4day cloud to net rad'!J39-'4day cloud to net rad'!K39)/('4day cloud to net rad'!E39+273)</f>
        <v>2.4122399680635662</v>
      </c>
      <c r="E38" s="8">
        <f>'4day cloud to net rad'!F39+'4day cloud to net rad'!$I$3*(1+0.34*'4day cloud to net rad'!G39)</f>
        <v>0.45480719882853948</v>
      </c>
      <c r="F38" s="8">
        <f t="shared" si="0"/>
        <v>4.9195361511292779</v>
      </c>
    </row>
    <row r="39" spans="2:6" ht="17.100000000000001" customHeight="1" x14ac:dyDescent="0.3">
      <c r="B39" s="7">
        <v>43651</v>
      </c>
      <c r="C39" s="8">
        <f>0.408*'4day cloud to net rad'!F40*'4day cloud to net rad'!Q40</f>
        <v>-0.17691984863109261</v>
      </c>
      <c r="D39" s="8">
        <f>'4day cloud to net rad'!$I$3*900*'4day cloud to net rad'!G40*('4day cloud to net rad'!J40-'4day cloud to net rad'!K40)/('4day cloud to net rad'!E40+273)</f>
        <v>2.5169954978143618</v>
      </c>
      <c r="E39" s="8">
        <f>'4day cloud to net rad'!F40+'4day cloud to net rad'!$I$3*(1+0.34*'4day cloud to net rad'!G40)</f>
        <v>0.4612114467430154</v>
      </c>
      <c r="F39" s="8">
        <f t="shared" si="0"/>
        <v>5.0737588273413925</v>
      </c>
    </row>
    <row r="40" spans="2:6" ht="17.100000000000001" customHeight="1" x14ac:dyDescent="0.3">
      <c r="B40" s="7">
        <v>43652</v>
      </c>
      <c r="C40" s="8">
        <f>0.408*'4day cloud to net rad'!F41*'4day cloud to net rad'!Q41</f>
        <v>-6.2253501582031065E-2</v>
      </c>
      <c r="D40" s="8">
        <f>'4day cloud to net rad'!$I$3*900*'4day cloud to net rad'!G41*('4day cloud to net rad'!J41-'4day cloud to net rad'!K41)/('4day cloud to net rad'!E41+273)</f>
        <v>2.1986172671442894</v>
      </c>
      <c r="E40" s="8">
        <f>'4day cloud to net rad'!F41+'4day cloud to net rad'!$I$3*(1+0.34*'4day cloud to net rad'!G41)</f>
        <v>0.44512118771708031</v>
      </c>
      <c r="F40" s="8">
        <f t="shared" si="0"/>
        <v>4.7995103906851861</v>
      </c>
    </row>
    <row r="41" spans="2:6" ht="17.100000000000001" customHeight="1" x14ac:dyDescent="0.3">
      <c r="B41" s="7">
        <v>43653</v>
      </c>
      <c r="C41" s="8">
        <f>0.408*'4day cloud to net rad'!F42*'4day cloud to net rad'!Q42</f>
        <v>-9.8085328183662335E-2</v>
      </c>
      <c r="D41" s="8">
        <f>'4day cloud to net rad'!$I$3*900*'4day cloud to net rad'!G42*('4day cloud to net rad'!J42-'4day cloud to net rad'!K42)/('4day cloud to net rad'!E42+273)</f>
        <v>1.2302979841531232</v>
      </c>
      <c r="E41" s="8">
        <f>'4day cloud to net rad'!F42+'4day cloud to net rad'!$I$3*(1+0.34*'4day cloud to net rad'!G42)</f>
        <v>0.41644771262043501</v>
      </c>
      <c r="F41" s="8">
        <f t="shared" si="0"/>
        <v>2.718739043720956</v>
      </c>
    </row>
    <row r="42" spans="2:6" ht="17.100000000000001" customHeight="1" x14ac:dyDescent="0.3">
      <c r="B42" s="7">
        <v>43654</v>
      </c>
      <c r="C42" s="8">
        <f>0.408*'4day cloud to net rad'!F43*'4day cloud to net rad'!Q43</f>
        <v>-4.8520369254538995E-2</v>
      </c>
      <c r="D42" s="8">
        <f>'4day cloud to net rad'!$I$3*900*'4day cloud to net rad'!G43*('4day cloud to net rad'!J43-'4day cloud to net rad'!K43)/('4day cloud to net rad'!E43+273)</f>
        <v>0.80119113163475175</v>
      </c>
      <c r="E42" s="8">
        <f>'4day cloud to net rad'!F43+'4day cloud to net rad'!$I$3*(1+0.34*'4day cloud to net rad'!G43)</f>
        <v>0.39810317428247588</v>
      </c>
      <c r="F42" s="8">
        <f t="shared" si="0"/>
        <v>1.8906424540241216</v>
      </c>
    </row>
    <row r="43" spans="2:6" ht="17.100000000000001" customHeight="1" x14ac:dyDescent="0.3">
      <c r="B43" s="7">
        <v>43655</v>
      </c>
      <c r="C43" s="8">
        <f>0.408*'4day cloud to net rad'!F44*'4day cloud to net rad'!Q44</f>
        <v>-0.10741737018325291</v>
      </c>
      <c r="D43" s="8">
        <f>'4day cloud to net rad'!$I$3*900*'4day cloud to net rad'!G44*('4day cloud to net rad'!J44-'4day cloud to net rad'!K44)/('4day cloud to net rad'!E44+273)</f>
        <v>1.9868281687120968</v>
      </c>
      <c r="E43" s="8">
        <f>'4day cloud to net rad'!F44+'4day cloud to net rad'!$I$3*(1+0.34*'4day cloud to net rad'!G44)</f>
        <v>0.45197882779390536</v>
      </c>
      <c r="F43" s="8">
        <f t="shared" si="0"/>
        <v>4.1581832664644711</v>
      </c>
    </row>
    <row r="44" spans="2:6" ht="17.100000000000001" customHeight="1" x14ac:dyDescent="0.3">
      <c r="B44" s="7">
        <v>43656</v>
      </c>
      <c r="C44" s="8">
        <f>0.408*'4day cloud to net rad'!F45*'4day cloud to net rad'!Q45</f>
        <v>-5.1911130668893232E-2</v>
      </c>
      <c r="D44" s="8">
        <f>'4day cloud to net rad'!$I$3*900*'4day cloud to net rad'!G45*('4day cloud to net rad'!J45-'4day cloud to net rad'!K45)/('4day cloud to net rad'!E45+273)</f>
        <v>1.2379082669937673</v>
      </c>
      <c r="E44" s="8">
        <f>'4day cloud to net rad'!F45+'4day cloud to net rad'!$I$3*(1+0.34*'4day cloud to net rad'!G45)</f>
        <v>0.41837939391757356</v>
      </c>
      <c r="F44" s="8">
        <f t="shared" si="0"/>
        <v>2.8347407964325595</v>
      </c>
    </row>
    <row r="45" spans="2:6" ht="17.100000000000001" customHeight="1" x14ac:dyDescent="0.3">
      <c r="B45" s="7">
        <v>43657</v>
      </c>
      <c r="C45" s="8">
        <f>0.408*'4day cloud to net rad'!F46*'4day cloud to net rad'!Q46</f>
        <v>-6.1089300235110174E-2</v>
      </c>
      <c r="D45" s="8">
        <f>'4day cloud to net rad'!$I$3*900*'4day cloud to net rad'!G46*('4day cloud to net rad'!J46-'4day cloud to net rad'!K46)/('4day cloud to net rad'!E46+273)</f>
        <v>2.0758327348939667</v>
      </c>
      <c r="E45" s="8">
        <f>'4day cloud to net rad'!F46+'4day cloud to net rad'!$I$3*(1+0.34*'4day cloud to net rad'!G46)</f>
        <v>0.44476443521405989</v>
      </c>
      <c r="F45" s="8">
        <f t="shared" si="0"/>
        <v>4.5299112859354063</v>
      </c>
    </row>
    <row r="46" spans="2:6" ht="17.100000000000001" customHeight="1" x14ac:dyDescent="0.3">
      <c r="B46" s="7">
        <v>43658</v>
      </c>
      <c r="C46" s="8">
        <f>0.408*'4day cloud to net rad'!F47*'4day cloud to net rad'!Q47</f>
        <v>-0.11542720481918238</v>
      </c>
      <c r="D46" s="8">
        <f>'4day cloud to net rad'!$I$3*900*'4day cloud to net rad'!G47*('4day cloud to net rad'!J47-'4day cloud to net rad'!K47)/('4day cloud to net rad'!E47+273)</f>
        <v>1.5224305524764692</v>
      </c>
      <c r="E46" s="8">
        <f>'4day cloud to net rad'!F47+'4day cloud to net rad'!$I$3*(1+0.34*'4day cloud to net rad'!G47)</f>
        <v>0.39794995754160112</v>
      </c>
      <c r="F46" s="8">
        <f t="shared" si="0"/>
        <v>3.5356288422526108</v>
      </c>
    </row>
    <row r="47" spans="2:6" ht="17.100000000000001" customHeight="1" x14ac:dyDescent="0.3">
      <c r="B47" s="7">
        <v>43659</v>
      </c>
      <c r="C47" s="8">
        <f>0.408*'4day cloud to net rad'!F48*'4day cloud to net rad'!Q48</f>
        <v>-0.16410049680354938</v>
      </c>
      <c r="D47" s="8">
        <f>'4day cloud to net rad'!$I$3*900*'4day cloud to net rad'!G48*('4day cloud to net rad'!J48-'4day cloud to net rad'!K48)/('4day cloud to net rad'!E48+273)</f>
        <v>1.5242818295818201</v>
      </c>
      <c r="E47" s="8">
        <f>'4day cloud to net rad'!F48+'4day cloud to net rad'!$I$3*(1+0.34*'4day cloud to net rad'!G48)</f>
        <v>0.39931254041238928</v>
      </c>
      <c r="F47" s="8">
        <f t="shared" si="0"/>
        <v>3.406307578954435</v>
      </c>
    </row>
    <row r="48" spans="2:6" ht="17.100000000000001" customHeight="1" x14ac:dyDescent="0.3">
      <c r="B48" s="7">
        <v>43660</v>
      </c>
      <c r="C48" s="8">
        <f>0.408*'4day cloud to net rad'!F49*'4day cloud to net rad'!Q49</f>
        <v>-0.22446646797840666</v>
      </c>
      <c r="D48" s="8">
        <f>'4day cloud to net rad'!$I$3*900*'4day cloud to net rad'!G49*('4day cloud to net rad'!J49-'4day cloud to net rad'!K49)/('4day cloud to net rad'!E49+273)</f>
        <v>1.7940826293795482</v>
      </c>
      <c r="E48" s="8">
        <f>'4day cloud to net rad'!F49+'4day cloud to net rad'!$I$3*(1+0.34*'4day cloud to net rad'!G49)</f>
        <v>0.41550538666877318</v>
      </c>
      <c r="F48" s="8">
        <f t="shared" si="0"/>
        <v>3.7776072507391736</v>
      </c>
    </row>
    <row r="49" spans="2:6" ht="17.100000000000001" customHeight="1" x14ac:dyDescent="0.3">
      <c r="B49" s="7">
        <v>43661</v>
      </c>
      <c r="C49" s="8">
        <f>0.408*'4day cloud to net rad'!F50*'4day cloud to net rad'!Q50</f>
        <v>-0.11900811284783003</v>
      </c>
      <c r="D49" s="8">
        <f>'4day cloud to net rad'!$I$3*900*'4day cloud to net rad'!G50*('4day cloud to net rad'!J50-'4day cloud to net rad'!K50)/('4day cloud to net rad'!E50+273)</f>
        <v>2.0498021631698204</v>
      </c>
      <c r="E49" s="8">
        <f>'4day cloud to net rad'!F50+'4day cloud to net rad'!$I$3*(1+0.34*'4day cloud to net rad'!G50)</f>
        <v>0.42982235651396117</v>
      </c>
      <c r="F49" s="8">
        <f t="shared" si="0"/>
        <v>4.4920745072023163</v>
      </c>
    </row>
    <row r="50" spans="2:6" ht="17.100000000000001" customHeight="1" x14ac:dyDescent="0.3">
      <c r="B50" s="7">
        <v>43662</v>
      </c>
      <c r="C50" s="8">
        <f>0.408*'4day cloud to net rad'!F51*'4day cloud to net rad'!Q51</f>
        <v>-6.399254026624536E-2</v>
      </c>
      <c r="D50" s="8">
        <f>'4day cloud to net rad'!$I$3*900*'4day cloud to net rad'!G51*('4day cloud to net rad'!J51-'4day cloud to net rad'!K51)/('4day cloud to net rad'!E51+273)</f>
        <v>1.620083982985097</v>
      </c>
      <c r="E50" s="8">
        <f>'4day cloud to net rad'!F51+'4day cloud to net rad'!$I$3*(1+0.34*'4day cloud to net rad'!G51)</f>
        <v>0.40167994582368349</v>
      </c>
      <c r="F50" s="8">
        <f t="shared" si="0"/>
        <v>3.873958505764922</v>
      </c>
    </row>
    <row r="51" spans="2:6" ht="17.100000000000001" customHeight="1" x14ac:dyDescent="0.3">
      <c r="B51" s="7">
        <v>43663</v>
      </c>
      <c r="C51" s="8">
        <f>0.408*'4day cloud to net rad'!F52*'4day cloud to net rad'!Q52</f>
        <v>-5.9587205725449739E-2</v>
      </c>
      <c r="D51" s="8">
        <f>'4day cloud to net rad'!$I$3*900*'4day cloud to net rad'!G52*('4day cloud to net rad'!J52-'4day cloud to net rad'!K52)/('4day cloud to net rad'!E52+273)</f>
        <v>1.1769884802061588</v>
      </c>
      <c r="E51" s="8">
        <f>'4day cloud to net rad'!F52+'4day cloud to net rad'!$I$3*(1+0.34*'4day cloud to net rad'!G52)</f>
        <v>0.37958942220803282</v>
      </c>
      <c r="F51" s="8">
        <f t="shared" si="0"/>
        <v>2.9437102540447522</v>
      </c>
    </row>
    <row r="52" spans="2:6" ht="17.100000000000001" customHeight="1" x14ac:dyDescent="0.3">
      <c r="B52" s="7">
        <v>43664</v>
      </c>
      <c r="C52" s="8">
        <f>0.408*'4day cloud to net rad'!F53*'4day cloud to net rad'!Q53</f>
        <v>-5.285417238023802E-2</v>
      </c>
      <c r="D52" s="8">
        <f>'4day cloud to net rad'!$I$3*900*'4day cloud to net rad'!G53*('4day cloud to net rad'!J53-'4day cloud to net rad'!K53)/('4day cloud to net rad'!E53+273)</f>
        <v>0.69508769793553815</v>
      </c>
      <c r="E52" s="8">
        <f>'4day cloud to net rad'!F53+'4day cloud to net rad'!$I$3*(1+0.34*'4day cloud to net rad'!G53)</f>
        <v>0.3589802483181509</v>
      </c>
      <c r="F52" s="8">
        <f t="shared" si="0"/>
        <v>1.7890497557016349</v>
      </c>
    </row>
    <row r="53" spans="2:6" ht="17.100000000000001" customHeight="1" x14ac:dyDescent="0.3">
      <c r="B53" s="7">
        <v>43665</v>
      </c>
      <c r="C53" s="8">
        <f>0.408*'4day cloud to net rad'!F54*'4day cloud to net rad'!Q54</f>
        <v>-0.10228038146944581</v>
      </c>
      <c r="D53" s="8">
        <f>'4day cloud to net rad'!$I$3*900*'4day cloud to net rad'!G54*('4day cloud to net rad'!J54-'4day cloud to net rad'!K54)/('4day cloud to net rad'!E54+273)</f>
        <v>0.76206525992831831</v>
      </c>
      <c r="E53" s="8">
        <f>'4day cloud to net rad'!F54+'4day cloud to net rad'!$I$3*(1+0.34*'4day cloud to net rad'!G54)</f>
        <v>0.34294142367311187</v>
      </c>
      <c r="F53" s="8">
        <f t="shared" si="0"/>
        <v>1.9238996309987109</v>
      </c>
    </row>
    <row r="54" spans="2:6" ht="17.100000000000001" customHeight="1" x14ac:dyDescent="0.3">
      <c r="B54" s="7">
        <v>43666</v>
      </c>
      <c r="C54" s="8">
        <f>0.408*'4day cloud to net rad'!F55*'4day cloud to net rad'!Q55</f>
        <v>-6.1997103004067355E-2</v>
      </c>
      <c r="D54" s="8">
        <f>'4day cloud to net rad'!$I$3*900*'4day cloud to net rad'!G55*('4day cloud to net rad'!J55-'4day cloud to net rad'!K55)/('4day cloud to net rad'!E55+273)</f>
        <v>2.4791612624238688</v>
      </c>
      <c r="E54" s="8">
        <f>'4day cloud to net rad'!F55+'4day cloud to net rad'!$I$3*(1+0.34*'4day cloud to net rad'!G55)</f>
        <v>0.45322959535019047</v>
      </c>
      <c r="F54" s="8">
        <f t="shared" si="0"/>
        <v>5.3332001798165134</v>
      </c>
    </row>
    <row r="55" spans="2:6" ht="17.100000000000001" customHeight="1" x14ac:dyDescent="0.3">
      <c r="B55" s="7">
        <v>43667</v>
      </c>
      <c r="C55" s="8">
        <f>0.408*'4day cloud to net rad'!F56*'4day cloud to net rad'!Q56</f>
        <v>-0.11417399772536192</v>
      </c>
      <c r="D55" s="8">
        <f>'4day cloud to net rad'!$I$3*900*'4day cloud to net rad'!G56*('4day cloud to net rad'!J56-'4day cloud to net rad'!K56)/('4day cloud to net rad'!E56+273)</f>
        <v>2.2824885822348682</v>
      </c>
      <c r="E55" s="8">
        <f>'4day cloud to net rad'!F56+'4day cloud to net rad'!$I$3*(1+0.34*'4day cloud to net rad'!G56)</f>
        <v>0.4481181609179673</v>
      </c>
      <c r="F55" s="8">
        <f t="shared" si="0"/>
        <v>4.8387116917281974</v>
      </c>
    </row>
    <row r="56" spans="2:6" ht="17.100000000000001" customHeight="1" x14ac:dyDescent="0.3">
      <c r="B56" s="7">
        <v>43668</v>
      </c>
      <c r="C56" s="8">
        <f>0.408*'4day cloud to net rad'!F57*'4day cloud to net rad'!Q57</f>
        <v>-5.9025623148108226E-2</v>
      </c>
      <c r="D56" s="8">
        <f>'4day cloud to net rad'!$I$3*900*'4day cloud to net rad'!G57*('4day cloud to net rad'!J57-'4day cloud to net rad'!K57)/('4day cloud to net rad'!E57+273)</f>
        <v>2.3513497510653631</v>
      </c>
      <c r="E56" s="8">
        <f>'4day cloud to net rad'!F57+'4day cloud to net rad'!$I$3*(1+0.34*'4day cloud to net rad'!G57)</f>
        <v>0.45566294842577837</v>
      </c>
      <c r="F56" s="8">
        <f t="shared" si="0"/>
        <v>5.0307450624123877</v>
      </c>
    </row>
    <row r="57" spans="2:6" ht="17.100000000000001" customHeight="1" x14ac:dyDescent="0.3">
      <c r="B57" s="7">
        <v>43669</v>
      </c>
      <c r="C57" s="8">
        <f>0.408*'4day cloud to net rad'!F58*'4day cloud to net rad'!Q58</f>
        <v>-4.3175866797913721E-2</v>
      </c>
      <c r="D57" s="8">
        <f>'4day cloud to net rad'!$I$3*900*'4day cloud to net rad'!G58*('4day cloud to net rad'!J58-'4day cloud to net rad'!K58)/('4day cloud to net rad'!E58+273)</f>
        <v>0.5866690442709156</v>
      </c>
      <c r="E57" s="8">
        <f>'4day cloud to net rad'!F58+'4day cloud to net rad'!$I$3*(1+0.34*'4day cloud to net rad'!G58)</f>
        <v>0.40630227879671965</v>
      </c>
      <c r="F57" s="8">
        <f t="shared" si="0"/>
        <v>1.3376572218166694</v>
      </c>
    </row>
    <row r="58" spans="2:6" ht="17.100000000000001" customHeight="1" x14ac:dyDescent="0.3">
      <c r="B58" s="7">
        <v>43670</v>
      </c>
      <c r="C58" s="8">
        <f>0.408*'4day cloud to net rad'!F59*'4day cloud to net rad'!Q59</f>
        <v>-4.1193628006954357E-2</v>
      </c>
      <c r="D58" s="8">
        <f>'4day cloud to net rad'!$I$3*900*'4day cloud to net rad'!G59*('4day cloud to net rad'!J59-'4day cloud to net rad'!K59)/('4day cloud to net rad'!E59+273)</f>
        <v>0.47660579574657469</v>
      </c>
      <c r="E58" s="8">
        <f>'4day cloud to net rad'!F59+'4day cloud to net rad'!$I$3*(1+0.34*'4day cloud to net rad'!G59)</f>
        <v>0.38455318237896557</v>
      </c>
      <c r="F58" s="8">
        <f t="shared" si="0"/>
        <v>1.1322547509450456</v>
      </c>
    </row>
    <row r="59" spans="2:6" ht="17.100000000000001" customHeight="1" x14ac:dyDescent="0.3">
      <c r="B59" s="7">
        <v>43671</v>
      </c>
      <c r="C59" s="8">
        <f>0.408*'4day cloud to net rad'!F60*'4day cloud to net rad'!Q60</f>
        <v>-4.3704266808287685E-2</v>
      </c>
      <c r="D59" s="8">
        <f>'4day cloud to net rad'!$I$3*900*'4day cloud to net rad'!G60*('4day cloud to net rad'!J60-'4day cloud to net rad'!K60)/('4day cloud to net rad'!E60+273)</f>
        <v>0.92469331363130047</v>
      </c>
      <c r="E59" s="8">
        <f>'4day cloud to net rad'!F60+'4day cloud to net rad'!$I$3*(1+0.34*'4day cloud to net rad'!G60)</f>
        <v>0.43181805018449348</v>
      </c>
      <c r="F59" s="8">
        <f t="shared" si="0"/>
        <v>2.0401857829857084</v>
      </c>
    </row>
    <row r="60" spans="2:6" ht="17.100000000000001" customHeight="1" x14ac:dyDescent="0.3">
      <c r="B60" s="7">
        <v>43672</v>
      </c>
      <c r="C60" s="8">
        <f>0.408*'4day cloud to net rad'!F61*'4day cloud to net rad'!Q61</f>
        <v>-4.7902185337687517E-2</v>
      </c>
      <c r="D60" s="8">
        <f>'4day cloud to net rad'!$I$3*900*'4day cloud to net rad'!G61*('4day cloud to net rad'!J61-'4day cloud to net rad'!K61)/('4day cloud to net rad'!E61+273)</f>
        <v>1.3128416630180229</v>
      </c>
      <c r="E60" s="8">
        <f>'4day cloud to net rad'!F61+'4day cloud to net rad'!$I$3*(1+0.34*'4day cloud to net rad'!G61)</f>
        <v>0.42131305049532053</v>
      </c>
      <c r="F60" s="8">
        <f t="shared" si="0"/>
        <v>3.0023743062152897</v>
      </c>
    </row>
    <row r="61" spans="2:6" ht="17.100000000000001" customHeight="1" x14ac:dyDescent="0.3">
      <c r="B61" s="7">
        <v>43673</v>
      </c>
      <c r="C61" s="8">
        <f>0.408*'4day cloud to net rad'!F62*'4day cloud to net rad'!Q62</f>
        <v>-4.1790757333080415E-2</v>
      </c>
      <c r="D61" s="8">
        <f>'4day cloud to net rad'!$I$3*900*'4day cloud to net rad'!G62*('4day cloud to net rad'!J62-'4day cloud to net rad'!K62)/('4day cloud to net rad'!E62+273)</f>
        <v>0.5866690442709156</v>
      </c>
      <c r="E61" s="8">
        <f>'4day cloud to net rad'!F62+'4day cloud to net rad'!$I$3*(1+0.34*'4day cloud to net rad'!G62)</f>
        <v>0.40630227879671965</v>
      </c>
      <c r="F61" s="8">
        <f t="shared" si="0"/>
        <v>1.34106628333839</v>
      </c>
    </row>
    <row r="62" spans="2:6" ht="17.100000000000001" customHeight="1" x14ac:dyDescent="0.3">
      <c r="B62" s="7">
        <v>43674</v>
      </c>
      <c r="C62" s="8">
        <f>0.408*'4day cloud to net rad'!F63*'4day cloud to net rad'!Q63</f>
        <v>-3.9898970252409724E-2</v>
      </c>
      <c r="D62" s="8">
        <f>'4day cloud to net rad'!$I$3*900*'4day cloud to net rad'!G63*('4day cloud to net rad'!J63-'4day cloud to net rad'!K63)/('4day cloud to net rad'!E63+273)</f>
        <v>0.47660579574657469</v>
      </c>
      <c r="E62" s="8">
        <f>'4day cloud to net rad'!F63+'4day cloud to net rad'!$I$3*(1+0.34*'4day cloud to net rad'!G63)</f>
        <v>0.38455318237896557</v>
      </c>
      <c r="F62" s="8">
        <f t="shared" si="0"/>
        <v>1.1356214055818254</v>
      </c>
    </row>
    <row r="63" spans="2:6" ht="17.100000000000001" customHeight="1" x14ac:dyDescent="0.3">
      <c r="B63" s="7">
        <v>43675</v>
      </c>
      <c r="C63" s="8">
        <f>0.408*'4day cloud to net rad'!F64*'4day cloud to net rad'!Q64</f>
        <v>-4.2280638241853734E-2</v>
      </c>
      <c r="D63" s="8">
        <f>'4day cloud to net rad'!$I$3*900*'4day cloud to net rad'!G64*('4day cloud to net rad'!J64-'4day cloud to net rad'!K64)/('4day cloud to net rad'!E64+273)</f>
        <v>0.92469331363130047</v>
      </c>
      <c r="E63" s="8">
        <f>'4day cloud to net rad'!F64+'4day cloud to net rad'!$I$3*(1+0.34*'4day cloud to net rad'!G64)</f>
        <v>0.43181805018449348</v>
      </c>
      <c r="F63" s="8">
        <f t="shared" si="0"/>
        <v>2.0434826080392829</v>
      </c>
    </row>
    <row r="64" spans="2:6" ht="17.100000000000001" customHeight="1" x14ac:dyDescent="0.3">
      <c r="B64" s="7">
        <v>43676</v>
      </c>
      <c r="C64" s="8">
        <f>0.408*'4day cloud to net rad'!F65*'4day cloud to net rad'!Q65</f>
        <v>-4.63393639028849E-2</v>
      </c>
      <c r="D64" s="8">
        <f>'4day cloud to net rad'!$I$3*900*'4day cloud to net rad'!G65*('4day cloud to net rad'!J65-'4day cloud to net rad'!K65)/('4day cloud to net rad'!E65+273)</f>
        <v>1.3128416630180229</v>
      </c>
      <c r="E64" s="8">
        <f>'4day cloud to net rad'!F65+'4day cloud to net rad'!$I$3*(1+0.34*'4day cloud to net rad'!G65)</f>
        <v>0.42131305049532053</v>
      </c>
      <c r="F64" s="8">
        <f t="shared" si="0"/>
        <v>3.0060837128737479</v>
      </c>
    </row>
    <row r="65" spans="2:6" ht="17.100000000000001" customHeight="1" x14ac:dyDescent="0.3">
      <c r="B65" s="7">
        <v>43677</v>
      </c>
      <c r="C65" s="8">
        <f>0.408*'4day cloud to net rad'!F66*'4day cloud to net rad'!Q66</f>
        <v>-0.1328538564753691</v>
      </c>
      <c r="D65" s="8">
        <f>'4day cloud to net rad'!$I$3*900*'4day cloud to net rad'!G66*('4day cloud to net rad'!J66-'4day cloud to net rad'!K66)/('4day cloud to net rad'!E66+273)</f>
        <v>1.2469412990611413</v>
      </c>
      <c r="E65" s="8">
        <f>'4day cloud to net rad'!F66+'4day cloud to net rad'!$I$3*(1+0.34*'4day cloud to net rad'!G66)</f>
        <v>0.42296570179833137</v>
      </c>
      <c r="F65" s="8">
        <f t="shared" si="0"/>
        <v>2.6339900324044838</v>
      </c>
    </row>
    <row r="66" spans="2:6" ht="17.100000000000001" customHeight="1" x14ac:dyDescent="0.3">
      <c r="B66" s="7">
        <v>43678</v>
      </c>
      <c r="C66" s="8">
        <f>0.408*'4day cloud to net rad'!F67*'4day cloud to net rad'!Q67</f>
        <v>-9.1664528046191476E-2</v>
      </c>
      <c r="D66" s="8">
        <f>'4day cloud to net rad'!$I$3*900*'4day cloud to net rad'!G67*('4day cloud to net rad'!J67-'4day cloud to net rad'!K67)/('4day cloud to net rad'!E67+273)</f>
        <v>1.5789430882335693</v>
      </c>
      <c r="E66" s="8">
        <f>'4day cloud to net rad'!F67+'4day cloud to net rad'!$I$3*(1+0.34*'4day cloud to net rad'!G67)</f>
        <v>0.44205162673697151</v>
      </c>
      <c r="F66" s="8">
        <f t="shared" si="0"/>
        <v>3.3644906391721863</v>
      </c>
    </row>
    <row r="67" spans="2:6" ht="17.100000000000001" customHeight="1" x14ac:dyDescent="0.3">
      <c r="B67" s="7">
        <v>43679</v>
      </c>
      <c r="C67" s="8">
        <f>0.408*'4day cloud to net rad'!F68*'4day cloud to net rad'!Q68</f>
        <v>-0.19792936058041649</v>
      </c>
      <c r="D67" s="8">
        <f>'4day cloud to net rad'!$I$3*900*'4day cloud to net rad'!G68*('4day cloud to net rad'!J68-'4day cloud to net rad'!K68)/('4day cloud to net rad'!E68+273)</f>
        <v>1.8856044405495098</v>
      </c>
      <c r="E67" s="8">
        <f>'4day cloud to net rad'!F68+'4day cloud to net rad'!$I$3*(1+0.34*'4day cloud to net rad'!G68)</f>
        <v>0.43872630638226584</v>
      </c>
      <c r="F67" s="8">
        <f t="shared" si="0"/>
        <v>3.8467606236919112</v>
      </c>
    </row>
    <row r="68" spans="2:6" ht="17.100000000000001" customHeight="1" x14ac:dyDescent="0.3">
      <c r="B68" s="7">
        <v>43680</v>
      </c>
      <c r="C68" s="8">
        <f>0.408*'4day cloud to net rad'!F69*'4day cloud to net rad'!Q69</f>
        <v>-4.1189098350857684E-2</v>
      </c>
      <c r="D68" s="8">
        <f>'4day cloud to net rad'!$I$3*900*'4day cloud to net rad'!G69*('4day cloud to net rad'!J69-'4day cloud to net rad'!K69)/('4day cloud to net rad'!E69+273)</f>
        <v>1.07574510987768</v>
      </c>
      <c r="E68" s="8">
        <f>'4day cloud to net rad'!F69+'4day cloud to net rad'!$I$3*(1+0.34*'4day cloud to net rad'!G69)</f>
        <v>0.43953323061815674</v>
      </c>
      <c r="F68" s="8">
        <f t="shared" si="0"/>
        <v>2.3537606248151692</v>
      </c>
    </row>
    <row r="69" spans="2:6" ht="17.100000000000001" customHeight="1" x14ac:dyDescent="0.3">
      <c r="B69" s="7">
        <v>43681</v>
      </c>
      <c r="C69" s="8">
        <f>0.408*'4day cloud to net rad'!F70*'4day cloud to net rad'!Q70</f>
        <v>-0.13330555641531994</v>
      </c>
      <c r="D69" s="8">
        <f>'4day cloud to net rad'!$I$3*900*'4day cloud to net rad'!G70*('4day cloud to net rad'!J70-'4day cloud to net rad'!K70)/('4day cloud to net rad'!E70+273)</f>
        <v>1.2004598469358094</v>
      </c>
      <c r="E69" s="8">
        <f>'4day cloud to net rad'!F70+'4day cloud to net rad'!$I$3*(1+0.34*'4day cloud to net rad'!G70)</f>
        <v>0.4120849699654674</v>
      </c>
      <c r="F69" s="8">
        <f t="shared" si="0"/>
        <v>2.5896462339063633</v>
      </c>
    </row>
    <row r="70" spans="2:6" ht="17.100000000000001" customHeight="1" x14ac:dyDescent="0.3">
      <c r="B70" s="7">
        <v>43682</v>
      </c>
      <c r="C70" s="8">
        <f>0.408*'4day cloud to net rad'!F71*'4day cloud to net rad'!Q71</f>
        <v>-4.0812497548275366E-2</v>
      </c>
      <c r="D70" s="8">
        <f>'4day cloud to net rad'!$I$3*900*'4day cloud to net rad'!G71*('4day cloud to net rad'!J71-'4day cloud to net rad'!K71)/('4day cloud to net rad'!E71+273)</f>
        <v>0.49611911820194116</v>
      </c>
      <c r="E70" s="8">
        <f>'4day cloud to net rad'!F71+'4day cloud to net rad'!$I$3*(1+0.34*'4day cloud to net rad'!G71)</f>
        <v>0.34622599611174676</v>
      </c>
      <c r="F70" s="8">
        <f t="shared" si="0"/>
        <v>1.3150561360698996</v>
      </c>
    </row>
    <row r="71" spans="2:6" ht="17.100000000000001" customHeight="1" x14ac:dyDescent="0.3">
      <c r="B71" s="7">
        <v>43683</v>
      </c>
      <c r="C71" s="8">
        <f>0.408*'4day cloud to net rad'!F72*'4day cloud to net rad'!Q72</f>
        <v>-4.5137890353157302E-2</v>
      </c>
      <c r="D71" s="8">
        <f>'4day cloud to net rad'!$I$3*900*'4day cloud to net rad'!G72*('4day cloud to net rad'!J72-'4day cloud to net rad'!K72)/('4day cloud to net rad'!E72+273)</f>
        <v>0.95769351665743208</v>
      </c>
      <c r="E71" s="8">
        <f>'4day cloud to net rad'!F72+'4day cloud to net rad'!$I$3*(1+0.34*'4day cloud to net rad'!G72)</f>
        <v>0.37272631993413452</v>
      </c>
      <c r="F71" s="8">
        <f t="shared" ref="F71:F134" si="1">(C71+D71)/E71</f>
        <v>2.4483262316048271</v>
      </c>
    </row>
    <row r="72" spans="2:6" ht="17.100000000000001" customHeight="1" x14ac:dyDescent="0.3">
      <c r="B72" s="7">
        <v>43684</v>
      </c>
      <c r="C72" s="8">
        <f>0.408*'4day cloud to net rad'!F73*'4day cloud to net rad'!Q73</f>
        <v>-4.3300931944234886E-2</v>
      </c>
      <c r="D72" s="8">
        <f>'4day cloud to net rad'!$I$3*900*'4day cloud to net rad'!G73*('4day cloud to net rad'!J73-'4day cloud to net rad'!K73)/('4day cloud to net rad'!E73+273)</f>
        <v>0.8626736448649952</v>
      </c>
      <c r="E72" s="8">
        <f>'4day cloud to net rad'!F73+'4day cloud to net rad'!$I$3*(1+0.34*'4day cloud to net rad'!G73)</f>
        <v>0.36700397634645787</v>
      </c>
      <c r="F72" s="8">
        <f t="shared" si="1"/>
        <v>2.2325990063586092</v>
      </c>
    </row>
    <row r="73" spans="2:6" ht="17.100000000000001" customHeight="1" x14ac:dyDescent="0.3">
      <c r="B73" s="7">
        <v>43685</v>
      </c>
      <c r="C73" s="8">
        <f>0.408*'4day cloud to net rad'!F74*'4day cloud to net rad'!Q74</f>
        <v>-0.31488897510722719</v>
      </c>
      <c r="D73" s="8">
        <f>'4day cloud to net rad'!$I$3*900*'4day cloud to net rad'!G74*('4day cloud to net rad'!J74-'4day cloud to net rad'!K74)/('4day cloud to net rad'!E74+273)</f>
        <v>1.1802913378381277</v>
      </c>
      <c r="E73" s="8">
        <f>'4day cloud to net rad'!F74+'4day cloud to net rad'!$I$3*(1+0.34*'4day cloud to net rad'!G74)</f>
        <v>0.38714361485397297</v>
      </c>
      <c r="F73" s="8">
        <f t="shared" si="1"/>
        <v>2.2353522814971964</v>
      </c>
    </row>
    <row r="74" spans="2:6" ht="17.100000000000001" customHeight="1" x14ac:dyDescent="0.3">
      <c r="B74" s="7">
        <v>43686</v>
      </c>
      <c r="C74" s="8">
        <f>0.408*'4day cloud to net rad'!F75*'4day cloud to net rad'!Q75</f>
        <v>-0.26962436236870058</v>
      </c>
      <c r="D74" s="8">
        <f>'4day cloud to net rad'!$I$3*900*'4day cloud to net rad'!G75*('4day cloud to net rad'!J75-'4day cloud to net rad'!K75)/('4day cloud to net rad'!E75+273)</f>
        <v>1.6340441502780847</v>
      </c>
      <c r="E74" s="8">
        <f>'4day cloud to net rad'!F75+'4day cloud to net rad'!$I$3*(1+0.34*'4day cloud to net rad'!G75)</f>
        <v>0.43292105295729166</v>
      </c>
      <c r="F74" s="8">
        <f t="shared" si="1"/>
        <v>3.1516595891768433</v>
      </c>
    </row>
    <row r="75" spans="2:6" ht="17.100000000000001" customHeight="1" x14ac:dyDescent="0.3">
      <c r="B75" s="7">
        <v>43687</v>
      </c>
      <c r="C75" s="8">
        <f>0.408*'4day cloud to net rad'!F76*'4day cloud to net rad'!Q76</f>
        <v>-8.8581158207817479E-2</v>
      </c>
      <c r="D75" s="8">
        <f>'4day cloud to net rad'!$I$3*900*'4day cloud to net rad'!G76*('4day cloud to net rad'!J76-'4day cloud to net rad'!K76)/('4day cloud to net rad'!E76+273)</f>
        <v>1.2766097185465271</v>
      </c>
      <c r="E75" s="8">
        <f>'4day cloud to net rad'!F76+'4day cloud to net rad'!$I$3*(1+0.34*'4day cloud to net rad'!G76)</f>
        <v>0.39502638645743249</v>
      </c>
      <c r="F75" s="8">
        <f t="shared" si="1"/>
        <v>3.0074663391295506</v>
      </c>
    </row>
    <row r="76" spans="2:6" ht="17.100000000000001" customHeight="1" x14ac:dyDescent="0.3">
      <c r="B76" s="7">
        <v>43688</v>
      </c>
      <c r="C76" s="8">
        <f>0.408*'4day cloud to net rad'!F77*'4day cloud to net rad'!Q77</f>
        <v>-8.7870123495526975E-2</v>
      </c>
      <c r="D76" s="8">
        <f>'4day cloud to net rad'!$I$3*900*'4day cloud to net rad'!G77*('4day cloud to net rad'!J77-'4day cloud to net rad'!K77)/('4day cloud to net rad'!E77+273)</f>
        <v>1.0598227905250315</v>
      </c>
      <c r="E76" s="8">
        <f>'4day cloud to net rad'!F77+'4day cloud to net rad'!$I$3*(1+0.34*'4day cloud to net rad'!G77)</f>
        <v>0.36668671378685186</v>
      </c>
      <c r="F76" s="8">
        <f t="shared" si="1"/>
        <v>2.6506350802622274</v>
      </c>
    </row>
    <row r="77" spans="2:6" ht="17.100000000000001" customHeight="1" x14ac:dyDescent="0.3">
      <c r="B77" s="7">
        <v>43689</v>
      </c>
      <c r="C77" s="8">
        <f>0.408*'4day cloud to net rad'!F78*'4day cloud to net rad'!Q78</f>
        <v>-3.4866227801491526E-2</v>
      </c>
      <c r="D77" s="8">
        <f>'4day cloud to net rad'!$I$3*900*'4day cloud to net rad'!G78*('4day cloud to net rad'!J78-'4day cloud to net rad'!K78)/('4day cloud to net rad'!E78+273)</f>
        <v>0.38441424539854063</v>
      </c>
      <c r="E77" s="8">
        <f>'4day cloud to net rad'!F78+'4day cloud to net rad'!$I$3*(1+0.34*'4day cloud to net rad'!G78)</f>
        <v>0.35760789469135384</v>
      </c>
      <c r="F77" s="8">
        <f t="shared" si="1"/>
        <v>0.9774616913833486</v>
      </c>
    </row>
    <row r="78" spans="2:6" ht="17.100000000000001" customHeight="1" x14ac:dyDescent="0.3">
      <c r="B78" s="7">
        <v>43690</v>
      </c>
      <c r="C78" s="8">
        <f>0.408*'4day cloud to net rad'!F79*'4day cloud to net rad'!Q79</f>
        <v>-3.713948164764494E-2</v>
      </c>
      <c r="D78" s="8">
        <f>'4day cloud to net rad'!$I$3*900*'4day cloud to net rad'!G79*('4day cloud to net rad'!J79-'4day cloud to net rad'!K79)/('4day cloud to net rad'!E79+273)</f>
        <v>0.63191070073149891</v>
      </c>
      <c r="E78" s="8">
        <f>'4day cloud to net rad'!F79+'4day cloud to net rad'!$I$3*(1+0.34*'4day cloud to net rad'!G79)</f>
        <v>0.35889194807223102</v>
      </c>
      <c r="F78" s="8">
        <f t="shared" si="1"/>
        <v>1.6572431403898469</v>
      </c>
    </row>
    <row r="79" spans="2:6" ht="17.100000000000001" customHeight="1" x14ac:dyDescent="0.3">
      <c r="B79" s="7">
        <v>43691</v>
      </c>
      <c r="C79" s="8">
        <f>0.408*'4day cloud to net rad'!F80*'4day cloud to net rad'!Q80</f>
        <v>-0.17112265137900309</v>
      </c>
      <c r="D79" s="8">
        <f>'4day cloud to net rad'!$I$3*900*'4day cloud to net rad'!G80*('4day cloud to net rad'!J80-'4day cloud to net rad'!K80)/('4day cloud to net rad'!E80+273)</f>
        <v>1.0588289304299676</v>
      </c>
      <c r="E79" s="8">
        <f>'4day cloud to net rad'!F80+'4day cloud to net rad'!$I$3*(1+0.34*'4day cloud to net rad'!G80)</f>
        <v>0.38048247391841983</v>
      </c>
      <c r="F79" s="8">
        <f t="shared" si="1"/>
        <v>2.3331068837649007</v>
      </c>
    </row>
    <row r="80" spans="2:6" ht="17.100000000000001" customHeight="1" x14ac:dyDescent="0.3">
      <c r="B80" s="7">
        <v>43692</v>
      </c>
      <c r="C80" s="8">
        <f>0.408*'4day cloud to net rad'!F81*'4day cloud to net rad'!Q81</f>
        <v>-8.6272870445856617E-2</v>
      </c>
      <c r="D80" s="8">
        <f>'4day cloud to net rad'!$I$3*900*'4day cloud to net rad'!G81*('4day cloud to net rad'!J81-'4day cloud to net rad'!K81)/('4day cloud to net rad'!E81+273)</f>
        <v>1.2104829838260385</v>
      </c>
      <c r="E80" s="8">
        <f>'4day cloud to net rad'!F81+'4day cloud to net rad'!$I$3*(1+0.34*'4day cloud to net rad'!G81)</f>
        <v>0.38684003610615514</v>
      </c>
      <c r="F80" s="8">
        <f t="shared" si="1"/>
        <v>2.9061369259920151</v>
      </c>
    </row>
    <row r="81" spans="2:6" ht="17.100000000000001" customHeight="1" x14ac:dyDescent="0.3">
      <c r="B81" s="7">
        <v>43693</v>
      </c>
      <c r="C81" s="8">
        <f>0.408*'4day cloud to net rad'!F82*'4day cloud to net rad'!Q82</f>
        <v>-3.4852763973841128E-2</v>
      </c>
      <c r="D81" s="8">
        <f>'4day cloud to net rad'!$I$3*900*'4day cloud to net rad'!G82*('4day cloud to net rad'!J82-'4day cloud to net rad'!K82)/('4day cloud to net rad'!E82+273)</f>
        <v>0.59960630893951472</v>
      </c>
      <c r="E81" s="8">
        <f>'4day cloud to net rad'!F82+'4day cloud to net rad'!$I$3*(1+0.34*'4day cloud to net rad'!G82)</f>
        <v>0.37311998903224541</v>
      </c>
      <c r="F81" s="8">
        <f t="shared" si="1"/>
        <v>1.5135976671484812</v>
      </c>
    </row>
    <row r="82" spans="2:6" ht="17.100000000000001" customHeight="1" x14ac:dyDescent="0.3">
      <c r="B82" s="7">
        <v>43694</v>
      </c>
      <c r="C82" s="8">
        <f>0.408*'4day cloud to net rad'!F83*'4day cloud to net rad'!Q83</f>
        <v>-7.9896568070256108E-2</v>
      </c>
      <c r="D82" s="8">
        <f>'4day cloud to net rad'!$I$3*900*'4day cloud to net rad'!G83*('4day cloud to net rad'!J83-'4day cloud to net rad'!K83)/('4day cloud to net rad'!E83+273)</f>
        <v>0.72654555862841996</v>
      </c>
      <c r="E82" s="8">
        <f>'4day cloud to net rad'!F83+'4day cloud to net rad'!$I$3*(1+0.34*'4day cloud to net rad'!G83)</f>
        <v>0.35307428849072831</v>
      </c>
      <c r="F82" s="8">
        <f t="shared" si="1"/>
        <v>1.8314813953810312</v>
      </c>
    </row>
    <row r="83" spans="2:6" ht="17.100000000000001" customHeight="1" x14ac:dyDescent="0.3">
      <c r="B83" s="7">
        <v>43695</v>
      </c>
      <c r="C83" s="8">
        <f>0.408*'4day cloud to net rad'!F84*'4day cloud to net rad'!Q84</f>
        <v>-3.8372058252349003E-2</v>
      </c>
      <c r="D83" s="8">
        <f>'4day cloud to net rad'!$I$3*900*'4day cloud to net rad'!G84*('4day cloud to net rad'!J84-'4day cloud to net rad'!K84)/('4day cloud to net rad'!E84+273)</f>
        <v>0.94947167041341063</v>
      </c>
      <c r="E83" s="8">
        <f>'4day cloud to net rad'!F84+'4day cloud to net rad'!$I$3*(1+0.34*'4day cloud to net rad'!G84)</f>
        <v>0.37029941441681524</v>
      </c>
      <c r="F83" s="8">
        <f t="shared" si="1"/>
        <v>2.4604403266366299</v>
      </c>
    </row>
    <row r="84" spans="2:6" ht="17.100000000000001" customHeight="1" x14ac:dyDescent="0.3">
      <c r="B84" s="7">
        <v>43696</v>
      </c>
      <c r="C84" s="8">
        <f>0.408*'4day cloud to net rad'!F85*'4day cloud to net rad'!Q85</f>
        <v>-3.6188871731554939E-2</v>
      </c>
      <c r="D84" s="8">
        <f>'4day cloud to net rad'!$I$3*900*'4day cloud to net rad'!G85*('4day cloud to net rad'!J85-'4day cloud to net rad'!K85)/('4day cloud to net rad'!E85+273)</f>
        <v>0.88851408414452149</v>
      </c>
      <c r="E84" s="8">
        <f>'4day cloud to net rad'!F85+'4day cloud to net rad'!$I$3*(1+0.34*'4day cloud to net rad'!G85)</f>
        <v>0.37647583450332417</v>
      </c>
      <c r="F84" s="8">
        <f t="shared" si="1"/>
        <v>2.2639572963226695</v>
      </c>
    </row>
    <row r="85" spans="2:6" ht="17.100000000000001" customHeight="1" x14ac:dyDescent="0.3">
      <c r="B85" s="7">
        <v>43697</v>
      </c>
      <c r="C85" s="8">
        <f>0.408*'4day cloud to net rad'!F86*'4day cloud to net rad'!Q86</f>
        <v>-3.3467091882640035E-2</v>
      </c>
      <c r="D85" s="8">
        <f>'4day cloud to net rad'!$I$3*900*'4day cloud to net rad'!G86*('4day cloud to net rad'!J86-'4day cloud to net rad'!K86)/('4day cloud to net rad'!E86+273)</f>
        <v>0.59619570194580884</v>
      </c>
      <c r="E85" s="8">
        <f>'4day cloud to net rad'!F86+'4day cloud to net rad'!$I$3*(1+0.34*'4day cloud to net rad'!G86)</f>
        <v>0.36063867292529816</v>
      </c>
      <c r="F85" s="8">
        <f t="shared" si="1"/>
        <v>1.5603667945498763</v>
      </c>
    </row>
    <row r="86" spans="2:6" ht="17.100000000000001" customHeight="1" x14ac:dyDescent="0.3">
      <c r="B86" s="7">
        <v>43698</v>
      </c>
      <c r="C86" s="8">
        <f>0.408*'4day cloud to net rad'!F87*'4day cloud to net rad'!Q87</f>
        <v>-3.2426288269868202E-2</v>
      </c>
      <c r="D86" s="8">
        <f>'4day cloud to net rad'!$I$3*900*'4day cloud to net rad'!G87*('4day cloud to net rad'!J87-'4day cloud to net rad'!K87)/('4day cloud to net rad'!E87+273)</f>
        <v>0.50278157446126437</v>
      </c>
      <c r="E86" s="8">
        <f>'4day cloud to net rad'!F87+'4day cloud to net rad'!$I$3*(1+0.34*'4day cloud to net rad'!G87)</f>
        <v>0.35021521343425965</v>
      </c>
      <c r="F86" s="8">
        <f t="shared" si="1"/>
        <v>1.3430464130299369</v>
      </c>
    </row>
    <row r="87" spans="2:6" ht="17.100000000000001" customHeight="1" x14ac:dyDescent="0.3">
      <c r="B87" s="7">
        <v>43699</v>
      </c>
      <c r="C87" s="8">
        <f>0.408*'4day cloud to net rad'!F88*'4day cloud to net rad'!Q88</f>
        <v>-3.3041684744493753E-2</v>
      </c>
      <c r="D87" s="8">
        <f>'4day cloud to net rad'!$I$3*900*'4day cloud to net rad'!G88*('4day cloud to net rad'!J88-'4day cloud to net rad'!K88)/('4day cloud to net rad'!E88+273)</f>
        <v>0.59294675611977044</v>
      </c>
      <c r="E87" s="8">
        <f>'4day cloud to net rad'!F88+'4day cloud to net rad'!$I$3*(1+0.34*'4day cloud to net rad'!G88)</f>
        <v>0.35122342537313306</v>
      </c>
      <c r="F87" s="8">
        <f t="shared" si="1"/>
        <v>1.5941563999623436</v>
      </c>
    </row>
    <row r="88" spans="2:6" ht="17.100000000000001" customHeight="1" x14ac:dyDescent="0.3">
      <c r="B88" s="7">
        <v>43700</v>
      </c>
      <c r="C88" s="8">
        <f>0.408*'4day cloud to net rad'!F89*'4day cloud to net rad'!Q89</f>
        <v>-3.5449361499218443E-2</v>
      </c>
      <c r="D88" s="8">
        <f>'4day cloud to net rad'!$I$3*900*'4day cloud to net rad'!G89*('4day cloud to net rad'!J89-'4day cloud to net rad'!K89)/('4day cloud to net rad'!E89+273)</f>
        <v>1.0604759740034075</v>
      </c>
      <c r="E88" s="8">
        <f>'4day cloud to net rad'!F89+'4day cloud to net rad'!$I$3*(1+0.34*'4day cloud to net rad'!G89)</f>
        <v>0.3870762363369582</v>
      </c>
      <c r="F88" s="8">
        <f t="shared" si="1"/>
        <v>2.648125914947363</v>
      </c>
    </row>
    <row r="89" spans="2:6" ht="17.100000000000001" customHeight="1" x14ac:dyDescent="0.3">
      <c r="B89" s="7">
        <v>43701</v>
      </c>
      <c r="C89" s="8">
        <f>0.408*'4day cloud to net rad'!F90*'4day cloud to net rad'!Q90</f>
        <v>-3.1119771505294238E-2</v>
      </c>
      <c r="D89" s="8">
        <f>'4day cloud to net rad'!$I$3*900*'4day cloud to net rad'!G90*('4day cloud to net rad'!J90-'4day cloud to net rad'!K90)/('4day cloud to net rad'!E90+273)</f>
        <v>0.70140670817153961</v>
      </c>
      <c r="E89" s="8">
        <f>'4day cloud to net rad'!F90+'4day cloud to net rad'!$I$3*(1+0.34*'4day cloud to net rad'!G90)</f>
        <v>0.37819410205247017</v>
      </c>
      <c r="F89" s="8">
        <f t="shared" si="1"/>
        <v>1.772335774219056</v>
      </c>
    </row>
    <row r="90" spans="2:6" ht="17.100000000000001" customHeight="1" x14ac:dyDescent="0.3">
      <c r="B90" s="7">
        <v>43702</v>
      </c>
      <c r="C90" s="8">
        <f>0.408*'4day cloud to net rad'!F91*'4day cloud to net rad'!Q91</f>
        <v>-3.0115187643153962E-2</v>
      </c>
      <c r="D90" s="8">
        <f>'4day cloud to net rad'!$I$3*900*'4day cloud to net rad'!G91*('4day cloud to net rad'!J91-'4day cloud to net rad'!K91)/('4day cloud to net rad'!E91+273)</f>
        <v>0.50278157446126437</v>
      </c>
      <c r="E90" s="8">
        <f>'4day cloud to net rad'!F91+'4day cloud to net rad'!$I$3*(1+0.34*'4day cloud to net rad'!G91)</f>
        <v>0.35021521343425965</v>
      </c>
      <c r="F90" s="8">
        <f t="shared" si="1"/>
        <v>1.3496454999286791</v>
      </c>
    </row>
    <row r="91" spans="2:6" ht="17.100000000000001" customHeight="1" x14ac:dyDescent="0.3">
      <c r="B91" s="7">
        <v>43703</v>
      </c>
      <c r="C91" s="8">
        <f>0.408*'4day cloud to net rad'!F92*'4day cloud to net rad'!Q92</f>
        <v>-3.0701727006829865E-2</v>
      </c>
      <c r="D91" s="8">
        <f>'4day cloud to net rad'!$I$3*900*'4day cloud to net rad'!G92*('4day cloud to net rad'!J92-'4day cloud to net rad'!K92)/('4day cloud to net rad'!E92+273)</f>
        <v>0.59294675611977044</v>
      </c>
      <c r="E91" s="8">
        <f>'4day cloud to net rad'!F92+'4day cloud to net rad'!$I$3*(1+0.34*'4day cloud to net rad'!G92)</f>
        <v>0.35122342537313306</v>
      </c>
      <c r="F91" s="8">
        <f t="shared" si="1"/>
        <v>1.6008187054027567</v>
      </c>
    </row>
    <row r="92" spans="2:6" ht="17.100000000000001" customHeight="1" x14ac:dyDescent="0.3">
      <c r="B92" s="7">
        <v>43704</v>
      </c>
      <c r="C92" s="8">
        <f>0.408*'4day cloud to net rad'!F93*'4day cloud to net rad'!Q93</f>
        <v>-3.2943509898322731E-2</v>
      </c>
      <c r="D92" s="8">
        <f>'4day cloud to net rad'!$I$3*900*'4day cloud to net rad'!G93*('4day cloud to net rad'!J93-'4day cloud to net rad'!K93)/('4day cloud to net rad'!E93+273)</f>
        <v>1.0604759740034075</v>
      </c>
      <c r="E92" s="8">
        <f>'4day cloud to net rad'!F93+'4day cloud to net rad'!$I$3*(1+0.34*'4day cloud to net rad'!G93)</f>
        <v>0.3870762363369582</v>
      </c>
      <c r="F92" s="8">
        <f t="shared" si="1"/>
        <v>2.6545997083907671</v>
      </c>
    </row>
    <row r="93" spans="2:6" ht="17.100000000000001" customHeight="1" x14ac:dyDescent="0.3">
      <c r="B93" s="7">
        <v>43705</v>
      </c>
      <c r="C93" s="8">
        <f>0.408*'4day cloud to net rad'!F94*'4day cloud to net rad'!Q94</f>
        <v>-0.11659657341597192</v>
      </c>
      <c r="D93" s="8">
        <f>'4day cloud to net rad'!$I$3*900*'4day cloud to net rad'!G94*('4day cloud to net rad'!J94-'4day cloud to net rad'!K94)/('4day cloud to net rad'!E94+273)</f>
        <v>1.1138877455800351</v>
      </c>
      <c r="E93" s="8">
        <f>'4day cloud to net rad'!F94+'4day cloud to net rad'!$I$3*(1+0.34*'4day cloud to net rad'!G94)</f>
        <v>0.39136991903007567</v>
      </c>
      <c r="F93" s="8">
        <f t="shared" si="1"/>
        <v>2.5482059904747665</v>
      </c>
    </row>
    <row r="94" spans="2:6" ht="17.100000000000001" customHeight="1" x14ac:dyDescent="0.3">
      <c r="B94" s="7">
        <v>43706</v>
      </c>
      <c r="C94" s="8">
        <f>0.408*'4day cloud to net rad'!F95*'4day cloud to net rad'!Q95</f>
        <v>-2.9534699351709558E-2</v>
      </c>
      <c r="D94" s="8">
        <f>'4day cloud to net rad'!$I$3*900*'4day cloud to net rad'!G95*('4day cloud to net rad'!J95-'4day cloud to net rad'!K95)/('4day cloud to net rad'!E95+273)</f>
        <v>0.87864267293003018</v>
      </c>
      <c r="E94" s="8">
        <f>'4day cloud to net rad'!F95+'4day cloud to net rad'!$I$3*(1+0.34*'4day cloud to net rad'!G95)</f>
        <v>0.38760892099427458</v>
      </c>
      <c r="F94" s="8">
        <f t="shared" si="1"/>
        <v>2.1906306268705897</v>
      </c>
    </row>
    <row r="95" spans="2:6" ht="17.100000000000001" customHeight="1" x14ac:dyDescent="0.3">
      <c r="B95" s="7">
        <v>43707</v>
      </c>
      <c r="C95" s="8">
        <f>0.408*'4day cloud to net rad'!F96*'4day cloud to net rad'!Q96</f>
        <v>-2.7410129660929181E-2</v>
      </c>
      <c r="D95" s="8">
        <f>'4day cloud to net rad'!$I$3*900*'4day cloud to net rad'!G96*('4day cloud to net rad'!J96-'4day cloud to net rad'!K96)/('4day cloud to net rad'!E96+273)</f>
        <v>0.69097861602146149</v>
      </c>
      <c r="E95" s="8">
        <f>'4day cloud to net rad'!F96+'4day cloud to net rad'!$I$3*(1+0.34*'4day cloud to net rad'!G96)</f>
        <v>0.37768171993734068</v>
      </c>
      <c r="F95" s="8">
        <f t="shared" si="1"/>
        <v>1.7569515582343296</v>
      </c>
    </row>
    <row r="96" spans="2:6" ht="17.100000000000001" customHeight="1" x14ac:dyDescent="0.3">
      <c r="B96" s="7">
        <v>43708</v>
      </c>
      <c r="C96" s="8">
        <f>0.408*'4day cloud to net rad'!F97*'4day cloud to net rad'!Q97</f>
        <v>-7.743677623319227E-2</v>
      </c>
      <c r="D96" s="8">
        <f>'4day cloud to net rad'!$I$3*900*'4day cloud to net rad'!G97*('4day cloud to net rad'!J97-'4day cloud to net rad'!K97)/('4day cloud to net rad'!E97+273)</f>
        <v>1.3376881110077063</v>
      </c>
      <c r="E96" s="8">
        <f>'4day cloud to net rad'!F97+'4day cloud to net rad'!$I$3*(1+0.34*'4day cloud to net rad'!G97)</f>
        <v>0.39239650573245188</v>
      </c>
      <c r="F96" s="8">
        <f t="shared" si="1"/>
        <v>3.2116782804222845</v>
      </c>
    </row>
    <row r="97" spans="2:6" ht="17.100000000000001" customHeight="1" x14ac:dyDescent="0.3">
      <c r="B97" s="7">
        <v>43709</v>
      </c>
      <c r="C97" s="8">
        <f>0.408*'4day cloud to net rad'!F98*'4day cloud to net rad'!Q98</f>
        <v>-2.5160466859621134E-2</v>
      </c>
      <c r="D97" s="8">
        <f>'4day cloud to net rad'!$I$3*900*'4day cloud to net rad'!G98*('4day cloud to net rad'!J98-'4day cloud to net rad'!K98)/('4day cloud to net rad'!E98+273)</f>
        <v>0.25145613626041108</v>
      </c>
      <c r="E97" s="8">
        <f>'4day cloud to net rad'!F98+'4day cloud to net rad'!$I$3*(1+0.34*'4day cloud to net rad'!G98)</f>
        <v>0.30622566069071488</v>
      </c>
      <c r="F97" s="8">
        <f t="shared" si="1"/>
        <v>0.73898336569954037</v>
      </c>
    </row>
    <row r="98" spans="2:6" ht="17.100000000000001" customHeight="1" x14ac:dyDescent="0.3">
      <c r="B98" s="7">
        <v>43710</v>
      </c>
      <c r="C98" s="8">
        <f>0.408*'4day cloud to net rad'!F99*'4day cloud to net rad'!Q99</f>
        <v>-2.5436918904983404E-2</v>
      </c>
      <c r="D98" s="8">
        <f>'4day cloud to net rad'!$I$3*900*'4day cloud to net rad'!G99*('4day cloud to net rad'!J99-'4day cloud to net rad'!K99)/('4day cloud to net rad'!E99+273)</f>
        <v>0.64705495252702261</v>
      </c>
      <c r="E98" s="8">
        <f>'4day cloud to net rad'!F99+'4day cloud to net rad'!$I$3*(1+0.34*'4day cloud to net rad'!G99)</f>
        <v>0.3749912699225656</v>
      </c>
      <c r="F98" s="8">
        <f t="shared" si="1"/>
        <v>1.6576866809470021</v>
      </c>
    </row>
    <row r="99" spans="2:6" ht="17.100000000000001" customHeight="1" x14ac:dyDescent="0.3">
      <c r="B99" s="7">
        <v>43711</v>
      </c>
      <c r="C99" s="8">
        <f>0.408*'4day cloud to net rad'!F100*'4day cloud to net rad'!Q100</f>
        <v>-5.7660406997055512E-2</v>
      </c>
      <c r="D99" s="8">
        <f>'4day cloud to net rad'!$I$3*900*'4day cloud to net rad'!G100*('4day cloud to net rad'!J100-'4day cloud to net rad'!K100)/('4day cloud to net rad'!E100+273)</f>
        <v>0.53000786473994776</v>
      </c>
      <c r="E99" s="8">
        <f>'4day cloud to net rad'!F100+'4day cloud to net rad'!$I$3*(1+0.34*'4day cloud to net rad'!G100)</f>
        <v>0.38148355537886502</v>
      </c>
      <c r="F99" s="8">
        <f t="shared" si="1"/>
        <v>1.2381856336475292</v>
      </c>
    </row>
    <row r="100" spans="2:6" ht="17.100000000000001" customHeight="1" x14ac:dyDescent="0.3">
      <c r="B100" s="7">
        <v>43712</v>
      </c>
      <c r="C100" s="8">
        <f>0.408*'4day cloud to net rad'!F101*'4day cloud to net rad'!Q101</f>
        <v>-5.9440345438560985E-2</v>
      </c>
      <c r="D100" s="8">
        <f>'4day cloud to net rad'!$I$3*900*'4day cloud to net rad'!G101*('4day cloud to net rad'!J101-'4day cloud to net rad'!K101)/('4day cloud to net rad'!E101+273)</f>
        <v>0.70228744056321424</v>
      </c>
      <c r="E100" s="8">
        <f>'4day cloud to net rad'!F101+'4day cloud to net rad'!$I$3*(1+0.34*'4day cloud to net rad'!G101)</f>
        <v>0.38817945392143893</v>
      </c>
      <c r="F100" s="8">
        <f t="shared" si="1"/>
        <v>1.6560564672615434</v>
      </c>
    </row>
    <row r="101" spans="2:6" ht="17.100000000000001" customHeight="1" x14ac:dyDescent="0.3">
      <c r="B101" s="7">
        <v>43713</v>
      </c>
      <c r="C101" s="8">
        <f>0.408*'4day cloud to net rad'!F102*'4day cloud to net rad'!Q102</f>
        <v>-2.2504185840379293E-2</v>
      </c>
      <c r="D101" s="8">
        <f>'4day cloud to net rad'!$I$3*900*'4day cloud to net rad'!G102*('4day cloud to net rad'!J102-'4day cloud to net rad'!K102)/('4day cloud to net rad'!E102+273)</f>
        <v>0.58846933788269851</v>
      </c>
      <c r="E101" s="8">
        <f>'4day cloud to net rad'!F102+'4day cloud to net rad'!$I$3*(1+0.34*'4day cloud to net rad'!G102)</f>
        <v>0.38622501547297228</v>
      </c>
      <c r="F101" s="8">
        <f t="shared" si="1"/>
        <v>1.4653767347235047</v>
      </c>
    </row>
    <row r="102" spans="2:6" ht="17.100000000000001" customHeight="1" x14ac:dyDescent="0.3">
      <c r="B102" s="7">
        <v>43714</v>
      </c>
      <c r="C102" s="8">
        <f>0.408*'4day cloud to net rad'!F103*'4day cloud to net rad'!Q103</f>
        <v>-2.2088849151254062E-2</v>
      </c>
      <c r="D102" s="8">
        <f>'4day cloud to net rad'!$I$3*900*'4day cloud to net rad'!G103*('4day cloud to net rad'!J103-'4day cloud to net rad'!K103)/('4day cloud to net rad'!E103+273)</f>
        <v>0.61175765538075977</v>
      </c>
      <c r="E102" s="8">
        <f>'4day cloud to net rad'!F103+'4day cloud to net rad'!$I$3*(1+0.34*'4day cloud to net rad'!G103)</f>
        <v>0.40610467498396774</v>
      </c>
      <c r="F102" s="8">
        <f t="shared" si="1"/>
        <v>1.4520118643125315</v>
      </c>
    </row>
    <row r="103" spans="2:6" ht="17.100000000000001" customHeight="1" x14ac:dyDescent="0.3">
      <c r="B103" s="7">
        <v>43715</v>
      </c>
      <c r="C103" s="8">
        <f>0.408*'4day cloud to net rad'!F104*'4day cloud to net rad'!Q104</f>
        <v>-6.0021725754422106E-2</v>
      </c>
      <c r="D103" s="8">
        <f>'4day cloud to net rad'!$I$3*900*'4day cloud to net rad'!G104*('4day cloud to net rad'!J104-'4day cloud to net rad'!K104)/('4day cloud to net rad'!E104+273)</f>
        <v>1.2575029149259922</v>
      </c>
      <c r="E103" s="8">
        <f>'4day cloud to net rad'!F104+'4day cloud to net rad'!$I$3*(1+0.34*'4day cloud to net rad'!G104)</f>
        <v>0.45205342511171687</v>
      </c>
      <c r="F103" s="8">
        <f t="shared" si="1"/>
        <v>2.6489815642379755</v>
      </c>
    </row>
    <row r="104" spans="2:6" ht="17.100000000000001" customHeight="1" x14ac:dyDescent="0.3">
      <c r="B104" s="7">
        <v>43716</v>
      </c>
      <c r="C104" s="8">
        <f>0.408*'4day cloud to net rad'!F105*'4day cloud to net rad'!Q105</f>
        <v>-0.14341615332915045</v>
      </c>
      <c r="D104" s="8">
        <f>'4day cloud to net rad'!$I$3*900*'4day cloud to net rad'!G105*('4day cloud to net rad'!J105-'4day cloud to net rad'!K105)/('4day cloud to net rad'!E105+273)</f>
        <v>1.4614668450098494</v>
      </c>
      <c r="E104" s="8">
        <f>'4day cloud to net rad'!F105+'4day cloud to net rad'!$I$3*(1+0.34*'4day cloud to net rad'!G105)</f>
        <v>0.4272969515908786</v>
      </c>
      <c r="F104" s="8">
        <f t="shared" si="1"/>
        <v>3.0846246077193755</v>
      </c>
    </row>
    <row r="105" spans="2:6" ht="17.100000000000001" customHeight="1" x14ac:dyDescent="0.3">
      <c r="B105" s="7">
        <v>43717</v>
      </c>
      <c r="C105" s="8">
        <f>0.408*'4day cloud to net rad'!F106*'4day cloud to net rad'!Q106</f>
        <v>-6.4793337952855218E-2</v>
      </c>
      <c r="D105" s="8">
        <f>'4day cloud to net rad'!$I$3*900*'4day cloud to net rad'!G106*('4day cloud to net rad'!J106-'4day cloud to net rad'!K106)/('4day cloud to net rad'!E106+273)</f>
        <v>1.449912159583159</v>
      </c>
      <c r="E105" s="8">
        <f>'4day cloud to net rad'!F106+'4day cloud to net rad'!$I$3*(1+0.34*'4day cloud to net rad'!G106)</f>
        <v>0.41793677967452469</v>
      </c>
      <c r="F105" s="8">
        <f t="shared" si="1"/>
        <v>3.3141826443439326</v>
      </c>
    </row>
    <row r="106" spans="2:6" ht="17.100000000000001" customHeight="1" x14ac:dyDescent="0.3">
      <c r="B106" s="7">
        <v>43718</v>
      </c>
      <c r="C106" s="8">
        <f>0.408*'4day cloud to net rad'!F107*'4day cloud to net rad'!Q107</f>
        <v>-9.9539494284933291E-2</v>
      </c>
      <c r="D106" s="8">
        <f>'4day cloud to net rad'!$I$3*900*'4day cloud to net rad'!G107*('4day cloud to net rad'!J107-'4day cloud to net rad'!K107)/('4day cloud to net rad'!E107+273)</f>
        <v>1.1744397360267615</v>
      </c>
      <c r="E106" s="8">
        <f>'4day cloud to net rad'!F107+'4day cloud to net rad'!$I$3*(1+0.34*'4day cloud to net rad'!G107)</f>
        <v>0.40251235083950287</v>
      </c>
      <c r="F106" s="8">
        <f t="shared" si="1"/>
        <v>2.6704776623622966</v>
      </c>
    </row>
    <row r="107" spans="2:6" ht="17.100000000000001" customHeight="1" x14ac:dyDescent="0.3">
      <c r="B107" s="7">
        <v>43719</v>
      </c>
      <c r="C107" s="8">
        <f>0.408*'4day cloud to net rad'!F108*'4day cloud to net rad'!Q108</f>
        <v>-2.2864108980459295E-2</v>
      </c>
      <c r="D107" s="8">
        <f>'4day cloud to net rad'!$I$3*900*'4day cloud to net rad'!G108*('4day cloud to net rad'!J108-'4day cloud to net rad'!K108)/('4day cloud to net rad'!E108+273)</f>
        <v>0.98996261953345277</v>
      </c>
      <c r="E107" s="8">
        <f>'4day cloud to net rad'!F108+'4day cloud to net rad'!$I$3*(1+0.34*'4day cloud to net rad'!G108)</f>
        <v>0.38025476557577548</v>
      </c>
      <c r="F107" s="8">
        <f t="shared" si="1"/>
        <v>2.5432909672772381</v>
      </c>
    </row>
    <row r="108" spans="2:6" ht="17.100000000000001" customHeight="1" x14ac:dyDescent="0.3">
      <c r="B108" s="7">
        <v>43720</v>
      </c>
      <c r="C108" s="8">
        <f>0.408*'4day cloud to net rad'!F109*'4day cloud to net rad'!Q109</f>
        <v>-2.0736611031858369E-2</v>
      </c>
      <c r="D108" s="8">
        <f>'4day cloud to net rad'!$I$3*900*'4day cloud to net rad'!G109*('4day cloud to net rad'!J109-'4day cloud to net rad'!K109)/('4day cloud to net rad'!E109+273)</f>
        <v>0.71016511017346762</v>
      </c>
      <c r="E108" s="8">
        <f>'4day cloud to net rad'!F109+'4day cloud to net rad'!$I$3*(1+0.34*'4day cloud to net rad'!G109)</f>
        <v>0.36328765050445089</v>
      </c>
      <c r="F108" s="8">
        <f t="shared" si="1"/>
        <v>1.8977482394028216</v>
      </c>
    </row>
    <row r="109" spans="2:6" ht="17.100000000000001" customHeight="1" x14ac:dyDescent="0.3">
      <c r="B109" s="7">
        <v>43721</v>
      </c>
      <c r="C109" s="8">
        <f>0.408*'4day cloud to net rad'!F110*'4day cloud to net rad'!Q110</f>
        <v>-1.8617043477974941E-2</v>
      </c>
      <c r="D109" s="8">
        <f>'4day cloud to net rad'!$I$3*900*'4day cloud to net rad'!G110*('4day cloud to net rad'!J110-'4day cloud to net rad'!K110)/('4day cloud to net rad'!E110+273)</f>
        <v>0.5805222741305861</v>
      </c>
      <c r="E109" s="8">
        <f>'4day cloud to net rad'!F110+'4day cloud to net rad'!$I$3*(1+0.34*'4day cloud to net rad'!G110)</f>
        <v>0.36230333207434084</v>
      </c>
      <c r="F109" s="8">
        <f t="shared" si="1"/>
        <v>1.5509248215727534</v>
      </c>
    </row>
    <row r="110" spans="2:6" ht="17.100000000000001" customHeight="1" x14ac:dyDescent="0.3">
      <c r="B110" s="7">
        <v>43722</v>
      </c>
      <c r="C110" s="8">
        <f>0.408*'4day cloud to net rad'!F111*'4day cloud to net rad'!Q111</f>
        <v>-9.4315844839020016E-2</v>
      </c>
      <c r="D110" s="8">
        <f>'4day cloud to net rad'!$I$3*900*'4day cloud to net rad'!G111*('4day cloud to net rad'!J111-'4day cloud to net rad'!K111)/('4day cloud to net rad'!E111+273)</f>
        <v>1.3575217085144113</v>
      </c>
      <c r="E110" s="8">
        <f>'4day cloud to net rad'!F111+'4day cloud to net rad'!$I$3*(1+0.34*'4day cloud to net rad'!G111)</f>
        <v>0.43517837996715147</v>
      </c>
      <c r="F110" s="8">
        <f t="shared" si="1"/>
        <v>2.9027312059269623</v>
      </c>
    </row>
    <row r="111" spans="2:6" ht="17.100000000000001" customHeight="1" x14ac:dyDescent="0.3">
      <c r="B111" s="7">
        <v>43723</v>
      </c>
      <c r="C111" s="8">
        <f>0.408*'4day cloud to net rad'!F112*'4day cloud to net rad'!Q112</f>
        <v>-5.696255026540261E-2</v>
      </c>
      <c r="D111" s="8">
        <f>'4day cloud to net rad'!$I$3*900*'4day cloud to net rad'!G112*('4day cloud to net rad'!J112-'4day cloud to net rad'!K112)/('4day cloud to net rad'!E112+273)</f>
        <v>1.3235239744250846</v>
      </c>
      <c r="E111" s="8">
        <f>'4day cloud to net rad'!F112+'4day cloud to net rad'!$I$3*(1+0.34*'4day cloud to net rad'!G112)</f>
        <v>0.41954079760659341</v>
      </c>
      <c r="F111" s="8">
        <f t="shared" si="1"/>
        <v>3.0189231449842127</v>
      </c>
    </row>
    <row r="112" spans="2:6" ht="17.100000000000001" customHeight="1" x14ac:dyDescent="0.3">
      <c r="B112" s="7">
        <v>43724</v>
      </c>
      <c r="C112" s="8">
        <f>0.408*'4day cloud to net rad'!F113*'4day cloud to net rad'!Q113</f>
        <v>-9.5700229443925408E-2</v>
      </c>
      <c r="D112" s="8">
        <f>'4day cloud to net rad'!$I$3*900*'4day cloud to net rad'!G113*('4day cloud to net rad'!J113-'4day cloud to net rad'!K113)/('4day cloud to net rad'!E113+273)</f>
        <v>1.0717892391830952</v>
      </c>
      <c r="E112" s="8">
        <f>'4day cloud to net rad'!F113+'4day cloud to net rad'!$I$3*(1+0.34*'4day cloud to net rad'!G113)</f>
        <v>0.38714361485397297</v>
      </c>
      <c r="F112" s="8">
        <f t="shared" si="1"/>
        <v>2.5212581902128015</v>
      </c>
    </row>
    <row r="113" spans="2:6" ht="17.100000000000001" customHeight="1" x14ac:dyDescent="0.3">
      <c r="B113" s="7">
        <v>43725</v>
      </c>
      <c r="C113" s="8">
        <f>0.408*'4day cloud to net rad'!F114*'4day cloud to net rad'!Q114</f>
        <v>-1.6575748542664002E-2</v>
      </c>
      <c r="D113" s="8">
        <f>'4day cloud to net rad'!$I$3*900*'4day cloud to net rad'!G114*('4day cloud to net rad'!J114-'4day cloud to net rad'!K114)/('4day cloud to net rad'!E114+273)</f>
        <v>0.63380073219723354</v>
      </c>
      <c r="E113" s="8">
        <f>'4day cloud to net rad'!F114+'4day cloud to net rad'!$I$3*(1+0.34*'4day cloud to net rad'!G114)</f>
        <v>0.36321729565294997</v>
      </c>
      <c r="F113" s="8">
        <f t="shared" si="1"/>
        <v>1.699327072365852</v>
      </c>
    </row>
    <row r="114" spans="2:6" ht="17.100000000000001" customHeight="1" x14ac:dyDescent="0.3">
      <c r="B114" s="7">
        <v>43726</v>
      </c>
      <c r="C114" s="8">
        <f>0.408*'4day cloud to net rad'!F115*'4day cloud to net rad'!Q115</f>
        <v>-1.5302160086273475E-2</v>
      </c>
      <c r="D114" s="8">
        <f>'4day cloud to net rad'!$I$3*900*'4day cloud to net rad'!G115*('4day cloud to net rad'!J115-'4day cloud to net rad'!K115)/('4day cloud to net rad'!E115+273)</f>
        <v>0.28474719920997149</v>
      </c>
      <c r="E114" s="8">
        <f>'4day cloud to net rad'!F115+'4day cloud to net rad'!$I$3*(1+0.34*'4day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3">
      <c r="B115" s="7">
        <v>43727</v>
      </c>
      <c r="C115" s="8">
        <f>0.408*'4day cloud to net rad'!F116*'4day cloud to net rad'!Q116</f>
        <v>-4.7721923894136764E-2</v>
      </c>
      <c r="D115" s="8">
        <f>'4day cloud to net rad'!$I$3*900*'4day cloud to net rad'!G116*('4day cloud to net rad'!J116-'4day cloud to net rad'!K116)/('4day cloud to net rad'!E116+273)</f>
        <v>0.44072115202690132</v>
      </c>
      <c r="E115" s="8">
        <f>'4day cloud to net rad'!F116+'4day cloud to net rad'!$I$3*(1+0.34*'4day cloud to net rad'!G116)</f>
        <v>0.33989044815026481</v>
      </c>
      <c r="F115" s="8">
        <f t="shared" si="1"/>
        <v>1.156252640436134</v>
      </c>
    </row>
    <row r="116" spans="2:6" ht="17.100000000000001" customHeight="1" x14ac:dyDescent="0.3">
      <c r="B116" s="7">
        <v>43728</v>
      </c>
      <c r="C116" s="8">
        <f>0.408*'4day cloud to net rad'!F117*'4day cloud to net rad'!Q117</f>
        <v>-8.9859987511037839E-2</v>
      </c>
      <c r="D116" s="8">
        <f>'4day cloud to net rad'!$I$3*900*'4day cloud to net rad'!G117*('4day cloud to net rad'!J117-'4day cloud to net rad'!K117)/('4day cloud to net rad'!E117+273)</f>
        <v>0.86871950576729351</v>
      </c>
      <c r="E116" s="8">
        <f>'4day cloud to net rad'!F117+'4day cloud to net rad'!$I$3*(1+0.34*'4day cloud to net rad'!G117)</f>
        <v>0.37080847316752064</v>
      </c>
      <c r="F116" s="8">
        <f t="shared" si="1"/>
        <v>2.1004361405312042</v>
      </c>
    </row>
    <row r="117" spans="2:6" ht="17.100000000000001" customHeight="1" x14ac:dyDescent="0.3">
      <c r="B117" s="7">
        <v>43729</v>
      </c>
      <c r="C117" s="8">
        <f>0.408*'4day cloud to net rad'!F118*'4day cloud to net rad'!Q118</f>
        <v>-5.9823264570702687E-2</v>
      </c>
      <c r="D117" s="8">
        <f>'4day cloud to net rad'!$I$3*900*'4day cloud to net rad'!G118*('4day cloud to net rad'!J118-'4day cloud to net rad'!K118)/('4day cloud to net rad'!E118+273)</f>
        <v>1.2596094943753384</v>
      </c>
      <c r="E117" s="8">
        <f>'4day cloud to net rad'!F118+'4day cloud to net rad'!$I$3*(1+0.34*'4day cloud to net rad'!G118)</f>
        <v>0.38878703596822473</v>
      </c>
      <c r="F117" s="8">
        <f t="shared" si="1"/>
        <v>3.0859728303870027</v>
      </c>
    </row>
    <row r="118" spans="2:6" ht="17.100000000000001" customHeight="1" x14ac:dyDescent="0.3">
      <c r="B118" s="7">
        <v>43730</v>
      </c>
      <c r="C118" s="8">
        <f>0.408*'4day cloud to net rad'!F119*'4day cloud to net rad'!Q119</f>
        <v>-1.5804164240765421E-2</v>
      </c>
      <c r="D118" s="8">
        <f>'4day cloud to net rad'!$I$3*900*'4day cloud to net rad'!G119*('4day cloud to net rad'!J119-'4day cloud to net rad'!K119)/('4day cloud to net rad'!E119+273)</f>
        <v>0.31595927494308623</v>
      </c>
      <c r="E118" s="8">
        <f>'4day cloud to net rad'!F119+'4day cloud to net rad'!$I$3*(1+0.34*'4day cloud to net rad'!G119)</f>
        <v>0.3072885245803067</v>
      </c>
      <c r="F118" s="8">
        <f t="shared" si="1"/>
        <v>0.97678594120060724</v>
      </c>
    </row>
    <row r="119" spans="2:6" ht="17.100000000000001" customHeight="1" x14ac:dyDescent="0.3">
      <c r="B119" s="7">
        <v>43731</v>
      </c>
      <c r="C119" s="8">
        <f>0.408*'4day cloud to net rad'!F120*'4day cloud to net rad'!Q120</f>
        <v>-1.5122425934806592E-2</v>
      </c>
      <c r="D119" s="8">
        <f>'4day cloud to net rad'!$I$3*900*'4day cloud to net rad'!G120*('4day cloud to net rad'!J120-'4day cloud to net rad'!K120)/('4day cloud to net rad'!E120+273)</f>
        <v>0.21154468534479107</v>
      </c>
      <c r="E119" s="8">
        <f>'4day cloud to net rad'!F120+'4day cloud to net rad'!$I$3*(1+0.34*'4day cloud to net rad'!G120)</f>
        <v>0.29451379659712551</v>
      </c>
      <c r="F119" s="8">
        <f t="shared" si="1"/>
        <v>0.66693737841652467</v>
      </c>
    </row>
    <row r="120" spans="2:6" ht="17.100000000000001" customHeight="1" x14ac:dyDescent="0.3">
      <c r="B120" s="7">
        <v>43732</v>
      </c>
      <c r="C120" s="8">
        <f>0.408*'4day cloud to net rad'!F121*'4day cloud to net rad'!Q121</f>
        <v>-1.2886839509416792E-2</v>
      </c>
      <c r="D120" s="8">
        <f>'4day cloud to net rad'!$I$3*900*'4day cloud to net rad'!G121*('4day cloud to net rad'!J121-'4day cloud to net rad'!K121)/('4day cloud to net rad'!E121+273)</f>
        <v>0.35562580130047911</v>
      </c>
      <c r="E120" s="8">
        <f>'4day cloud to net rad'!F121+'4day cloud to net rad'!$I$3*(1+0.34*'4day cloud to net rad'!G121)</f>
        <v>0.31420822284356104</v>
      </c>
      <c r="F120" s="8">
        <f t="shared" si="1"/>
        <v>1.0908020124021587</v>
      </c>
    </row>
    <row r="121" spans="2:6" ht="17.100000000000001" customHeight="1" x14ac:dyDescent="0.3">
      <c r="B121" s="7">
        <v>43733</v>
      </c>
      <c r="C121" s="8">
        <f>0.408*'4day cloud to net rad'!F122*'4day cloud to net rad'!Q122</f>
        <v>-1.3320769268408307E-2</v>
      </c>
      <c r="D121" s="8">
        <f>'4day cloud to net rad'!$I$3*900*'4day cloud to net rad'!G122*('4day cloud to net rad'!J122-'4day cloud to net rad'!K122)/('4day cloud to net rad'!E122+273)</f>
        <v>0.71077136962484933</v>
      </c>
      <c r="E121" s="8">
        <f>'4day cloud to net rad'!F122+'4day cloud to net rad'!$I$3*(1+0.34*'4day cloud to net rad'!G122)</f>
        <v>0.35456290946271241</v>
      </c>
      <c r="F121" s="8">
        <f t="shared" si="1"/>
        <v>1.9670715174729476</v>
      </c>
    </row>
    <row r="122" spans="2:6" ht="17.100000000000001" customHeight="1" x14ac:dyDescent="0.3">
      <c r="B122" s="7">
        <v>43734</v>
      </c>
      <c r="C122" s="8">
        <f>0.408*'4day cloud to net rad'!F123*'4day cloud to net rad'!Q123</f>
        <v>-1.3977642899620692E-2</v>
      </c>
      <c r="D122" s="8">
        <f>'4day cloud to net rad'!$I$3*900*'4day cloud to net rad'!G123*('4day cloud to net rad'!J123-'4day cloud to net rad'!K123)/('4day cloud to net rad'!E123+273)</f>
        <v>0.79506344196004797</v>
      </c>
      <c r="E122" s="8">
        <f>'4day cloud to net rad'!F123+'4day cloud to net rad'!$I$3*(1+0.34*'4day cloud to net rad'!G123)</f>
        <v>0.35530035692834316</v>
      </c>
      <c r="F122" s="8">
        <f t="shared" si="1"/>
        <v>2.1983816898274502</v>
      </c>
    </row>
    <row r="123" spans="2:6" ht="17.100000000000001" customHeight="1" x14ac:dyDescent="0.3">
      <c r="B123" s="7">
        <v>43735</v>
      </c>
      <c r="C123" s="8">
        <f>0.408*'4day cloud to net rad'!F124*'4day cloud to net rad'!Q124</f>
        <v>-1.2897259842088072E-2</v>
      </c>
      <c r="D123" s="8">
        <f>'4day cloud to net rad'!$I$3*900*'4day cloud to net rad'!G124*('4day cloud to net rad'!J124-'4day cloud to net rad'!K124)/('4day cloud to net rad'!E124+273)</f>
        <v>0.68414083342699328</v>
      </c>
      <c r="E123" s="8">
        <f>'4day cloud to net rad'!F124+'4day cloud to net rad'!$I$3*(1+0.34*'4day cloud to net rad'!G124)</f>
        <v>0.34558202805999311</v>
      </c>
      <c r="F123" s="8">
        <f t="shared" si="1"/>
        <v>1.9423567173127914</v>
      </c>
    </row>
    <row r="124" spans="2:6" ht="17.100000000000001" customHeight="1" x14ac:dyDescent="0.3">
      <c r="B124" s="7">
        <v>43736</v>
      </c>
      <c r="C124" s="8">
        <f>0.408*'4day cloud to net rad'!F125*'4day cloud to net rad'!Q125</f>
        <v>-1.2233248027143484E-2</v>
      </c>
      <c r="D124" s="8">
        <f>'4day cloud to net rad'!$I$3*900*'4day cloud to net rad'!G125*('4day cloud to net rad'!J125-'4day cloud to net rad'!K125)/('4day cloud to net rad'!E125+273)</f>
        <v>0.57388234955017126</v>
      </c>
      <c r="E124" s="8">
        <f>'4day cloud to net rad'!F125+'4day cloud to net rad'!$I$3*(1+0.34*'4day cloud to net rad'!G125)</f>
        <v>0.33240772530936591</v>
      </c>
      <c r="F124" s="8">
        <f t="shared" si="1"/>
        <v>1.6896391351925142</v>
      </c>
    </row>
    <row r="125" spans="2:6" ht="17.100000000000001" customHeight="1" x14ac:dyDescent="0.3">
      <c r="B125" s="7">
        <v>43737</v>
      </c>
      <c r="C125" s="8">
        <f>0.408*'4day cloud to net rad'!F126*'4day cloud to net rad'!Q126</f>
        <v>-1.3336394224488287E-2</v>
      </c>
      <c r="D125" s="8">
        <f>'4day cloud to net rad'!$I$3*900*'4day cloud to net rad'!G126*('4day cloud to net rad'!J126-'4day cloud to net rad'!K126)/('4day cloud to net rad'!E126+273)</f>
        <v>0.57669312034133069</v>
      </c>
      <c r="E125" s="8">
        <f>'4day cloud to net rad'!F126+'4day cloud to net rad'!$I$3*(1+0.34*'4day cloud to net rad'!G126)</f>
        <v>0.32643882462175722</v>
      </c>
      <c r="F125" s="8">
        <f t="shared" si="1"/>
        <v>1.7257650856009563</v>
      </c>
    </row>
    <row r="126" spans="2:6" ht="17.100000000000001" customHeight="1" x14ac:dyDescent="0.3">
      <c r="B126" s="7">
        <v>43738</v>
      </c>
      <c r="C126" s="8">
        <f>0.408*'4day cloud to net rad'!F127*'4day cloud to net rad'!Q127</f>
        <v>-1.0851590735977613E-2</v>
      </c>
      <c r="D126" s="8">
        <f>'4day cloud to net rad'!$I$3*900*'4day cloud to net rad'!G127*('4day cloud to net rad'!J127-'4day cloud to net rad'!K127)/('4day cloud to net rad'!E127+273)</f>
        <v>0.37186961496777271</v>
      </c>
      <c r="E126" s="8">
        <f>'4day cloud to net rad'!F127+'4day cloud to net rad'!$I$3*(1+0.34*'4day cloud to net rad'!G127)</f>
        <v>0.30427685631417362</v>
      </c>
      <c r="F126" s="8">
        <f t="shared" si="1"/>
        <v>1.1864787503228138</v>
      </c>
    </row>
    <row r="127" spans="2:6" ht="17.100000000000001" customHeight="1" x14ac:dyDescent="0.3">
      <c r="B127" s="7">
        <v>43739</v>
      </c>
      <c r="C127" s="8">
        <f>0.408*'4day cloud to net rad'!F128*'4day cloud to net rad'!Q128</f>
        <v>-0.12561671982198469</v>
      </c>
      <c r="D127" s="8">
        <f>'4day cloud to net rad'!$I$3*900*'4day cloud to net rad'!G128*('4day cloud to net rad'!J128-'4day cloud to net rad'!K128)/('4day cloud to net rad'!E128+273)</f>
        <v>0.40385292687704422</v>
      </c>
      <c r="E127" s="8">
        <f>'4day cloud to net rad'!F128+'4day cloud to net rad'!$I$3*(1+0.34*'4day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3">
      <c r="B128" s="7">
        <v>43740</v>
      </c>
      <c r="C128" s="8">
        <f>0.408*'4day cloud to net rad'!F129*'4day cloud to net rad'!Q129</f>
        <v>-0.27552107386759372</v>
      </c>
      <c r="D128" s="8">
        <f>'4day cloud to net rad'!$I$3*900*'4day cloud to net rad'!G129*('4day cloud to net rad'!J129-'4day cloud to net rad'!K129)/('4day cloud to net rad'!E129+273)</f>
        <v>0.40257931086599225</v>
      </c>
      <c r="E128" s="8">
        <f>'4day cloud to net rad'!F129+'4day cloud to net rad'!$I$3*(1+0.34*'4day cloud to net rad'!G129)</f>
        <v>0.30366439939691553</v>
      </c>
      <c r="F128" s="8">
        <f t="shared" si="1"/>
        <v>0.41841663774462562</v>
      </c>
    </row>
    <row r="129" spans="2:6" ht="17.100000000000001" customHeight="1" x14ac:dyDescent="0.3">
      <c r="B129" s="7">
        <v>43741</v>
      </c>
      <c r="C129" s="8">
        <f>0.408*'4day cloud to net rad'!F130*'4day cloud to net rad'!Q130</f>
        <v>-9.0006225808736996E-3</v>
      </c>
      <c r="D129" s="8">
        <f>'4day cloud to net rad'!$I$3*900*'4day cloud to net rad'!G130*('4day cloud to net rad'!J130-'4day cloud to net rad'!K130)/('4day cloud to net rad'!E130+273)</f>
        <v>0.24910779751494599</v>
      </c>
      <c r="E129" s="8">
        <f>'4day cloud to net rad'!F130+'4day cloud to net rad'!$I$3*(1+0.34*'4day cloud to net rad'!G130)</f>
        <v>0.28598710625682183</v>
      </c>
      <c r="F129" s="8">
        <f t="shared" si="1"/>
        <v>0.83957342719657968</v>
      </c>
    </row>
    <row r="130" spans="2:6" ht="17.100000000000001" customHeight="1" x14ac:dyDescent="0.3">
      <c r="B130" s="7">
        <v>43742</v>
      </c>
      <c r="C130" s="8">
        <f>0.408*'4day cloud to net rad'!F131*'4day cloud to net rad'!Q131</f>
        <v>-5.130651651288929E-2</v>
      </c>
      <c r="D130" s="8">
        <f>'4day cloud to net rad'!$I$3*900*'4day cloud to net rad'!G131*('4day cloud to net rad'!J131-'4day cloud to net rad'!K131)/('4day cloud to net rad'!E131+273)</f>
        <v>0.47152782296363743</v>
      </c>
      <c r="E130" s="8">
        <f>'4day cloud to net rad'!F131+'4day cloud to net rad'!$I$3*(1+0.34*'4day cloud to net rad'!G131)</f>
        <v>0.31100271011921271</v>
      </c>
      <c r="F130" s="8">
        <f t="shared" si="1"/>
        <v>1.3511821369327297</v>
      </c>
    </row>
    <row r="131" spans="2:6" ht="17.100000000000001" customHeight="1" x14ac:dyDescent="0.3">
      <c r="B131" s="7">
        <v>43743</v>
      </c>
      <c r="C131" s="8">
        <f>0.408*'4day cloud to net rad'!F132*'4day cloud to net rad'!Q132</f>
        <v>-9.9967708508585402E-3</v>
      </c>
      <c r="D131" s="8">
        <f>'4day cloud to net rad'!$I$3*900*'4day cloud to net rad'!G132*('4day cloud to net rad'!J132-'4day cloud to net rad'!K132)/('4day cloud to net rad'!E132+273)</f>
        <v>0.26960253818989843</v>
      </c>
      <c r="E131" s="8">
        <f>'4day cloud to net rad'!F132+'4day cloud to net rad'!$I$3*(1+0.34*'4day cloud to net rad'!G132)</f>
        <v>0.28888313724071779</v>
      </c>
      <c r="F131" s="8">
        <f t="shared" si="1"/>
        <v>0.89865324026413518</v>
      </c>
    </row>
    <row r="132" spans="2:6" ht="17.100000000000001" customHeight="1" x14ac:dyDescent="0.3">
      <c r="B132" s="7">
        <v>43744</v>
      </c>
      <c r="C132" s="8">
        <f>0.408*'4day cloud to net rad'!F133*'4day cloud to net rad'!Q133</f>
        <v>-5.063523151153064E-2</v>
      </c>
      <c r="D132" s="8">
        <f>'4day cloud to net rad'!$I$3*900*'4day cloud to net rad'!G133*('4day cloud to net rad'!J133-'4day cloud to net rad'!K133)/('4day cloud to net rad'!E133+273)</f>
        <v>0.33226333045700773</v>
      </c>
      <c r="E132" s="8">
        <f>'4day cloud to net rad'!F133+'4day cloud to net rad'!$I$3*(1+0.34*'4day cloud to net rad'!G133)</f>
        <v>0.2971797760764705</v>
      </c>
      <c r="F132" s="8">
        <f t="shared" si="1"/>
        <v>0.94766912696309569</v>
      </c>
    </row>
    <row r="133" spans="2:6" ht="17.100000000000001" customHeight="1" x14ac:dyDescent="0.3">
      <c r="B133" s="7">
        <v>43745</v>
      </c>
      <c r="C133" s="8">
        <f>0.408*'4day cloud to net rad'!F134*'4day cloud to net rad'!Q134</f>
        <v>-0.20061824548051432</v>
      </c>
      <c r="D133" s="8">
        <f>'4day cloud to net rad'!$I$3*900*'4day cloud to net rad'!G134*('4day cloud to net rad'!J134-'4day cloud to net rad'!K134)/('4day cloud to net rad'!E134+273)</f>
        <v>0.30630423890399089</v>
      </c>
      <c r="E133" s="8">
        <f>'4day cloud to net rad'!F134+'4day cloud to net rad'!$I$3*(1+0.34*'4day cloud to net rad'!G134)</f>
        <v>0.29144505734596449</v>
      </c>
      <c r="F133" s="8">
        <f t="shared" si="1"/>
        <v>0.3626275030563319</v>
      </c>
    </row>
    <row r="134" spans="2:6" ht="17.100000000000001" customHeight="1" x14ac:dyDescent="0.3">
      <c r="B134" s="7">
        <v>43746</v>
      </c>
      <c r="C134" s="8">
        <f>0.408*'4day cloud to net rad'!F135*'4day cloud to net rad'!Q135</f>
        <v>-8.5434019036241982E-2</v>
      </c>
      <c r="D134" s="8">
        <f>'4day cloud to net rad'!$I$3*900*'4day cloud to net rad'!G135*('4day cloud to net rad'!J135-'4day cloud to net rad'!K135)/('4day cloud to net rad'!E135+273)</f>
        <v>0.58608177233862324</v>
      </c>
      <c r="E134" s="8">
        <f>'4day cloud to net rad'!F135+'4day cloud to net rad'!$I$3*(1+0.34*'4day cloud to net rad'!G135)</f>
        <v>0.32591967085163764</v>
      </c>
      <c r="F134" s="8">
        <f t="shared" si="1"/>
        <v>1.5361078145242781</v>
      </c>
    </row>
    <row r="135" spans="2:6" ht="17.100000000000001" customHeight="1" x14ac:dyDescent="0.3">
      <c r="B135" s="7">
        <v>43747</v>
      </c>
      <c r="C135" s="8">
        <f>0.408*'4day cloud to net rad'!F136*'4day cloud to net rad'!Q136</f>
        <v>-7.6141250871545867E-3</v>
      </c>
      <c r="D135" s="8">
        <f>'4day cloud to net rad'!$I$3*900*'4day cloud to net rad'!G136*('4day cloud to net rad'!J136-'4day cloud to net rad'!K136)/('4day cloud to net rad'!E136+273)</f>
        <v>0.47404515493895377</v>
      </c>
      <c r="E135" s="8">
        <f>'4day cloud to net rad'!F136+'4day cloud to net rad'!$I$3*(1+0.34*'4day cloud to net rad'!G136)</f>
        <v>0.3112733625623631</v>
      </c>
      <c r="F135" s="8">
        <f t="shared" ref="F135:F198" si="2">(C135+D135)/E135</f>
        <v>1.4984611147327151</v>
      </c>
    </row>
    <row r="136" spans="2:6" ht="17.100000000000001" customHeight="1" x14ac:dyDescent="0.3">
      <c r="B136" s="7">
        <v>43748</v>
      </c>
      <c r="C136" s="8">
        <f>0.408*'4day cloud to net rad'!F137*'4day cloud to net rad'!Q137</f>
        <v>-5.3954955821057943E-3</v>
      </c>
      <c r="D136" s="8">
        <f>'4day cloud to net rad'!$I$3*900*'4day cloud to net rad'!G137*('4day cloud to net rad'!J137-'4day cloud to net rad'!K137)/('4day cloud to net rad'!E137+273)</f>
        <v>0.37186961496777271</v>
      </c>
      <c r="E136" s="8">
        <f>'4day cloud to net rad'!F137+'4day cloud to net rad'!$I$3*(1+0.34*'4day cloud to net rad'!G137)</f>
        <v>0.30427685631417362</v>
      </c>
      <c r="F136" s="8">
        <f t="shared" si="2"/>
        <v>1.2044101014612596</v>
      </c>
    </row>
    <row r="137" spans="2:6" ht="17.100000000000001" customHeight="1" x14ac:dyDescent="0.3">
      <c r="B137" s="7">
        <v>43749</v>
      </c>
      <c r="C137" s="8">
        <f>0.408*'4day cloud to net rad'!F138*'4day cloud to net rad'!Q138</f>
        <v>-6.0966335931906942E-3</v>
      </c>
      <c r="D137" s="8">
        <f>'4day cloud to net rad'!$I$3*900*'4day cloud to net rad'!G138*('4day cloud to net rad'!J138-'4day cloud to net rad'!K138)/('4day cloud to net rad'!E138+273)</f>
        <v>0.36683644491335998</v>
      </c>
      <c r="E137" s="8">
        <f>'4day cloud to net rad'!F138+'4day cloud to net rad'!$I$3*(1+0.34*'4day cloud to net rad'!G138)</f>
        <v>0.29956974314424845</v>
      </c>
      <c r="F137" s="8">
        <f t="shared" si="2"/>
        <v>1.20419307882661</v>
      </c>
    </row>
    <row r="138" spans="2:6" ht="17.100000000000001" customHeight="1" x14ac:dyDescent="0.3">
      <c r="B138" s="7">
        <v>43750</v>
      </c>
      <c r="C138" s="8">
        <f>0.408*'4day cloud to net rad'!F139*'4day cloud to net rad'!Q139</f>
        <v>-4.025495404666371E-2</v>
      </c>
      <c r="D138" s="8">
        <f>'4day cloud to net rad'!$I$3*900*'4day cloud to net rad'!G139*('4day cloud to net rad'!J139-'4day cloud to net rad'!K139)/('4day cloud to net rad'!E139+273)</f>
        <v>0.370637870896251</v>
      </c>
      <c r="E138" s="8">
        <f>'4day cloud to net rad'!F139+'4day cloud to net rad'!$I$3*(1+0.34*'4day cloud to net rad'!G139)</f>
        <v>0.29956974314424845</v>
      </c>
      <c r="F138" s="8">
        <f t="shared" si="2"/>
        <v>1.1028580970225079</v>
      </c>
    </row>
    <row r="139" spans="2:6" ht="17.100000000000001" customHeight="1" x14ac:dyDescent="0.3">
      <c r="B139" s="7">
        <v>43751</v>
      </c>
      <c r="C139" s="8">
        <f>0.408*'4day cloud to net rad'!F140*'4day cloud to net rad'!Q140</f>
        <v>-4.2404923021544083E-2</v>
      </c>
      <c r="D139" s="8">
        <f>'4day cloud to net rad'!$I$3*900*'4day cloud to net rad'!G140*('4day cloud to net rad'!J140-'4day cloud to net rad'!K140)/('4day cloud to net rad'!E140+273)</f>
        <v>0.48026273027543365</v>
      </c>
      <c r="E139" s="8">
        <f>'4day cloud to net rad'!F140+'4day cloud to net rad'!$I$3*(1+0.34*'4day cloud to net rad'!G140)</f>
        <v>0.30231680698722108</v>
      </c>
      <c r="F139" s="8">
        <f t="shared" si="2"/>
        <v>1.4483409361769219</v>
      </c>
    </row>
    <row r="140" spans="2:6" ht="17.100000000000001" customHeight="1" x14ac:dyDescent="0.3">
      <c r="B140" s="7">
        <v>43752</v>
      </c>
      <c r="C140" s="8">
        <f>0.408*'4day cloud to net rad'!F141*'4day cloud to net rad'!Q141</f>
        <v>-3.8056972319717747E-2</v>
      </c>
      <c r="D140" s="8">
        <f>'4day cloud to net rad'!$I$3*900*'4day cloud to net rad'!G141*('4day cloud to net rad'!J141-'4day cloud to net rad'!K141)/('4day cloud to net rad'!E141+273)</f>
        <v>0.5552558105812635</v>
      </c>
      <c r="E140" s="8">
        <f>'4day cloud to net rad'!F141+'4day cloud to net rad'!$I$3*(1+0.34*'4day cloud to net rad'!G141)</f>
        <v>0.32145972265204537</v>
      </c>
      <c r="F140" s="8">
        <f t="shared" si="2"/>
        <v>1.6089071252679841</v>
      </c>
    </row>
    <row r="141" spans="2:6" ht="17.100000000000001" customHeight="1" x14ac:dyDescent="0.3">
      <c r="B141" s="7">
        <v>43753</v>
      </c>
      <c r="C141" s="8">
        <f>0.408*'4day cloud to net rad'!F142*'4day cloud to net rad'!Q142</f>
        <v>-3.7032857436153949E-2</v>
      </c>
      <c r="D141" s="8">
        <f>'4day cloud to net rad'!$I$3*900*'4day cloud to net rad'!G142*('4day cloud to net rad'!J142-'4day cloud to net rad'!K142)/('4day cloud to net rad'!E142+273)</f>
        <v>0.51353123608802742</v>
      </c>
      <c r="E141" s="8">
        <f>'4day cloud to net rad'!F142+'4day cloud to net rad'!$I$3*(1+0.34*'4day cloud to net rad'!G142)</f>
        <v>0.31402042640533573</v>
      </c>
      <c r="F141" s="8">
        <f t="shared" si="2"/>
        <v>1.517412048975477</v>
      </c>
    </row>
    <row r="142" spans="2:6" ht="17.100000000000001" customHeight="1" x14ac:dyDescent="0.3">
      <c r="B142" s="7">
        <v>43754</v>
      </c>
      <c r="C142" s="8">
        <f>0.408*'4day cloud to net rad'!F143*'4day cloud to net rad'!Q143</f>
        <v>-3.7666353295713835E-2</v>
      </c>
      <c r="D142" s="8">
        <f>'4day cloud to net rad'!$I$3*900*'4day cloud to net rad'!G143*('4day cloud to net rad'!J143-'4day cloud to net rad'!K143)/('4day cloud to net rad'!E143+273)</f>
        <v>0.42044505995935061</v>
      </c>
      <c r="E142" s="8">
        <f>'4day cloud to net rad'!F143+'4day cloud to net rad'!$I$3*(1+0.34*'4day cloud to net rad'!G143)</f>
        <v>0.30491470017935224</v>
      </c>
      <c r="F142" s="8">
        <f t="shared" si="2"/>
        <v>1.2553632423706846</v>
      </c>
    </row>
    <row r="143" spans="2:6" ht="17.100000000000001" customHeight="1" x14ac:dyDescent="0.3">
      <c r="B143" s="7">
        <v>43755</v>
      </c>
      <c r="C143" s="8">
        <f>0.408*'4day cloud to net rad'!F144*'4day cloud to net rad'!Q144</f>
        <v>-1.8280394398682313E-3</v>
      </c>
      <c r="D143" s="8">
        <f>'4day cloud to net rad'!$I$3*900*'4day cloud to net rad'!G144*('4day cloud to net rad'!J144-'4day cloud to net rad'!K144)/('4day cloud to net rad'!E144+273)</f>
        <v>0.3900782188507394</v>
      </c>
      <c r="E143" s="8">
        <f>'4day cloud to net rad'!F144+'4day cloud to net rad'!$I$3*(1+0.34*'4day cloud to net rad'!G144)</f>
        <v>0.30719500944548384</v>
      </c>
      <c r="F143" s="8">
        <f t="shared" si="2"/>
        <v>1.2638557511455006</v>
      </c>
    </row>
    <row r="144" spans="2:6" ht="17.100000000000001" customHeight="1" x14ac:dyDescent="0.3">
      <c r="B144" s="7">
        <v>43756</v>
      </c>
      <c r="C144" s="8">
        <f>0.408*'4day cloud to net rad'!F145*'4day cloud to net rad'!Q145</f>
        <v>-2.313691688149524E-3</v>
      </c>
      <c r="D144" s="8">
        <f>'4day cloud to net rad'!$I$3*900*'4day cloud to net rad'!G145*('4day cloud to net rad'!J145-'4day cloud to net rad'!K145)/('4day cloud to net rad'!E145+273)</f>
        <v>0.35246660552101217</v>
      </c>
      <c r="E144" s="8">
        <f>'4day cloud to net rad'!F145+'4day cloud to net rad'!$I$3*(1+0.34*'4day cloud to net rad'!G145)</f>
        <v>0.29653874566388538</v>
      </c>
      <c r="F144" s="8">
        <f t="shared" si="2"/>
        <v>1.1807998750684228</v>
      </c>
    </row>
    <row r="145" spans="2:6" ht="17.100000000000001" customHeight="1" x14ac:dyDescent="0.3">
      <c r="B145" s="7">
        <v>43757</v>
      </c>
      <c r="C145" s="8">
        <f>0.408*'4day cloud to net rad'!F146*'4day cloud to net rad'!Q146</f>
        <v>1.2803508514370389E-3</v>
      </c>
      <c r="D145" s="8">
        <f>'4day cloud to net rad'!$I$3*900*'4day cloud to net rad'!G146*('4day cloud to net rad'!J146-'4day cloud to net rad'!K146)/('4day cloud to net rad'!E146+273)</f>
        <v>0.33609184291770772</v>
      </c>
      <c r="E145" s="8">
        <f>'4day cloud to net rad'!F146+'4day cloud to net rad'!$I$3*(1+0.34*'4day cloud to net rad'!G146)</f>
        <v>0.31548885440188201</v>
      </c>
      <c r="F145" s="8">
        <f t="shared" si="2"/>
        <v>1.0693632724640942</v>
      </c>
    </row>
    <row r="146" spans="2:6" ht="17.100000000000001" customHeight="1" x14ac:dyDescent="0.3">
      <c r="B146" s="7">
        <v>43758</v>
      </c>
      <c r="C146" s="8">
        <f>0.408*'4day cloud to net rad'!F147*'4day cloud to net rad'!Q147</f>
        <v>-6.3346413737869367E-2</v>
      </c>
      <c r="D146" s="8">
        <f>'4day cloud to net rad'!$I$3*900*'4day cloud to net rad'!G147*('4day cloud to net rad'!J147-'4day cloud to net rad'!K147)/('4day cloud to net rad'!E147+273)</f>
        <v>1.3575217085144113</v>
      </c>
      <c r="E146" s="8">
        <f>'4day cloud to net rad'!F147+'4day cloud to net rad'!$I$3*(1+0.34*'4day cloud to net rad'!G147)</f>
        <v>0.43517837996715147</v>
      </c>
      <c r="F146" s="8">
        <f t="shared" si="2"/>
        <v>2.9738961178959076</v>
      </c>
    </row>
    <row r="147" spans="2:6" ht="17.100000000000001" customHeight="1" x14ac:dyDescent="0.3">
      <c r="B147" s="7">
        <v>43759</v>
      </c>
      <c r="C147" s="8">
        <f>0.408*'4day cloud to net rad'!F148*'4day cloud to net rad'!Q148</f>
        <v>-3.0337752746929032E-2</v>
      </c>
      <c r="D147" s="8">
        <f>'4day cloud to net rad'!$I$3*900*'4day cloud to net rad'!G148*('4day cloud to net rad'!J148-'4day cloud to net rad'!K148)/('4day cloud to net rad'!E148+273)</f>
        <v>1.3235239744250846</v>
      </c>
      <c r="E147" s="8">
        <f>'4day cloud to net rad'!F148+'4day cloud to net rad'!$I$3*(1+0.34*'4day cloud to net rad'!G148)</f>
        <v>0.41954079760659341</v>
      </c>
      <c r="F147" s="8">
        <f t="shared" si="2"/>
        <v>3.0823849052477277</v>
      </c>
    </row>
    <row r="148" spans="2:6" ht="17.100000000000001" customHeight="1" x14ac:dyDescent="0.3">
      <c r="B148" s="7">
        <v>43760</v>
      </c>
      <c r="C148" s="8">
        <f>0.408*'4day cloud to net rad'!F149*'4day cloud to net rad'!Q149</f>
        <v>-6.4481244389138381E-2</v>
      </c>
      <c r="D148" s="8">
        <f>'4day cloud to net rad'!$I$3*900*'4day cloud to net rad'!G149*('4day cloud to net rad'!J149-'4day cloud to net rad'!K149)/('4day cloud to net rad'!E149+273)</f>
        <v>1.0717892391830952</v>
      </c>
      <c r="E148" s="8">
        <f>'4day cloud to net rad'!F149+'4day cloud to net rad'!$I$3*(1+0.34*'4day cloud to net rad'!G149)</f>
        <v>0.38714361485397297</v>
      </c>
      <c r="F148" s="8">
        <f t="shared" si="2"/>
        <v>2.6018974771775696</v>
      </c>
    </row>
    <row r="149" spans="2:6" ht="17.100000000000001" customHeight="1" x14ac:dyDescent="0.3">
      <c r="B149" s="7">
        <v>43761</v>
      </c>
      <c r="C149" s="8">
        <f>0.408*'4day cloud to net rad'!F150*'4day cloud to net rad'!Q150</f>
        <v>1.6494156436397403E-4</v>
      </c>
      <c r="D149" s="8">
        <f>'4day cloud to net rad'!$I$3*900*'4day cloud to net rad'!G150*('4day cloud to net rad'!J150-'4day cloud to net rad'!K150)/('4day cloud to net rad'!E150+273)</f>
        <v>0.66641595330124892</v>
      </c>
      <c r="E149" s="8">
        <f>'4day cloud to net rad'!F150+'4day cloud to net rad'!$I$3*(1+0.34*'4day cloud to net rad'!G150)</f>
        <v>0.34478349071774567</v>
      </c>
      <c r="F149" s="8">
        <f t="shared" si="2"/>
        <v>1.9333318236263934</v>
      </c>
    </row>
    <row r="150" spans="2:6" ht="17.100000000000001" customHeight="1" x14ac:dyDescent="0.3">
      <c r="B150" s="7">
        <v>43762</v>
      </c>
      <c r="C150" s="8">
        <f>0.408*'4day cloud to net rad'!F151*'4day cloud to net rad'!Q151</f>
        <v>-2.5832204717140025E-2</v>
      </c>
      <c r="D150" s="8">
        <f>'4day cloud to net rad'!$I$3*900*'4day cloud to net rad'!G151*('4day cloud to net rad'!J151-'4day cloud to net rad'!K151)/('4day cloud to net rad'!E151+273)</f>
        <v>0.298552071082264</v>
      </c>
      <c r="E150" s="8">
        <f>'4day cloud to net rad'!F151+'4day cloud to net rad'!$I$3*(1+0.34*'4day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3">
      <c r="B151" s="7">
        <v>43763</v>
      </c>
      <c r="C151" s="8">
        <f>0.408*'4day cloud to net rad'!F152*'4day cloud to net rad'!Q152</f>
        <v>-9.2916570653565234E-2</v>
      </c>
      <c r="D151" s="8">
        <f>'4day cloud to net rad'!$I$3*900*'4day cloud to net rad'!G152*('4day cloud to net rad'!J152-'4day cloud to net rad'!K152)/('4day cloud to net rad'!E152+273)</f>
        <v>0.55959604750217007</v>
      </c>
      <c r="E151" s="8">
        <f>'4day cloud to net rad'!F152+'4day cloud to net rad'!$I$3*(1+0.34*'4day cloud to net rad'!G152)</f>
        <v>0.32509872927880162</v>
      </c>
      <c r="F151" s="8">
        <f t="shared" si="2"/>
        <v>1.4355007719774411</v>
      </c>
    </row>
    <row r="152" spans="2:6" ht="17.100000000000001" customHeight="1" x14ac:dyDescent="0.3">
      <c r="B152" s="7">
        <v>43764</v>
      </c>
      <c r="C152" s="8">
        <f>0.408*'4day cloud to net rad'!F153*'4day cloud to net rad'!Q153</f>
        <v>-6.0567559899481392E-2</v>
      </c>
      <c r="D152" s="8">
        <f>'4day cloud to net rad'!$I$3*900*'4day cloud to net rad'!G153*('4day cloud to net rad'!J153-'4day cloud to net rad'!K153)/('4day cloud to net rad'!E153+273)</f>
        <v>0.34237126925014133</v>
      </c>
      <c r="E152" s="8">
        <f>'4day cloud to net rad'!F153+'4day cloud to net rad'!$I$3*(1+0.34*'4day cloud to net rad'!G153)</f>
        <v>0.29597766041501367</v>
      </c>
      <c r="F152" s="8">
        <f t="shared" si="2"/>
        <v>0.95211141596132864</v>
      </c>
    </row>
    <row r="153" spans="2:6" ht="17.100000000000001" customHeight="1" x14ac:dyDescent="0.3">
      <c r="B153" s="7">
        <v>43765</v>
      </c>
      <c r="C153" s="8">
        <f>0.408*'4day cloud to net rad'!F154*'4day cloud to net rad'!Q154</f>
        <v>-8.9255345157848248E-2</v>
      </c>
      <c r="D153" s="8">
        <f>'4day cloud to net rad'!$I$3*900*'4day cloud to net rad'!G154*('4day cloud to net rad'!J154-'4day cloud to net rad'!K154)/('4day cloud to net rad'!E154+273)</f>
        <v>0.41686212555950936</v>
      </c>
      <c r="E153" s="8">
        <f>'4day cloud to net rad'!F154+'4day cloud to net rad'!$I$3*(1+0.34*'4day cloud to net rad'!G154)</f>
        <v>0.31280054071363372</v>
      </c>
      <c r="F153" s="8">
        <f t="shared" si="2"/>
        <v>1.047334444033402</v>
      </c>
    </row>
    <row r="154" spans="2:6" ht="17.100000000000001" customHeight="1" x14ac:dyDescent="0.3">
      <c r="B154" s="7">
        <v>43766</v>
      </c>
      <c r="C154" s="8">
        <f>0.408*'4day cloud to net rad'!F155*'4day cloud to net rad'!Q155</f>
        <v>-0.13392516275179964</v>
      </c>
      <c r="D154" s="8">
        <f>'4day cloud to net rad'!$I$3*900*'4day cloud to net rad'!G155*('4day cloud to net rad'!J155-'4day cloud to net rad'!K155)/('4day cloud to net rad'!E155+273)</f>
        <v>0.57780466770754202</v>
      </c>
      <c r="E154" s="8">
        <f>'4day cloud to net rad'!F155+'4day cloud to net rad'!$I$3*(1+0.34*'4day cloud to net rad'!G155)</f>
        <v>0.31967600496189674</v>
      </c>
      <c r="F154" s="8">
        <f t="shared" si="2"/>
        <v>1.3885293173901176</v>
      </c>
    </row>
    <row r="155" spans="2:6" ht="17.100000000000001" customHeight="1" x14ac:dyDescent="0.3">
      <c r="B155" s="7">
        <v>43767</v>
      </c>
      <c r="C155" s="8">
        <f>0.408*'4day cloud to net rad'!F156*'4day cloud to net rad'!Q156</f>
        <v>-0.12436985341860612</v>
      </c>
      <c r="D155" s="8">
        <f>'4day cloud to net rad'!$I$3*900*'4day cloud to net rad'!G156*('4day cloud to net rad'!J156-'4day cloud to net rad'!K156)/('4day cloud to net rad'!E156+273)</f>
        <v>0.44910039863338447</v>
      </c>
      <c r="E155" s="8">
        <f>'4day cloud to net rad'!F156+'4day cloud to net rad'!$I$3*(1+0.34*'4day cloud to net rad'!G156)</f>
        <v>0.31420822284356115</v>
      </c>
      <c r="F155" s="8">
        <f t="shared" si="2"/>
        <v>1.0334883736523219</v>
      </c>
    </row>
    <row r="156" spans="2:6" ht="17.100000000000001" customHeight="1" x14ac:dyDescent="0.3">
      <c r="B156" s="7">
        <v>43768</v>
      </c>
      <c r="C156" s="8">
        <f>0.408*'4day cloud to net rad'!F157*'4day cloud to net rad'!Q157</f>
        <v>-3.0094861941439684E-2</v>
      </c>
      <c r="D156" s="8">
        <f>'4day cloud to net rad'!$I$3*900*'4day cloud to net rad'!G157*('4day cloud to net rad'!J157-'4day cloud to net rad'!K157)/('4day cloud to net rad'!E157+273)</f>
        <v>0.37725559151378524</v>
      </c>
      <c r="E156" s="8">
        <f>'4day cloud to net rad'!F157+'4day cloud to net rad'!$I$3*(1+0.34*'4day cloud to net rad'!G157)</f>
        <v>0.30836424172446564</v>
      </c>
      <c r="F156" s="8">
        <f t="shared" si="2"/>
        <v>1.125813835063749</v>
      </c>
    </row>
    <row r="157" spans="2:6" ht="17.100000000000001" customHeight="1" x14ac:dyDescent="0.3">
      <c r="B157" s="7">
        <v>43769</v>
      </c>
      <c r="C157" s="8">
        <f>0.408*'4day cloud to net rad'!F158*'4day cloud to net rad'!Q158</f>
        <v>3.5947530626887427E-3</v>
      </c>
      <c r="D157" s="8">
        <f>'4day cloud to net rad'!$I$3*900*'4day cloud to net rad'!G158*('4day cloud to net rad'!J158-'4day cloud to net rad'!K158)/('4day cloud to net rad'!E158+273)</f>
        <v>0.34601587220479857</v>
      </c>
      <c r="E157" s="8">
        <f>'4day cloud to net rad'!F158+'4day cloud to net rad'!$I$3*(1+0.34*'4day cloud to net rad'!G158)</f>
        <v>0.30303158578552786</v>
      </c>
      <c r="F157" s="8">
        <f t="shared" si="2"/>
        <v>1.1537101796210973</v>
      </c>
    </row>
    <row r="158" spans="2:6" ht="17.100000000000001" customHeight="1" x14ac:dyDescent="0.3">
      <c r="B158" s="7">
        <v>43770</v>
      </c>
      <c r="C158" s="8">
        <f>0.408*'4day cloud to net rad'!F159*'4day cloud to net rad'!Q159</f>
        <v>4.5488062292965313E-3</v>
      </c>
      <c r="D158" s="8">
        <f>'4day cloud to net rad'!$I$3*900*'4day cloud to net rad'!G159*('4day cloud to net rad'!J159-'4day cloud to net rad'!K159)/('4day cloud to net rad'!E159+273)</f>
        <v>0.37186961496777271</v>
      </c>
      <c r="E158" s="8">
        <f>'4day cloud to net rad'!F159+'4day cloud to net rad'!$I$3*(1+0.34*'4day cloud to net rad'!G159)</f>
        <v>0.30427685631417362</v>
      </c>
      <c r="F158" s="8">
        <f t="shared" si="2"/>
        <v>1.2370918569252196</v>
      </c>
    </row>
    <row r="159" spans="2:6" ht="17.100000000000001" customHeight="1" x14ac:dyDescent="0.3">
      <c r="B159" s="7">
        <v>43771</v>
      </c>
      <c r="C159" s="8">
        <f>0.408*'4day cloud to net rad'!F160*'4day cloud to net rad'!Q160</f>
        <v>-9.7593336481533566E-2</v>
      </c>
      <c r="D159" s="8">
        <f>'4day cloud to net rad'!$I$3*900*'4day cloud to net rad'!G160*('4day cloud to net rad'!J160-'4day cloud to net rad'!K160)/('4day cloud to net rad'!E160+273)</f>
        <v>0.40385292687704422</v>
      </c>
      <c r="E159" s="8">
        <f>'4day cloud to net rad'!F160+'4day cloud to net rad'!$I$3*(1+0.34*'4day cloud to net rad'!G160)</f>
        <v>0.30263406954682703</v>
      </c>
      <c r="F159" s="8">
        <f t="shared" si="2"/>
        <v>1.0119798833426539</v>
      </c>
    </row>
    <row r="160" spans="2:6" ht="17.100000000000001" customHeight="1" x14ac:dyDescent="0.3">
      <c r="B160" s="7">
        <v>43772</v>
      </c>
      <c r="C160" s="8">
        <f>0.408*'4day cloud to net rad'!F161*'4day cloud to net rad'!Q161</f>
        <v>-0.23183110922935476</v>
      </c>
      <c r="D160" s="8">
        <f>'4day cloud to net rad'!$I$3*900*'4day cloud to net rad'!G161*('4day cloud to net rad'!J161-'4day cloud to net rad'!K161)/('4day cloud to net rad'!E161+273)</f>
        <v>0.40257931086599225</v>
      </c>
      <c r="E160" s="8">
        <f>'4day cloud to net rad'!F161+'4day cloud to net rad'!$I$3*(1+0.34*'4day cloud to net rad'!G161)</f>
        <v>0.30366439939691553</v>
      </c>
      <c r="F160" s="8">
        <f t="shared" si="2"/>
        <v>0.56229245830511354</v>
      </c>
    </row>
    <row r="161" spans="2:6" ht="17.100000000000001" customHeight="1" x14ac:dyDescent="0.3">
      <c r="B161" s="7">
        <v>43773</v>
      </c>
      <c r="C161" s="8">
        <f>0.408*'4day cloud to net rad'!F162*'4day cloud to net rad'!Q162</f>
        <v>2.8920846763229565E-3</v>
      </c>
      <c r="D161" s="8">
        <f>'4day cloud to net rad'!$I$3*900*'4day cloud to net rad'!G162*('4day cloud to net rad'!J162-'4day cloud to net rad'!K162)/('4day cloud to net rad'!E162+273)</f>
        <v>0.10381760363482401</v>
      </c>
      <c r="E161" s="8">
        <f>'4day cloud to net rad'!F162+'4day cloud to net rad'!$I$3*(1+0.34*'4day cloud to net rad'!G162)</f>
        <v>0.25586787263872968</v>
      </c>
      <c r="F161" s="8">
        <f t="shared" si="2"/>
        <v>0.41704996884002998</v>
      </c>
    </row>
    <row r="162" spans="2:6" ht="17.100000000000001" customHeight="1" x14ac:dyDescent="0.3">
      <c r="B162" s="7">
        <v>43774</v>
      </c>
      <c r="C162" s="8">
        <f>0.408*'4day cloud to net rad'!F163*'4day cloud to net rad'!Q163</f>
        <v>-3.034549856844725E-2</v>
      </c>
      <c r="D162" s="8">
        <f>'4day cloud to net rad'!$I$3*900*'4day cloud to net rad'!G163*('4day cloud to net rad'!J163-'4day cloud to net rad'!K163)/('4day cloud to net rad'!E163+273)</f>
        <v>0.37171761513258461</v>
      </c>
      <c r="E162" s="8">
        <f>'4day cloud to net rad'!F163+'4day cloud to net rad'!$I$3*(1+0.34*'4day cloud to net rad'!G163)</f>
        <v>0.27704916420663989</v>
      </c>
      <c r="F162" s="8">
        <f t="shared" si="2"/>
        <v>1.2321716166937127</v>
      </c>
    </row>
    <row r="163" spans="2:6" ht="17.100000000000001" customHeight="1" x14ac:dyDescent="0.3">
      <c r="B163" s="7">
        <v>43775</v>
      </c>
      <c r="C163" s="8">
        <f>0.408*'4day cloud to net rad'!F164*'4day cloud to net rad'!Q164</f>
        <v>-3.3049694426583384E-2</v>
      </c>
      <c r="D163" s="8">
        <f>'4day cloud to net rad'!$I$3*900*'4day cloud to net rad'!G164*('4day cloud to net rad'!J164-'4day cloud to net rad'!K164)/('4day cloud to net rad'!E164+273)</f>
        <v>0.58252910983109463</v>
      </c>
      <c r="E163" s="8">
        <f>'4day cloud to net rad'!F164+'4day cloud to net rad'!$I$3*(1+0.34*'4day cloud to net rad'!G164)</f>
        <v>0.29590453658737464</v>
      </c>
      <c r="F163" s="8">
        <f t="shared" si="2"/>
        <v>1.856948263590616</v>
      </c>
    </row>
    <row r="164" spans="2:6" ht="17.100000000000001" customHeight="1" x14ac:dyDescent="0.3">
      <c r="B164" s="7">
        <v>43776</v>
      </c>
      <c r="C164" s="8">
        <f>0.408*'4day cloud to net rad'!F165*'4day cloud to net rad'!Q165</f>
        <v>-0.15069034342630733</v>
      </c>
      <c r="D164" s="8">
        <f>'4day cloud to net rad'!$I$3*900*'4day cloud to net rad'!G165*('4day cloud to net rad'!J165-'4day cloud to net rad'!K165)/('4day cloud to net rad'!E165+273)</f>
        <v>0.7292433583399337</v>
      </c>
      <c r="E164" s="8">
        <f>'4day cloud to net rad'!F165+'4day cloud to net rad'!$I$3*(1+0.34*'4day cloud to net rad'!G165)</f>
        <v>0.29136144373336476</v>
      </c>
      <c r="F164" s="8">
        <f t="shared" si="2"/>
        <v>1.985688317233494</v>
      </c>
    </row>
    <row r="165" spans="2:6" ht="17.100000000000001" customHeight="1" x14ac:dyDescent="0.3">
      <c r="B165" s="7">
        <v>43777</v>
      </c>
      <c r="C165" s="8">
        <f>0.408*'4day cloud to net rad'!F166*'4day cloud to net rad'!Q166</f>
        <v>-0.17741119275452039</v>
      </c>
      <c r="D165" s="8">
        <f>'4day cloud to net rad'!$I$3*900*'4day cloud to net rad'!G166*('4day cloud to net rad'!J166-'4day cloud to net rad'!K166)/('4day cloud to net rad'!E166+273)</f>
        <v>0.5871655749325978</v>
      </c>
      <c r="E165" s="8">
        <f>'4day cloud to net rad'!F166+'4day cloud to net rad'!$I$3*(1+0.34*'4day cloud to net rad'!G166)</f>
        <v>0.29749120797492778</v>
      </c>
      <c r="F165" s="8">
        <f t="shared" si="2"/>
        <v>1.3773663597231789</v>
      </c>
    </row>
    <row r="166" spans="2:6" ht="17.100000000000001" customHeight="1" x14ac:dyDescent="0.3">
      <c r="B166" s="7">
        <v>43778</v>
      </c>
      <c r="C166" s="8">
        <f>0.408*'4day cloud to net rad'!F167*'4day cloud to net rad'!Q167</f>
        <v>-0.20411932902384874</v>
      </c>
      <c r="D166" s="8">
        <f>'4day cloud to net rad'!$I$3*900*'4day cloud to net rad'!G167*('4day cloud to net rad'!J167-'4day cloud to net rad'!K167)/('4day cloud to net rad'!E167+273)</f>
        <v>0.71371553142462907</v>
      </c>
      <c r="E166" s="8">
        <f>'4day cloud to net rad'!F167+'4day cloud to net rad'!$I$3*(1+0.34*'4day cloud to net rad'!G167)</f>
        <v>0.29653874566388533</v>
      </c>
      <c r="F166" s="8">
        <f t="shared" si="2"/>
        <v>1.7184810074646601</v>
      </c>
    </row>
    <row r="167" spans="2:6" ht="17.100000000000001" customHeight="1" x14ac:dyDescent="0.3">
      <c r="B167" s="7">
        <v>43779</v>
      </c>
      <c r="C167" s="8">
        <f>0.408*'4day cloud to net rad'!F168*'4day cloud to net rad'!Q168</f>
        <v>-0.13692928854023956</v>
      </c>
      <c r="D167" s="8">
        <f>'4day cloud to net rad'!$I$3*900*'4day cloud to net rad'!G168*('4day cloud to net rad'!J168-'4day cloud to net rad'!K168)/('4day cloud to net rad'!E168+273)</f>
        <v>0.57275491032556325</v>
      </c>
      <c r="E167" s="8">
        <f>'4day cloud to net rad'!F168+'4day cloud to net rad'!$I$3*(1+0.34*'4day cloud to net rad'!G168)</f>
        <v>0.30134319973642659</v>
      </c>
      <c r="F167" s="8">
        <f t="shared" si="2"/>
        <v>1.4462766114069399</v>
      </c>
    </row>
    <row r="168" spans="2:6" ht="17.100000000000001" customHeight="1" x14ac:dyDescent="0.3">
      <c r="B168" s="7">
        <v>43780</v>
      </c>
      <c r="C168" s="8">
        <f>0.408*'4day cloud to net rad'!F169*'4day cloud to net rad'!Q169</f>
        <v>-0.16218113539462309</v>
      </c>
      <c r="D168" s="8">
        <f>'4day cloud to net rad'!$I$3*900*'4day cloud to net rad'!G169*('4day cloud to net rad'!J169-'4day cloud to net rad'!K169)/('4day cloud to net rad'!E169+273)</f>
        <v>0.51624999554296613</v>
      </c>
      <c r="E168" s="8">
        <f>'4day cloud to net rad'!F169+'4day cloud to net rad'!$I$3*(1+0.34*'4day cloud to net rad'!G169)</f>
        <v>0.29989076891711158</v>
      </c>
      <c r="F168" s="8">
        <f t="shared" si="2"/>
        <v>1.1806594161829838</v>
      </c>
    </row>
    <row r="169" spans="2:6" ht="17.100000000000001" customHeight="1" x14ac:dyDescent="0.3">
      <c r="B169" s="7">
        <v>43781</v>
      </c>
      <c r="C169" s="8">
        <f>0.408*'4day cloud to net rad'!F170*'4day cloud to net rad'!Q170</f>
        <v>-0.10061532918880242</v>
      </c>
      <c r="D169" s="8">
        <f>'4day cloud to net rad'!$I$3*900*'4day cloud to net rad'!G170*('4day cloud to net rad'!J170-'4day cloud to net rad'!K170)/('4day cloud to net rad'!E170+273)</f>
        <v>0.52399280900895551</v>
      </c>
      <c r="E169" s="8">
        <f>'4day cloud to net rad'!F170+'4day cloud to net rad'!$I$3*(1+0.34*'4day cloud to net rad'!G170)</f>
        <v>0.28408418463915069</v>
      </c>
      <c r="F169" s="8">
        <f t="shared" si="2"/>
        <v>1.4903240050407434</v>
      </c>
    </row>
    <row r="170" spans="2:6" ht="17.100000000000001" customHeight="1" x14ac:dyDescent="0.3">
      <c r="B170" s="7">
        <v>43782</v>
      </c>
      <c r="C170" s="8">
        <f>0.408*'4day cloud to net rad'!F171*'4day cloud to net rad'!Q171</f>
        <v>-0.21254667744650801</v>
      </c>
      <c r="D170" s="8">
        <f>'4day cloud to net rad'!$I$3*900*'4day cloud to net rad'!G171*('4day cloud to net rad'!J171-'4day cloud to net rad'!K171)/('4day cloud to net rad'!E171+273)</f>
        <v>0.68963403945979929</v>
      </c>
      <c r="E170" s="8">
        <f>'4day cloud to net rad'!F171+'4day cloud to net rad'!$I$3*(1+0.34*'4day cloud to net rad'!G171)</f>
        <v>0.29136144373336476</v>
      </c>
      <c r="F170" s="8">
        <f t="shared" si="2"/>
        <v>1.6374416460191998</v>
      </c>
    </row>
    <row r="171" spans="2:6" ht="17.100000000000001" customHeight="1" x14ac:dyDescent="0.3">
      <c r="B171" s="7">
        <v>43783</v>
      </c>
      <c r="C171" s="8">
        <f>0.408*'4day cloud to net rad'!F172*'4day cloud to net rad'!Q172</f>
        <v>-0.22300408536268004</v>
      </c>
      <c r="D171" s="8">
        <f>'4day cloud to net rad'!$I$3*900*'4day cloud to net rad'!G172*('4day cloud to net rad'!J172-'4day cloud to net rad'!K172)/('4day cloud to net rad'!E172+273)</f>
        <v>0.68595865030751202</v>
      </c>
      <c r="E171" s="8">
        <f>'4day cloud to net rad'!F172+'4day cloud to net rad'!$I$3*(1+0.34*'4day cloud to net rad'!G172)</f>
        <v>0.28246960107382507</v>
      </c>
      <c r="F171" s="8">
        <f t="shared" si="2"/>
        <v>1.6389535836241584</v>
      </c>
    </row>
    <row r="172" spans="2:6" ht="17.100000000000001" customHeight="1" x14ac:dyDescent="0.3">
      <c r="B172" s="7">
        <v>43784</v>
      </c>
      <c r="C172" s="8">
        <f>0.408*'4day cloud to net rad'!F173*'4day cloud to net rad'!Q173</f>
        <v>-0.19875338222426739</v>
      </c>
      <c r="D172" s="8">
        <f>'4day cloud to net rad'!$I$3*900*'4day cloud to net rad'!G173*('4day cloud to net rad'!J173-'4day cloud to net rad'!K173)/('4day cloud to net rad'!E173+273)</f>
        <v>0.80010742949677449</v>
      </c>
      <c r="E172" s="8">
        <f>'4day cloud to net rad'!F173+'4day cloud to net rad'!$I$3*(1+0.34*'4day cloud to net rad'!G173)</f>
        <v>0.28406063184552111</v>
      </c>
      <c r="F172" s="8">
        <f t="shared" si="2"/>
        <v>2.1169918667206855</v>
      </c>
    </row>
    <row r="173" spans="2:6" ht="17.100000000000001" customHeight="1" x14ac:dyDescent="0.3">
      <c r="B173" s="7">
        <v>43785</v>
      </c>
      <c r="C173" s="8">
        <f>0.408*'4day cloud to net rad'!F174*'4day cloud to net rad'!Q174</f>
        <v>-0.30525877312699556</v>
      </c>
      <c r="D173" s="8">
        <f>'4day cloud to net rad'!$I$3*900*'4day cloud to net rad'!G174*('4day cloud to net rad'!J174-'4day cloud to net rad'!K174)/('4day cloud to net rad'!E174+273)</f>
        <v>0.80235375574995005</v>
      </c>
      <c r="E173" s="8">
        <f>'4day cloud to net rad'!F174+'4day cloud to net rad'!$I$3*(1+0.34*'4day cloud to net rad'!G174)</f>
        <v>0.29312012877641258</v>
      </c>
      <c r="F173" s="8">
        <f t="shared" si="2"/>
        <v>1.6958746050569959</v>
      </c>
    </row>
    <row r="174" spans="2:6" ht="17.100000000000001" customHeight="1" x14ac:dyDescent="0.3">
      <c r="B174" s="7">
        <v>43786</v>
      </c>
      <c r="C174" s="8">
        <f>0.408*'4day cloud to net rad'!F175*'4day cloud to net rad'!Q175</f>
        <v>-0.10881130096416376</v>
      </c>
      <c r="D174" s="8">
        <f>'4day cloud to net rad'!$I$3*900*'4day cloud to net rad'!G175*('4day cloud to net rad'!J175-'4day cloud to net rad'!K175)/('4day cloud to net rad'!E175+273)</f>
        <v>1.0160003889410163</v>
      </c>
      <c r="E174" s="8">
        <f>'4day cloud to net rad'!F175+'4day cloud to net rad'!$I$3*(1+0.34*'4day cloud to net rad'!G175)</f>
        <v>0.31919504289349487</v>
      </c>
      <c r="F174" s="8">
        <f t="shared" si="2"/>
        <v>2.8421152150522349</v>
      </c>
    </row>
    <row r="175" spans="2:6" ht="17.100000000000001" customHeight="1" x14ac:dyDescent="0.3">
      <c r="B175" s="7">
        <v>43787</v>
      </c>
      <c r="C175" s="8">
        <f>0.408*'4day cloud to net rad'!F176*'4day cloud to net rad'!Q176</f>
        <v>-0.14310035988019962</v>
      </c>
      <c r="D175" s="8">
        <f>'4day cloud to net rad'!$I$3*900*'4day cloud to net rad'!G176*('4day cloud to net rad'!J176-'4day cloud to net rad'!K176)/('4day cloud to net rad'!E176+273)</f>
        <v>0.88192007023194185</v>
      </c>
      <c r="E175" s="8">
        <f>'4day cloud to net rad'!F176+'4day cloud to net rad'!$I$3*(1+0.34*'4day cloud to net rad'!G176)</f>
        <v>0.30793951752076987</v>
      </c>
      <c r="F175" s="8">
        <f t="shared" si="2"/>
        <v>2.3992364354533042</v>
      </c>
    </row>
    <row r="176" spans="2:6" ht="17.100000000000001" customHeight="1" x14ac:dyDescent="0.3">
      <c r="B176" s="7">
        <v>43788</v>
      </c>
      <c r="C176" s="8">
        <f>0.408*'4day cloud to net rad'!F177*'4day cloud to net rad'!Q177</f>
        <v>-0.14551270881423359</v>
      </c>
      <c r="D176" s="8">
        <f>'4day cloud to net rad'!$I$3*900*'4day cloud to net rad'!G177*('4day cloud to net rad'!J177-'4day cloud to net rad'!K177)/('4day cloud to net rad'!E177+273)</f>
        <v>0.82419322999981504</v>
      </c>
      <c r="E176" s="8">
        <f>'4day cloud to net rad'!F177+'4day cloud to net rad'!$I$3*(1+0.34*'4day cloud to net rad'!G177)</f>
        <v>0.30163961376632276</v>
      </c>
      <c r="F176" s="8">
        <f t="shared" si="2"/>
        <v>2.249971456704452</v>
      </c>
    </row>
    <row r="177" spans="2:6" ht="17.100000000000001" customHeight="1" x14ac:dyDescent="0.3">
      <c r="B177" s="7">
        <v>43789</v>
      </c>
      <c r="C177" s="8">
        <f>0.408*'4day cloud to net rad'!F178*'4day cloud to net rad'!Q178</f>
        <v>-0.1852005494791735</v>
      </c>
      <c r="D177" s="8">
        <f>'4day cloud to net rad'!$I$3*900*'4day cloud to net rad'!G178*('4day cloud to net rad'!J178-'4day cloud to net rad'!K178)/('4day cloud to net rad'!E178+273)</f>
        <v>0.61110750202584374</v>
      </c>
      <c r="E177" s="8">
        <f>'4day cloud to net rad'!F178+'4day cloud to net rad'!$I$3*(1+0.34*'4day cloud to net rad'!G178)</f>
        <v>0.29765145021687506</v>
      </c>
      <c r="F177" s="8">
        <f t="shared" si="2"/>
        <v>1.4308915754865146</v>
      </c>
    </row>
    <row r="178" spans="2:6" ht="17.100000000000001" customHeight="1" x14ac:dyDescent="0.3">
      <c r="B178" s="7">
        <v>43790</v>
      </c>
      <c r="C178" s="8">
        <f>0.408*'4day cloud to net rad'!F179*'4day cloud to net rad'!Q179</f>
        <v>-0.21358143580437305</v>
      </c>
      <c r="D178" s="8">
        <f>'4day cloud to net rad'!$I$3*900*'4day cloud to net rad'!G179*('4day cloud to net rad'!J179-'4day cloud to net rad'!K179)/('4day cloud to net rad'!E179+273)</f>
        <v>0.61554950918375484</v>
      </c>
      <c r="E178" s="8">
        <f>'4day cloud to net rad'!F179+'4day cloud to net rad'!$I$3*(1+0.34*'4day cloud to net rad'!G179)</f>
        <v>0.28588256447541127</v>
      </c>
      <c r="F178" s="8">
        <f t="shared" si="2"/>
        <v>1.4060601216341579</v>
      </c>
    </row>
    <row r="179" spans="2:6" ht="17.100000000000001" customHeight="1" x14ac:dyDescent="0.3">
      <c r="B179" s="7">
        <v>43791</v>
      </c>
      <c r="C179" s="8">
        <f>0.408*'4day cloud to net rad'!F180*'4day cloud to net rad'!Q180</f>
        <v>-0.24724779002023234</v>
      </c>
      <c r="D179" s="8">
        <f>'4day cloud to net rad'!$I$3*900*'4day cloud to net rad'!G180*('4day cloud to net rad'!J180-'4day cloud to net rad'!K180)/('4day cloud to net rad'!E180+273)</f>
        <v>0.59540792269787157</v>
      </c>
      <c r="E179" s="8">
        <f>'4day cloud to net rad'!F180+'4day cloud to net rad'!$I$3*(1+0.34*'4day cloud to net rad'!G180)</f>
        <v>0.27690669304614435</v>
      </c>
      <c r="F179" s="8">
        <f t="shared" si="2"/>
        <v>1.2573193115979362</v>
      </c>
    </row>
    <row r="180" spans="2:6" ht="17.100000000000001" customHeight="1" x14ac:dyDescent="0.3">
      <c r="B180" s="7">
        <v>43792</v>
      </c>
      <c r="C180" s="8">
        <f>0.408*'4day cloud to net rad'!F181*'4day cloud to net rad'!Q181</f>
        <v>-0.25828150144117579</v>
      </c>
      <c r="D180" s="8">
        <f>'4day cloud to net rad'!$I$3*900*'4day cloud to net rad'!G181*('4day cloud to net rad'!J181-'4day cloud to net rad'!K181)/('4day cloud to net rad'!E181+273)</f>
        <v>0.65756750080378878</v>
      </c>
      <c r="E180" s="8">
        <f>'4day cloud to net rad'!F181+'4day cloud to net rad'!$I$3*(1+0.34*'4day cloud to net rad'!G181)</f>
        <v>0.2867877757997227</v>
      </c>
      <c r="F180" s="8">
        <f t="shared" si="2"/>
        <v>1.3922699398507594</v>
      </c>
    </row>
    <row r="181" spans="2:6" ht="17.100000000000001" customHeight="1" x14ac:dyDescent="0.3">
      <c r="B181" s="7">
        <v>43793</v>
      </c>
      <c r="C181" s="8">
        <f>0.408*'4day cloud to net rad'!F182*'4day cloud to net rad'!Q182</f>
        <v>-0.24559267720372624</v>
      </c>
      <c r="D181" s="8">
        <f>'4day cloud to net rad'!$I$3*900*'4day cloud to net rad'!G182*('4day cloud to net rad'!J182-'4day cloud to net rad'!K182)/('4day cloud to net rad'!E182+273)</f>
        <v>0.54569660307390944</v>
      </c>
      <c r="E181" s="8">
        <f>'4day cloud to net rad'!F182+'4day cloud to net rad'!$I$3*(1+0.34*'4day cloud to net rad'!G182)</f>
        <v>0.27600683422956712</v>
      </c>
      <c r="F181" s="8">
        <f t="shared" si="2"/>
        <v>1.0873061411971179</v>
      </c>
    </row>
    <row r="182" spans="2:6" ht="17.100000000000001" customHeight="1" x14ac:dyDescent="0.3">
      <c r="B182" s="7">
        <v>43794</v>
      </c>
      <c r="C182" s="8">
        <f>0.408*'4day cloud to net rad'!F183*'4day cloud to net rad'!Q183</f>
        <v>-0.20839694967537734</v>
      </c>
      <c r="D182" s="8">
        <f>'4day cloud to net rad'!$I$3*900*'4day cloud to net rad'!G183*('4day cloud to net rad'!J183-'4day cloud to net rad'!K183)/('4day cloud to net rad'!E183+273)</f>
        <v>0.79191065946763817</v>
      </c>
      <c r="E182" s="8">
        <f>'4day cloud to net rad'!F183+'4day cloud to net rad'!$I$3*(1+0.34*'4day cloud to net rad'!G183)</f>
        <v>0.29590453658737464</v>
      </c>
      <c r="F182" s="8">
        <f t="shared" si="2"/>
        <v>1.9719660824461911</v>
      </c>
    </row>
    <row r="183" spans="2:6" ht="17.100000000000001" customHeight="1" x14ac:dyDescent="0.3">
      <c r="B183" s="7">
        <v>43795</v>
      </c>
      <c r="C183" s="8">
        <f>0.408*'4day cloud to net rad'!F184*'4day cloud to net rad'!Q184</f>
        <v>-0.26027943883237686</v>
      </c>
      <c r="D183" s="8">
        <f>'4day cloud to net rad'!$I$3*900*'4day cloud to net rad'!G184*('4day cloud to net rad'!J184-'4day cloud to net rad'!K184)/('4day cloud to net rad'!E184+273)</f>
        <v>0.88310373933158259</v>
      </c>
      <c r="E183" s="8">
        <f>'4day cloud to net rad'!F184+'4day cloud to net rad'!$I$3*(1+0.34*'4day cloud to net rad'!G184)</f>
        <v>0.29809062881481541</v>
      </c>
      <c r="F183" s="8">
        <f t="shared" si="2"/>
        <v>2.0893790018676723</v>
      </c>
    </row>
    <row r="184" spans="2:6" ht="17.100000000000001" customHeight="1" x14ac:dyDescent="0.3">
      <c r="B184" s="7">
        <v>43796</v>
      </c>
      <c r="C184" s="8">
        <f>0.408*'4day cloud to net rad'!F185*'4day cloud to net rad'!Q185</f>
        <v>-0.18731786787696925</v>
      </c>
      <c r="D184" s="8">
        <f>'4day cloud to net rad'!$I$3*900*'4day cloud to net rad'!G185*('4day cloud to net rad'!J185-'4day cloud to net rad'!K185)/('4day cloud to net rad'!E185+273)</f>
        <v>0.81441781054361917</v>
      </c>
      <c r="E184" s="8">
        <f>'4day cloud to net rad'!F185+'4day cloud to net rad'!$I$3*(1+0.34*'4day cloud to net rad'!G185)</f>
        <v>0.30123128580953829</v>
      </c>
      <c r="F184" s="8">
        <f t="shared" si="2"/>
        <v>2.0817888851795794</v>
      </c>
    </row>
    <row r="185" spans="2:6" ht="17.100000000000001" customHeight="1" x14ac:dyDescent="0.3">
      <c r="B185" s="7">
        <v>43797</v>
      </c>
      <c r="C185" s="8">
        <f>0.408*'4day cloud to net rad'!F186*'4day cloud to net rad'!Q186</f>
        <v>-0.17502982729037633</v>
      </c>
      <c r="D185" s="8">
        <f>'4day cloud to net rad'!$I$3*900*'4day cloud to net rad'!G186*('4day cloud to net rad'!J186-'4day cloud to net rad'!K186)/('4day cloud to net rad'!E186+273)</f>
        <v>0.66024755922458955</v>
      </c>
      <c r="E185" s="8">
        <f>'4day cloud to net rad'!F186+'4day cloud to net rad'!$I$3*(1+0.34*'4day cloud to net rad'!G186)</f>
        <v>0.28993599434820805</v>
      </c>
      <c r="F185" s="8">
        <f t="shared" si="2"/>
        <v>1.6735339571239136</v>
      </c>
    </row>
    <row r="186" spans="2:6" ht="17.100000000000001" customHeight="1" x14ac:dyDescent="0.3">
      <c r="B186" s="7">
        <v>43798</v>
      </c>
      <c r="C186" s="8">
        <f>0.408*'4day cloud to net rad'!F187*'4day cloud to net rad'!Q187</f>
        <v>-0.1935560145734912</v>
      </c>
      <c r="D186" s="8">
        <f>'4day cloud to net rad'!$I$3*900*'4day cloud to net rad'!G187*('4day cloud to net rad'!J187-'4day cloud to net rad'!K187)/('4day cloud to net rad'!E187+273)</f>
        <v>0.92626299718861516</v>
      </c>
      <c r="E186" s="8">
        <f>'4day cloud to net rad'!F187+'4day cloud to net rad'!$I$3*(1+0.34*'4day cloud to net rad'!G187)</f>
        <v>0.30298689595634054</v>
      </c>
      <c r="F186" s="8">
        <f t="shared" si="2"/>
        <v>2.4182794450645311</v>
      </c>
    </row>
    <row r="187" spans="2:6" ht="17.100000000000001" customHeight="1" x14ac:dyDescent="0.3">
      <c r="B187" s="7">
        <v>43799</v>
      </c>
      <c r="C187" s="8">
        <f>0.408*'4day cloud to net rad'!F188*'4day cloud to net rad'!Q188</f>
        <v>-0.15313159022462694</v>
      </c>
      <c r="D187" s="8">
        <f>'4day cloud to net rad'!$I$3*900*'4day cloud to net rad'!G188*('4day cloud to net rad'!J188-'4day cloud to net rad'!K188)/('4day cloud to net rad'!E188+273)</f>
        <v>0.90737104376189637</v>
      </c>
      <c r="E187" s="8">
        <f>'4day cloud to net rad'!F188+'4day cloud to net rad'!$I$3*(1+0.34*'4day cloud to net rad'!G188)</f>
        <v>0.30119251737786734</v>
      </c>
      <c r="F187" s="8">
        <f t="shared" si="2"/>
        <v>2.5041772621164511</v>
      </c>
    </row>
    <row r="188" spans="2:6" ht="17.100000000000001" customHeight="1" x14ac:dyDescent="0.3">
      <c r="B188" s="7">
        <v>43800</v>
      </c>
      <c r="C188" s="8">
        <f>0.408*'4day cloud to net rad'!F189*'4day cloud to net rad'!Q189</f>
        <v>-3.4966024495546629E-4</v>
      </c>
      <c r="D188" s="8">
        <f>'4day cloud to net rad'!$I$3*900*'4day cloud to net rad'!G189*('4day cloud to net rad'!J189-'4day cloud to net rad'!K189)/('4day cloud to net rad'!E189+273)</f>
        <v>0.89567204498932362</v>
      </c>
      <c r="E188" s="8">
        <f>'4day cloud to net rad'!F189+'4day cloud to net rad'!$I$3*(1+0.34*'4day cloud to net rad'!G189)</f>
        <v>0.30031393188237376</v>
      </c>
      <c r="F188" s="8">
        <f t="shared" si="2"/>
        <v>2.9812882110812158</v>
      </c>
    </row>
    <row r="189" spans="2:6" ht="17.100000000000001" customHeight="1" x14ac:dyDescent="0.3">
      <c r="B189" s="7">
        <v>43801</v>
      </c>
      <c r="C189" s="8">
        <f>0.408*'4day cloud to net rad'!F190*'4day cloud to net rad'!Q190</f>
        <v>-4.6351646862449289E-2</v>
      </c>
      <c r="D189" s="8">
        <f>'4day cloud to net rad'!$I$3*900*'4day cloud to net rad'!G190*('4day cloud to net rad'!J190-'4day cloud to net rad'!K190)/('4day cloud to net rad'!E190+273)</f>
        <v>0.31457032726946343</v>
      </c>
      <c r="E189" s="8">
        <f>'4day cloud to net rad'!F190+'4day cloud to net rad'!$I$3*(1+0.34*'4day cloud to net rad'!G190)</f>
        <v>0.27784718840272943</v>
      </c>
      <c r="F189" s="8">
        <f t="shared" si="2"/>
        <v>0.96534603048867595</v>
      </c>
    </row>
    <row r="190" spans="2:6" ht="17.100000000000001" customHeight="1" x14ac:dyDescent="0.3">
      <c r="B190" s="7">
        <v>43802</v>
      </c>
      <c r="C190" s="8">
        <f>0.408*'4day cloud to net rad'!F191*'4day cloud to net rad'!Q191</f>
        <v>-0.14662633113168397</v>
      </c>
      <c r="D190" s="8">
        <f>'4day cloud to net rad'!$I$3*900*'4day cloud to net rad'!G191*('4day cloud to net rad'!J191-'4day cloud to net rad'!K191)/('4day cloud to net rad'!E191+273)</f>
        <v>0.51238377197815688</v>
      </c>
      <c r="E190" s="8">
        <f>'4day cloud to net rad'!F191+'4day cloud to net rad'!$I$3*(1+0.34*'4day cloud to net rad'!G191)</f>
        <v>0.28875278362475454</v>
      </c>
      <c r="F190" s="8">
        <f t="shared" si="2"/>
        <v>1.2666802247066435</v>
      </c>
    </row>
    <row r="191" spans="2:6" ht="17.100000000000001" customHeight="1" x14ac:dyDescent="0.3">
      <c r="B191" s="7">
        <v>43803</v>
      </c>
      <c r="C191" s="8">
        <f>0.408*'4day cloud to net rad'!F192*'4day cloud to net rad'!Q192</f>
        <v>-0.1968606420941941</v>
      </c>
      <c r="D191" s="8">
        <f>'4day cloud to net rad'!$I$3*900*'4day cloud to net rad'!G192*('4day cloud to net rad'!J192-'4day cloud to net rad'!K192)/('4day cloud to net rad'!E192+273)</f>
        <v>0.66769561821165579</v>
      </c>
      <c r="E191" s="8">
        <f>'4day cloud to net rad'!F192+'4day cloud to net rad'!$I$3*(1+0.34*'4day cloud to net rad'!G192)</f>
        <v>0.292238819105758</v>
      </c>
      <c r="F191" s="8">
        <f t="shared" si="2"/>
        <v>1.611130846881337</v>
      </c>
    </row>
    <row r="192" spans="2:6" ht="17.100000000000001" customHeight="1" x14ac:dyDescent="0.3">
      <c r="B192" s="7">
        <v>43804</v>
      </c>
      <c r="C192" s="8">
        <f>0.408*'4day cloud to net rad'!F193*'4day cloud to net rad'!Q193</f>
        <v>-0.13909009192759123</v>
      </c>
      <c r="D192" s="8">
        <f>'4day cloud to net rad'!$I$3*900*'4day cloud to net rad'!G193*('4day cloud to net rad'!J193-'4day cloud to net rad'!K193)/('4day cloud to net rad'!E193+273)</f>
        <v>0.65203515295188674</v>
      </c>
      <c r="E192" s="8">
        <f>'4day cloud to net rad'!F193+'4day cloud to net rad'!$I$3*(1+0.34*'4day cloud to net rad'!G193)</f>
        <v>0.27905331752863705</v>
      </c>
      <c r="F192" s="8">
        <f t="shared" si="2"/>
        <v>1.83816148672612</v>
      </c>
    </row>
    <row r="193" spans="2:6" ht="17.100000000000001" customHeight="1" x14ac:dyDescent="0.3">
      <c r="B193" s="7">
        <v>43805</v>
      </c>
      <c r="C193" s="8">
        <f>0.408*'4day cloud to net rad'!F194*'4day cloud to net rad'!Q194</f>
        <v>-0.1727784028544859</v>
      </c>
      <c r="D193" s="8">
        <f>'4day cloud to net rad'!$I$3*900*'4day cloud to net rad'!G194*('4day cloud to net rad'!J194-'4day cloud to net rad'!K194)/('4day cloud to net rad'!E194+273)</f>
        <v>0.59422280330213073</v>
      </c>
      <c r="E193" s="8">
        <f>'4day cloud to net rad'!F194+'4day cloud to net rad'!$I$3*(1+0.34*'4day cloud to net rad'!G194)</f>
        <v>0.28408418463915069</v>
      </c>
      <c r="F193" s="8">
        <f t="shared" si="2"/>
        <v>1.483519404584144</v>
      </c>
    </row>
    <row r="194" spans="2:6" ht="17.100000000000001" customHeight="1" x14ac:dyDescent="0.3">
      <c r="B194" s="7">
        <v>43806</v>
      </c>
      <c r="C194" s="8">
        <f>0.408*'4day cloud to net rad'!F195*'4day cloud to net rad'!Q195</f>
        <v>-0.19140717139431007</v>
      </c>
      <c r="D194" s="8">
        <f>'4day cloud to net rad'!$I$3*900*'4day cloud to net rad'!G195*('4day cloud to net rad'!J195-'4day cloud to net rad'!K195)/('4day cloud to net rad'!E195+273)</f>
        <v>0.92626299718861516</v>
      </c>
      <c r="E194" s="8">
        <f>'4day cloud to net rad'!F195+'4day cloud to net rad'!$I$3*(1+0.34*'4day cloud to net rad'!G195)</f>
        <v>0.30298689595634054</v>
      </c>
      <c r="F194" s="8">
        <f t="shared" si="2"/>
        <v>2.4253716434660446</v>
      </c>
    </row>
    <row r="195" spans="2:6" ht="17.100000000000001" customHeight="1" x14ac:dyDescent="0.3">
      <c r="B195" s="7">
        <v>43807</v>
      </c>
      <c r="C195" s="8">
        <f>0.408*'4day cloud to net rad'!F196*'4day cloud to net rad'!Q196</f>
        <v>-0.15134727707781734</v>
      </c>
      <c r="D195" s="8">
        <f>'4day cloud to net rad'!$I$3*900*'4day cloud to net rad'!G196*('4day cloud to net rad'!J196-'4day cloud to net rad'!K196)/('4day cloud to net rad'!E196+273)</f>
        <v>0.90737104376189637</v>
      </c>
      <c r="E195" s="8">
        <f>'4day cloud to net rad'!F196+'4day cloud to net rad'!$I$3*(1+0.34*'4day cloud to net rad'!G196)</f>
        <v>0.30119251737786734</v>
      </c>
      <c r="F195" s="8">
        <f t="shared" si="2"/>
        <v>2.5101014237202768</v>
      </c>
    </row>
    <row r="196" spans="2:6" ht="17.100000000000001" customHeight="1" x14ac:dyDescent="0.3">
      <c r="B196" s="7">
        <v>43808</v>
      </c>
      <c r="C196" s="8">
        <f>0.408*'4day cloud to net rad'!F197*'4day cloud to net rad'!Q197</f>
        <v>5.1447053256550932E-4</v>
      </c>
      <c r="D196" s="8">
        <f>'4day cloud to net rad'!$I$3*900*'4day cloud to net rad'!G197*('4day cloud to net rad'!J197-'4day cloud to net rad'!K197)/('4day cloud to net rad'!E197+273)</f>
        <v>0.89567204498932362</v>
      </c>
      <c r="E196" s="8">
        <f>'4day cloud to net rad'!F197+'4day cloud to net rad'!$I$3*(1+0.34*'4day cloud to net rad'!G197)</f>
        <v>0.30031393188237376</v>
      </c>
      <c r="F196" s="8">
        <f t="shared" si="2"/>
        <v>2.9841656359549291</v>
      </c>
    </row>
    <row r="197" spans="2:6" ht="17.100000000000001" customHeight="1" x14ac:dyDescent="0.3">
      <c r="B197" s="7">
        <v>43809</v>
      </c>
      <c r="C197" s="8">
        <f>0.408*'4day cloud to net rad'!F198*'4day cloud to net rad'!Q198</f>
        <v>-0.2281197634426419</v>
      </c>
      <c r="D197" s="8">
        <f>'4day cloud to net rad'!$I$3*900*'4day cloud to net rad'!G198*('4day cloud to net rad'!J198-'4day cloud to net rad'!K198)/('4day cloud to net rad'!E198+273)</f>
        <v>0.84853203215195827</v>
      </c>
      <c r="E197" s="8">
        <f>'4day cloud to net rad'!F198+'4day cloud to net rad'!$I$3*(1+0.34*'4day cloud to net rad'!G198)</f>
        <v>0.29444950079280485</v>
      </c>
      <c r="F197" s="8">
        <f t="shared" si="2"/>
        <v>2.107024352355352</v>
      </c>
    </row>
    <row r="198" spans="2:6" ht="17.100000000000001" customHeight="1" x14ac:dyDescent="0.3">
      <c r="B198" s="7">
        <v>43810</v>
      </c>
      <c r="C198" s="8">
        <f>0.408*'4day cloud to net rad'!F199*'4day cloud to net rad'!Q199</f>
        <v>-0.21757558837350241</v>
      </c>
      <c r="D198" s="8">
        <f>'4day cloud to net rad'!$I$3*900*'4day cloud to net rad'!G199*('4day cloud to net rad'!J199-'4day cloud to net rad'!K199)/('4day cloud to net rad'!E199+273)</f>
        <v>0.70852782471665254</v>
      </c>
      <c r="E198" s="8">
        <f>'4day cloud to net rad'!F199+'4day cloud to net rad'!$I$3*(1+0.34*'4day cloud to net rad'!G199)</f>
        <v>0.28682717156866078</v>
      </c>
      <c r="F198" s="8">
        <f t="shared" si="2"/>
        <v>1.7116657172266045</v>
      </c>
    </row>
    <row r="199" spans="2:6" ht="17.100000000000001" customHeight="1" x14ac:dyDescent="0.3">
      <c r="B199" s="7">
        <v>43811</v>
      </c>
      <c r="C199" s="8">
        <f>0.408*'4day cloud to net rad'!F200*'4day cloud to net rad'!Q200</f>
        <v>-0.10038223017430092</v>
      </c>
      <c r="D199" s="8">
        <f>'4day cloud to net rad'!$I$3*900*'4day cloud to net rad'!G200*('4day cloud to net rad'!J200-'4day cloud to net rad'!K200)/('4day cloud to net rad'!E200+273)</f>
        <v>0.97132813269054452</v>
      </c>
      <c r="E199" s="8">
        <f>'4day cloud to net rad'!F200+'4day cloud to net rad'!$I$3*(1+0.34*'4day cloud to net rad'!G200)</f>
        <v>0.31785673962903427</v>
      </c>
      <c r="F199" s="8">
        <f t="shared" ref="F199:F262" si="3">(C199+D199)/E199</f>
        <v>2.7400580007606923</v>
      </c>
    </row>
    <row r="200" spans="2:6" ht="17.100000000000001" customHeight="1" x14ac:dyDescent="0.3">
      <c r="B200" s="7">
        <v>43812</v>
      </c>
      <c r="C200" s="8">
        <f>0.408*'4day cloud to net rad'!F201*'4day cloud to net rad'!Q201</f>
        <v>-0.14744233466935364</v>
      </c>
      <c r="D200" s="8">
        <f>'4day cloud to net rad'!$I$3*900*'4day cloud to net rad'!G201*('4day cloud to net rad'!J201-'4day cloud to net rad'!K201)/('4day cloud to net rad'!E201+273)</f>
        <v>1.0484302770149614</v>
      </c>
      <c r="E200" s="8">
        <f>'4day cloud to net rad'!F201+'4day cloud to net rad'!$I$3*(1+0.34*'4day cloud to net rad'!G201)</f>
        <v>0.31559371541788639</v>
      </c>
      <c r="F200" s="8">
        <f t="shared" si="3"/>
        <v>2.8548982388720403</v>
      </c>
    </row>
    <row r="201" spans="2:6" ht="17.100000000000001" customHeight="1" x14ac:dyDescent="0.3">
      <c r="B201" s="7">
        <v>43813</v>
      </c>
      <c r="C201" s="8">
        <f>0.408*'4day cloud to net rad'!F202*'4day cloud to net rad'!Q202</f>
        <v>-9.7901583215335861E-2</v>
      </c>
      <c r="D201" s="8">
        <f>'4day cloud to net rad'!$I$3*900*'4day cloud to net rad'!G202*('4day cloud to net rad'!J202-'4day cloud to net rad'!K202)/('4day cloud to net rad'!E202+273)</f>
        <v>0.6921487974009265</v>
      </c>
      <c r="E201" s="8">
        <f>'4day cloud to net rad'!F202+'4day cloud to net rad'!$I$3*(1+0.34*'4day cloud to net rad'!G202)</f>
        <v>0.29578780405726535</v>
      </c>
      <c r="F201" s="8">
        <f t="shared" si="3"/>
        <v>2.0090321711524752</v>
      </c>
    </row>
    <row r="202" spans="2:6" ht="17.100000000000001" customHeight="1" x14ac:dyDescent="0.3">
      <c r="B202" s="7">
        <v>43814</v>
      </c>
      <c r="C202" s="8">
        <f>0.408*'4day cloud to net rad'!F203*'4day cloud to net rad'!Q203</f>
        <v>-0.18702441472656925</v>
      </c>
      <c r="D202" s="8">
        <f>'4day cloud to net rad'!$I$3*900*'4day cloud to net rad'!G203*('4day cloud to net rad'!J203-'4day cloud to net rad'!K203)/('4day cloud to net rad'!E203+273)</f>
        <v>0.91126443250772549</v>
      </c>
      <c r="E202" s="8">
        <f>'4day cloud to net rad'!F203+'4day cloud to net rad'!$I$3*(1+0.34*'4day cloud to net rad'!G203)</f>
        <v>0.30163961376632276</v>
      </c>
      <c r="F202" s="8">
        <f t="shared" si="3"/>
        <v>2.4010109572087499</v>
      </c>
    </row>
    <row r="203" spans="2:6" ht="17.100000000000001" customHeight="1" x14ac:dyDescent="0.3">
      <c r="B203" s="7">
        <v>43815</v>
      </c>
      <c r="C203" s="8">
        <f>0.408*'4day cloud to net rad'!F204*'4day cloud to net rad'!Q204</f>
        <v>-0.11291479803868153</v>
      </c>
      <c r="D203" s="8">
        <f>'4day cloud to net rad'!$I$3*900*'4day cloud to net rad'!G204*('4day cloud to net rad'!J204-'4day cloud to net rad'!K204)/('4day cloud to net rad'!E204+273)</f>
        <v>0.91763637702705103</v>
      </c>
      <c r="E203" s="8">
        <f>'4day cloud to net rad'!F204+'4day cloud to net rad'!$I$3*(1+0.34*'4day cloud to net rad'!G204)</f>
        <v>0.29897193848546988</v>
      </c>
      <c r="F203" s="8">
        <f t="shared" si="3"/>
        <v>2.6916291310312364</v>
      </c>
    </row>
    <row r="204" spans="2:6" ht="17.100000000000001" customHeight="1" x14ac:dyDescent="0.3">
      <c r="B204" s="7">
        <v>43816</v>
      </c>
      <c r="C204" s="8">
        <f>0.408*'4day cloud to net rad'!F205*'4day cloud to net rad'!Q205</f>
        <v>-0.15401828105258242</v>
      </c>
      <c r="D204" s="8">
        <f>'4day cloud to net rad'!$I$3*900*'4day cloud to net rad'!G205*('4day cloud to net rad'!J205-'4day cloud to net rad'!K205)/('4day cloud to net rad'!E205+273)</f>
        <v>0.93728096924972404</v>
      </c>
      <c r="E204" s="8">
        <f>'4day cloud to net rad'!F205+'4day cloud to net rad'!$I$3*(1+0.34*'4day cloud to net rad'!G205)</f>
        <v>0.29677603674310538</v>
      </c>
      <c r="F204" s="8">
        <f t="shared" si="3"/>
        <v>2.6392383185410209</v>
      </c>
    </row>
    <row r="205" spans="2:6" ht="17.100000000000001" customHeight="1" x14ac:dyDescent="0.3">
      <c r="B205" s="7">
        <v>43817</v>
      </c>
      <c r="C205" s="8">
        <f>0.408*'4day cloud to net rad'!F206*'4day cloud to net rad'!Q206</f>
        <v>7.2910909329810276E-3</v>
      </c>
      <c r="D205" s="8">
        <f>'4day cloud to net rad'!$I$3*900*'4day cloud to net rad'!G206*('4day cloud to net rad'!J206-'4day cloud to net rad'!K206)/('4day cloud to net rad'!E206+273)</f>
        <v>0.68432807798798545</v>
      </c>
      <c r="E205" s="8">
        <f>'4day cloud to net rad'!F206+'4day cloud to net rad'!$I$3*(1+0.34*'4day cloud to net rad'!G206)</f>
        <v>0.30871807220991304</v>
      </c>
      <c r="F205" s="8">
        <f t="shared" si="3"/>
        <v>2.2402937540070531</v>
      </c>
    </row>
    <row r="206" spans="2:6" ht="17.100000000000001" customHeight="1" x14ac:dyDescent="0.3">
      <c r="B206" s="7">
        <v>43818</v>
      </c>
      <c r="C206" s="8">
        <f>0.408*'4day cloud to net rad'!F207*'4day cloud to net rad'!Q207</f>
        <v>5.8357415431791026E-3</v>
      </c>
      <c r="D206" s="8">
        <f>'4day cloud to net rad'!$I$3*900*'4day cloud to net rad'!G207*('4day cloud to net rad'!J207-'4day cloud to net rad'!K207)/('4day cloud to net rad'!E207+273)</f>
        <v>0.49421426353344677</v>
      </c>
      <c r="E206" s="8">
        <f>'4day cloud to net rad'!F207+'4day cloud to net rad'!$I$3*(1+0.34*'4day cloud to net rad'!G207)</f>
        <v>0.28594783079876041</v>
      </c>
      <c r="F206" s="8">
        <f t="shared" si="3"/>
        <v>1.7487455794988798</v>
      </c>
    </row>
    <row r="207" spans="2:6" ht="17.100000000000001" customHeight="1" x14ac:dyDescent="0.3">
      <c r="B207" s="7">
        <v>43819</v>
      </c>
      <c r="C207" s="8">
        <f>0.408*'4day cloud to net rad'!F208*'4day cloud to net rad'!Q208</f>
        <v>-5.4223277253078052E-2</v>
      </c>
      <c r="D207" s="8">
        <f>'4day cloud to net rad'!$I$3*900*'4day cloud to net rad'!G208*('4day cloud to net rad'!J208-'4day cloud to net rad'!K208)/('4day cloud to net rad'!E208+273)</f>
        <v>0.39605830186720337</v>
      </c>
      <c r="E207" s="8">
        <f>'4day cloud to net rad'!F208+'4day cloud to net rad'!$I$3*(1+0.34*'4day cloud to net rad'!G208)</f>
        <v>0.2742442113806457</v>
      </c>
      <c r="F207" s="8">
        <f t="shared" si="3"/>
        <v>1.2464621327582548</v>
      </c>
    </row>
    <row r="208" spans="2:6" ht="17.100000000000001" customHeight="1" x14ac:dyDescent="0.3">
      <c r="B208" s="7">
        <v>43820</v>
      </c>
      <c r="C208" s="8">
        <f>0.408*'4day cloud to net rad'!F209*'4day cloud to net rad'!Q209</f>
        <v>-2.4040173713900478E-2</v>
      </c>
      <c r="D208" s="8">
        <f>'4day cloud to net rad'!$I$3*900*'4day cloud to net rad'!G209*('4day cloud to net rad'!J209-'4day cloud to net rad'!K209)/('4day cloud to net rad'!E209+273)</f>
        <v>0.6471156060823452</v>
      </c>
      <c r="E208" s="8">
        <f>'4day cloud to net rad'!F209+'4day cloud to net rad'!$I$3*(1+0.34*'4day cloud to net rad'!G209)</f>
        <v>0.30262784645216273</v>
      </c>
      <c r="F208" s="8">
        <f t="shared" si="3"/>
        <v>2.0588833435952041</v>
      </c>
    </row>
    <row r="209" spans="2:6" ht="17.100000000000001" customHeight="1" x14ac:dyDescent="0.3">
      <c r="B209" s="7">
        <v>43821</v>
      </c>
      <c r="C209" s="8">
        <f>0.408*'4day cloud to net rad'!F210*'4day cloud to net rad'!Q210</f>
        <v>-4.4756652837423548E-2</v>
      </c>
      <c r="D209" s="8">
        <f>'4day cloud to net rad'!$I$3*900*'4day cloud to net rad'!G210*('4day cloud to net rad'!J210-'4day cloud to net rad'!K210)/('4day cloud to net rad'!E210+273)</f>
        <v>0.37176493222754775</v>
      </c>
      <c r="E209" s="8">
        <f>'4day cloud to net rad'!F210+'4day cloud to net rad'!$I$3*(1+0.34*'4day cloud to net rad'!G210)</f>
        <v>0.28955080782084419</v>
      </c>
      <c r="F209" s="8">
        <f t="shared" si="3"/>
        <v>1.129364072064535</v>
      </c>
    </row>
    <row r="210" spans="2:6" ht="17.100000000000001" customHeight="1" x14ac:dyDescent="0.3">
      <c r="B210" s="7">
        <v>43822</v>
      </c>
      <c r="C210" s="8">
        <f>0.408*'4day cloud to net rad'!F211*'4day cloud to net rad'!Q211</f>
        <v>-0.14434310722858504</v>
      </c>
      <c r="D210" s="8">
        <f>'4day cloud to net rad'!$I$3*900*'4day cloud to net rad'!G211*('4day cloud to net rad'!J211-'4day cloud to net rad'!K211)/('4day cloud to net rad'!E211+273)</f>
        <v>0.51238377197815688</v>
      </c>
      <c r="E210" s="8">
        <f>'4day cloud to net rad'!F211+'4day cloud to net rad'!$I$3*(1+0.34*'4day cloud to net rad'!G211)</f>
        <v>0.28875278362475454</v>
      </c>
      <c r="F210" s="8">
        <f t="shared" si="3"/>
        <v>1.2745874174077401</v>
      </c>
    </row>
    <row r="211" spans="2:6" ht="17.100000000000001" customHeight="1" x14ac:dyDescent="0.3">
      <c r="B211" s="7">
        <v>43823</v>
      </c>
      <c r="C211" s="8">
        <f>0.408*'4day cloud to net rad'!F212*'4day cloud to net rad'!Q212</f>
        <v>-0.19458838510339929</v>
      </c>
      <c r="D211" s="8">
        <f>'4day cloud to net rad'!$I$3*900*'4day cloud to net rad'!G212*('4day cloud to net rad'!J212-'4day cloud to net rad'!K212)/('4day cloud to net rad'!E212+273)</f>
        <v>0.66769561821165579</v>
      </c>
      <c r="E211" s="8">
        <f>'4day cloud to net rad'!F212+'4day cloud to net rad'!$I$3*(1+0.34*'4day cloud to net rad'!G212)</f>
        <v>0.292238819105758</v>
      </c>
      <c r="F211" s="8">
        <f t="shared" si="3"/>
        <v>1.6189061896566324</v>
      </c>
    </row>
    <row r="212" spans="2:6" ht="17.100000000000001" customHeight="1" x14ac:dyDescent="0.3">
      <c r="B212" s="7">
        <v>43824</v>
      </c>
      <c r="C212" s="8">
        <f>0.408*'4day cloud to net rad'!F213*'4day cloud to net rad'!Q213</f>
        <v>-0.1375964209067147</v>
      </c>
      <c r="D212" s="8">
        <f>'4day cloud to net rad'!$I$3*900*'4day cloud to net rad'!G213*('4day cloud to net rad'!J213-'4day cloud to net rad'!K213)/('4day cloud to net rad'!E213+273)</f>
        <v>0.65203515295188674</v>
      </c>
      <c r="E212" s="8">
        <f>'4day cloud to net rad'!F213+'4day cloud to net rad'!$I$3*(1+0.34*'4day cloud to net rad'!G213)</f>
        <v>0.27905331752863705</v>
      </c>
      <c r="F212" s="8">
        <f t="shared" si="3"/>
        <v>1.8435141233982255</v>
      </c>
    </row>
    <row r="213" spans="2:6" ht="17.100000000000001" customHeight="1" x14ac:dyDescent="0.3">
      <c r="B213" s="7">
        <v>43825</v>
      </c>
      <c r="C213" s="8">
        <f>0.408*'4day cloud to net rad'!F214*'4day cloud to net rad'!Q214</f>
        <v>-0.12882060128015274</v>
      </c>
      <c r="D213" s="8">
        <f>'4day cloud to net rad'!$I$3*900*'4day cloud to net rad'!G214*('4day cloud to net rad'!J214-'4day cloud to net rad'!K214)/('4day cloud to net rad'!E214+273)</f>
        <v>0.52866095718581307</v>
      </c>
      <c r="E213" s="8">
        <f>'4day cloud to net rad'!F214+'4day cloud to net rad'!$I$3*(1+0.34*'4day cloud to net rad'!G214)</f>
        <v>0.27026238107345679</v>
      </c>
      <c r="F213" s="8">
        <f t="shared" si="3"/>
        <v>1.479452502111215</v>
      </c>
    </row>
    <row r="214" spans="2:6" ht="17.100000000000001" customHeight="1" x14ac:dyDescent="0.3">
      <c r="B214" s="7">
        <v>43826</v>
      </c>
      <c r="C214" s="8">
        <f>0.408*'4day cloud to net rad'!F215*'4day cloud to net rad'!Q215</f>
        <v>-9.8870958493864153E-2</v>
      </c>
      <c r="D214" s="8">
        <f>'4day cloud to net rad'!$I$3*900*'4day cloud to net rad'!G215*('4day cloud to net rad'!J215-'4day cloud to net rad'!K215)/('4day cloud to net rad'!E215+273)</f>
        <v>0.72810701726050464</v>
      </c>
      <c r="E214" s="8">
        <f>'4day cloud to net rad'!F215+'4day cloud to net rad'!$I$3*(1+0.34*'4day cloud to net rad'!G215)</f>
        <v>0.29203084016110914</v>
      </c>
      <c r="F214" s="8">
        <f t="shared" si="3"/>
        <v>2.1546904375561846</v>
      </c>
    </row>
    <row r="215" spans="2:6" ht="17.100000000000001" customHeight="1" x14ac:dyDescent="0.3">
      <c r="B215" s="7">
        <v>43827</v>
      </c>
      <c r="C215" s="8">
        <f>0.408*'4day cloud to net rad'!F216*'4day cloud to net rad'!Q216</f>
        <v>-0.18140151866026688</v>
      </c>
      <c r="D215" s="8">
        <f>'4day cloud to net rad'!$I$3*900*'4day cloud to net rad'!G216*('4day cloud to net rad'!J216-'4day cloud to net rad'!K216)/('4day cloud to net rad'!E216+273)</f>
        <v>0.53706104788692732</v>
      </c>
      <c r="E215" s="8">
        <f>'4day cloud to net rad'!F216+'4day cloud to net rad'!$I$3*(1+0.34*'4day cloud to net rad'!G216)</f>
        <v>0.27948351566022145</v>
      </c>
      <c r="F215" s="8">
        <f t="shared" si="3"/>
        <v>1.2725599518328981</v>
      </c>
    </row>
    <row r="216" spans="2:6" ht="17.100000000000001" customHeight="1" x14ac:dyDescent="0.3">
      <c r="B216" s="7">
        <v>43828</v>
      </c>
      <c r="C216" s="8">
        <f>0.408*'4day cloud to net rad'!F217*'4day cloud to net rad'!Q217</f>
        <v>-0.1772261343222476</v>
      </c>
      <c r="D216" s="8">
        <f>'4day cloud to net rad'!$I$3*900*'4day cloud to net rad'!G217*('4day cloud to net rad'!J217-'4day cloud to net rad'!K217)/('4day cloud to net rad'!E217+273)</f>
        <v>0.63906157432530775</v>
      </c>
      <c r="E216" s="8">
        <f>'4day cloud to net rad'!F217+'4day cloud to net rad'!$I$3*(1+0.34*'4day cloud to net rad'!G217)</f>
        <v>0.2978626936946116</v>
      </c>
      <c r="F216" s="8">
        <f t="shared" si="3"/>
        <v>1.5504977621553513</v>
      </c>
    </row>
    <row r="217" spans="2:6" ht="17.100000000000001" customHeight="1" x14ac:dyDescent="0.3">
      <c r="B217" s="7">
        <v>43829</v>
      </c>
      <c r="C217" s="8">
        <f>0.408*'4day cloud to net rad'!F218*'4day cloud to net rad'!Q218</f>
        <v>-0.29404013115220812</v>
      </c>
      <c r="D217" s="8">
        <f>'4day cloud to net rad'!$I$3*900*'4day cloud to net rad'!G218*('4day cloud to net rad'!J218-'4day cloud to net rad'!K218)/('4day cloud to net rad'!E218+273)</f>
        <v>1.1670600083635638</v>
      </c>
      <c r="E217" s="8">
        <f>'4day cloud to net rad'!F218+'4day cloud to net rad'!$I$3*(1+0.34*'4day cloud to net rad'!G218)</f>
        <v>0.3223791773216993</v>
      </c>
      <c r="F217" s="8">
        <f t="shared" si="3"/>
        <v>2.7080529346353441</v>
      </c>
    </row>
    <row r="218" spans="2:6" ht="17.100000000000001" customHeight="1" x14ac:dyDescent="0.3">
      <c r="B218" s="7">
        <v>43830</v>
      </c>
      <c r="C218" s="8">
        <f>0.408*'4day cloud to net rad'!F219*'4day cloud to net rad'!Q219</f>
        <v>-0.10267176334812295</v>
      </c>
      <c r="D218" s="8">
        <f>'4day cloud to net rad'!$I$3*900*'4day cloud to net rad'!G219*('4day cloud to net rad'!J219-'4day cloud to net rad'!K219)/('4day cloud to net rad'!E219+273)</f>
        <v>1.0160003889410163</v>
      </c>
      <c r="E218" s="8">
        <f>'4day cloud to net rad'!F219+'4day cloud to net rad'!$I$3*(1+0.34*'4day cloud to net rad'!G219)</f>
        <v>0.31919504289349487</v>
      </c>
      <c r="F218" s="8">
        <f t="shared" si="3"/>
        <v>2.861349654160017</v>
      </c>
    </row>
    <row r="219" spans="2:6" x14ac:dyDescent="0.3">
      <c r="B219" s="7">
        <v>43831</v>
      </c>
      <c r="C219" s="8">
        <f>0.408*'4day cloud to net rad'!F220*'4day cloud to net rad'!Q220</f>
        <v>-0.18781834642208262</v>
      </c>
      <c r="D219" s="8">
        <f>'4day cloud to net rad'!$I$3*900*'4day cloud to net rad'!G220*('4day cloud to net rad'!J220-'4day cloud to net rad'!K220)/('4day cloud to net rad'!E220+273)</f>
        <v>0.70371399978480942</v>
      </c>
      <c r="E219" s="8">
        <f>'4day cloud to net rad'!F220+'4day cloud to net rad'!$I$3*(1+0.34*'4day cloud to net rad'!G220)</f>
        <v>0.30350325992593241</v>
      </c>
      <c r="F219" s="8">
        <f t="shared" si="3"/>
        <v>1.6998026758876563</v>
      </c>
    </row>
    <row r="220" spans="2:6" x14ac:dyDescent="0.3">
      <c r="B220" s="7">
        <v>43832</v>
      </c>
      <c r="C220" s="8">
        <f>0.408*'4day cloud to net rad'!F221*'4day cloud to net rad'!Q221</f>
        <v>-0.12526091343617618</v>
      </c>
      <c r="D220" s="8">
        <f>'4day cloud to net rad'!$I$3*900*'4day cloud to net rad'!G221*('4day cloud to net rad'!J221-'4day cloud to net rad'!K221)/('4day cloud to net rad'!E221+273)</f>
        <v>0.64303300066492897</v>
      </c>
      <c r="E220" s="8">
        <f>'4day cloud to net rad'!F221+'4day cloud to net rad'!$I$3*(1+0.34*'4day cloud to net rad'!G221)</f>
        <v>0.34012785444267724</v>
      </c>
      <c r="F220" s="8">
        <f t="shared" si="3"/>
        <v>1.5222866356451688</v>
      </c>
    </row>
    <row r="221" spans="2:6" x14ac:dyDescent="0.3">
      <c r="B221" s="7">
        <v>43833</v>
      </c>
      <c r="C221" s="8">
        <f>0.408*'4day cloud to net rad'!F222*'4day cloud to net rad'!Q222</f>
        <v>-0.16192015088862369</v>
      </c>
      <c r="D221" s="8">
        <f>'4day cloud to net rad'!$I$3*900*'4day cloud to net rad'!G222*('4day cloud to net rad'!J222-'4day cloud to net rad'!K222)/('4day cloud to net rad'!E222+273)</f>
        <v>0.66442817239861218</v>
      </c>
      <c r="E221" s="8">
        <f>'4day cloud to net rad'!F222+'4day cloud to net rad'!$I$3*(1+0.34*'4day cloud to net rad'!G222)</f>
        <v>0.2917996405078177</v>
      </c>
      <c r="F221" s="8">
        <f t="shared" si="3"/>
        <v>1.7220995222457296</v>
      </c>
    </row>
    <row r="222" spans="2:6" x14ac:dyDescent="0.3">
      <c r="B222" s="7">
        <v>43834</v>
      </c>
      <c r="C222" s="8">
        <f>0.408*'4day cloud to net rad'!F223*'4day cloud to net rad'!Q223</f>
        <v>-0.31361600925024241</v>
      </c>
      <c r="D222" s="8">
        <f>'4day cloud to net rad'!$I$3*900*'4day cloud to net rad'!G223*('4day cloud to net rad'!J223-'4day cloud to net rad'!K223)/('4day cloud to net rad'!E223+273)</f>
        <v>0.58117354958131995</v>
      </c>
      <c r="E222" s="8">
        <f>'4day cloud to net rad'!F223+'4day cloud to net rad'!$I$3*(1+0.34*'4day cloud to net rad'!G223)</f>
        <v>0.26839240167158834</v>
      </c>
      <c r="F222" s="8">
        <f t="shared" si="3"/>
        <v>0.99688940023893691</v>
      </c>
    </row>
    <row r="223" spans="2:6" x14ac:dyDescent="0.3">
      <c r="B223" s="7">
        <v>43835</v>
      </c>
      <c r="C223" s="8">
        <f>0.408*'4day cloud to net rad'!F224*'4day cloud to net rad'!Q224</f>
        <v>-0.21350839026116791</v>
      </c>
      <c r="D223" s="8">
        <f>'4day cloud to net rad'!$I$3*900*'4day cloud to net rad'!G224*('4day cloud to net rad'!J224-'4day cloud to net rad'!K224)/('4day cloud to net rad'!E224+273)</f>
        <v>0.72528546251305281</v>
      </c>
      <c r="E223" s="8">
        <f>'4day cloud to net rad'!F224+'4day cloud to net rad'!$I$3*(1+0.34*'4day cloud to net rad'!G224)</f>
        <v>0.28321993919863669</v>
      </c>
      <c r="F223" s="8">
        <f t="shared" si="3"/>
        <v>1.8069952055633671</v>
      </c>
    </row>
    <row r="224" spans="2:6" x14ac:dyDescent="0.3">
      <c r="B224" s="7">
        <v>43836</v>
      </c>
      <c r="C224" s="8">
        <f>0.408*'4day cloud to net rad'!F225*'4day cloud to net rad'!Q225</f>
        <v>-0.19646197929166823</v>
      </c>
      <c r="D224" s="8">
        <f>'4day cloud to net rad'!$I$3*900*'4day cloud to net rad'!G225*('4day cloud to net rad'!J225-'4day cloud to net rad'!K225)/('4day cloud to net rad'!E225+273)</f>
        <v>0.77700320876183793</v>
      </c>
      <c r="E224" s="8">
        <f>'4day cloud to net rad'!F225+'4day cloud to net rad'!$I$3*(1+0.34*'4day cloud to net rad'!G225)</f>
        <v>0.31247571963905019</v>
      </c>
      <c r="F224" s="8">
        <f t="shared" si="3"/>
        <v>1.8578762860063811</v>
      </c>
    </row>
    <row r="225" spans="2:6" x14ac:dyDescent="0.3">
      <c r="B225" s="7">
        <v>43837</v>
      </c>
      <c r="C225" s="8">
        <f>0.408*'4day cloud to net rad'!F226*'4day cloud to net rad'!Q226</f>
        <v>-0.22862058858693168</v>
      </c>
      <c r="D225" s="8">
        <f>'4day cloud to net rad'!$I$3*900*'4day cloud to net rad'!G226*('4day cloud to net rad'!J226-'4day cloud to net rad'!K226)/('4day cloud to net rad'!E226+273)</f>
        <v>0.73998544858782789</v>
      </c>
      <c r="E225" s="8">
        <f>'4day cloud to net rad'!F226+'4day cloud to net rad'!$I$3*(1+0.34*'4day cloud to net rad'!G226)</f>
        <v>0.30793951752076987</v>
      </c>
      <c r="F225" s="8">
        <f t="shared" si="3"/>
        <v>1.6606016146219549</v>
      </c>
    </row>
    <row r="226" spans="2:6" x14ac:dyDescent="0.3">
      <c r="B226" s="7">
        <v>43838</v>
      </c>
      <c r="C226" s="8">
        <f>0.408*'4day cloud to net rad'!F227*'4day cloud to net rad'!Q227</f>
        <v>-0.18418638780142943</v>
      </c>
      <c r="D226" s="8">
        <f>'4day cloud to net rad'!$I$3*900*'4day cloud to net rad'!G227*('4day cloud to net rad'!J227-'4day cloud to net rad'!K227)/('4day cloud to net rad'!E227+273)</f>
        <v>1.0735019899862412</v>
      </c>
      <c r="E226" s="8">
        <f>'4day cloud to net rad'!F227+'4day cloud to net rad'!$I$3*(1+0.34*'4day cloud to net rad'!G227)</f>
        <v>0.32417933905716484</v>
      </c>
      <c r="F226" s="8">
        <f t="shared" si="3"/>
        <v>2.7432827914674491</v>
      </c>
    </row>
    <row r="227" spans="2:6" x14ac:dyDescent="0.3">
      <c r="B227" s="7">
        <v>43839</v>
      </c>
      <c r="C227" s="8">
        <f>0.408*'4day cloud to net rad'!F228*'4day cloud to net rad'!Q228</f>
        <v>-0.13072301236370978</v>
      </c>
      <c r="D227" s="8">
        <f>'4day cloud to net rad'!$I$3*900*'4day cloud to net rad'!G228*('4day cloud to net rad'!J228-'4day cloud to net rad'!K228)/('4day cloud to net rad'!E228+273)</f>
        <v>0.90510855949126823</v>
      </c>
      <c r="E227" s="8">
        <f>'4day cloud to net rad'!F228+'4day cloud to net rad'!$I$3*(1+0.34*'4day cloud to net rad'!G228)</f>
        <v>0.32417933905716484</v>
      </c>
      <c r="F227" s="8">
        <f t="shared" si="3"/>
        <v>2.3887566350766285</v>
      </c>
    </row>
    <row r="228" spans="2:6" x14ac:dyDescent="0.3">
      <c r="B228" s="7">
        <v>43840</v>
      </c>
      <c r="C228" s="8">
        <f>0.408*'4day cloud to net rad'!F229*'4day cloud to net rad'!Q229</f>
        <v>-0.20405707885540642</v>
      </c>
      <c r="D228" s="8">
        <f>'4day cloud to net rad'!$I$3*900*'4day cloud to net rad'!G229*('4day cloud to net rad'!J229-'4day cloud to net rad'!K229)/('4day cloud to net rad'!E229+273)</f>
        <v>0.7448325614955974</v>
      </c>
      <c r="E228" s="8">
        <f>'4day cloud to net rad'!F229+'4day cloud to net rad'!$I$3*(1+0.34*'4day cloud to net rad'!G229)</f>
        <v>0.2933133767702184</v>
      </c>
      <c r="F228" s="8">
        <f t="shared" si="3"/>
        <v>1.843678214048295</v>
      </c>
    </row>
    <row r="229" spans="2:6" x14ac:dyDescent="0.3">
      <c r="B229" s="7">
        <v>43841</v>
      </c>
      <c r="C229" s="8">
        <f>0.408*'4day cloud to net rad'!F230*'4day cloud to net rad'!Q230</f>
        <v>-0.33881647602682385</v>
      </c>
      <c r="D229" s="8">
        <f>'4day cloud to net rad'!$I$3*900*'4day cloud to net rad'!G230*('4day cloud to net rad'!J230-'4day cloud to net rad'!K230)/('4day cloud to net rad'!E230+273)</f>
        <v>1.0533848707054398</v>
      </c>
      <c r="E229" s="8">
        <f>'4day cloud to net rad'!F230+'4day cloud to net rad'!$I$3*(1+0.34*'4day cloud to net rad'!G230)</f>
        <v>0.29765145021687506</v>
      </c>
      <c r="F229" s="8">
        <f t="shared" si="3"/>
        <v>2.400688436619296</v>
      </c>
    </row>
    <row r="230" spans="2:6" x14ac:dyDescent="0.3">
      <c r="B230" s="7">
        <v>43842</v>
      </c>
      <c r="C230" s="8">
        <f>0.408*'4day cloud to net rad'!F231*'4day cloud to net rad'!Q231</f>
        <v>-0.4006364004730551</v>
      </c>
      <c r="D230" s="8">
        <f>'4day cloud to net rad'!$I$3*900*'4day cloud to net rad'!G231*('4day cloud to net rad'!J231-'4day cloud to net rad'!K231)/('4day cloud to net rad'!E231+273)</f>
        <v>1.1548032271763324</v>
      </c>
      <c r="E230" s="8">
        <f>'4day cloud to net rad'!F231+'4day cloud to net rad'!$I$3*(1+0.34*'4day cloud to net rad'!G231)</f>
        <v>0.28746156706116111</v>
      </c>
      <c r="F230" s="8">
        <f t="shared" si="3"/>
        <v>2.6235396766720425</v>
      </c>
    </row>
    <row r="231" spans="2:6" x14ac:dyDescent="0.3">
      <c r="B231" s="7">
        <v>43843</v>
      </c>
      <c r="C231" s="8">
        <f>0.408*'4day cloud to net rad'!F232*'4day cloud to net rad'!Q232</f>
        <v>-0.27202983872300668</v>
      </c>
      <c r="D231" s="8">
        <f>'4day cloud to net rad'!$I$3*900*'4day cloud to net rad'!G232*('4day cloud to net rad'!J232-'4day cloud to net rad'!K232)/('4day cloud to net rad'!E232+273)</f>
        <v>0.76568601505223111</v>
      </c>
      <c r="E231" s="8">
        <f>'4day cloud to net rad'!F232+'4day cloud to net rad'!$I$3*(1+0.34*'4day cloud to net rad'!G232)</f>
        <v>0.28321667109376342</v>
      </c>
      <c r="F231" s="8">
        <f t="shared" si="3"/>
        <v>1.7430336089424328</v>
      </c>
    </row>
    <row r="232" spans="2:6" x14ac:dyDescent="0.3">
      <c r="B232" s="7">
        <v>43844</v>
      </c>
      <c r="C232" s="8">
        <f>0.408*'4day cloud to net rad'!F233*'4day cloud to net rad'!Q233</f>
        <v>-0.22019070093687657</v>
      </c>
      <c r="D232" s="8">
        <f>'4day cloud to net rad'!$I$3*900*'4day cloud to net rad'!G233*('4day cloud to net rad'!J233-'4day cloud to net rad'!K233)/('4day cloud to net rad'!E233+273)</f>
        <v>0.94458543020458408</v>
      </c>
      <c r="E232" s="8">
        <f>'4day cloud to net rad'!F233+'4day cloud to net rad'!$I$3*(1+0.34*'4day cloud to net rad'!G233)</f>
        <v>0.29955821945206218</v>
      </c>
      <c r="F232" s="8">
        <f t="shared" si="3"/>
        <v>2.4182101582548339</v>
      </c>
    </row>
    <row r="233" spans="2:6" x14ac:dyDescent="0.3">
      <c r="B233" s="7">
        <v>43845</v>
      </c>
      <c r="C233" s="8">
        <f>0.408*'4day cloud to net rad'!F234*'4day cloud to net rad'!Q234</f>
        <v>-0.30851883686254516</v>
      </c>
      <c r="D233" s="8">
        <f>'4day cloud to net rad'!$I$3*900*'4day cloud to net rad'!G234*('4day cloud to net rad'!J234-'4day cloud to net rad'!K234)/('4day cloud to net rad'!E234+273)</f>
        <v>1.3242994595352306</v>
      </c>
      <c r="E233" s="8">
        <f>'4day cloud to net rad'!F234+'4day cloud to net rad'!$I$3*(1+0.34*'4day cloud to net rad'!G234)</f>
        <v>0.30935506963498982</v>
      </c>
      <c r="F233" s="8">
        <f t="shared" si="3"/>
        <v>3.2835428359755414</v>
      </c>
    </row>
    <row r="234" spans="2:6" x14ac:dyDescent="0.3">
      <c r="B234" s="7">
        <v>43846</v>
      </c>
      <c r="C234" s="8">
        <f>0.408*'4day cloud to net rad'!F235*'4day cloud to net rad'!Q235</f>
        <v>-0.31952131025813868</v>
      </c>
      <c r="D234" s="8">
        <f>'4day cloud to net rad'!$I$3*900*'4day cloud to net rad'!G235*('4day cloud to net rad'!J235-'4day cloud to net rad'!K235)/('4day cloud to net rad'!E235+273)</f>
        <v>1.4673510863511827</v>
      </c>
      <c r="E234" s="8">
        <f>'4day cloud to net rad'!F235+'4day cloud to net rad'!$I$3*(1+0.34*'4day cloud to net rad'!G235)</f>
        <v>0.32842423502456253</v>
      </c>
      <c r="F234" s="8">
        <f t="shared" si="3"/>
        <v>3.4949606444457393</v>
      </c>
    </row>
    <row r="235" spans="2:6" x14ac:dyDescent="0.3">
      <c r="B235" s="7">
        <v>43847</v>
      </c>
      <c r="C235" s="8">
        <f>0.408*'4day cloud to net rad'!F236*'4day cloud to net rad'!Q236</f>
        <v>-0.31408328739350561</v>
      </c>
      <c r="D235" s="8">
        <f>'4day cloud to net rad'!$I$3*900*'4day cloud to net rad'!G236*('4day cloud to net rad'!J236-'4day cloud to net rad'!K236)/('4day cloud to net rad'!E236+273)</f>
        <v>1.4445502936847332</v>
      </c>
      <c r="E235" s="8">
        <f>'4day cloud to net rad'!F236+'4day cloud to net rad'!$I$3*(1+0.34*'4day cloud to net rad'!G236)</f>
        <v>0.33719856606605664</v>
      </c>
      <c r="F235" s="8">
        <f t="shared" si="3"/>
        <v>3.3525261375808193</v>
      </c>
    </row>
    <row r="236" spans="2:6" x14ac:dyDescent="0.3">
      <c r="B236" s="7">
        <v>43848</v>
      </c>
      <c r="C236" s="8">
        <f>0.408*'4day cloud to net rad'!F237*'4day cloud to net rad'!Q237</f>
        <v>-0.22332360882857166</v>
      </c>
      <c r="D236" s="8">
        <f>'4day cloud to net rad'!$I$3*900*'4day cloud to net rad'!G237*('4day cloud to net rad'!J237-'4day cloud to net rad'!K237)/('4day cloud to net rad'!E237+273)</f>
        <v>1.0275376627603545</v>
      </c>
      <c r="E236" s="8">
        <f>'4day cloud to net rad'!F237+'4day cloud to net rad'!$I$3*(1+0.34*'4day cloud to net rad'!G237)</f>
        <v>0.31832752934810749</v>
      </c>
      <c r="F236" s="8">
        <f t="shared" si="3"/>
        <v>2.5263729328679378</v>
      </c>
    </row>
    <row r="237" spans="2:6" x14ac:dyDescent="0.3">
      <c r="B237" s="7">
        <v>43849</v>
      </c>
      <c r="C237" s="8">
        <f>0.408*'4day cloud to net rad'!F238*'4day cloud to net rad'!Q238</f>
        <v>-0.23026332960183613</v>
      </c>
      <c r="D237" s="8">
        <f>'4day cloud to net rad'!$I$3*900*'4day cloud to net rad'!G238*('4day cloud to net rad'!J238-'4day cloud to net rad'!K238)/('4day cloud to net rad'!E238+273)</f>
        <v>1.0307856066991092</v>
      </c>
      <c r="E237" s="8">
        <f>'4day cloud to net rad'!F238+'4day cloud to net rad'!$I$3*(1+0.34*'4day cloud to net rad'!G238)</f>
        <v>0.31832752934810749</v>
      </c>
      <c r="F237" s="8">
        <f t="shared" si="3"/>
        <v>2.5147755167033039</v>
      </c>
    </row>
    <row r="238" spans="2:6" x14ac:dyDescent="0.3">
      <c r="B238" s="7">
        <v>43850</v>
      </c>
      <c r="C238" s="8">
        <f>0.408*'4day cloud to net rad'!F239*'4day cloud to net rad'!Q239</f>
        <v>-0.36332465975410816</v>
      </c>
      <c r="D238" s="8">
        <f>'4day cloud to net rad'!$I$3*900*'4day cloud to net rad'!G239*('4day cloud to net rad'!J239-'4day cloud to net rad'!K239)/('4day cloud to net rad'!E239+273)</f>
        <v>1.0629510650929408</v>
      </c>
      <c r="E238" s="8">
        <f>'4day cloud to net rad'!F239+'4day cloud to net rad'!$I$3*(1+0.34*'4day cloud to net rad'!G239)</f>
        <v>0.31015148925522673</v>
      </c>
      <c r="F238" s="8">
        <f t="shared" si="3"/>
        <v>2.2557570399512192</v>
      </c>
    </row>
    <row r="239" spans="2:6" x14ac:dyDescent="0.3">
      <c r="B239" s="7">
        <v>43851</v>
      </c>
      <c r="C239" s="8">
        <f>0.408*'4day cloud to net rad'!F240*'4day cloud to net rad'!Q240</f>
        <v>-0.33024792375391149</v>
      </c>
      <c r="D239" s="8">
        <f>'4day cloud to net rad'!$I$3*900*'4day cloud to net rad'!G240*('4day cloud to net rad'!J240-'4day cloud to net rad'!K240)/('4day cloud to net rad'!E240+273)</f>
        <v>1.3830571607612894</v>
      </c>
      <c r="E239" s="8">
        <f>'4day cloud to net rad'!F240+'4day cloud to net rad'!$I$3*(1+0.34*'4day cloud to net rad'!G240)</f>
        <v>0.33466907770640625</v>
      </c>
      <c r="F239" s="8">
        <f t="shared" si="3"/>
        <v>3.145821670238</v>
      </c>
    </row>
    <row r="240" spans="2:6" x14ac:dyDescent="0.3">
      <c r="B240" s="7">
        <v>43852</v>
      </c>
      <c r="C240" s="8">
        <f>0.408*'4day cloud to net rad'!F241*'4day cloud to net rad'!Q241</f>
        <v>-0.36386633488071263</v>
      </c>
      <c r="D240" s="8">
        <f>'4day cloud to net rad'!$I$3*900*'4day cloud to net rad'!G241*('4day cloud to net rad'!J241-'4day cloud to net rad'!K241)/('4day cloud to net rad'!E241+273)</f>
        <v>1.542069586196166</v>
      </c>
      <c r="E240" s="8">
        <f>'4day cloud to net rad'!F241+'4day cloud to net rad'!$I$3*(1+0.34*'4day cloud to net rad'!G241)</f>
        <v>0.33941053780051345</v>
      </c>
      <c r="F240" s="8">
        <f t="shared" si="3"/>
        <v>3.4713219540871632</v>
      </c>
    </row>
    <row r="241" spans="2:6" x14ac:dyDescent="0.3">
      <c r="B241" s="7">
        <v>43853</v>
      </c>
      <c r="C241" s="8">
        <f>0.408*'4day cloud to net rad'!F242*'4day cloud to net rad'!Q242</f>
        <v>-0.34588865517915612</v>
      </c>
      <c r="D241" s="8">
        <f>'4day cloud to net rad'!$I$3*900*'4day cloud to net rad'!G242*('4day cloud to net rad'!J242-'4day cloud to net rad'!K242)/('4day cloud to net rad'!E242+273)</f>
        <v>1.580345734315864</v>
      </c>
      <c r="E241" s="8">
        <f>'4day cloud to net rad'!F242+'4day cloud to net rad'!$I$3*(1+0.34*'4day cloud to net rad'!G242)</f>
        <v>0.33355872809145615</v>
      </c>
      <c r="F241" s="8">
        <f t="shared" si="3"/>
        <v>3.7008687681476005</v>
      </c>
    </row>
    <row r="242" spans="2:6" x14ac:dyDescent="0.3">
      <c r="B242" s="7">
        <v>43854</v>
      </c>
      <c r="C242" s="8">
        <f>0.408*'4day cloud to net rad'!F243*'4day cloud to net rad'!Q243</f>
        <v>-0.10961091707198767</v>
      </c>
      <c r="D242" s="8">
        <f>'4day cloud to net rad'!$I$3*900*'4day cloud to net rad'!G243*('4day cloud to net rad'!J243-'4day cloud to net rad'!K243)/('4day cloud to net rad'!E243+273)</f>
        <v>1.4648292283954221</v>
      </c>
      <c r="E242" s="8">
        <f>'4day cloud to net rad'!F243+'4day cloud to net rad'!$I$3*(1+0.34*'4day cloud to net rad'!G243)</f>
        <v>0.33165595046977736</v>
      </c>
      <c r="F242" s="8">
        <f t="shared" si="3"/>
        <v>4.0862173870356377</v>
      </c>
    </row>
    <row r="243" spans="2:6" x14ac:dyDescent="0.3">
      <c r="B243" s="7">
        <v>43855</v>
      </c>
      <c r="C243" s="8">
        <f>0.408*'4day cloud to net rad'!F244*'4day cloud to net rad'!Q244</f>
        <v>-0.35850305529186549</v>
      </c>
      <c r="D243" s="8">
        <f>'4day cloud to net rad'!$I$3*900*'4day cloud to net rad'!G244*('4day cloud to net rad'!J244-'4day cloud to net rad'!K244)/('4day cloud to net rad'!E244+273)</f>
        <v>0.87218237543126875</v>
      </c>
      <c r="E243" s="8">
        <f>'4day cloud to net rad'!F244+'4day cloud to net rad'!$I$3*(1+0.34*'4day cloud to net rad'!G244)</f>
        <v>0.29259606012805472</v>
      </c>
      <c r="F243" s="8">
        <f t="shared" si="3"/>
        <v>1.7555920606538289</v>
      </c>
    </row>
    <row r="244" spans="2:6" x14ac:dyDescent="0.3">
      <c r="B244" s="7">
        <v>43856</v>
      </c>
      <c r="C244" s="8">
        <f>0.408*'4day cloud to net rad'!F245*'4day cloud to net rad'!Q245</f>
        <v>-0.4308463928713579</v>
      </c>
      <c r="D244" s="8">
        <f>'4day cloud to net rad'!$I$3*900*'4day cloud to net rad'!G245*('4day cloud to net rad'!J245-'4day cloud to net rad'!K245)/('4day cloud to net rad'!E245+273)</f>
        <v>1.0517131212055604</v>
      </c>
      <c r="E244" s="8">
        <f>'4day cloud to net rad'!F245+'4day cloud to net rad'!$I$3*(1+0.34*'4day cloud to net rad'!G245)</f>
        <v>0.30824871163354794</v>
      </c>
      <c r="F244" s="8">
        <f t="shared" si="3"/>
        <v>2.0141746093404627</v>
      </c>
    </row>
    <row r="245" spans="2:6" x14ac:dyDescent="0.3">
      <c r="B245" s="7">
        <v>43857</v>
      </c>
      <c r="C245" s="8">
        <f>0.408*'4day cloud to net rad'!F246*'4day cloud to net rad'!Q246</f>
        <v>-0.32399966788099294</v>
      </c>
      <c r="D245" s="8">
        <f>'4day cloud to net rad'!$I$3*900*'4day cloud to net rad'!G246*('4day cloud to net rad'!J246-'4day cloud to net rad'!K246)/('4day cloud to net rad'!E246+273)</f>
        <v>1.1854020144709658</v>
      </c>
      <c r="E245" s="8">
        <f>'4day cloud to net rad'!F246+'4day cloud to net rad'!$I$3*(1+0.34*'4day cloud to net rad'!G246)</f>
        <v>0.32433769531749163</v>
      </c>
      <c r="F245" s="8">
        <f t="shared" si="3"/>
        <v>2.65588107403536</v>
      </c>
    </row>
    <row r="246" spans="2:6" x14ac:dyDescent="0.3">
      <c r="B246" s="7">
        <v>43858</v>
      </c>
      <c r="C246" s="8">
        <f>0.408*'4day cloud to net rad'!F247*'4day cloud to net rad'!Q247</f>
        <v>-0.33674756309468623</v>
      </c>
      <c r="D246" s="8">
        <f>'4day cloud to net rad'!$I$3*900*'4day cloud to net rad'!G247*('4day cloud to net rad'!J247-'4day cloud to net rad'!K247)/('4day cloud to net rad'!E247+273)</f>
        <v>2.1033515476214841</v>
      </c>
      <c r="E246" s="8">
        <f>'4day cloud to net rad'!F247+'4day cloud to net rad'!$I$3*(1+0.34*'4day cloud to net rad'!G247)</f>
        <v>0.35506318930600678</v>
      </c>
      <c r="F246" s="8">
        <f t="shared" si="3"/>
        <v>4.9754636293887176</v>
      </c>
    </row>
    <row r="247" spans="2:6" x14ac:dyDescent="0.3">
      <c r="B247" s="7">
        <v>43859</v>
      </c>
      <c r="C247" s="8">
        <f>0.408*'4day cloud to net rad'!F248*'4day cloud to net rad'!Q248</f>
        <v>-0.39151066212393271</v>
      </c>
      <c r="D247" s="8">
        <f>'4day cloud to net rad'!$I$3*900*'4day cloud to net rad'!G248*('4day cloud to net rad'!J248-'4day cloud to net rad'!K248)/('4day cloud to net rad'!E248+273)</f>
        <v>1.2786271968183209</v>
      </c>
      <c r="E247" s="8">
        <f>'4day cloud to net rad'!F248+'4day cloud to net rad'!$I$3*(1+0.34*'4day cloud to net rad'!G248)</f>
        <v>0.31600329896428409</v>
      </c>
      <c r="F247" s="8">
        <f t="shared" si="3"/>
        <v>2.8073014984399056</v>
      </c>
    </row>
    <row r="248" spans="2:6" x14ac:dyDescent="0.3">
      <c r="B248" s="7">
        <v>43860</v>
      </c>
      <c r="C248" s="8">
        <f>0.408*'4day cloud to net rad'!F249*'4day cloud to net rad'!Q249</f>
        <v>-0.42624776461465164</v>
      </c>
      <c r="D248" s="8">
        <f>'4day cloud to net rad'!$I$3*900*'4day cloud to net rad'!G249*('4day cloud to net rad'!J249-'4day cloud to net rad'!K249)/('4day cloud to net rad'!E249+273)</f>
        <v>1.0464547091459497</v>
      </c>
      <c r="E248" s="8">
        <f>'4day cloud to net rad'!F249+'4day cloud to net rad'!$I$3*(1+0.34*'4day cloud to net rad'!G249)</f>
        <v>0.29844786983711208</v>
      </c>
      <c r="F248" s="8">
        <f t="shared" si="3"/>
        <v>2.0781081294693</v>
      </c>
    </row>
    <row r="249" spans="2:6" x14ac:dyDescent="0.3">
      <c r="B249" s="7">
        <v>43861</v>
      </c>
      <c r="C249" s="8">
        <f>0.408*'4day cloud to net rad'!F250*'4day cloud to net rad'!Q250</f>
        <v>-0.41988996913708959</v>
      </c>
      <c r="D249" s="8">
        <f>'4day cloud to net rad'!$I$3*900*'4day cloud to net rad'!G250*('4day cloud to net rad'!J250-'4day cloud to net rad'!K250)/('4day cloud to net rad'!E250+273)</f>
        <v>1.2568037963095799</v>
      </c>
      <c r="E249" s="8">
        <f>'4day cloud to net rad'!F250+'4day cloud to net rad'!$I$3*(1+0.34*'4day cloud to net rad'!G250)</f>
        <v>0.31015148925522673</v>
      </c>
      <c r="F249" s="8">
        <f t="shared" si="3"/>
        <v>2.6984033808194474</v>
      </c>
    </row>
    <row r="250" spans="2:6" x14ac:dyDescent="0.3">
      <c r="B250" s="7">
        <v>43862</v>
      </c>
      <c r="C250" s="8">
        <f>0.408*'4day cloud to net rad'!F251*'4day cloud to net rad'!Q251</f>
        <v>-0.29344210159498724</v>
      </c>
      <c r="D250" s="8">
        <f>'4day cloud to net rad'!$I$3*900*'4day cloud to net rad'!G251*('4day cloud to net rad'!J251-'4day cloud to net rad'!K251)/('4day cloud to net rad'!E251+273)</f>
        <v>1.7985532490050722</v>
      </c>
      <c r="E250" s="8">
        <f>'4day cloud to net rad'!F251+'4day cloud to net rad'!$I$3*(1+0.34*'4day cloud to net rad'!G251)</f>
        <v>0.3405208874154636</v>
      </c>
      <c r="F250" s="8">
        <f t="shared" si="3"/>
        <v>4.4200259162772735</v>
      </c>
    </row>
    <row r="251" spans="2:6" x14ac:dyDescent="0.3">
      <c r="B251" s="7">
        <v>43863</v>
      </c>
      <c r="C251" s="8">
        <f>0.408*'4day cloud to net rad'!F252*'4day cloud to net rad'!Q252</f>
        <v>-0.19456236146845338</v>
      </c>
      <c r="D251" s="8">
        <f>'4day cloud to net rad'!$I$3*900*'4day cloud to net rad'!G252*('4day cloud to net rad'!J252-'4day cloud to net rad'!K252)/('4day cloud to net rad'!E252+273)</f>
        <v>1.2852701834292253</v>
      </c>
      <c r="E251" s="8">
        <f>'4day cloud to net rad'!F252+'4day cloud to net rad'!$I$3*(1+0.34*'4day cloud to net rad'!G252)</f>
        <v>0.33719856606605664</v>
      </c>
      <c r="F251" s="8">
        <f t="shared" si="3"/>
        <v>3.234615836851169</v>
      </c>
    </row>
    <row r="252" spans="2:6" x14ac:dyDescent="0.3">
      <c r="B252" s="7">
        <v>43864</v>
      </c>
      <c r="C252" s="8">
        <f>0.408*'4day cloud to net rad'!F253*'4day cloud to net rad'!Q253</f>
        <v>-0.17339764954525755</v>
      </c>
      <c r="D252" s="8">
        <f>'4day cloud to net rad'!$I$3*900*'4day cloud to net rad'!G253*('4day cloud to net rad'!J253-'4day cloud to net rad'!K253)/('4day cloud to net rad'!E253+273)</f>
        <v>1.0944832763848651</v>
      </c>
      <c r="E252" s="8">
        <f>'4day cloud to net rad'!F253+'4day cloud to net rad'!$I$3*(1+0.34*'4day cloud to net rad'!G253)</f>
        <v>0.31247571963905019</v>
      </c>
      <c r="F252" s="8">
        <f t="shared" si="3"/>
        <v>2.947703034026389</v>
      </c>
    </row>
    <row r="253" spans="2:6" x14ac:dyDescent="0.3">
      <c r="B253" s="7">
        <v>43865</v>
      </c>
      <c r="C253" s="8">
        <f>0.408*'4day cloud to net rad'!F254*'4day cloud to net rad'!Q254</f>
        <v>-0.18689351126933204</v>
      </c>
      <c r="D253" s="8">
        <f>'4day cloud to net rad'!$I$3*900*'4day cloud to net rad'!G254*('4day cloud to net rad'!J254-'4day cloud to net rad'!K254)/('4day cloud to net rad'!E254+273)</f>
        <v>1.5240099725976339</v>
      </c>
      <c r="E253" s="8">
        <f>'4day cloud to net rad'!F254+'4day cloud to net rad'!$I$3*(1+0.34*'4day cloud to net rad'!G254)</f>
        <v>0.33003114876622219</v>
      </c>
      <c r="F253" s="8">
        <f t="shared" si="3"/>
        <v>4.0514856440882472</v>
      </c>
    </row>
    <row r="254" spans="2:6" x14ac:dyDescent="0.3">
      <c r="B254" s="7">
        <v>43866</v>
      </c>
      <c r="C254" s="8">
        <f>0.408*'4day cloud to net rad'!F255*'4day cloud to net rad'!Q255</f>
        <v>-0.24670724305227756</v>
      </c>
      <c r="D254" s="8">
        <f>'4day cloud to net rad'!$I$3*900*'4day cloud to net rad'!G255*('4day cloud to net rad'!J255-'4day cloud to net rad'!K255)/('4day cloud to net rad'!E255+273)</f>
        <v>1.583036665704308</v>
      </c>
      <c r="E254" s="8">
        <f>'4day cloud to net rad'!F255+'4day cloud to net rad'!$I$3*(1+0.34*'4day cloud to net rad'!G255)</f>
        <v>0.33003114876622219</v>
      </c>
      <c r="F254" s="8">
        <f t="shared" si="3"/>
        <v>4.0491009034987187</v>
      </c>
    </row>
    <row r="255" spans="2:6" x14ac:dyDescent="0.3">
      <c r="B255" s="7">
        <v>43867</v>
      </c>
      <c r="C255" s="8">
        <f>0.408*'4day cloud to net rad'!F256*'4day cloud to net rad'!Q256</f>
        <v>-0.17312430386880556</v>
      </c>
      <c r="D255" s="8">
        <f>'4day cloud to net rad'!$I$3*900*'4day cloud to net rad'!G256*('4day cloud to net rad'!J256-'4day cloud to net rad'!K256)/('4day cloud to net rad'!E256+273)</f>
        <v>1.3916921220186016</v>
      </c>
      <c r="E255" s="8">
        <f>'4day cloud to net rad'!F256+'4day cloud to net rad'!$I$3*(1+0.34*'4day cloud to net rad'!G256)</f>
        <v>0.33086724226488196</v>
      </c>
      <c r="F255" s="8">
        <f t="shared" si="3"/>
        <v>3.6829509316436013</v>
      </c>
    </row>
    <row r="256" spans="2:6" x14ac:dyDescent="0.3">
      <c r="B256" s="7">
        <v>43868</v>
      </c>
      <c r="C256" s="8">
        <f>0.408*'4day cloud to net rad'!F257*'4day cloud to net rad'!Q257</f>
        <v>-0.18252722025163226</v>
      </c>
      <c r="D256" s="8">
        <f>'4day cloud to net rad'!$I$3*900*'4day cloud to net rad'!G257*('4day cloud to net rad'!J257-'4day cloud to net rad'!K257)/('4day cloud to net rad'!E257+273)</f>
        <v>1.6679335096730274</v>
      </c>
      <c r="E256" s="8">
        <f>'4day cloud to net rad'!F257+'4day cloud to net rad'!$I$3*(1+0.34*'4day cloud to net rad'!G257)</f>
        <v>0.35596097494094525</v>
      </c>
      <c r="F256" s="8">
        <f t="shared" si="3"/>
        <v>4.1729470194529821</v>
      </c>
    </row>
    <row r="257" spans="2:6" x14ac:dyDescent="0.3">
      <c r="B257" s="7">
        <v>43869</v>
      </c>
      <c r="C257" s="8">
        <f>0.408*'4day cloud to net rad'!F258*'4day cloud to net rad'!Q258</f>
        <v>-0.33821177514860601</v>
      </c>
      <c r="D257" s="8">
        <f>'4day cloud to net rad'!$I$3*900*'4day cloud to net rad'!G258*('4day cloud to net rad'!J258-'4day cloud to net rad'!K258)/('4day cloud to net rad'!E258+273)</f>
        <v>1.7279360580007321</v>
      </c>
      <c r="E257" s="8">
        <f>'4day cloud to net rad'!F258+'4day cloud to net rad'!$I$3*(1+0.34*'4day cloud to net rad'!G258)</f>
        <v>0.34526234750957085</v>
      </c>
      <c r="F257" s="8">
        <f t="shared" si="3"/>
        <v>4.025125510720807</v>
      </c>
    </row>
    <row r="258" spans="2:6" x14ac:dyDescent="0.3">
      <c r="B258" s="7">
        <v>43870</v>
      </c>
      <c r="C258" s="8">
        <f>0.408*'4day cloud to net rad'!F259*'4day cloud to net rad'!Q259</f>
        <v>-0.22784358565224119</v>
      </c>
      <c r="D258" s="8">
        <f>'4day cloud to net rad'!$I$3*900*'4day cloud to net rad'!G259*('4day cloud to net rad'!J259-'4day cloud to net rad'!K259)/('4day cloud to net rad'!E259+273)</f>
        <v>0.77546422998185538</v>
      </c>
      <c r="E258" s="8">
        <f>'4day cloud to net rad'!F259+'4day cloud to net rad'!$I$3*(1+0.34*'4day cloud to net rad'!G259)</f>
        <v>0.29765145021687506</v>
      </c>
      <c r="F258" s="8">
        <f t="shared" si="3"/>
        <v>1.8398050603503071</v>
      </c>
    </row>
    <row r="259" spans="2:6" x14ac:dyDescent="0.3">
      <c r="B259" s="7">
        <v>43871</v>
      </c>
      <c r="C259" s="8">
        <f>0.408*'4day cloud to net rad'!F260*'4day cloud to net rad'!Q260</f>
        <v>-0.22810067047436572</v>
      </c>
      <c r="D259" s="8">
        <f>'4day cloud to net rad'!$I$3*900*'4day cloud to net rad'!G260*('4day cloud to net rad'!J260-'4day cloud to net rad'!K260)/('4day cloud to net rad'!E260+273)</f>
        <v>0.93788947765315644</v>
      </c>
      <c r="E259" s="8">
        <f>'4day cloud to net rad'!F260+'4day cloud to net rad'!$I$3*(1+0.34*'4day cloud to net rad'!G260)</f>
        <v>0.30935506963498982</v>
      </c>
      <c r="F259" s="8">
        <f t="shared" si="3"/>
        <v>2.2944146608499918</v>
      </c>
    </row>
    <row r="260" spans="2:6" x14ac:dyDescent="0.3">
      <c r="B260" s="7">
        <v>43872</v>
      </c>
      <c r="C260" s="8">
        <f>0.408*'4day cloud to net rad'!F261*'4day cloud to net rad'!Q261</f>
        <v>-0.2041183112447976</v>
      </c>
      <c r="D260" s="8">
        <f>'4day cloud to net rad'!$I$3*900*'4day cloud to net rad'!G261*('4day cloud to net rad'!J261-'4day cloud to net rad'!K261)/('4day cloud to net rad'!E261+273)</f>
        <v>1.0959187516925069</v>
      </c>
      <c r="E260" s="8">
        <f>'4day cloud to net rad'!F261+'4day cloud to net rad'!$I$3*(1+0.34*'4day cloud to net rad'!G261)</f>
        <v>0.31964313693888458</v>
      </c>
      <c r="F260" s="8">
        <f t="shared" si="3"/>
        <v>2.789987762566041</v>
      </c>
    </row>
    <row r="261" spans="2:6" x14ac:dyDescent="0.3">
      <c r="B261" s="7">
        <v>43873</v>
      </c>
      <c r="C261" s="8">
        <f>0.408*'4day cloud to net rad'!F262*'4day cloud to net rad'!Q262</f>
        <v>-0.40775286397070021</v>
      </c>
      <c r="D261" s="8">
        <f>'4day cloud to net rad'!$I$3*900*'4day cloud to net rad'!G262*('4day cloud to net rad'!J262-'4day cloud to net rad'!K262)/('4day cloud to net rad'!E262+273)</f>
        <v>1.7968985663992008</v>
      </c>
      <c r="E261" s="8">
        <f>'4day cloud to net rad'!F262+'4day cloud to net rad'!$I$3*(1+0.34*'4day cloud to net rad'!G262)</f>
        <v>0.33165595046977736</v>
      </c>
      <c r="F261" s="8">
        <f t="shared" si="3"/>
        <v>4.1885143337872615</v>
      </c>
    </row>
    <row r="262" spans="2:6" x14ac:dyDescent="0.3">
      <c r="B262" s="7">
        <v>43874</v>
      </c>
      <c r="C262" s="8">
        <f>0.408*'4day cloud to net rad'!F263*'4day cloud to net rad'!Q263</f>
        <v>-0.29074103072543228</v>
      </c>
      <c r="D262" s="8">
        <f>'4day cloud to net rad'!$I$3*900*'4day cloud to net rad'!G263*('4day cloud to net rad'!J263-'4day cloud to net rad'!K263)/('4day cloud to net rad'!E263+273)</f>
        <v>1.0421717197308253</v>
      </c>
      <c r="E262" s="8">
        <f>'4day cloud to net rad'!F263+'4day cloud to net rad'!$I$3*(1+0.34*'4day cloud to net rad'!G263)</f>
        <v>0.30329468755942912</v>
      </c>
      <c r="F262" s="8">
        <f t="shared" si="3"/>
        <v>2.4775596798349917</v>
      </c>
    </row>
    <row r="263" spans="2:6" x14ac:dyDescent="0.3">
      <c r="B263" s="7">
        <v>43875</v>
      </c>
      <c r="C263" s="8">
        <f>0.408*'4day cloud to net rad'!F264*'4day cloud to net rad'!Q264</f>
        <v>-0.53765715675138859</v>
      </c>
      <c r="D263" s="8">
        <f>'4day cloud to net rad'!$I$3*900*'4day cloud to net rad'!G264*('4day cloud to net rad'!J264-'4day cloud to net rad'!K264)/('4day cloud to net rad'!E264+273)</f>
        <v>1.3812956202060152</v>
      </c>
      <c r="E263" s="8">
        <f>'4day cloud to net rad'!F264+'4day cloud to net rad'!$I$3*(1+0.34*'4day cloud to net rad'!G264)</f>
        <v>0.3141005213426053</v>
      </c>
      <c r="F263" s="8">
        <f t="shared" ref="F263:F326" si="4">(C263+D263)/E263</f>
        <v>2.6858868614688718</v>
      </c>
    </row>
    <row r="264" spans="2:6" x14ac:dyDescent="0.3">
      <c r="B264" s="7">
        <v>43876</v>
      </c>
      <c r="C264" s="8">
        <f>0.408*'4day cloud to net rad'!F265*'4day cloud to net rad'!Q265</f>
        <v>-0.54530542451531405</v>
      </c>
      <c r="D264" s="8">
        <f>'4day cloud to net rad'!$I$3*900*'4day cloud to net rad'!G265*('4day cloud to net rad'!J265-'4day cloud to net rad'!K265)/('4day cloud to net rad'!E265+273)</f>
        <v>1.1338895643942342</v>
      </c>
      <c r="E264" s="8">
        <f>'4day cloud to net rad'!F265+'4day cloud to net rad'!$I$3*(1+0.34*'4day cloud to net rad'!G265)</f>
        <v>0.31263407589937692</v>
      </c>
      <c r="F264" s="8">
        <f t="shared" si="4"/>
        <v>1.8826615051020841</v>
      </c>
    </row>
    <row r="265" spans="2:6" x14ac:dyDescent="0.3">
      <c r="B265" s="7">
        <v>43877</v>
      </c>
      <c r="C265" s="8">
        <f>0.408*'4day cloud to net rad'!F266*'4day cloud to net rad'!Q266</f>
        <v>-0.51999306718637539</v>
      </c>
      <c r="D265" s="8">
        <f>'4day cloud to net rad'!$I$3*900*'4day cloud to net rad'!G266*('4day cloud to net rad'!J266-'4day cloud to net rad'!K266)/('4day cloud to net rad'!E266+273)</f>
        <v>1.0902143445529127</v>
      </c>
      <c r="E265" s="8">
        <f>'4day cloud to net rad'!F266+'4day cloud to net rad'!$I$3*(1+0.34*'4day cloud to net rad'!G266)</f>
        <v>0.30746000342865254</v>
      </c>
      <c r="F265" s="8">
        <f t="shared" si="4"/>
        <v>1.8546193683981391</v>
      </c>
    </row>
    <row r="266" spans="2:6" x14ac:dyDescent="0.3">
      <c r="B266" s="7">
        <v>43878</v>
      </c>
      <c r="C266" s="8">
        <f>0.408*'4day cloud to net rad'!F267*'4day cloud to net rad'!Q267</f>
        <v>-0.53427242227824168</v>
      </c>
      <c r="D266" s="8">
        <f>'4day cloud to net rad'!$I$3*900*'4day cloud to net rad'!G267*('4day cloud to net rad'!J267-'4day cloud to net rad'!K267)/('4day cloud to net rad'!E267+273)</f>
        <v>1.5248350906222097</v>
      </c>
      <c r="E266" s="8">
        <f>'4day cloud to net rad'!F267+'4day cloud to net rad'!$I$3*(1+0.34*'4day cloud to net rad'!G267)</f>
        <v>0.33018950502654898</v>
      </c>
      <c r="F266" s="8">
        <f t="shared" si="4"/>
        <v>2.9999822927876569</v>
      </c>
    </row>
    <row r="267" spans="2:6" x14ac:dyDescent="0.3">
      <c r="B267" s="7">
        <v>43879</v>
      </c>
      <c r="C267" s="8">
        <f>0.408*'4day cloud to net rad'!F268*'4day cloud to net rad'!Q268</f>
        <v>-0.21933756274358654</v>
      </c>
      <c r="D267" s="8">
        <f>'4day cloud to net rad'!$I$3*900*'4day cloud to net rad'!G268*('4day cloud to net rad'!J268-'4day cloud to net rad'!K268)/('4day cloud to net rad'!E268+273)</f>
        <v>1.4269456321634741</v>
      </c>
      <c r="E267" s="8">
        <f>'4day cloud to net rad'!F268+'4day cloud to net rad'!$I$3*(1+0.34*'4day cloud to net rad'!G268)</f>
        <v>0.30429967954616943</v>
      </c>
      <c r="F267" s="8">
        <f t="shared" si="4"/>
        <v>3.9684828824693685</v>
      </c>
    </row>
    <row r="268" spans="2:6" x14ac:dyDescent="0.3">
      <c r="B268" s="7">
        <v>43880</v>
      </c>
      <c r="C268" s="8">
        <f>0.408*'4day cloud to net rad'!F269*'4day cloud to net rad'!Q269</f>
        <v>-0.40659158069399925</v>
      </c>
      <c r="D268" s="8">
        <f>'4day cloud to net rad'!$I$3*900*'4day cloud to net rad'!G269*('4day cloud to net rad'!J269-'4day cloud to net rad'!K269)/('4day cloud to net rad'!E269+273)</f>
        <v>1.3188233789773653</v>
      </c>
      <c r="E268" s="8">
        <f>'4day cloud to net rad'!F269+'4day cloud to net rad'!$I$3*(1+0.34*'4day cloud to net rad'!G269)</f>
        <v>0.31015148925522673</v>
      </c>
      <c r="F268" s="8">
        <f t="shared" si="4"/>
        <v>2.9412459068757899</v>
      </c>
    </row>
    <row r="269" spans="2:6" x14ac:dyDescent="0.3">
      <c r="B269" s="7">
        <v>43881</v>
      </c>
      <c r="C269" s="8">
        <f>0.408*'4day cloud to net rad'!F270*'4day cloud to net rad'!Q270</f>
        <v>-0.4712088168811559</v>
      </c>
      <c r="D269" s="8">
        <f>'4day cloud to net rad'!$I$3*900*'4day cloud to net rad'!G270*('4day cloud to net rad'!J270-'4day cloud to net rad'!K270)/('4day cloud to net rad'!E270+273)</f>
        <v>1.7087107178107062</v>
      </c>
      <c r="E269" s="8">
        <f>'4day cloud to net rad'!F270+'4day cloud to net rad'!$I$3*(1+0.34*'4day cloud to net rad'!G270)</f>
        <v>0.32770691838239885</v>
      </c>
      <c r="F269" s="8">
        <f t="shared" si="4"/>
        <v>3.7762458816494018</v>
      </c>
    </row>
    <row r="270" spans="2:6" x14ac:dyDescent="0.3">
      <c r="B270" s="7">
        <v>43882</v>
      </c>
      <c r="C270" s="8">
        <f>0.408*'4day cloud to net rad'!F271*'4day cloud to net rad'!Q271</f>
        <v>-0.51492308629177819</v>
      </c>
      <c r="D270" s="8">
        <f>'4day cloud to net rad'!$I$3*900*'4day cloud to net rad'!G271*('4day cloud to net rad'!J271-'4day cloud to net rad'!K271)/('4day cloud to net rad'!E271+273)</f>
        <v>2.3859225522495011</v>
      </c>
      <c r="E270" s="8">
        <f>'4day cloud to net rad'!F271+'4day cloud to net rad'!$I$3*(1+0.34*'4day cloud to net rad'!G271)</f>
        <v>0.35111415721862821</v>
      </c>
      <c r="F270" s="8">
        <f t="shared" si="4"/>
        <v>5.328749717126068</v>
      </c>
    </row>
    <row r="271" spans="2:6" x14ac:dyDescent="0.3">
      <c r="B271" s="7">
        <v>43883</v>
      </c>
      <c r="C271" s="8">
        <f>0.408*'4day cloud to net rad'!F272*'4day cloud to net rad'!Q272</f>
        <v>-0.44676725133065209</v>
      </c>
      <c r="D271" s="8">
        <f>'4day cloud to net rad'!$I$3*900*'4day cloud to net rad'!G272*('4day cloud to net rad'!J272-'4day cloud to net rad'!K272)/('4day cloud to net rad'!E272+273)</f>
        <v>1.9715374213314303</v>
      </c>
      <c r="E271" s="8">
        <f>'4day cloud to net rad'!F272+'4day cloud to net rad'!$I$3*(1+0.34*'4day cloud to net rad'!G272)</f>
        <v>0.3405208874154636</v>
      </c>
      <c r="F271" s="8">
        <f t="shared" si="4"/>
        <v>4.4777581239544713</v>
      </c>
    </row>
    <row r="272" spans="2:6" x14ac:dyDescent="0.3">
      <c r="B272" s="7">
        <v>43884</v>
      </c>
      <c r="C272" s="8">
        <f>0.408*'4day cloud to net rad'!F273*'4day cloud to net rad'!Q273</f>
        <v>-0.45667054914046662</v>
      </c>
      <c r="D272" s="8">
        <f>'4day cloud to net rad'!$I$3*900*'4day cloud to net rad'!G273*('4day cloud to net rad'!J273-'4day cloud to net rad'!K273)/('4day cloud to net rad'!E273+273)</f>
        <v>1.8728440599419074</v>
      </c>
      <c r="E272" s="8">
        <f>'4day cloud to net rad'!F273+'4day cloud to net rad'!$I$3*(1+0.34*'4day cloud to net rad'!G273)</f>
        <v>0.33941053780051345</v>
      </c>
      <c r="F272" s="8">
        <f t="shared" si="4"/>
        <v>4.1724500364033732</v>
      </c>
    </row>
    <row r="273" spans="2:6" x14ac:dyDescent="0.3">
      <c r="B273" s="7">
        <v>43885</v>
      </c>
      <c r="C273" s="8">
        <f>0.408*'4day cloud to net rad'!F274*'4day cloud to net rad'!Q274</f>
        <v>-0.31992842535355254</v>
      </c>
      <c r="D273" s="8">
        <f>'4day cloud to net rad'!$I$3*900*'4day cloud to net rad'!G274*('4day cloud to net rad'!J274-'4day cloud to net rad'!K274)/('4day cloud to net rad'!E274+273)</f>
        <v>2.1756416108028942</v>
      </c>
      <c r="E273" s="8">
        <f>'4day cloud to net rad'!F274+'4day cloud to net rad'!$I$3*(1+0.34*'4day cloud to net rad'!G274)</f>
        <v>0.36012629081016867</v>
      </c>
      <c r="F273" s="8">
        <f t="shared" si="4"/>
        <v>5.1529511529818661</v>
      </c>
    </row>
    <row r="274" spans="2:6" x14ac:dyDescent="0.3">
      <c r="B274" s="7">
        <v>43886</v>
      </c>
      <c r="C274" s="8">
        <f>0.408*'4day cloud to net rad'!F275*'4day cloud to net rad'!Q275</f>
        <v>-0.26142219552365564</v>
      </c>
      <c r="D274" s="8">
        <f>'4day cloud to net rad'!$I$3*900*'4day cloud to net rad'!G275*('4day cloud to net rad'!J275-'4day cloud to net rad'!K275)/('4day cloud to net rad'!E275+273)</f>
        <v>1.5015341226202088</v>
      </c>
      <c r="E274" s="8">
        <f>'4day cloud to net rad'!F275+'4day cloud to net rad'!$I$3*(1+0.34*'4day cloud to net rad'!G275)</f>
        <v>0.3229654582882916</v>
      </c>
      <c r="F274" s="8">
        <f t="shared" si="4"/>
        <v>3.8397664371574396</v>
      </c>
    </row>
    <row r="275" spans="2:6" x14ac:dyDescent="0.3">
      <c r="B275" s="7">
        <v>43887</v>
      </c>
      <c r="C275" s="8">
        <f>0.408*'4day cloud to net rad'!F276*'4day cloud to net rad'!Q276</f>
        <v>-0.49826827178600169</v>
      </c>
      <c r="D275" s="8">
        <f>'4day cloud to net rad'!$I$3*900*'4day cloud to net rad'!G276*('4day cloud to net rad'!J276-'4day cloud to net rad'!K276)/('4day cloud to net rad'!E276+273)</f>
        <v>1.3950184403278481</v>
      </c>
      <c r="E275" s="8">
        <f>'4day cloud to net rad'!F276+'4day cloud to net rad'!$I$3*(1+0.34*'4day cloud to net rad'!G276)</f>
        <v>0.31015148925522673</v>
      </c>
      <c r="F275" s="8">
        <f t="shared" si="4"/>
        <v>2.8913295586464258</v>
      </c>
    </row>
    <row r="276" spans="2:6" x14ac:dyDescent="0.3">
      <c r="B276" s="7">
        <v>43888</v>
      </c>
      <c r="C276" s="8">
        <f>0.408*'4day cloud to net rad'!F277*'4day cloud to net rad'!Q277</f>
        <v>-0.46425043319467385</v>
      </c>
      <c r="D276" s="8">
        <f>'4day cloud to net rad'!$I$3*900*'4day cloud to net rad'!G277*('4day cloud to net rad'!J277-'4day cloud to net rad'!K277)/('4day cloud to net rad'!E277+273)</f>
        <v>1.2804102990030197</v>
      </c>
      <c r="E276" s="8">
        <f>'4day cloud to net rad'!F277+'4day cloud to net rad'!$I$3*(1+0.34*'4day cloud to net rad'!G277)</f>
        <v>0.31499830697754377</v>
      </c>
      <c r="F276" s="8">
        <f t="shared" si="4"/>
        <v>2.5909976267476571</v>
      </c>
    </row>
    <row r="277" spans="2:6" x14ac:dyDescent="0.3">
      <c r="B277" s="7">
        <v>43889</v>
      </c>
      <c r="C277" s="8">
        <f>0.408*'4day cloud to net rad'!F278*'4day cloud to net rad'!Q278</f>
        <v>-0.46577316964607796</v>
      </c>
      <c r="D277" s="8">
        <f>'4day cloud to net rad'!$I$3*900*'4day cloud to net rad'!G278*('4day cloud to net rad'!J278-'4day cloud to net rad'!K278)/('4day cloud to net rad'!E278+273)</f>
        <v>1.6296131078220251</v>
      </c>
      <c r="E277" s="8">
        <f>'4day cloud to net rad'!F278+'4day cloud to net rad'!$I$3*(1+0.34*'4day cloud to net rad'!G278)</f>
        <v>0.33255373610471584</v>
      </c>
      <c r="F277" s="8">
        <f t="shared" si="4"/>
        <v>3.4997048952397649</v>
      </c>
    </row>
    <row r="278" spans="2:6" x14ac:dyDescent="0.3">
      <c r="B278" s="7">
        <v>43890</v>
      </c>
      <c r="C278" s="8">
        <f>0.408*'4day cloud to net rad'!F279*'4day cloud to net rad'!Q279</f>
        <v>-0.29442049178029761</v>
      </c>
      <c r="D278" s="8">
        <f>'4day cloud to net rad'!$I$3*900*'4day cloud to net rad'!G279*('4day cloud to net rad'!J279-'4day cloud to net rad'!K279)/('4day cloud to net rad'!E279+273)</f>
        <v>1.5904502166778891</v>
      </c>
      <c r="E278" s="8">
        <f>'4day cloud to net rad'!F279+'4day cloud to net rad'!$I$3*(1+0.34*'4day cloud to net rad'!G279)</f>
        <v>0.33255373610471584</v>
      </c>
      <c r="F278" s="8">
        <f t="shared" si="4"/>
        <v>3.8972039228255508</v>
      </c>
    </row>
    <row r="279" spans="2:6" x14ac:dyDescent="0.3">
      <c r="B279" s="7">
        <v>43891</v>
      </c>
      <c r="C279" s="8">
        <f>0.408*'4day cloud to net rad'!F280*'4day cloud to net rad'!Q280</f>
        <v>-0.1709034572952513</v>
      </c>
      <c r="D279" s="8">
        <f>'4day cloud to net rad'!$I$3*900*'4day cloud to net rad'!G280*('4day cloud to net rad'!J280-'4day cloud to net rad'!K280)/('4day cloud to net rad'!E280+273)</f>
        <v>1.2267564766722669</v>
      </c>
      <c r="E279" s="8">
        <f>'4day cloud to net rad'!F280+'4day cloud to net rad'!$I$3*(1+0.34*'4day cloud to net rad'!G280)</f>
        <v>0.32580414076071995</v>
      </c>
      <c r="F279" s="8">
        <f t="shared" si="4"/>
        <v>3.2407599759527455</v>
      </c>
    </row>
    <row r="280" spans="2:6" x14ac:dyDescent="0.3">
      <c r="B280" s="7">
        <v>43892</v>
      </c>
      <c r="C280" s="8">
        <f>0.408*'4day cloud to net rad'!F281*'4day cloud to net rad'!Q281</f>
        <v>-0.1811298089497696</v>
      </c>
      <c r="D280" s="8">
        <f>'4day cloud to net rad'!$I$3*900*'4day cloud to net rad'!G281*('4day cloud to net rad'!J281-'4day cloud to net rad'!K281)/('4day cloud to net rad'!E281+273)</f>
        <v>0.70225106078967814</v>
      </c>
      <c r="E280" s="8">
        <f>'4day cloud to net rad'!F281+'4day cloud to net rad'!$I$3*(1+0.34*'4day cloud to net rad'!G281)</f>
        <v>0.28160975735210375</v>
      </c>
      <c r="F280" s="8">
        <f t="shared" si="4"/>
        <v>1.8505085077302117</v>
      </c>
    </row>
    <row r="281" spans="2:6" x14ac:dyDescent="0.3">
      <c r="B281" s="7">
        <v>43893</v>
      </c>
      <c r="C281" s="8">
        <f>0.408*'4day cloud to net rad'!F282*'4day cloud to net rad'!Q282</f>
        <v>-0.27162647525230538</v>
      </c>
      <c r="D281" s="8">
        <f>'4day cloud to net rad'!$I$3*900*'4day cloud to net rad'!G282*('4day cloud to net rad'!J282-'4day cloud to net rad'!K282)/('4day cloud to net rad'!E282+273)</f>
        <v>0.90319730480002325</v>
      </c>
      <c r="E281" s="8">
        <f>'4day cloud to net rad'!F282+'4day cloud to net rad'!$I$3*(1+0.34*'4day cloud to net rad'!G282)</f>
        <v>0.30160819371959524</v>
      </c>
      <c r="F281" s="8">
        <f t="shared" si="4"/>
        <v>2.0940108481763873</v>
      </c>
    </row>
    <row r="282" spans="2:6" x14ac:dyDescent="0.3">
      <c r="B282" s="7">
        <v>43894</v>
      </c>
      <c r="C282" s="8">
        <f>0.408*'4day cloud to net rad'!F283*'4day cloud to net rad'!Q283</f>
        <v>-0.29016132148361673</v>
      </c>
      <c r="D282" s="8">
        <f>'4day cloud to net rad'!$I$3*900*'4day cloud to net rad'!G283*('4day cloud to net rad'!J283-'4day cloud to net rad'!K283)/('4day cloud to net rad'!E283+273)</f>
        <v>1.0881583100171259</v>
      </c>
      <c r="E282" s="8">
        <f>'4day cloud to net rad'!F283+'4day cloud to net rad'!$I$3*(1+0.34*'4day cloud to net rad'!G283)</f>
        <v>0.31263407589937692</v>
      </c>
      <c r="F282" s="8">
        <f t="shared" si="4"/>
        <v>2.5524952334061921</v>
      </c>
    </row>
    <row r="283" spans="2:6" x14ac:dyDescent="0.3">
      <c r="B283" s="7">
        <v>43895</v>
      </c>
      <c r="C283" s="8">
        <f>0.408*'4day cloud to net rad'!F284*'4day cloud to net rad'!Q284</f>
        <v>-0.42467951836498202</v>
      </c>
      <c r="D283" s="8">
        <f>'4day cloud to net rad'!$I$3*900*'4day cloud to net rad'!G284*('4day cloud to net rad'!J284-'4day cloud to net rad'!K284)/('4day cloud to net rad'!E284+273)</f>
        <v>1.5411501484701906</v>
      </c>
      <c r="E283" s="8">
        <f>'4day cloud to net rad'!F284+'4day cloud to net rad'!$I$3*(1+0.34*'4day cloud to net rad'!G284)</f>
        <v>0.33547646456052693</v>
      </c>
      <c r="F283" s="8">
        <f t="shared" si="4"/>
        <v>3.3280147731608576</v>
      </c>
    </row>
    <row r="284" spans="2:6" x14ac:dyDescent="0.3">
      <c r="B284" s="7">
        <v>43896</v>
      </c>
      <c r="C284" s="8">
        <f>0.408*'4day cloud to net rad'!F285*'4day cloud to net rad'!Q285</f>
        <v>-0.59041270187687578</v>
      </c>
      <c r="D284" s="8">
        <f>'4day cloud to net rad'!$I$3*900*'4day cloud to net rad'!G285*('4day cloud to net rad'!J285-'4day cloud to net rad'!K285)/('4day cloud to net rad'!E285+273)</f>
        <v>2.7291086752962137</v>
      </c>
      <c r="E284" s="8">
        <f>'4day cloud to net rad'!F285+'4day cloud to net rad'!$I$3*(1+0.34*'4day cloud to net rad'!G285)</f>
        <v>0.37643913252392841</v>
      </c>
      <c r="F284" s="8">
        <f t="shared" si="4"/>
        <v>5.6813858832367572</v>
      </c>
    </row>
    <row r="285" spans="2:6" x14ac:dyDescent="0.3">
      <c r="B285" s="7">
        <v>43897</v>
      </c>
      <c r="C285" s="8">
        <f>0.408*'4day cloud to net rad'!F286*'4day cloud to net rad'!Q286</f>
        <v>-0.43801272758075493</v>
      </c>
      <c r="D285" s="8">
        <f>'4day cloud to net rad'!$I$3*900*'4day cloud to net rad'!G286*('4day cloud to net rad'!J286-'4day cloud to net rad'!K286)/('4day cloud to net rad'!E286+273)</f>
        <v>1.5721507081740009</v>
      </c>
      <c r="E285" s="8">
        <f>'4day cloud to net rad'!F286+'4day cloud to net rad'!$I$3*(1+0.34*'4day cloud to net rad'!G286)</f>
        <v>0.33840554581377319</v>
      </c>
      <c r="F285" s="8">
        <f t="shared" si="4"/>
        <v>3.3514166497063549</v>
      </c>
    </row>
    <row r="286" spans="2:6" x14ac:dyDescent="0.3">
      <c r="B286" s="7">
        <v>43898</v>
      </c>
      <c r="C286" s="8">
        <f>0.408*'4day cloud to net rad'!F287*'4day cloud to net rad'!Q287</f>
        <v>-0.26720544822465669</v>
      </c>
      <c r="D286" s="8">
        <f>'4day cloud to net rad'!$I$3*900*'4day cloud to net rad'!G287*('4day cloud to net rad'!J287-'4day cloud to net rad'!K287)/('4day cloud to net rad'!E287+273)</f>
        <v>1.2838555117466113</v>
      </c>
      <c r="E286" s="8">
        <f>'4day cloud to net rad'!F287+'4day cloud to net rad'!$I$3*(1+0.34*'4day cloud to net rad'!G287)</f>
        <v>0.33671905197393931</v>
      </c>
      <c r="F286" s="8">
        <f t="shared" si="4"/>
        <v>3.0192828637467155</v>
      </c>
    </row>
    <row r="287" spans="2:6" x14ac:dyDescent="0.3">
      <c r="B287" s="7">
        <v>43899</v>
      </c>
      <c r="C287" s="8">
        <f>0.408*'4day cloud to net rad'!F288*'4day cloud to net rad'!Q288</f>
        <v>-0.36531308827678105</v>
      </c>
      <c r="D287" s="8">
        <f>'4day cloud to net rad'!$I$3*900*'4day cloud to net rad'!G288*('4day cloud to net rad'!J288-'4day cloud to net rad'!K288)/('4day cloud to net rad'!E288+273)</f>
        <v>1.294773446305991</v>
      </c>
      <c r="E287" s="8">
        <f>'4day cloud to net rad'!F288+'4day cloud to net rad'!$I$3*(1+0.34*'4day cloud to net rad'!G288)</f>
        <v>0.33750776017883471</v>
      </c>
      <c r="F287" s="8">
        <f t="shared" si="4"/>
        <v>2.7538932957770164</v>
      </c>
    </row>
    <row r="288" spans="2:6" x14ac:dyDescent="0.3">
      <c r="B288" s="7">
        <v>43900</v>
      </c>
      <c r="C288" s="8">
        <f>0.408*'4day cloud to net rad'!F289*'4day cloud to net rad'!Q289</f>
        <v>-0.27882247895659173</v>
      </c>
      <c r="D288" s="8">
        <f>'4day cloud to net rad'!$I$3*900*'4day cloud to net rad'!G289*('4day cloud to net rad'!J289-'4day cloud to net rad'!K289)/('4day cloud to net rad'!E289+273)</f>
        <v>1.6270132318348767</v>
      </c>
      <c r="E288" s="8">
        <f>'4day cloud to net rad'!F289+'4day cloud to net rad'!$I$3*(1+0.34*'4day cloud to net rad'!G289)</f>
        <v>0.36473551310581365</v>
      </c>
      <c r="F288" s="8">
        <f t="shared" si="4"/>
        <v>3.6963517519807851</v>
      </c>
    </row>
    <row r="289" spans="2:6" x14ac:dyDescent="0.3">
      <c r="B289" s="7">
        <v>43901</v>
      </c>
      <c r="C289" s="8">
        <f>0.408*'4day cloud to net rad'!F290*'4day cloud to net rad'!Q290</f>
        <v>-0.28239405848307553</v>
      </c>
      <c r="D289" s="8">
        <f>'4day cloud to net rad'!$I$3*900*'4day cloud to net rad'!G290*('4day cloud to net rad'!J290-'4day cloud to net rad'!K290)/('4day cloud to net rad'!E290+273)</f>
        <v>1.769619219746845</v>
      </c>
      <c r="E289" s="8">
        <f>'4day cloud to net rad'!F290+'4day cloud to net rad'!$I$3*(1+0.34*'4day cloud to net rad'!G290)</f>
        <v>0.36091499901506408</v>
      </c>
      <c r="F289" s="8">
        <f t="shared" si="4"/>
        <v>4.1207075497621393</v>
      </c>
    </row>
    <row r="290" spans="2:6" x14ac:dyDescent="0.3">
      <c r="B290" s="7">
        <v>43902</v>
      </c>
      <c r="C290" s="8">
        <f>0.408*'4day cloud to net rad'!F291*'4day cloud to net rad'!Q291</f>
        <v>-0.37052121356397849</v>
      </c>
      <c r="D290" s="8">
        <f>'4day cloud to net rad'!$I$3*900*'4day cloud to net rad'!G291*('4day cloud to net rad'!J291-'4day cloud to net rad'!K291)/('4day cloud to net rad'!E291+273)</f>
        <v>1.5198369074194451</v>
      </c>
      <c r="E290" s="8">
        <f>'4day cloud to net rad'!F291+'4day cloud to net rad'!$I$3*(1+0.34*'4day cloud to net rad'!G291)</f>
        <v>0.33671905197393931</v>
      </c>
      <c r="F290" s="8">
        <f t="shared" si="4"/>
        <v>3.4132778858750732</v>
      </c>
    </row>
    <row r="291" spans="2:6" x14ac:dyDescent="0.3">
      <c r="B291" s="7">
        <v>43903</v>
      </c>
      <c r="C291" s="8">
        <f>0.408*'4day cloud to net rad'!F292*'4day cloud to net rad'!Q292</f>
        <v>-0.35219965644337525</v>
      </c>
      <c r="D291" s="8">
        <f>'4day cloud to net rad'!$I$3*900*'4day cloud to net rad'!G292*('4day cloud to net rad'!J292-'4day cloud to net rad'!K292)/('4day cloud to net rad'!E292+273)</f>
        <v>2.0498258883996034</v>
      </c>
      <c r="E291" s="8">
        <f>'4day cloud to net rad'!F292+'4day cloud to net rad'!$I$3*(1+0.34*'4day cloud to net rad'!G292)</f>
        <v>0.36428548875098682</v>
      </c>
      <c r="F291" s="8">
        <f t="shared" si="4"/>
        <v>4.6601533258346937</v>
      </c>
    </row>
    <row r="292" spans="2:6" x14ac:dyDescent="0.3">
      <c r="B292" s="7">
        <v>43904</v>
      </c>
      <c r="C292" s="8">
        <f>0.408*'4day cloud to net rad'!F293*'4day cloud to net rad'!Q293</f>
        <v>-0.36792090323547988</v>
      </c>
      <c r="D292" s="8">
        <f>'4day cloud to net rad'!$I$3*900*'4day cloud to net rad'!G293*('4day cloud to net rad'!J293-'4day cloud to net rad'!K293)/('4day cloud to net rad'!E293+273)</f>
        <v>1.9981357732447471</v>
      </c>
      <c r="E292" s="8">
        <f>'4day cloud to net rad'!F293+'4day cloud to net rad'!$I$3*(1+0.34*'4day cloud to net rad'!G293)</f>
        <v>0.35303189368769905</v>
      </c>
      <c r="F292" s="8">
        <f t="shared" si="4"/>
        <v>4.6177552203014178</v>
      </c>
    </row>
    <row r="293" spans="2:6" x14ac:dyDescent="0.3">
      <c r="B293" s="7">
        <v>43905</v>
      </c>
      <c r="C293" s="8">
        <f>0.408*'4day cloud to net rad'!F294*'4day cloud to net rad'!Q294</f>
        <v>-0.50284095825552111</v>
      </c>
      <c r="D293" s="8">
        <f>'4day cloud to net rad'!$I$3*900*'4day cloud to net rad'!G294*('4day cloud to net rad'!J294-'4day cloud to net rad'!K294)/('4day cloud to net rad'!E294+273)</f>
        <v>1.715691329102863</v>
      </c>
      <c r="E293" s="8">
        <f>'4day cloud to net rad'!F294+'4day cloud to net rad'!$I$3*(1+0.34*'4day cloud to net rad'!G294)</f>
        <v>0.34132827426958429</v>
      </c>
      <c r="F293" s="8">
        <f t="shared" si="4"/>
        <v>3.5533252363659193</v>
      </c>
    </row>
    <row r="294" spans="2:6" x14ac:dyDescent="0.3">
      <c r="B294" s="7">
        <v>43906</v>
      </c>
      <c r="C294" s="8">
        <f>0.408*'4day cloud to net rad'!F295*'4day cloud to net rad'!Q295</f>
        <v>-0.60947320027696139</v>
      </c>
      <c r="D294" s="8">
        <f>'4day cloud to net rad'!$I$3*900*'4day cloud to net rad'!G295*('4day cloud to net rad'!J295-'4day cloud to net rad'!K295)/('4day cloud to net rad'!E295+273)</f>
        <v>2.5498668502042978</v>
      </c>
      <c r="E294" s="8">
        <f>'4day cloud to net rad'!F295+'4day cloud to net rad'!$I$3*(1+0.34*'4day cloud to net rad'!G295)</f>
        <v>0.38150768085925058</v>
      </c>
      <c r="F294" s="8">
        <f t="shared" si="4"/>
        <v>5.086119486656429</v>
      </c>
    </row>
    <row r="295" spans="2:6" x14ac:dyDescent="0.3">
      <c r="B295" s="7">
        <v>43907</v>
      </c>
      <c r="C295" s="8">
        <f>0.408*'4day cloud to net rad'!F296*'4day cloud to net rad'!Q296</f>
        <v>-0.39106553767786506</v>
      </c>
      <c r="D295" s="8">
        <f>'4day cloud to net rad'!$I$3*900*'4day cloud to net rad'!G296*('4day cloud to net rad'!J296-'4day cloud to net rad'!K296)/('4day cloud to net rad'!E296+273)</f>
        <v>2.6482957763199209</v>
      </c>
      <c r="E295" s="8">
        <f>'4day cloud to net rad'!F296+'4day cloud to net rad'!$I$3*(1+0.34*'4day cloud to net rad'!G296)</f>
        <v>0.39299683496527116</v>
      </c>
      <c r="F295" s="8">
        <f t="shared" si="4"/>
        <v>5.7436346499877677</v>
      </c>
    </row>
    <row r="296" spans="2:6" x14ac:dyDescent="0.3">
      <c r="B296" s="7">
        <v>43908</v>
      </c>
      <c r="C296" s="8">
        <f>0.408*'4day cloud to net rad'!F297*'4day cloud to net rad'!Q297</f>
        <v>-0.33656772347001124</v>
      </c>
      <c r="D296" s="8">
        <f>'4day cloud to net rad'!$I$3*900*'4day cloud to net rad'!G297*('4day cloud to net rad'!J297-'4day cloud to net rad'!K297)/('4day cloud to net rad'!E297+273)</f>
        <v>2.543510306888471</v>
      </c>
      <c r="E296" s="8">
        <f>'4day cloud to net rad'!F297+'4day cloud to net rad'!$I$3*(1+0.34*'4day cloud to net rad'!G297)</f>
        <v>0.38150768085925058</v>
      </c>
      <c r="F296" s="8">
        <f t="shared" si="4"/>
        <v>5.7847920085065496</v>
      </c>
    </row>
    <row r="297" spans="2:6" x14ac:dyDescent="0.3">
      <c r="B297" s="7">
        <v>43909</v>
      </c>
      <c r="C297" s="8">
        <f>0.408*'4day cloud to net rad'!F298*'4day cloud to net rad'!Q298</f>
        <v>-0.23546686346814363</v>
      </c>
      <c r="D297" s="8">
        <f>'4day cloud to net rad'!$I$3*900*'4day cloud to net rad'!G298*('4day cloud to net rad'!J298-'4day cloud to net rad'!K298)/('4day cloud to net rad'!E298+273)</f>
        <v>1.1829573064132559</v>
      </c>
      <c r="E297" s="8">
        <f>'4day cloud to net rad'!F298+'4day cloud to net rad'!$I$3*(1+0.34*'4day cloud to net rad'!G298)</f>
        <v>0.32917463049664275</v>
      </c>
      <c r="F297" s="8">
        <f t="shared" si="4"/>
        <v>2.8783823392330832</v>
      </c>
    </row>
    <row r="298" spans="2:6" x14ac:dyDescent="0.3">
      <c r="B298" s="7">
        <v>43910</v>
      </c>
      <c r="C298" s="8">
        <f>0.408*'4day cloud to net rad'!F299*'4day cloud to net rad'!Q299</f>
        <v>-0.4107985125074593</v>
      </c>
      <c r="D298" s="8">
        <f>'4day cloud to net rad'!$I$3*900*'4day cloud to net rad'!G299*('4day cloud to net rad'!J299-'4day cloud to net rad'!K299)/('4day cloud to net rad'!E299+273)</f>
        <v>1.5381952316270264</v>
      </c>
      <c r="E298" s="8">
        <f>'4day cloud to net rad'!F299+'4day cloud to net rad'!$I$3*(1+0.34*'4day cloud to net rad'!G299)</f>
        <v>0.34132827426958429</v>
      </c>
      <c r="F298" s="8">
        <f t="shared" si="4"/>
        <v>3.3029690304212491</v>
      </c>
    </row>
    <row r="299" spans="2:6" x14ac:dyDescent="0.3">
      <c r="B299" s="7">
        <v>43911</v>
      </c>
      <c r="C299" s="8">
        <f>0.408*'4day cloud to net rad'!F300*'4day cloud to net rad'!Q300</f>
        <v>-0.58376450785091705</v>
      </c>
      <c r="D299" s="8">
        <f>'4day cloud to net rad'!$I$3*900*'4day cloud to net rad'!G300*('4day cloud to net rad'!J300-'4day cloud to net rad'!K300)/('4day cloud to net rad'!E300+273)</f>
        <v>2.1389189937920428</v>
      </c>
      <c r="E299" s="8">
        <f>'4day cloud to net rad'!F300+'4day cloud to net rad'!$I$3*(1+0.34*'4day cloud to net rad'!G300)</f>
        <v>0.36428548875098682</v>
      </c>
      <c r="F299" s="8">
        <f t="shared" si="4"/>
        <v>4.2690541730696729</v>
      </c>
    </row>
    <row r="300" spans="2:6" x14ac:dyDescent="0.3">
      <c r="B300" s="7">
        <v>43912</v>
      </c>
      <c r="C300" s="8">
        <f>0.408*'4day cloud to net rad'!F301*'4day cloud to net rad'!Q301</f>
        <v>-0.34644689336419193</v>
      </c>
      <c r="D300" s="8">
        <f>'4day cloud to net rad'!$I$3*900*'4day cloud to net rad'!G301*('4day cloud to net rad'!J301-'4day cloud to net rad'!K301)/('4day cloud to net rad'!E301+273)</f>
        <v>1.1721910867747265</v>
      </c>
      <c r="E300" s="8">
        <f>'4day cloud to net rad'!F301+'4day cloud to net rad'!$I$3*(1+0.34*'4day cloud to net rad'!G301)</f>
        <v>0.32377284514241228</v>
      </c>
      <c r="F300" s="8">
        <f t="shared" si="4"/>
        <v>2.5503812496916747</v>
      </c>
    </row>
    <row r="301" spans="2:6" x14ac:dyDescent="0.3">
      <c r="B301" s="7">
        <v>43913</v>
      </c>
      <c r="C301" s="8">
        <f>0.408*'4day cloud to net rad'!F302*'4day cloud to net rad'!Q302</f>
        <v>-0.47080356730184525</v>
      </c>
      <c r="D301" s="8">
        <f>'4day cloud to net rad'!$I$3*900*'4day cloud to net rad'!G302*('4day cloud to net rad'!J302-'4day cloud to net rad'!K302)/('4day cloud to net rad'!E302+273)</f>
        <v>2.1117713987595526</v>
      </c>
      <c r="E301" s="8">
        <f>'4day cloud to net rad'!F302+'4day cloud to net rad'!$I$3*(1+0.34*'4day cloud to net rad'!G302)</f>
        <v>0.3695895961290418</v>
      </c>
      <c r="F301" s="8">
        <f t="shared" si="4"/>
        <v>4.4399730096427428</v>
      </c>
    </row>
    <row r="302" spans="2:6" x14ac:dyDescent="0.3">
      <c r="B302" s="7">
        <v>43914</v>
      </c>
      <c r="C302" s="8">
        <f>0.408*'4day cloud to net rad'!F303*'4day cloud to net rad'!Q303</f>
        <v>-0.41658399910830635</v>
      </c>
      <c r="D302" s="8">
        <f>'4day cloud to net rad'!$I$3*900*'4day cloud to net rad'!G303*('4day cloud to net rad'!J303-'4day cloud to net rad'!K303)/('4day cloud to net rad'!E303+273)</f>
        <v>1.8693013503931877</v>
      </c>
      <c r="E302" s="8">
        <f>'4day cloud to net rad'!F303+'4day cloud to net rad'!$I$3*(1+0.34*'4day cloud to net rad'!G303)</f>
        <v>0.3695895961290418</v>
      </c>
      <c r="F302" s="8">
        <f t="shared" si="4"/>
        <v>3.9306229571940299</v>
      </c>
    </row>
    <row r="303" spans="2:6" x14ac:dyDescent="0.3">
      <c r="B303" s="7">
        <v>43915</v>
      </c>
      <c r="C303" s="8">
        <f>0.408*'4day cloud to net rad'!F304*'4day cloud to net rad'!Q304</f>
        <v>-0.56524826263670769</v>
      </c>
      <c r="D303" s="8">
        <f>'4day cloud to net rad'!$I$3*900*'4day cloud to net rad'!G304*('4day cloud to net rad'!J304-'4day cloud to net rad'!K304)/('4day cloud to net rad'!E304+273)</f>
        <v>2.0241439321707029</v>
      </c>
      <c r="E303" s="8">
        <f>'4day cloud to net rad'!F304+'4day cloud to net rad'!$I$3*(1+0.34*'4day cloud to net rad'!G304)</f>
        <v>0.36373778641998444</v>
      </c>
      <c r="F303" s="8">
        <f t="shared" si="4"/>
        <v>4.0108444159538124</v>
      </c>
    </row>
    <row r="304" spans="2:6" x14ac:dyDescent="0.3">
      <c r="B304" s="7">
        <v>43916</v>
      </c>
      <c r="C304" s="8">
        <f>0.408*'4day cloud to net rad'!F305*'4day cloud to net rad'!Q305</f>
        <v>-0.35850823272912075</v>
      </c>
      <c r="D304" s="8">
        <f>'4day cloud to net rad'!$I$3*900*'4day cloud to net rad'!G305*('4day cloud to net rad'!J305-'4day cloud to net rad'!K305)/('4day cloud to net rad'!E305+273)</f>
        <v>2.5089299216908132</v>
      </c>
      <c r="E304" s="8">
        <f>'4day cloud to net rad'!F305+'4day cloud to net rad'!$I$3*(1+0.34*'4day cloud to net rad'!G305)</f>
        <v>0.38129321554715645</v>
      </c>
      <c r="F304" s="8">
        <f t="shared" si="4"/>
        <v>5.6398110464038371</v>
      </c>
    </row>
    <row r="305" spans="2:6" x14ac:dyDescent="0.3">
      <c r="B305" s="7">
        <v>43917</v>
      </c>
      <c r="C305" s="8">
        <f>0.408*'4day cloud to net rad'!F306*'4day cloud to net rad'!Q306</f>
        <v>-0.71198291048405271</v>
      </c>
      <c r="D305" s="8">
        <f>'4day cloud to net rad'!$I$3*900*'4day cloud to net rad'!G306*('4day cloud to net rad'!J306-'4day cloud to net rad'!K306)/('4day cloud to net rad'!E306+273)</f>
        <v>2.4286276343281816</v>
      </c>
      <c r="E305" s="8">
        <f>'4day cloud to net rad'!F306+'4day cloud to net rad'!$I$3*(1+0.34*'4day cloud to net rad'!G306)</f>
        <v>0.3753477195536899</v>
      </c>
      <c r="F305" s="8">
        <f t="shared" si="4"/>
        <v>4.5734784958473131</v>
      </c>
    </row>
    <row r="306" spans="2:6" x14ac:dyDescent="0.3">
      <c r="B306" s="7">
        <v>43918</v>
      </c>
      <c r="C306" s="8">
        <f>0.408*'4day cloud to net rad'!F307*'4day cloud to net rad'!Q307</f>
        <v>-0.42730933813581218</v>
      </c>
      <c r="D306" s="8">
        <f>'4day cloud to net rad'!$I$3*900*'4day cloud to net rad'!G307*('4day cloud to net rad'!J307-'4day cloud to net rad'!K307)/('4day cloud to net rad'!E307+273)</f>
        <v>2.4451199998127655</v>
      </c>
      <c r="E306" s="8">
        <f>'4day cloud to net rad'!F307+'4day cloud to net rad'!$I$3*(1+0.34*'4day cloud to net rad'!G307)</f>
        <v>0.38705133897180455</v>
      </c>
      <c r="F306" s="8">
        <f t="shared" si="4"/>
        <v>5.2132894489842965</v>
      </c>
    </row>
    <row r="307" spans="2:6" x14ac:dyDescent="0.3">
      <c r="B307" s="7">
        <v>43919</v>
      </c>
      <c r="C307" s="8">
        <f>0.408*'4day cloud to net rad'!F308*'4day cloud to net rad'!Q308</f>
        <v>-0.46149462949730991</v>
      </c>
      <c r="D307" s="8">
        <f>'4day cloud to net rad'!$I$3*900*'4day cloud to net rad'!G308*('4day cloud to net rad'!J308-'4day cloud to net rad'!K308)/('4day cloud to net rad'!E308+273)</f>
        <v>1.8754519457351353</v>
      </c>
      <c r="E307" s="8">
        <f>'4day cloud to net rad'!F308+'4day cloud to net rad'!$I$3*(1+0.34*'4day cloud to net rad'!G308)</f>
        <v>0.36367322324260642</v>
      </c>
      <c r="F307" s="8">
        <f t="shared" si="4"/>
        <v>3.8879885179079419</v>
      </c>
    </row>
    <row r="308" spans="2:6" x14ac:dyDescent="0.3">
      <c r="B308" s="7">
        <v>43920</v>
      </c>
      <c r="C308" s="8">
        <f>0.408*'4day cloud to net rad'!F309*'4day cloud to net rad'!Q309</f>
        <v>-0.40755466875436691</v>
      </c>
      <c r="D308" s="8">
        <f>'4day cloud to net rad'!$I$3*900*'4day cloud to net rad'!G309*('4day cloud to net rad'!J309-'4day cloud to net rad'!K309)/('4day cloud to net rad'!E309+273)</f>
        <v>1.3460676490231542</v>
      </c>
      <c r="E308" s="8">
        <f>'4day cloud to net rad'!F309+'4day cloud to net rad'!$I$3*(1+0.34*'4day cloud to net rad'!G309)</f>
        <v>0.34033054758375503</v>
      </c>
      <c r="F308" s="8">
        <f t="shared" si="4"/>
        <v>2.7576513096809805</v>
      </c>
    </row>
    <row r="309" spans="2:6" x14ac:dyDescent="0.3">
      <c r="B309" s="7">
        <v>43921</v>
      </c>
      <c r="C309" s="8">
        <f>0.408*'4day cloud to net rad'!F310*'4day cloud to net rad'!Q310</f>
        <v>-0.40956140935618141</v>
      </c>
      <c r="D309" s="8">
        <f>'4day cloud to net rad'!$I$3*900*'4day cloud to net rad'!G310*('4day cloud to net rad'!J310-'4day cloud to net rad'!K310)/('4day cloud to net rad'!E310+273)</f>
        <v>1.893881186724192</v>
      </c>
      <c r="E309" s="8">
        <f>'4day cloud to net rad'!F310+'4day cloud to net rad'!$I$3*(1+0.34*'4day cloud to net rad'!G310)</f>
        <v>0.36373778641998444</v>
      </c>
      <c r="F309" s="8">
        <f t="shared" si="4"/>
        <v>4.080741217394892</v>
      </c>
    </row>
    <row r="310" spans="2:6" x14ac:dyDescent="0.3">
      <c r="B310" s="7">
        <v>43922</v>
      </c>
      <c r="C310" s="8">
        <f>0.408*'4day cloud to net rad'!F311*'4day cloud to net rad'!Q311</f>
        <v>-0.15964711113997757</v>
      </c>
      <c r="D310" s="8">
        <f>'4day cloud to net rad'!$I$3*900*'4day cloud to net rad'!G311*('4day cloud to net rad'!J311-'4day cloud to net rad'!K311)/('4day cloud to net rad'!E311+273)</f>
        <v>1.0862154714236918</v>
      </c>
      <c r="E310" s="8">
        <f>'4day cloud to net rad'!F311+'4day cloud to net rad'!$I$3*(1+0.34*'4day cloud to net rad'!G311)</f>
        <v>0.31916362284676725</v>
      </c>
      <c r="F310" s="8">
        <f t="shared" si="4"/>
        <v>2.9031139326569382</v>
      </c>
    </row>
    <row r="311" spans="2:6" x14ac:dyDescent="0.3">
      <c r="B311" s="7">
        <v>43923</v>
      </c>
      <c r="C311" s="8">
        <f>0.408*'4day cloud to net rad'!F312*'4day cloud to net rad'!Q312</f>
        <v>-0.35366600369871365</v>
      </c>
      <c r="D311" s="8">
        <f>'4day cloud to net rad'!$I$3*900*'4day cloud to net rad'!G312*('4day cloud to net rad'!J312-'4day cloud to net rad'!K312)/('4day cloud to net rad'!E312+273)</f>
        <v>1.1678818167744502</v>
      </c>
      <c r="E311" s="8">
        <f>'4day cloud to net rad'!F312+'4day cloud to net rad'!$I$3*(1+0.34*'4day cloud to net rad'!G312)</f>
        <v>0.35920741869867479</v>
      </c>
      <c r="F311" s="8">
        <f t="shared" si="4"/>
        <v>2.2667009941650198</v>
      </c>
    </row>
    <row r="312" spans="2:6" x14ac:dyDescent="0.3">
      <c r="B312" s="7">
        <v>43924</v>
      </c>
      <c r="C312" s="8">
        <f>0.408*'4day cloud to net rad'!F313*'4day cloud to net rad'!Q313</f>
        <v>-0.19709458399162791</v>
      </c>
      <c r="D312" s="8">
        <f>'4day cloud to net rad'!$I$3*900*'4day cloud to net rad'!G313*('4day cloud to net rad'!J313-'4day cloud to net rad'!K313)/('4day cloud to net rad'!E313+273)</f>
        <v>1.8129240966907958</v>
      </c>
      <c r="E312" s="8">
        <f>'4day cloud to net rad'!F313+'4day cloud to net rad'!$I$3*(1+0.34*'4day cloud to net rad'!G313)</f>
        <v>0.35810044202302116</v>
      </c>
      <c r="F312" s="8">
        <f t="shared" si="4"/>
        <v>4.5122242898412601</v>
      </c>
    </row>
    <row r="313" spans="2:6" x14ac:dyDescent="0.3">
      <c r="B313" s="7">
        <v>43925</v>
      </c>
      <c r="C313" s="8">
        <f>0.408*'4day cloud to net rad'!F314*'4day cloud to net rad'!Q314</f>
        <v>-0.22385317919470557</v>
      </c>
      <c r="D313" s="8">
        <f>'4day cloud to net rad'!$I$3*900*'4day cloud to net rad'!G314*('4day cloud to net rad'!J314-'4day cloud to net rad'!K314)/('4day cloud to net rad'!E314+273)</f>
        <v>1.3232091393865804</v>
      </c>
      <c r="E313" s="8">
        <f>'4day cloud to net rad'!F314+'4day cloud to net rad'!$I$3*(1+0.34*'4day cloud to net rad'!G314)</f>
        <v>0.34611779411543442</v>
      </c>
      <c r="F313" s="8">
        <f t="shared" si="4"/>
        <v>3.1762480256222436</v>
      </c>
    </row>
    <row r="314" spans="2:6" x14ac:dyDescent="0.3">
      <c r="B314" s="7">
        <v>43926</v>
      </c>
      <c r="C314" s="8">
        <f>0.408*'4day cloud to net rad'!F315*'4day cloud to net rad'!Q315</f>
        <v>-0.55715159639445122</v>
      </c>
      <c r="D314" s="8">
        <f>'4day cloud to net rad'!$I$3*900*'4day cloud to net rad'!G315*('4day cloud to net rad'!J315-'4day cloud to net rad'!K315)/('4day cloud to net rad'!E315+273)</f>
        <v>2.4746503957974837</v>
      </c>
      <c r="E314" s="8">
        <f>'4day cloud to net rad'!F315+'4day cloud to net rad'!$I$3*(1+0.34*'4day cloud to net rad'!G315)</f>
        <v>0.40084452495209683</v>
      </c>
      <c r="F314" s="8">
        <f t="shared" si="4"/>
        <v>4.7836472248989415</v>
      </c>
    </row>
    <row r="315" spans="2:6" x14ac:dyDescent="0.3">
      <c r="B315" s="7">
        <v>43927</v>
      </c>
      <c r="C315" s="8">
        <f>0.408*'4day cloud to net rad'!F316*'4day cloud to net rad'!Q316</f>
        <v>-0.21487507726526825</v>
      </c>
      <c r="D315" s="8">
        <f>'4day cloud to net rad'!$I$3*900*'4day cloud to net rad'!G316*('4day cloud to net rad'!J316-'4day cloud to net rad'!K316)/('4day cloud to net rad'!E316+273)</f>
        <v>1.8984961694386795</v>
      </c>
      <c r="E315" s="8">
        <f>'4day cloud to net rad'!F316+'4day cloud to net rad'!$I$3*(1+0.34*'4day cloud to net rad'!G316)</f>
        <v>0.36952503295166383</v>
      </c>
      <c r="F315" s="8">
        <f t="shared" si="4"/>
        <v>4.5561760152623796</v>
      </c>
    </row>
    <row r="316" spans="2:6" x14ac:dyDescent="0.3">
      <c r="B316" s="7">
        <v>43928</v>
      </c>
      <c r="C316" s="8">
        <f>0.408*'4day cloud to net rad'!F317*'4day cloud to net rad'!Q317</f>
        <v>-0.41916827827349884</v>
      </c>
      <c r="D316" s="8">
        <f>'4day cloud to net rad'!$I$3*900*'4day cloud to net rad'!G317*('4day cloud to net rad'!J317-'4day cloud to net rad'!K317)/('4day cloud to net rad'!E317+273)</f>
        <v>1.8226137765791655</v>
      </c>
      <c r="E316" s="8">
        <f>'4day cloud to net rad'!F317+'4day cloud to net rad'!$I$3*(1+0.34*'4day cloud to net rad'!G317)</f>
        <v>0.36952503295166383</v>
      </c>
      <c r="F316" s="8">
        <f t="shared" si="4"/>
        <v>3.7979713771901507</v>
      </c>
    </row>
    <row r="317" spans="2:6" x14ac:dyDescent="0.3">
      <c r="B317" s="7">
        <v>43929</v>
      </c>
      <c r="C317" s="8">
        <f>0.408*'4day cloud to net rad'!F318*'4day cloud to net rad'!Q318</f>
        <v>-0.7148052439685546</v>
      </c>
      <c r="D317" s="8">
        <f>'4day cloud to net rad'!$I$3*900*'4day cloud to net rad'!G318*('4day cloud to net rad'!J318-'4day cloud to net rad'!K318)/('4day cloud to net rad'!E318+273)</f>
        <v>2.7002124787483952</v>
      </c>
      <c r="E317" s="8">
        <f>'4day cloud to net rad'!F318+'4day cloud to net rad'!$I$3*(1+0.34*'4day cloud to net rad'!G318)</f>
        <v>0.38705133897180455</v>
      </c>
      <c r="F317" s="8">
        <f t="shared" si="4"/>
        <v>5.1295707697434709</v>
      </c>
    </row>
    <row r="318" spans="2:6" x14ac:dyDescent="0.3">
      <c r="B318" s="7">
        <v>43930</v>
      </c>
      <c r="C318" s="8">
        <f>0.408*'4day cloud to net rad'!F319*'4day cloud to net rad'!Q319</f>
        <v>-0.59950502580527454</v>
      </c>
      <c r="D318" s="8">
        <f>'4day cloud to net rad'!$I$3*900*'4day cloud to net rad'!G319*('4day cloud to net rad'!J319-'4day cloud to net rad'!K319)/('4day cloud to net rad'!E319+273)</f>
        <v>1.7154702690014947</v>
      </c>
      <c r="E318" s="8">
        <f>'4day cloud to net rad'!F319+'4day cloud to net rad'!$I$3*(1+0.34*'4day cloud to net rad'!G319)</f>
        <v>0.35779229042651783</v>
      </c>
      <c r="F318" s="8">
        <f t="shared" si="4"/>
        <v>3.1190309938369487</v>
      </c>
    </row>
    <row r="319" spans="2:6" x14ac:dyDescent="0.3">
      <c r="B319" s="7">
        <v>43931</v>
      </c>
      <c r="C319" s="8">
        <f>0.408*'4day cloud to net rad'!F320*'4day cloud to net rad'!Q320</f>
        <v>-0.47611744692576508</v>
      </c>
      <c r="D319" s="8">
        <f>'4day cloud to net rad'!$I$3*900*'4day cloud to net rad'!G320*('4day cloud to net rad'!J320-'4day cloud to net rad'!K320)/('4day cloud to net rad'!E320+273)</f>
        <v>2.5307626929978579</v>
      </c>
      <c r="E319" s="8">
        <f>'4day cloud to net rad'!F320+'4day cloud to net rad'!$I$3*(1+0.34*'4day cloud to net rad'!G320)</f>
        <v>0.38708046207883584</v>
      </c>
      <c r="F319" s="8">
        <f t="shared" si="4"/>
        <v>5.3080572319189478</v>
      </c>
    </row>
    <row r="320" spans="2:6" x14ac:dyDescent="0.3">
      <c r="B320" s="7">
        <v>43932</v>
      </c>
      <c r="C320" s="8">
        <f>0.408*'4day cloud to net rad'!F321*'4day cloud to net rad'!Q321</f>
        <v>-0.45024624408734665</v>
      </c>
      <c r="D320" s="8">
        <f>'4day cloud to net rad'!$I$3*900*'4day cloud to net rad'!G321*('4day cloud to net rad'!J321-'4day cloud to net rad'!K321)/('4day cloud to net rad'!E321+273)</f>
        <v>2.8015422480917676</v>
      </c>
      <c r="E320" s="8">
        <f>'4day cloud to net rad'!F321+'4day cloud to net rad'!$I$3*(1+0.34*'4day cloud to net rad'!G321)</f>
        <v>0.39308625778406114</v>
      </c>
      <c r="F320" s="8">
        <f t="shared" si="4"/>
        <v>5.9816286055364642</v>
      </c>
    </row>
    <row r="321" spans="2:6" x14ac:dyDescent="0.3">
      <c r="B321" s="7">
        <v>43933</v>
      </c>
      <c r="C321" s="8">
        <f>0.408*'4day cloud to net rad'!F322*'4day cloud to net rad'!Q322</f>
        <v>-0.76681767086427188</v>
      </c>
      <c r="D321" s="8">
        <f>'4day cloud to net rad'!$I$3*900*'4day cloud to net rad'!G322*('4day cloud to net rad'!J322-'4day cloud to net rad'!K322)/('4day cloud to net rad'!E322+273)</f>
        <v>2.1676894745722022</v>
      </c>
      <c r="E321" s="8">
        <f>'4day cloud to net rad'!F322+'4day cloud to net rad'!$I$3*(1+0.34*'4day cloud to net rad'!G322)</f>
        <v>0.37581175426301194</v>
      </c>
      <c r="F321" s="8">
        <f t="shared" si="4"/>
        <v>3.7275891129459722</v>
      </c>
    </row>
    <row r="322" spans="2:6" x14ac:dyDescent="0.3">
      <c r="B322" s="7">
        <v>43934</v>
      </c>
      <c r="C322" s="8">
        <f>0.408*'4day cloud to net rad'!F323*'4day cloud to net rad'!Q323</f>
        <v>-0.53718603575136004</v>
      </c>
      <c r="D322" s="8">
        <f>'4day cloud to net rad'!$I$3*900*'4day cloud to net rad'!G323*('4day cloud to net rad'!J323-'4day cloud to net rad'!K323)/('4day cloud to net rad'!E323+273)</f>
        <v>2.6877285686027546</v>
      </c>
      <c r="E322" s="8">
        <f>'4day cloud to net rad'!F323+'4day cloud to net rad'!$I$3*(1+0.34*'4day cloud to net rad'!G323)</f>
        <v>0.40750625339271729</v>
      </c>
      <c r="F322" s="8">
        <f t="shared" si="4"/>
        <v>5.277324004102824</v>
      </c>
    </row>
    <row r="323" spans="2:6" x14ac:dyDescent="0.3">
      <c r="B323" s="7">
        <v>43935</v>
      </c>
      <c r="C323" s="8">
        <f>0.408*'4day cloud to net rad'!F324*'4day cloud to net rad'!Q324</f>
        <v>-0.68745135925327261</v>
      </c>
      <c r="D323" s="8">
        <f>'4day cloud to net rad'!$I$3*900*'4day cloud to net rad'!G324*('4day cloud to net rad'!J324-'4day cloud to net rad'!K324)/('4day cloud to net rad'!E324+273)</f>
        <v>3.2021441505483579</v>
      </c>
      <c r="E323" s="8">
        <f>'4day cloud to net rad'!F324+'4day cloud to net rad'!$I$3*(1+0.34*'4day cloud to net rad'!G324)</f>
        <v>0.40507080280829866</v>
      </c>
      <c r="F323" s="8">
        <f t="shared" si="4"/>
        <v>6.2080327040632781</v>
      </c>
    </row>
    <row r="324" spans="2:6" x14ac:dyDescent="0.3">
      <c r="B324" s="7">
        <v>43936</v>
      </c>
      <c r="C324" s="8">
        <f>0.408*'4day cloud to net rad'!F325*'4day cloud to net rad'!Q325</f>
        <v>-0.75747017166650898</v>
      </c>
      <c r="D324" s="8">
        <f>'4day cloud to net rad'!$I$3*900*'4day cloud to net rad'!G325*('4day cloud to net rad'!J325-'4day cloud to net rad'!K325)/('4day cloud to net rad'!E325+273)</f>
        <v>2.7248253284786061</v>
      </c>
      <c r="E324" s="8">
        <f>'4day cloud to net rad'!F325+'4day cloud to net rad'!$I$3*(1+0.34*'4day cloud to net rad'!G325)</f>
        <v>0.38723444807500379</v>
      </c>
      <c r="F324" s="8">
        <f t="shared" si="4"/>
        <v>5.0805272273479094</v>
      </c>
    </row>
    <row r="325" spans="2:6" x14ac:dyDescent="0.3">
      <c r="B325" s="7">
        <v>43937</v>
      </c>
      <c r="C325" s="8">
        <f>0.408*'4day cloud to net rad'!F326*'4day cloud to net rad'!Q326</f>
        <v>-0.65891537033488889</v>
      </c>
      <c r="D325" s="8">
        <f>'4day cloud to net rad'!$I$3*900*'4day cloud to net rad'!G326*('4day cloud to net rad'!J326-'4day cloud to net rad'!K326)/('4day cloud to net rad'!E326+273)</f>
        <v>2.8956622233591189</v>
      </c>
      <c r="E325" s="8">
        <f>'4day cloud to net rad'!F326+'4day cloud to net rad'!$I$3*(1+0.34*'4day cloud to net rad'!G326)</f>
        <v>0.40548076805560862</v>
      </c>
      <c r="F325" s="8">
        <f t="shared" si="4"/>
        <v>5.5162834571662769</v>
      </c>
    </row>
    <row r="326" spans="2:6" x14ac:dyDescent="0.3">
      <c r="B326" s="7">
        <v>43938</v>
      </c>
      <c r="C326" s="8">
        <f>0.408*'4day cloud to net rad'!F327*'4day cloud to net rad'!Q327</f>
        <v>-0.58191627727294182</v>
      </c>
      <c r="D326" s="8">
        <f>'4day cloud to net rad'!$I$3*900*'4day cloud to net rad'!G327*('4day cloud to net rad'!J327-'4day cloud to net rad'!K327)/('4day cloud to net rad'!E327+273)</f>
        <v>2.6847830248232962</v>
      </c>
      <c r="E326" s="8">
        <f>'4day cloud to net rad'!F327+'4day cloud to net rad'!$I$3*(1+0.34*'4day cloud to net rad'!G327)</f>
        <v>0.40548076805560862</v>
      </c>
      <c r="F326" s="8">
        <f t="shared" si="4"/>
        <v>5.1861072416188243</v>
      </c>
    </row>
    <row r="327" spans="2:6" x14ac:dyDescent="0.3">
      <c r="B327" s="7">
        <v>43939</v>
      </c>
      <c r="C327" s="8">
        <f>0.408*'4day cloud to net rad'!F328*'4day cloud to net rad'!Q328</f>
        <v>-0.33083648403668703</v>
      </c>
      <c r="D327" s="8">
        <f>'4day cloud to net rad'!$I$3*900*'4day cloud to net rad'!G328*('4day cloud to net rad'!J328-'4day cloud to net rad'!K328)/('4day cloud to net rad'!E328+273)</f>
        <v>2.4146815197160136</v>
      </c>
      <c r="E327" s="8">
        <f>'4day cloud to net rad'!F328+'4day cloud to net rad'!$I$3*(1+0.34*'4day cloud to net rad'!G328)</f>
        <v>0.39377714863749391</v>
      </c>
      <c r="F327" s="8">
        <f t="shared" ref="F327:F370" si="5">(C327+D327)/E327</f>
        <v>5.2919399789693919</v>
      </c>
    </row>
    <row r="328" spans="2:6" x14ac:dyDescent="0.3">
      <c r="B328" s="7">
        <v>43940</v>
      </c>
      <c r="C328" s="8">
        <f>0.408*'4day cloud to net rad'!F329*'4day cloud to net rad'!Q329</f>
        <v>-0.52845158142427351</v>
      </c>
      <c r="D328" s="8">
        <f>'4day cloud to net rad'!$I$3*900*'4day cloud to net rad'!G329*('4day cloud to net rad'!J329-'4day cloud to net rad'!K329)/('4day cloud to net rad'!E329+273)</f>
        <v>1.5031432898345722</v>
      </c>
      <c r="E328" s="8">
        <f>'4day cloud to net rad'!F329+'4day cloud to net rad'!$I$3*(1+0.34*'4day cloud to net rad'!G329)</f>
        <v>0.35825632513583988</v>
      </c>
      <c r="F328" s="8">
        <f t="shared" si="5"/>
        <v>2.7206545705528726</v>
      </c>
    </row>
    <row r="329" spans="2:6" x14ac:dyDescent="0.3">
      <c r="B329" s="7">
        <v>43941</v>
      </c>
      <c r="C329" s="8">
        <f>0.408*'4day cloud to net rad'!F330*'4day cloud to net rad'!Q330</f>
        <v>-0.51043213107658003</v>
      </c>
      <c r="D329" s="8">
        <f>'4day cloud to net rad'!$I$3*900*'4day cloud to net rad'!G330*('4day cloud to net rad'!J330-'4day cloud to net rad'!K330)/('4day cloud to net rad'!E330+273)</f>
        <v>1.6336373484566611</v>
      </c>
      <c r="E329" s="8">
        <f>'4day cloud to net rad'!F330+'4day cloud to net rad'!$I$3*(1+0.34*'4day cloud to net rad'!G330)</f>
        <v>0.37036990980126455</v>
      </c>
      <c r="F329" s="8">
        <f t="shared" si="5"/>
        <v>3.0326578581472172</v>
      </c>
    </row>
    <row r="330" spans="2:6" x14ac:dyDescent="0.3">
      <c r="B330" s="7">
        <v>43942</v>
      </c>
      <c r="C330" s="8">
        <f>0.408*'4day cloud to net rad'!F331*'4day cloud to net rad'!Q331</f>
        <v>-0.70140325678244253</v>
      </c>
      <c r="D330" s="8">
        <f>'4day cloud to net rad'!$I$3*900*'4day cloud to net rad'!G331*('4day cloud to net rad'!J331-'4day cloud to net rad'!K331)/('4day cloud to net rad'!E331+273)</f>
        <v>2.1128944933474201</v>
      </c>
      <c r="E330" s="8">
        <f>'4day cloud to net rad'!F331+'4day cloud to net rad'!$I$3*(1+0.34*'4day cloud to net rad'!G331)</f>
        <v>0.38166356397206924</v>
      </c>
      <c r="F330" s="8">
        <f t="shared" si="5"/>
        <v>3.6982603785261325</v>
      </c>
    </row>
    <row r="331" spans="2:6" x14ac:dyDescent="0.3">
      <c r="B331" s="7">
        <v>43943</v>
      </c>
      <c r="C331" s="8">
        <f>0.408*'4day cloud to net rad'!F332*'4day cloud to net rad'!Q332</f>
        <v>-0.40504834916151461</v>
      </c>
      <c r="D331" s="8">
        <f>'4day cloud to net rad'!$I$3*900*'4day cloud to net rad'!G332*('4day cloud to net rad'!J332-'4day cloud to net rad'!K332)/('4day cloud to net rad'!E332+273)</f>
        <v>1.9821476102978675</v>
      </c>
      <c r="E331" s="8">
        <f>'4day cloud to net rad'!F332+'4day cloud to net rad'!$I$3*(1+0.34*'4day cloud to net rad'!G332)</f>
        <v>0.38166356397206924</v>
      </c>
      <c r="F331" s="8">
        <f t="shared" si="5"/>
        <v>4.1321713938922588</v>
      </c>
    </row>
    <row r="332" spans="2:6" x14ac:dyDescent="0.3">
      <c r="B332" s="7">
        <v>43944</v>
      </c>
      <c r="C332" s="8">
        <f>0.408*'4day cloud to net rad'!F333*'4day cloud to net rad'!Q333</f>
        <v>-0.63846542091476866</v>
      </c>
      <c r="D332" s="8">
        <f>'4day cloud to net rad'!$I$3*900*'4day cloud to net rad'!G333*('4day cloud to net rad'!J333-'4day cloud to net rad'!K333)/('4day cloud to net rad'!E333+273)</f>
        <v>2.8402935370830291</v>
      </c>
      <c r="E332" s="8">
        <f>'4day cloud to net rad'!F333+'4day cloud to net rad'!$I$3*(1+0.34*'4day cloud to net rad'!G333)</f>
        <v>0.41839995407926889</v>
      </c>
      <c r="F332" s="8">
        <f t="shared" si="5"/>
        <v>5.2624960751097705</v>
      </c>
    </row>
    <row r="333" spans="2:6" x14ac:dyDescent="0.3">
      <c r="B333" s="7">
        <v>43945</v>
      </c>
      <c r="C333" s="8">
        <f>0.408*'4day cloud to net rad'!F334*'4day cloud to net rad'!Q334</f>
        <v>-0.41256461890471313</v>
      </c>
      <c r="D333" s="8">
        <f>'4day cloud to net rad'!$I$3*900*'4day cloud to net rad'!G334*('4day cloud to net rad'!J334-'4day cloud to net rad'!K334)/('4day cloud to net rad'!E334+273)</f>
        <v>2.2739822413791102</v>
      </c>
      <c r="E333" s="8">
        <f>'4day cloud to net rad'!F334+'4day cloud to net rad'!$I$3*(1+0.34*'4day cloud to net rad'!G334)</f>
        <v>0.40017008666207621</v>
      </c>
      <c r="F333" s="8">
        <f t="shared" si="5"/>
        <v>4.6515661327936089</v>
      </c>
    </row>
    <row r="334" spans="2:6" x14ac:dyDescent="0.3">
      <c r="B334" s="7">
        <v>43946</v>
      </c>
      <c r="C334" s="8">
        <f>0.408*'4day cloud to net rad'!F335*'4day cloud to net rad'!Q335</f>
        <v>-0.74399082117383974</v>
      </c>
      <c r="D334" s="8">
        <f>'4day cloud to net rad'!$I$3*900*'4day cloud to net rad'!G335*('4day cloud to net rad'!J335-'4day cloud to net rad'!K335)/('4day cloud to net rad'!E335+273)</f>
        <v>2.2965691368829368</v>
      </c>
      <c r="E334" s="8">
        <f>'4day cloud to net rad'!F335+'4day cloud to net rad'!$I$3*(1+0.34*'4day cloud to net rad'!G335)</f>
        <v>0.39431827695301885</v>
      </c>
      <c r="F334" s="8">
        <f t="shared" si="5"/>
        <v>3.9373734530040041</v>
      </c>
    </row>
    <row r="335" spans="2:6" x14ac:dyDescent="0.3">
      <c r="B335" s="7">
        <v>43947</v>
      </c>
      <c r="C335" s="8">
        <f>0.408*'4day cloud to net rad'!F336*'4day cloud to net rad'!Q336</f>
        <v>-0.49233807814746217</v>
      </c>
      <c r="D335" s="8">
        <f>'4day cloud to net rad'!$I$3*900*'4day cloud to net rad'!G336*('4day cloud to net rad'!J336-'4day cloud to net rad'!K336)/('4day cloud to net rad'!E336+273)</f>
        <v>1.9830898499202116</v>
      </c>
      <c r="E335" s="8">
        <f>'4day cloud to net rad'!F336+'4day cloud to net rad'!$I$3*(1+0.34*'4day cloud to net rad'!G336)</f>
        <v>0.38122865236977854</v>
      </c>
      <c r="F335" s="8">
        <f t="shared" si="5"/>
        <v>3.9103875390949683</v>
      </c>
    </row>
    <row r="336" spans="2:6" x14ac:dyDescent="0.3">
      <c r="B336" s="7">
        <v>43948</v>
      </c>
      <c r="C336" s="8">
        <f>0.408*'4day cloud to net rad'!F337*'4day cloud to net rad'!Q337</f>
        <v>-0.51545134717933083</v>
      </c>
      <c r="D336" s="8">
        <f>'4day cloud to net rad'!$I$3*900*'4day cloud to net rad'!G337*('4day cloud to net rad'!J337-'4day cloud to net rad'!K337)/('4day cloud to net rad'!E337+273)</f>
        <v>2.0754594012870387</v>
      </c>
      <c r="E336" s="8">
        <f>'4day cloud to net rad'!F337+'4day cloud to net rad'!$I$3*(1+0.34*'4day cloud to net rad'!G337)</f>
        <v>0.38122865236977854</v>
      </c>
      <c r="F336" s="8">
        <f t="shared" si="5"/>
        <v>4.0920535337793931</v>
      </c>
    </row>
    <row r="337" spans="2:6" x14ac:dyDescent="0.3">
      <c r="B337" s="7">
        <v>43949</v>
      </c>
      <c r="C337" s="8">
        <f>0.408*'4day cloud to net rad'!F338*'4day cloud to net rad'!Q338</f>
        <v>-0.26618794601627194</v>
      </c>
      <c r="D337" s="8">
        <f>'4day cloud to net rad'!$I$3*900*'4day cloud to net rad'!G338*('4day cloud to net rad'!J338-'4day cloud to net rad'!K338)/('4day cloud to net rad'!E338+273)</f>
        <v>2.171015996772149</v>
      </c>
      <c r="E337" s="8">
        <f>'4day cloud to net rad'!F338+'4day cloud to net rad'!$I$3*(1+0.34*'4day cloud to net rad'!G338)</f>
        <v>0.38129321554715645</v>
      </c>
      <c r="F337" s="8">
        <f t="shared" si="5"/>
        <v>4.9957040227491207</v>
      </c>
    </row>
    <row r="338" spans="2:6" x14ac:dyDescent="0.3">
      <c r="B338" s="7">
        <v>43950</v>
      </c>
      <c r="C338" s="8">
        <f>0.408*'4day cloud to net rad'!F339*'4day cloud to net rad'!Q339</f>
        <v>-0.36518859572738055</v>
      </c>
      <c r="D338" s="8">
        <f>'4day cloud to net rad'!$I$3*900*'4day cloud to net rad'!G339*('4day cloud to net rad'!J339-'4day cloud to net rad'!K339)/('4day cloud to net rad'!E339+273)</f>
        <v>2.0385500527471407</v>
      </c>
      <c r="E338" s="8">
        <f>'4day cloud to net rad'!F339+'4day cloud to net rad'!$I$3*(1+0.34*'4day cloud to net rad'!G339)</f>
        <v>0.37182991022828338</v>
      </c>
      <c r="F338" s="8">
        <f t="shared" si="5"/>
        <v>4.5003411801713504</v>
      </c>
    </row>
    <row r="339" spans="2:6" x14ac:dyDescent="0.3">
      <c r="B339" s="7">
        <v>43951</v>
      </c>
      <c r="C339" s="8">
        <f>0.408*'4day cloud to net rad'!F340*'4day cloud to net rad'!Q340</f>
        <v>-0.36446075069085182</v>
      </c>
      <c r="D339" s="8">
        <f>'4day cloud to net rad'!$I$3*900*'4day cloud to net rad'!G340*('4day cloud to net rad'!J340-'4day cloud to net rad'!K340)/('4day cloud to net rad'!E340+273)</f>
        <v>1.2723038480559616</v>
      </c>
      <c r="E339" s="8">
        <f>'4day cloud to net rad'!F340+'4day cloud to net rad'!$I$3*(1+0.34*'4day cloud to net rad'!G340)</f>
        <v>0.31916362284676725</v>
      </c>
      <c r="F339" s="8">
        <f t="shared" si="5"/>
        <v>2.8444441420599236</v>
      </c>
    </row>
    <row r="340" spans="2:6" x14ac:dyDescent="0.3">
      <c r="B340" s="7">
        <v>43952</v>
      </c>
      <c r="C340" s="8">
        <f>0.408*'4day cloud to net rad'!F341*'4day cloud to net rad'!Q341</f>
        <v>-0.37208097252949307</v>
      </c>
      <c r="D340" s="8">
        <f>'4day cloud to net rad'!$I$3*900*'4day cloud to net rad'!G341*('4day cloud to net rad'!J341-'4day cloud to net rad'!K341)/('4day cloud to net rad'!E341+273)</f>
        <v>1.9012892679879057</v>
      </c>
      <c r="E340" s="8">
        <f>'4day cloud to net rad'!F341+'4day cloud to net rad'!$I$3*(1+0.34*'4day cloud to net rad'!G341)</f>
        <v>0.38914090553398217</v>
      </c>
      <c r="F340" s="8">
        <f t="shared" si="5"/>
        <v>3.9297032866797208</v>
      </c>
    </row>
    <row r="341" spans="2:6" x14ac:dyDescent="0.3">
      <c r="B341" s="7">
        <v>43953</v>
      </c>
      <c r="C341" s="8">
        <f>0.408*'4day cloud to net rad'!F342*'4day cloud to net rad'!Q342</f>
        <v>-0.49920526503473001</v>
      </c>
      <c r="D341" s="8">
        <f>'4day cloud to net rad'!$I$3*900*'4day cloud to net rad'!G342*('4day cloud to net rad'!J342-'4day cloud to net rad'!K342)/('4day cloud to net rad'!E342+273)</f>
        <v>2.5993720359278738</v>
      </c>
      <c r="E341" s="8">
        <f>'4day cloud to net rad'!F342+'4day cloud to net rad'!$I$3*(1+0.34*'4day cloud to net rad'!G342)</f>
        <v>0.4133580631017747</v>
      </c>
      <c r="F341" s="8">
        <f t="shared" si="5"/>
        <v>5.080744657873173</v>
      </c>
    </row>
    <row r="342" spans="2:6" x14ac:dyDescent="0.3">
      <c r="B342" s="7">
        <v>43954</v>
      </c>
      <c r="C342" s="8">
        <f>0.408*'4day cloud to net rad'!F343*'4day cloud to net rad'!Q343</f>
        <v>-0.56899463181905785</v>
      </c>
      <c r="D342" s="8">
        <f>'4day cloud to net rad'!$I$3*900*'4day cloud to net rad'!G343*('4day cloud to net rad'!J343-'4day cloud to net rad'!K343)/('4day cloud to net rad'!E343+273)</f>
        <v>2.9806961802322749</v>
      </c>
      <c r="E342" s="8">
        <f>'4day cloud to net rad'!F343+'4day cloud to net rad'!$I$3*(1+0.34*'4day cloud to net rad'!G343)</f>
        <v>0.42709676145501208</v>
      </c>
      <c r="F342" s="8">
        <f t="shared" si="5"/>
        <v>5.6467334011083379</v>
      </c>
    </row>
    <row r="343" spans="2:6" x14ac:dyDescent="0.3">
      <c r="B343" s="7">
        <v>43955</v>
      </c>
      <c r="C343" s="8">
        <f>0.408*'4day cloud to net rad'!F344*'4day cloud to net rad'!Q344</f>
        <v>-0.58351161824339925</v>
      </c>
      <c r="D343" s="8">
        <f>'4day cloud to net rad'!$I$3*900*'4day cloud to net rad'!G344*('4day cloud to net rad'!J344-'4day cloud to net rad'!K344)/('4day cloud to net rad'!E344+273)</f>
        <v>3.1873878868267083</v>
      </c>
      <c r="E343" s="8">
        <f>'4day cloud to net rad'!F344+'4day cloud to net rad'!$I$3*(1+0.34*'4day cloud to net rad'!G344)</f>
        <v>0.437712895218477</v>
      </c>
      <c r="F343" s="8">
        <f t="shared" si="5"/>
        <v>5.9488223834109988</v>
      </c>
    </row>
    <row r="344" spans="2:6" x14ac:dyDescent="0.3">
      <c r="B344" s="7">
        <v>43956</v>
      </c>
      <c r="C344" s="8">
        <f>0.408*'4day cloud to net rad'!F345*'4day cloud to net rad'!Q345</f>
        <v>-0.42489093271728967</v>
      </c>
      <c r="D344" s="8">
        <f>'4day cloud to net rad'!$I$3*900*'4day cloud to net rad'!G345*('4day cloud to net rad'!J345-'4day cloud to net rad'!K345)/('4day cloud to net rad'!E345+273)</f>
        <v>3.2751186755025485</v>
      </c>
      <c r="E344" s="8">
        <f>'4day cloud to net rad'!F345+'4day cloud to net rad'!$I$3*(1+0.34*'4day cloud to net rad'!G345)</f>
        <v>0.43880038087312673</v>
      </c>
      <c r="F344" s="8">
        <f t="shared" si="5"/>
        <v>6.4954997010573798</v>
      </c>
    </row>
    <row r="345" spans="2:6" x14ac:dyDescent="0.3">
      <c r="B345" s="7">
        <v>43957</v>
      </c>
      <c r="C345" s="8">
        <f>0.408*'4day cloud to net rad'!F346*'4day cloud to net rad'!Q346</f>
        <v>-0.56006506292949043</v>
      </c>
      <c r="D345" s="8">
        <f>'4day cloud to net rad'!$I$3*900*'4day cloud to net rad'!G346*('4day cloud to net rad'!J346-'4day cloud to net rad'!K346)/('4day cloud to net rad'!E346+273)</f>
        <v>2.0630404317815727</v>
      </c>
      <c r="E345" s="8">
        <f>'4day cloud to net rad'!F346+'4day cloud to net rad'!$I$3*(1+0.34*'4day cloud to net rad'!G346)</f>
        <v>0.39499271524303947</v>
      </c>
      <c r="F345" s="8">
        <f t="shared" si="5"/>
        <v>3.80507110853247</v>
      </c>
    </row>
    <row r="346" spans="2:6" x14ac:dyDescent="0.3">
      <c r="B346" s="7">
        <v>43958</v>
      </c>
      <c r="C346" s="8">
        <f>0.408*'4day cloud to net rad'!F347*'4day cloud to net rad'!Q347</f>
        <v>-0.71379470675211798</v>
      </c>
      <c r="D346" s="8">
        <f>'4day cloud to net rad'!$I$3*900*'4day cloud to net rad'!G347*('4day cloud to net rad'!J347-'4day cloud to net rad'!K347)/('4day cloud to net rad'!E347+273)</f>
        <v>2.7703481308462234</v>
      </c>
      <c r="E346" s="8">
        <f>'4day cloud to net rad'!F347+'4day cloud to net rad'!$I$3*(1+0.34*'4day cloud to net rad'!G347)</f>
        <v>0.41839995407926889</v>
      </c>
      <c r="F346" s="8">
        <f t="shared" si="5"/>
        <v>4.9152811897882689</v>
      </c>
    </row>
    <row r="347" spans="2:6" x14ac:dyDescent="0.3">
      <c r="B347" s="7">
        <v>43959</v>
      </c>
      <c r="C347" s="8">
        <f>0.408*'4day cloud to net rad'!F348*'4day cloud to net rad'!Q348</f>
        <v>-0.45088378082922542</v>
      </c>
      <c r="D347" s="8">
        <f>'4day cloud to net rad'!$I$3*900*'4day cloud to net rad'!G348*('4day cloud to net rad'!J348-'4day cloud to net rad'!K348)/('4day cloud to net rad'!E348+273)</f>
        <v>2.7212784699675092</v>
      </c>
      <c r="E347" s="8">
        <f>'4day cloud to net rad'!F348+'4day cloud to net rad'!$I$3*(1+0.34*'4day cloud to net rad'!G348)</f>
        <v>0.41839995407926889</v>
      </c>
      <c r="F347" s="8">
        <f t="shared" si="5"/>
        <v>5.4263741355672837</v>
      </c>
    </row>
    <row r="348" spans="2:6" x14ac:dyDescent="0.3">
      <c r="B348" s="7">
        <v>43960</v>
      </c>
      <c r="C348" s="8">
        <f>0.408*'4day cloud to net rad'!F349*'4day cloud to net rad'!Q349</f>
        <v>-0.64731212493221135</v>
      </c>
      <c r="D348" s="8">
        <f>'4day cloud to net rad'!$I$3*900*'4day cloud to net rad'!G349*('4day cloud to net rad'!J349-'4day cloud to net rad'!K349)/('4day cloud to net rad'!E349+273)</f>
        <v>2.2761504865437181</v>
      </c>
      <c r="E348" s="8">
        <f>'4day cloud to net rad'!F349+'4day cloud to net rad'!$I$3*(1+0.34*'4day cloud to net rad'!G349)</f>
        <v>0.40084452495209683</v>
      </c>
      <c r="F348" s="8">
        <f t="shared" si="5"/>
        <v>4.0635165512268427</v>
      </c>
    </row>
    <row r="349" spans="2:6" x14ac:dyDescent="0.3">
      <c r="B349" s="7">
        <v>43961</v>
      </c>
      <c r="C349" s="8">
        <f>0.408*'4day cloud to net rad'!F350*'4day cloud to net rad'!Q350</f>
        <v>-0.50032237393785295</v>
      </c>
      <c r="D349" s="8">
        <f>'4day cloud to net rad'!$I$3*900*'4day cloud to net rad'!G350*('4day cloud to net rad'!J350-'4day cloud to net rad'!K350)/('4day cloud to net rad'!E350+273)</f>
        <v>1.9191718915555191</v>
      </c>
      <c r="E349" s="8">
        <f>'4day cloud to net rad'!F350+'4day cloud to net rad'!$I$3*(1+0.34*'4day cloud to net rad'!G350)</f>
        <v>0.3820735292193792</v>
      </c>
      <c r="F349" s="8">
        <f t="shared" si="5"/>
        <v>3.7135509505632109</v>
      </c>
    </row>
    <row r="350" spans="2:6" x14ac:dyDescent="0.3">
      <c r="B350" s="7">
        <v>43962</v>
      </c>
      <c r="C350" s="8">
        <f>0.408*'4day cloud to net rad'!F351*'4day cloud to net rad'!Q351</f>
        <v>-0.75870655143189369</v>
      </c>
      <c r="D350" s="8">
        <f>'4day cloud to net rad'!$I$3*900*'4day cloud to net rad'!G351*('4day cloud to net rad'!J351-'4day cloud to net rad'!K351)/('4day cloud to net rad'!E351+273)</f>
        <v>2.7101456235013299</v>
      </c>
      <c r="E350" s="8">
        <f>'4day cloud to net rad'!F351+'4day cloud to net rad'!$I$3*(1+0.34*'4day cloud to net rad'!G351)</f>
        <v>0.40602189637113362</v>
      </c>
      <c r="F350" s="8">
        <f t="shared" si="5"/>
        <v>4.8062409675700808</v>
      </c>
    </row>
    <row r="351" spans="2:6" x14ac:dyDescent="0.3">
      <c r="B351" s="7">
        <v>43963</v>
      </c>
      <c r="C351" s="8">
        <f>0.408*'4day cloud to net rad'!F352*'4day cloud to net rad'!Q352</f>
        <v>-0.54661204734123914</v>
      </c>
      <c r="D351" s="8">
        <f>'4day cloud to net rad'!$I$3*900*'4day cloud to net rad'!G352*('4day cloud to net rad'!J352-'4day cloud to net rad'!K352)/('4day cloud to net rad'!E352+273)</f>
        <v>2.320062248108131</v>
      </c>
      <c r="E351" s="8">
        <f>'4day cloud to net rad'!F352+'4day cloud to net rad'!$I$3*(1+0.34*'4day cloud to net rad'!G352)</f>
        <v>0.38751537368112665</v>
      </c>
      <c r="F351" s="8">
        <f t="shared" si="5"/>
        <v>4.5764641126888668</v>
      </c>
    </row>
    <row r="352" spans="2:6" x14ac:dyDescent="0.3">
      <c r="B352" s="7">
        <v>43964</v>
      </c>
      <c r="C352" s="8">
        <f>0.408*'4day cloud to net rad'!F353*'4day cloud to net rad'!Q353</f>
        <v>-0.48362486313159347</v>
      </c>
      <c r="D352" s="8">
        <f>'4day cloud to net rad'!$I$3*900*'4day cloud to net rad'!G353*('4day cloud to net rad'!J353-'4day cloud to net rad'!K353)/('4day cloud to net rad'!E353+273)</f>
        <v>1.6834785874185929</v>
      </c>
      <c r="E352" s="8">
        <f>'4day cloud to net rad'!F353+'4day cloud to net rad'!$I$3*(1+0.34*'4day cloud to net rad'!G353)</f>
        <v>0.37036990980126455</v>
      </c>
      <c r="F352" s="8">
        <f t="shared" si="5"/>
        <v>3.2396090841473177</v>
      </c>
    </row>
    <row r="353" spans="2:6" x14ac:dyDescent="0.3">
      <c r="B353" s="7">
        <v>43965</v>
      </c>
      <c r="C353" s="8">
        <f>0.408*'4day cloud to net rad'!F354*'4day cloud to net rad'!Q354</f>
        <v>-0.3541122773516624</v>
      </c>
      <c r="D353" s="8">
        <f>'4day cloud to net rad'!$I$3*900*'4day cloud to net rad'!G354*('4day cloud to net rad'!J354-'4day cloud to net rad'!K354)/('4day cloud to net rad'!E354+273)</f>
        <v>1.5949861146288418</v>
      </c>
      <c r="E353" s="8">
        <f>'4day cloud to net rad'!F354+'4day cloud to net rad'!$I$3*(1+0.34*'4day cloud to net rad'!G354)</f>
        <v>0.37036990980126455</v>
      </c>
      <c r="F353" s="8">
        <f t="shared" si="5"/>
        <v>3.350363526948005</v>
      </c>
    </row>
    <row r="354" spans="2:6" x14ac:dyDescent="0.3">
      <c r="B354" s="7">
        <v>43966</v>
      </c>
      <c r="C354" s="8">
        <f>0.408*'4day cloud to net rad'!F355*'4day cloud to net rad'!Q355</f>
        <v>-0.50569627544501738</v>
      </c>
      <c r="D354" s="8">
        <f>'4day cloud to net rad'!$I$3*900*'4day cloud to net rad'!G355*('4day cloud to net rad'!J355-'4day cloud to net rad'!K355)/('4day cloud to net rad'!E355+273)</f>
        <v>1.9474948498592872</v>
      </c>
      <c r="E354" s="8">
        <f>'4day cloud to net rad'!F355+'4day cloud to net rad'!$I$3*(1+0.34*'4day cloud to net rad'!G355)</f>
        <v>0.36952503295166383</v>
      </c>
      <c r="F354" s="8">
        <f t="shared" si="5"/>
        <v>3.9017615745747487</v>
      </c>
    </row>
    <row r="355" spans="2:6" x14ac:dyDescent="0.3">
      <c r="B355" s="7">
        <v>43967</v>
      </c>
      <c r="C355" s="8">
        <f>0.408*'4day cloud to net rad'!F356*'4day cloud to net rad'!Q356</f>
        <v>-0.16440433273011851</v>
      </c>
      <c r="D355" s="8">
        <f>'4day cloud to net rad'!$I$3*900*'4day cloud to net rad'!G356*('4day cloud to net rad'!J356-'4day cloud to net rad'!K356)/('4day cloud to net rad'!E356+273)</f>
        <v>1.6609379405421154</v>
      </c>
      <c r="E355" s="8">
        <f>'4day cloud to net rad'!F356+'4day cloud to net rad'!$I$3*(1+0.34*'4day cloud to net rad'!G356)</f>
        <v>0.36382720923877437</v>
      </c>
      <c r="F355" s="8">
        <f t="shared" si="5"/>
        <v>4.1133086525967997</v>
      </c>
    </row>
    <row r="356" spans="2:6" x14ac:dyDescent="0.3">
      <c r="B356" s="7">
        <v>43968</v>
      </c>
      <c r="C356" s="8">
        <f>0.408*'4day cloud to net rad'!F357*'4day cloud to net rad'!Q357</f>
        <v>-9.8007523645662675E-2</v>
      </c>
      <c r="D356" s="8">
        <f>'4day cloud to net rad'!$I$3*900*'4day cloud to net rad'!G357*('4day cloud to net rad'!J357-'4day cloud to net rad'!K357)/('4day cloud to net rad'!E357+273)</f>
        <v>2.7453787295260708</v>
      </c>
      <c r="E356" s="8">
        <f>'4day cloud to net rad'!F357+'4day cloud to net rad'!$I$3*(1+0.34*'4day cloud to net rad'!G357)</f>
        <v>0.41254814437021159</v>
      </c>
      <c r="F356" s="8">
        <f t="shared" si="5"/>
        <v>6.4171206246045198</v>
      </c>
    </row>
    <row r="357" spans="2:6" x14ac:dyDescent="0.3">
      <c r="B357" s="7">
        <v>43969</v>
      </c>
      <c r="C357" s="8">
        <f>0.408*'4day cloud to net rad'!F358*'4day cloud to net rad'!Q358</f>
        <v>-0.10270742732171496</v>
      </c>
      <c r="D357" s="8">
        <f>'4day cloud to net rad'!$I$3*900*'4day cloud to net rad'!G358*('4day cloud to net rad'!J358-'4day cloud to net rad'!K358)/('4day cloud to net rad'!E358+273)</f>
        <v>2.9987677563620627</v>
      </c>
      <c r="E357" s="8">
        <f>'4day cloud to net rad'!F358+'4day cloud to net rad'!$I$3*(1+0.34*'4day cloud to net rad'!G358)</f>
        <v>0.419209872810832</v>
      </c>
      <c r="F357" s="8">
        <f t="shared" si="5"/>
        <v>6.9083781582290928</v>
      </c>
    </row>
    <row r="358" spans="2:6" x14ac:dyDescent="0.3">
      <c r="B358" s="7">
        <v>43970</v>
      </c>
      <c r="C358" s="8">
        <f>0.408*'4day cloud to net rad'!F359*'4day cloud to net rad'!Q359</f>
        <v>-0.10717130276198754</v>
      </c>
      <c r="D358" s="8">
        <f>'4day cloud to net rad'!$I$3*900*'4day cloud to net rad'!G359*('4day cloud to net rad'!J359-'4day cloud to net rad'!K359)/('4day cloud to net rad'!E359+273)</f>
        <v>5.2670425497783917</v>
      </c>
      <c r="E358" s="8">
        <f>'4day cloud to net rad'!F359+'4day cloud to net rad'!$I$3*(1+0.34*'4day cloud to net rad'!G359)</f>
        <v>0.47691805116984237</v>
      </c>
      <c r="F358" s="8">
        <f t="shared" si="5"/>
        <v>10.819198884084273</v>
      </c>
    </row>
    <row r="359" spans="2:6" x14ac:dyDescent="0.3">
      <c r="B359" s="7">
        <v>43971</v>
      </c>
      <c r="C359" s="8">
        <f>0.408*'4day cloud to net rad'!F360*'4day cloud to net rad'!Q360</f>
        <v>-0.1327482091218665</v>
      </c>
      <c r="D359" s="8">
        <f>'4day cloud to net rad'!$I$3*900*'4day cloud to net rad'!G360*('4day cloud to net rad'!J360-'4day cloud to net rad'!K360)/('4day cloud to net rad'!E360+273)</f>
        <v>6.64159271722278</v>
      </c>
      <c r="E359" s="8">
        <f>'4day cloud to net rad'!F360+'4day cloud to net rad'!$I$3*(1+0.34*'4day cloud to net rad'!G360)</f>
        <v>0.50317028767275751</v>
      </c>
      <c r="F359" s="8">
        <f t="shared" si="5"/>
        <v>12.935669429539159</v>
      </c>
    </row>
    <row r="360" spans="2:6" x14ac:dyDescent="0.3">
      <c r="B360" s="7">
        <v>43972</v>
      </c>
      <c r="C360" s="8">
        <f>0.408*'4day cloud to net rad'!F361*'4day cloud to net rad'!Q361</f>
        <v>-0.55648780094272887</v>
      </c>
      <c r="D360" s="8">
        <f>'4day cloud to net rad'!$I$3*900*'4day cloud to net rad'!G361*('4day cloud to net rad'!J361-'4day cloud to net rad'!K361)/('4day cloud to net rad'!E361+273)</f>
        <v>4.6641355881435045</v>
      </c>
      <c r="E360" s="8">
        <f>'4day cloud to net rad'!F361+'4day cloud to net rad'!$I$3*(1+0.34*'4day cloud to net rad'!G361)</f>
        <v>0.45635581000029879</v>
      </c>
      <c r="F360" s="8">
        <f t="shared" si="5"/>
        <v>9.0009762058208178</v>
      </c>
    </row>
    <row r="361" spans="2:6" x14ac:dyDescent="0.3">
      <c r="B361" s="7">
        <v>43973</v>
      </c>
      <c r="C361" s="8">
        <f>0.408*'4day cloud to net rad'!F362*'4day cloud to net rad'!Q362</f>
        <v>-0.68704107692789806</v>
      </c>
      <c r="D361" s="8">
        <f>'4day cloud to net rad'!$I$3*900*'4day cloud to net rad'!G362*('4day cloud to net rad'!J362-'4day cloud to net rad'!K362)/('4day cloud to net rad'!E362+273)</f>
        <v>4.6268428432216915</v>
      </c>
      <c r="E361" s="8">
        <f>'4day cloud to net rad'!F362+'4day cloud to net rad'!$I$3*(1+0.34*'4day cloud to net rad'!G362)</f>
        <v>0.45635581000029879</v>
      </c>
      <c r="F361" s="8">
        <f t="shared" si="5"/>
        <v>8.6331798126799661</v>
      </c>
    </row>
    <row r="362" spans="2:6" x14ac:dyDescent="0.3">
      <c r="B362" s="7">
        <v>43974</v>
      </c>
      <c r="C362" s="8">
        <f>0.408*'4day cloud to net rad'!F363*'4day cloud to net rad'!Q363</f>
        <v>-0.73619045559590968</v>
      </c>
      <c r="D362" s="8">
        <f>'4day cloud to net rad'!$I$3*900*'4day cloud to net rad'!G363*('4day cloud to net rad'!J363-'4day cloud to net rad'!K363)/('4day cloud to net rad'!E363+273)</f>
        <v>3.4450727992300894</v>
      </c>
      <c r="E362" s="8">
        <f>'4day cloud to net rad'!F363+'4day cloud to net rad'!$I$3*(1+0.34*'4day cloud to net rad'!G363)</f>
        <v>0.44003000052070818</v>
      </c>
      <c r="F362" s="8">
        <f t="shared" si="5"/>
        <v>6.1561310374943341</v>
      </c>
    </row>
    <row r="363" spans="2:6" x14ac:dyDescent="0.3">
      <c r="B363" s="7">
        <v>43975</v>
      </c>
      <c r="C363" s="8">
        <f>0.408*'4day cloud to net rad'!F364*'4day cloud to net rad'!Q364</f>
        <v>-0.9239939507678272</v>
      </c>
      <c r="D363" s="8">
        <f>'4day cloud to net rad'!$I$3*900*'4day cloud to net rad'!G364*('4day cloud to net rad'!J364-'4day cloud to net rad'!K364)/('4day cloud to net rad'!E364+273)</f>
        <v>3.2243448730848727</v>
      </c>
      <c r="E363" s="8">
        <f>'4day cloud to net rad'!F364+'4day cloud to net rad'!$I$3*(1+0.34*'4day cloud to net rad'!G364)</f>
        <v>0.4472558293561032</v>
      </c>
      <c r="F363" s="8">
        <f t="shared" si="5"/>
        <v>5.1432553168256554</v>
      </c>
    </row>
    <row r="364" spans="2:6" x14ac:dyDescent="0.3">
      <c r="B364" s="7">
        <v>43976</v>
      </c>
      <c r="C364" s="8">
        <f>0.408*'4day cloud to net rad'!F365*'4day cloud to net rad'!Q365</f>
        <v>-0.83762722912668919</v>
      </c>
      <c r="D364" s="8">
        <f>'4day cloud to net rad'!$I$3*900*'4day cloud to net rad'!G365*('4day cloud to net rad'!J365-'4day cloud to net rad'!K365)/('4day cloud to net rad'!E365+273)</f>
        <v>3.3813793657567834</v>
      </c>
      <c r="E364" s="8">
        <f>'4day cloud to net rad'!F365+'4day cloud to net rad'!$I$3*(1+0.34*'4day cloud to net rad'!G365)</f>
        <v>0.45462834709471023</v>
      </c>
      <c r="F364" s="8">
        <f t="shared" si="5"/>
        <v>5.5952343334635231</v>
      </c>
    </row>
    <row r="365" spans="2:6" x14ac:dyDescent="0.3">
      <c r="B365" s="7">
        <v>43977</v>
      </c>
      <c r="C365" s="8">
        <f>0.408*'4day cloud to net rad'!F366*'4day cloud to net rad'!Q366</f>
        <v>-0.9522605615090225</v>
      </c>
      <c r="D365" s="8">
        <f>'4day cloud to net rad'!$I$3*900*'4day cloud to net rad'!G366*('4day cloud to net rad'!J366-'4day cloud to net rad'!K366)/('4day cloud to net rad'!E366+273)</f>
        <v>3.4048272311623986</v>
      </c>
      <c r="E365" s="8">
        <f>'4day cloud to net rad'!F366+'4day cloud to net rad'!$I$3*(1+0.34*'4day cloud to net rad'!G366)</f>
        <v>0.45629805746008412</v>
      </c>
      <c r="F365" s="8">
        <f t="shared" si="5"/>
        <v>5.3749224428112345</v>
      </c>
    </row>
    <row r="366" spans="2:6" x14ac:dyDescent="0.3">
      <c r="B366" s="7">
        <v>43978</v>
      </c>
      <c r="C366" s="8">
        <f>0.408*'4day cloud to net rad'!F367*'4day cloud to net rad'!Q367</f>
        <v>-0.92300952283148374</v>
      </c>
      <c r="D366" s="8">
        <f>'4day cloud to net rad'!$I$3*900*'4day cloud to net rad'!G367*('4day cloud to net rad'!J367-'4day cloud to net rad'!K367)/('4day cloud to net rad'!E367+273)</f>
        <v>3.3321822355667545</v>
      </c>
      <c r="E366" s="8">
        <f>'4day cloud to net rad'!F367+'4day cloud to net rad'!$I$3*(1+0.34*'4day cloud to net rad'!G367)</f>
        <v>0.4414040196470459</v>
      </c>
      <c r="F366" s="8">
        <f t="shared" si="5"/>
        <v>5.4579763787871389</v>
      </c>
    </row>
    <row r="367" spans="2:6" x14ac:dyDescent="0.3">
      <c r="B367" s="7">
        <v>43979</v>
      </c>
      <c r="C367" s="8">
        <f>0.408*'4day cloud to net rad'!F368*'4day cloud to net rad'!Q368</f>
        <v>-1.0687493063909694</v>
      </c>
      <c r="D367" s="8">
        <f>'4day cloud to net rad'!$I$3*900*'4day cloud to net rad'!G368*('4day cloud to net rad'!J368-'4day cloud to net rad'!K368)/('4day cloud to net rad'!E368+273)</f>
        <v>4.7728084777507149</v>
      </c>
      <c r="E367" s="8">
        <f>'4day cloud to net rad'!F368+'4day cloud to net rad'!$I$3*(1+0.34*'4day cloud to net rad'!G368)</f>
        <v>0.49322996592387047</v>
      </c>
      <c r="F367" s="8">
        <f t="shared" si="5"/>
        <v>7.5098015677568606</v>
      </c>
    </row>
    <row r="368" spans="2:6" x14ac:dyDescent="0.3">
      <c r="B368" s="7">
        <v>43980</v>
      </c>
      <c r="C368" s="8">
        <f>0.408*'4day cloud to net rad'!F369*'4day cloud to net rad'!Q369</f>
        <v>-0.35439553163275445</v>
      </c>
      <c r="D368" s="8">
        <f>'4day cloud to net rad'!$I$3*900*'4day cloud to net rad'!G369*('4day cloud to net rad'!J369-'4day cloud to net rad'!K369)/('4day cloud to net rad'!E369+273)</f>
        <v>3.0138848206969215</v>
      </c>
      <c r="E368" s="8">
        <f>'4day cloud to net rad'!F369+'4day cloud to net rad'!$I$3*(1+0.34*'4day cloud to net rad'!G369)</f>
        <v>0.4414040196470459</v>
      </c>
      <c r="F368" s="8">
        <f t="shared" si="5"/>
        <v>6.0250681250948723</v>
      </c>
    </row>
    <row r="369" spans="2:6" x14ac:dyDescent="0.3">
      <c r="B369" s="7">
        <v>43981</v>
      </c>
      <c r="C369" s="8">
        <f>0.408*'4day cloud to net rad'!F370*'4day cloud to net rad'!Q370</f>
        <v>-0.40693288146563489</v>
      </c>
      <c r="D369" s="8">
        <f>'4day cloud to net rad'!$I$3*900*'4day cloud to net rad'!G370*('4day cloud to net rad'!J370-'4day cloud to net rad'!K370)/('4day cloud to net rad'!E370+273)</f>
        <v>2.1705220348674592</v>
      </c>
      <c r="E369" s="8">
        <f>'4day cloud to net rad'!F370+'4day cloud to net rad'!$I$3*(1+0.34*'4day cloud to net rad'!G370)</f>
        <v>0.40845384667319029</v>
      </c>
      <c r="F369" s="8">
        <f t="shared" si="5"/>
        <v>4.3177195361631568</v>
      </c>
    </row>
    <row r="370" spans="2:6" x14ac:dyDescent="0.3">
      <c r="B370" s="7">
        <v>43982</v>
      </c>
      <c r="C370" s="8">
        <f>0.408*'4day cloud to net rad'!F371*'4day cloud to net rad'!Q371</f>
        <v>0</v>
      </c>
      <c r="D370" s="8">
        <f>'4day cloud to net rad'!$I$3*900*'4day cloud to net rad'!G371*('4day cloud to net rad'!J371-'4day cloud to net rad'!K371)/('4day cloud to net rad'!E371+273)</f>
        <v>0</v>
      </c>
      <c r="E370" s="8">
        <f>'4day cloud to net rad'!F371+'4day cloud to net rad'!$I$3*(1+0.34*'4day cloud to net rad'!G371)</f>
        <v>6.1946573335086942E-2</v>
      </c>
      <c r="F370" s="8">
        <f t="shared" si="5"/>
        <v>0</v>
      </c>
    </row>
    <row r="371" spans="2:6" x14ac:dyDescent="0.3">
      <c r="B371" s="25"/>
      <c r="C371" s="16"/>
      <c r="D371" s="16"/>
      <c r="E371" s="16"/>
      <c r="F371" s="16"/>
    </row>
    <row r="372" spans="2:6" x14ac:dyDescent="0.3">
      <c r="B372" s="25"/>
      <c r="C372" s="16"/>
      <c r="D372" s="16"/>
      <c r="E372" s="16"/>
      <c r="F372" s="16"/>
    </row>
    <row r="373" spans="2:6" x14ac:dyDescent="0.3">
      <c r="B373" s="25"/>
      <c r="C373" s="16"/>
      <c r="D373" s="16"/>
      <c r="E373" s="16"/>
      <c r="F373" s="16"/>
    </row>
    <row r="374" spans="2:6" x14ac:dyDescent="0.3">
      <c r="B374" s="25"/>
      <c r="C374" s="16"/>
      <c r="D374" s="16"/>
      <c r="E374" s="16"/>
      <c r="F374" s="16"/>
    </row>
    <row r="375" spans="2:6" x14ac:dyDescent="0.3">
      <c r="B375" s="25"/>
      <c r="C375" s="16"/>
      <c r="D375" s="16"/>
      <c r="E375" s="16"/>
      <c r="F375" s="16"/>
    </row>
    <row r="376" spans="2:6" x14ac:dyDescent="0.3">
      <c r="B376" s="25"/>
      <c r="C376" s="16"/>
      <c r="D376" s="16"/>
      <c r="E376" s="16"/>
      <c r="F376" s="16"/>
    </row>
    <row r="377" spans="2:6" x14ac:dyDescent="0.3">
      <c r="B377" s="25"/>
      <c r="C377" s="16"/>
      <c r="D377" s="16"/>
      <c r="E377" s="16"/>
      <c r="F377" s="16"/>
    </row>
    <row r="378" spans="2:6" x14ac:dyDescent="0.3">
      <c r="B378" s="25"/>
      <c r="C378" s="16"/>
      <c r="D378" s="16"/>
      <c r="E378" s="16"/>
      <c r="F378" s="16"/>
    </row>
    <row r="379" spans="2:6" x14ac:dyDescent="0.3">
      <c r="B379" s="25"/>
      <c r="C379" s="16"/>
      <c r="D379" s="16"/>
      <c r="E379" s="16"/>
      <c r="F379" s="16"/>
    </row>
    <row r="380" spans="2:6" x14ac:dyDescent="0.3">
      <c r="B380" s="25"/>
      <c r="C380" s="16"/>
      <c r="D380" s="16"/>
      <c r="E380" s="16"/>
      <c r="F380" s="16"/>
    </row>
    <row r="381" spans="2:6" x14ac:dyDescent="0.3">
      <c r="B381" s="25"/>
      <c r="C381" s="16"/>
      <c r="D381" s="16"/>
      <c r="E381" s="16"/>
      <c r="F381" s="16"/>
    </row>
    <row r="382" spans="2:6" x14ac:dyDescent="0.3">
      <c r="B382" s="25"/>
      <c r="C382" s="16"/>
      <c r="D382" s="16"/>
      <c r="E382" s="16"/>
      <c r="F382" s="16"/>
    </row>
    <row r="383" spans="2:6" x14ac:dyDescent="0.3">
      <c r="B383" s="25"/>
      <c r="C383" s="16"/>
      <c r="D383" s="16"/>
      <c r="E383" s="16"/>
      <c r="F383" s="16"/>
    </row>
    <row r="384" spans="2:6" x14ac:dyDescent="0.3">
      <c r="B384" s="25"/>
      <c r="C384" s="16"/>
      <c r="D384" s="16"/>
      <c r="E384" s="16"/>
      <c r="F384" s="16"/>
    </row>
    <row r="385" spans="2:6" x14ac:dyDescent="0.3">
      <c r="B385" s="25"/>
      <c r="C385" s="16"/>
      <c r="D385" s="16"/>
      <c r="E385" s="16"/>
      <c r="F385" s="16"/>
    </row>
    <row r="386" spans="2:6" x14ac:dyDescent="0.3">
      <c r="B386" s="25"/>
      <c r="C386" s="16"/>
      <c r="D386" s="16"/>
      <c r="E386" s="16"/>
      <c r="F386" s="16"/>
    </row>
    <row r="387" spans="2:6" x14ac:dyDescent="0.3">
      <c r="B387" s="25"/>
      <c r="C387" s="16"/>
      <c r="D387" s="16"/>
      <c r="E387" s="16"/>
      <c r="F387" s="16"/>
    </row>
    <row r="388" spans="2:6" x14ac:dyDescent="0.3">
      <c r="B388" s="25"/>
      <c r="C388" s="16"/>
      <c r="D388" s="16"/>
      <c r="E388" s="16"/>
      <c r="F388" s="16"/>
    </row>
    <row r="389" spans="2:6" x14ac:dyDescent="0.3">
      <c r="B389" s="25"/>
      <c r="C389" s="16"/>
      <c r="D389" s="16"/>
      <c r="E389" s="16"/>
      <c r="F389" s="16"/>
    </row>
    <row r="390" spans="2:6" x14ac:dyDescent="0.3">
      <c r="B390" s="25"/>
      <c r="C390" s="16"/>
      <c r="D390" s="16"/>
      <c r="E390" s="16"/>
      <c r="F390" s="16"/>
    </row>
    <row r="391" spans="2:6" x14ac:dyDescent="0.3">
      <c r="B391" s="25"/>
      <c r="C391" s="16"/>
      <c r="D391" s="16"/>
      <c r="E391" s="16"/>
      <c r="F391" s="16"/>
    </row>
    <row r="392" spans="2:6" x14ac:dyDescent="0.3">
      <c r="B392" s="25"/>
      <c r="C392" s="16"/>
      <c r="D392" s="16"/>
      <c r="E392" s="16"/>
      <c r="F392" s="16"/>
    </row>
    <row r="393" spans="2:6" x14ac:dyDescent="0.3">
      <c r="B393" s="25"/>
      <c r="C393" s="16"/>
      <c r="D393" s="16"/>
      <c r="E393" s="16"/>
      <c r="F393" s="16"/>
    </row>
    <row r="394" spans="2:6" x14ac:dyDescent="0.3">
      <c r="B394" s="25"/>
      <c r="C394" s="16"/>
      <c r="D394" s="16"/>
      <c r="E394" s="16"/>
      <c r="F394" s="16"/>
    </row>
    <row r="395" spans="2:6" x14ac:dyDescent="0.3">
      <c r="B395" s="25"/>
      <c r="C395" s="16"/>
      <c r="D395" s="16"/>
      <c r="E395" s="16"/>
      <c r="F395" s="16"/>
    </row>
    <row r="396" spans="2:6" x14ac:dyDescent="0.3">
      <c r="B396" s="25"/>
      <c r="C396" s="16"/>
      <c r="D396" s="16"/>
      <c r="E396" s="16"/>
      <c r="F396" s="16"/>
    </row>
    <row r="397" spans="2:6" x14ac:dyDescent="0.3">
      <c r="B397" s="25"/>
      <c r="C397" s="16"/>
      <c r="D397" s="16"/>
      <c r="E397" s="16"/>
      <c r="F397" s="16"/>
    </row>
    <row r="398" spans="2:6" x14ac:dyDescent="0.3">
      <c r="B398" s="25"/>
      <c r="C398" s="16"/>
      <c r="D398" s="16"/>
      <c r="E398" s="16"/>
      <c r="F398" s="16"/>
    </row>
    <row r="399" spans="2:6" x14ac:dyDescent="0.3">
      <c r="B399" s="25"/>
      <c r="C399" s="16"/>
      <c r="D399" s="16"/>
      <c r="E399" s="16"/>
      <c r="F399" s="16"/>
    </row>
    <row r="400" spans="2:6" x14ac:dyDescent="0.3">
      <c r="B400" s="25"/>
      <c r="C400" s="16"/>
      <c r="D400" s="16"/>
      <c r="E400" s="16"/>
      <c r="F400" s="16"/>
    </row>
    <row r="401" spans="2:6" x14ac:dyDescent="0.3">
      <c r="B401" s="25"/>
      <c r="C401" s="16"/>
      <c r="D401" s="16"/>
      <c r="E401" s="16"/>
      <c r="F401" s="16"/>
    </row>
    <row r="402" spans="2:6" x14ac:dyDescent="0.3">
      <c r="B402" s="25"/>
      <c r="C402" s="16"/>
      <c r="D402" s="16"/>
      <c r="E402" s="16"/>
      <c r="F402" s="16"/>
    </row>
    <row r="403" spans="2:6" x14ac:dyDescent="0.3">
      <c r="B403" s="25"/>
      <c r="C403" s="16"/>
      <c r="D403" s="16"/>
      <c r="E403" s="16"/>
      <c r="F403" s="16"/>
    </row>
    <row r="404" spans="2:6" x14ac:dyDescent="0.3">
      <c r="B404" s="25"/>
      <c r="C404" s="16"/>
      <c r="D404" s="16"/>
      <c r="E404" s="16"/>
      <c r="F404" s="16"/>
    </row>
    <row r="405" spans="2:6" x14ac:dyDescent="0.3">
      <c r="B405" s="25"/>
      <c r="C405" s="16"/>
      <c r="D405" s="16"/>
      <c r="E405" s="16"/>
      <c r="F405" s="16"/>
    </row>
    <row r="406" spans="2:6" x14ac:dyDescent="0.3">
      <c r="B406" s="25"/>
      <c r="C406" s="16"/>
      <c r="D406" s="16"/>
      <c r="E406" s="16"/>
      <c r="F406" s="16"/>
    </row>
    <row r="407" spans="2:6" x14ac:dyDescent="0.3">
      <c r="B407" s="25"/>
      <c r="C407" s="16"/>
      <c r="D407" s="16"/>
      <c r="E407" s="16"/>
      <c r="F407" s="16"/>
    </row>
    <row r="408" spans="2:6" x14ac:dyDescent="0.3">
      <c r="B408" s="25"/>
      <c r="C408" s="16"/>
      <c r="D408" s="16"/>
      <c r="E408" s="16"/>
      <c r="F408" s="16"/>
    </row>
    <row r="409" spans="2:6" x14ac:dyDescent="0.3">
      <c r="B409" s="25"/>
      <c r="C409" s="16"/>
      <c r="D409" s="16"/>
      <c r="E409" s="16"/>
      <c r="F409" s="16"/>
    </row>
    <row r="410" spans="2:6" x14ac:dyDescent="0.3">
      <c r="B410" s="25"/>
      <c r="C410" s="16"/>
      <c r="D410" s="16"/>
      <c r="E410" s="16"/>
      <c r="F410" s="16"/>
    </row>
    <row r="411" spans="2:6" x14ac:dyDescent="0.3">
      <c r="B411" s="25"/>
      <c r="C411" s="16"/>
      <c r="D411" s="16"/>
      <c r="E411" s="16"/>
      <c r="F411" s="16"/>
    </row>
    <row r="412" spans="2:6" x14ac:dyDescent="0.3">
      <c r="B412" s="25"/>
      <c r="C412" s="16"/>
      <c r="D412" s="16"/>
      <c r="E412" s="16"/>
      <c r="F412" s="16"/>
    </row>
    <row r="413" spans="2:6" x14ac:dyDescent="0.3">
      <c r="B413" s="25"/>
      <c r="C413" s="16"/>
      <c r="D413" s="16"/>
      <c r="E413" s="16"/>
      <c r="F413" s="16"/>
    </row>
    <row r="414" spans="2:6" x14ac:dyDescent="0.3">
      <c r="B414" s="25"/>
      <c r="C414" s="16"/>
      <c r="D414" s="16"/>
      <c r="E414" s="16"/>
      <c r="F414" s="16"/>
    </row>
    <row r="415" spans="2:6" x14ac:dyDescent="0.3">
      <c r="B415" s="25"/>
      <c r="C415" s="16"/>
      <c r="D415" s="16"/>
      <c r="E415" s="16"/>
      <c r="F415" s="16"/>
    </row>
    <row r="416" spans="2:6" x14ac:dyDescent="0.3">
      <c r="B416" s="25"/>
      <c r="C416" s="16"/>
      <c r="D416" s="16"/>
      <c r="E416" s="16"/>
      <c r="F416" s="16"/>
    </row>
    <row r="417" spans="2:6" x14ac:dyDescent="0.3">
      <c r="B417" s="25"/>
      <c r="C417" s="16"/>
      <c r="D417" s="16"/>
      <c r="E417" s="16"/>
      <c r="F417" s="16"/>
    </row>
    <row r="418" spans="2:6" x14ac:dyDescent="0.3">
      <c r="B418" s="25"/>
      <c r="C418" s="16"/>
      <c r="D418" s="16"/>
      <c r="E418" s="16"/>
      <c r="F418" s="16"/>
    </row>
    <row r="419" spans="2:6" x14ac:dyDescent="0.3">
      <c r="B419" s="25"/>
      <c r="C419" s="16"/>
      <c r="D419" s="16"/>
      <c r="E419" s="16"/>
      <c r="F419" s="16"/>
    </row>
    <row r="420" spans="2:6" x14ac:dyDescent="0.3">
      <c r="B420" s="25"/>
      <c r="C420" s="16"/>
      <c r="D420" s="16"/>
      <c r="E420" s="16"/>
      <c r="F420" s="16"/>
    </row>
    <row r="421" spans="2:6" x14ac:dyDescent="0.3">
      <c r="B421" s="25"/>
      <c r="C421" s="16"/>
      <c r="D421" s="16"/>
      <c r="E421" s="16"/>
      <c r="F421" s="16"/>
    </row>
    <row r="422" spans="2:6" x14ac:dyDescent="0.3">
      <c r="B422" s="25"/>
      <c r="C422" s="16"/>
      <c r="D422" s="16"/>
      <c r="E422" s="16"/>
      <c r="F422" s="16"/>
    </row>
    <row r="423" spans="2:6" x14ac:dyDescent="0.3">
      <c r="B423" s="25"/>
      <c r="C423" s="16"/>
      <c r="D423" s="16"/>
      <c r="E423" s="16"/>
      <c r="F423" s="16"/>
    </row>
    <row r="424" spans="2:6" x14ac:dyDescent="0.3">
      <c r="B424" s="25"/>
      <c r="C424" s="16"/>
      <c r="D424" s="16"/>
      <c r="E424" s="16"/>
      <c r="F424" s="16"/>
    </row>
    <row r="425" spans="2:6" x14ac:dyDescent="0.3">
      <c r="B425" s="25"/>
      <c r="C425" s="16"/>
      <c r="D425" s="16"/>
      <c r="E425" s="16"/>
      <c r="F425" s="16"/>
    </row>
    <row r="426" spans="2:6" x14ac:dyDescent="0.3">
      <c r="B426" s="25"/>
      <c r="C426" s="16"/>
      <c r="D426" s="16"/>
      <c r="E426" s="16"/>
      <c r="F426" s="16"/>
    </row>
    <row r="427" spans="2:6" x14ac:dyDescent="0.3">
      <c r="B427" s="25"/>
      <c r="C427" s="16"/>
      <c r="D427" s="16"/>
      <c r="E427" s="16"/>
      <c r="F427" s="16"/>
    </row>
    <row r="428" spans="2:6" x14ac:dyDescent="0.3">
      <c r="B428" s="25"/>
      <c r="C428" s="16"/>
      <c r="D428" s="16"/>
      <c r="E428" s="16"/>
      <c r="F428" s="16"/>
    </row>
    <row r="429" spans="2:6" x14ac:dyDescent="0.3">
      <c r="B429" s="25"/>
      <c r="C429" s="16"/>
      <c r="D429" s="16"/>
      <c r="E429" s="16"/>
      <c r="F429" s="16"/>
    </row>
    <row r="430" spans="2:6" x14ac:dyDescent="0.3">
      <c r="B430" s="25"/>
      <c r="C430" s="16"/>
      <c r="D430" s="16"/>
      <c r="E430" s="16"/>
      <c r="F430" s="16"/>
    </row>
    <row r="431" spans="2:6" x14ac:dyDescent="0.3">
      <c r="B431" s="25"/>
      <c r="C431" s="16"/>
      <c r="D431" s="16"/>
      <c r="E431" s="16"/>
      <c r="F431" s="16"/>
    </row>
    <row r="432" spans="2:6" x14ac:dyDescent="0.3">
      <c r="B432" s="25"/>
      <c r="C432" s="16"/>
      <c r="D432" s="16"/>
      <c r="E432" s="16"/>
      <c r="F432" s="16"/>
    </row>
    <row r="433" spans="2:6" x14ac:dyDescent="0.3">
      <c r="B433" s="25"/>
      <c r="C433" s="16"/>
      <c r="D433" s="16"/>
      <c r="E433" s="16"/>
      <c r="F433" s="16"/>
    </row>
    <row r="434" spans="2:6" x14ac:dyDescent="0.3">
      <c r="B434" s="25"/>
      <c r="C434" s="16"/>
      <c r="D434" s="16"/>
      <c r="E434" s="16"/>
      <c r="F434" s="16"/>
    </row>
    <row r="435" spans="2:6" x14ac:dyDescent="0.3">
      <c r="B435" s="25"/>
      <c r="C435" s="16"/>
      <c r="D435" s="16"/>
      <c r="E435" s="16"/>
      <c r="F435" s="16"/>
    </row>
    <row r="436" spans="2:6" x14ac:dyDescent="0.3">
      <c r="B436" s="25"/>
      <c r="C436" s="16"/>
      <c r="D436" s="16"/>
      <c r="E436" s="16"/>
      <c r="F436" s="16"/>
    </row>
    <row r="437" spans="2:6" x14ac:dyDescent="0.3">
      <c r="B437" s="25"/>
      <c r="C437" s="16"/>
      <c r="D437" s="16"/>
      <c r="E437" s="16"/>
      <c r="F437" s="16"/>
    </row>
    <row r="438" spans="2:6" x14ac:dyDescent="0.3">
      <c r="B438" s="25"/>
      <c r="C438" s="16"/>
      <c r="D438" s="16"/>
      <c r="E438" s="16"/>
      <c r="F438" s="16"/>
    </row>
    <row r="439" spans="2:6" x14ac:dyDescent="0.3">
      <c r="B439" s="25"/>
      <c r="C439" s="16"/>
      <c r="D439" s="16"/>
      <c r="E439" s="16"/>
      <c r="F439" s="16"/>
    </row>
    <row r="440" spans="2:6" x14ac:dyDescent="0.3">
      <c r="B440" s="25"/>
      <c r="C440" s="16"/>
      <c r="D440" s="16"/>
      <c r="E440" s="16"/>
      <c r="F440" s="16"/>
    </row>
    <row r="441" spans="2:6" x14ac:dyDescent="0.3">
      <c r="B441" s="25"/>
      <c r="C441" s="16"/>
      <c r="D441" s="16"/>
      <c r="E441" s="16"/>
      <c r="F441" s="16"/>
    </row>
    <row r="442" spans="2:6" x14ac:dyDescent="0.3">
      <c r="B442" s="25"/>
      <c r="C442" s="16"/>
      <c r="D442" s="16"/>
      <c r="E442" s="16"/>
      <c r="F442" s="16"/>
    </row>
    <row r="443" spans="2:6" x14ac:dyDescent="0.3">
      <c r="B443" s="25"/>
      <c r="C443" s="16"/>
      <c r="D443" s="16"/>
      <c r="E443" s="16"/>
      <c r="F443" s="16"/>
    </row>
    <row r="444" spans="2:6" x14ac:dyDescent="0.3">
      <c r="B444" s="25"/>
      <c r="C444" s="16"/>
      <c r="D444" s="16"/>
      <c r="E444" s="16"/>
      <c r="F444" s="16"/>
    </row>
    <row r="445" spans="2:6" x14ac:dyDescent="0.3">
      <c r="B445" s="25"/>
      <c r="C445" s="16"/>
      <c r="D445" s="16"/>
      <c r="E445" s="16"/>
      <c r="F445" s="16"/>
    </row>
    <row r="446" spans="2:6" x14ac:dyDescent="0.3">
      <c r="B446" s="25"/>
      <c r="C446" s="16"/>
      <c r="D446" s="16"/>
      <c r="E446" s="16"/>
      <c r="F446" s="16"/>
    </row>
    <row r="447" spans="2:6" x14ac:dyDescent="0.3">
      <c r="B447" s="25"/>
      <c r="C447" s="16"/>
      <c r="D447" s="16"/>
      <c r="E447" s="16"/>
      <c r="F447" s="16"/>
    </row>
    <row r="448" spans="2:6" x14ac:dyDescent="0.3">
      <c r="B448" s="25"/>
      <c r="C448" s="16"/>
      <c r="D448" s="16"/>
      <c r="E448" s="16"/>
      <c r="F448" s="16"/>
    </row>
    <row r="449" spans="2:6" x14ac:dyDescent="0.3">
      <c r="B449" s="25"/>
      <c r="C449" s="16"/>
      <c r="D449" s="16"/>
      <c r="E449" s="16"/>
      <c r="F449" s="16"/>
    </row>
    <row r="450" spans="2:6" x14ac:dyDescent="0.3">
      <c r="B450" s="25"/>
      <c r="C450" s="16"/>
      <c r="D450" s="16"/>
      <c r="E450" s="16"/>
      <c r="F450" s="16"/>
    </row>
    <row r="451" spans="2:6" x14ac:dyDescent="0.3">
      <c r="B451" s="25"/>
      <c r="C451" s="16"/>
      <c r="D451" s="16"/>
      <c r="E451" s="16"/>
      <c r="F451" s="16"/>
    </row>
    <row r="452" spans="2:6" x14ac:dyDescent="0.3">
      <c r="B452" s="25"/>
      <c r="C452" s="16"/>
      <c r="D452" s="16"/>
      <c r="E452" s="16"/>
      <c r="F452" s="16"/>
    </row>
    <row r="453" spans="2:6" x14ac:dyDescent="0.3">
      <c r="B453" s="25"/>
      <c r="C453" s="16"/>
      <c r="D453" s="16"/>
      <c r="E453" s="16"/>
      <c r="F453" s="16"/>
    </row>
    <row r="454" spans="2:6" x14ac:dyDescent="0.3">
      <c r="B454" s="25"/>
      <c r="C454" s="16"/>
      <c r="D454" s="16"/>
      <c r="E454" s="16"/>
      <c r="F454" s="16"/>
    </row>
    <row r="455" spans="2:6" x14ac:dyDescent="0.3">
      <c r="B455" s="25"/>
      <c r="C455" s="16"/>
      <c r="D455" s="16"/>
      <c r="E455" s="16"/>
      <c r="F455" s="16"/>
    </row>
    <row r="456" spans="2:6" x14ac:dyDescent="0.3">
      <c r="B456" s="25"/>
      <c r="C456" s="16"/>
      <c r="D456" s="16"/>
      <c r="E456" s="16"/>
      <c r="F456" s="16"/>
    </row>
    <row r="457" spans="2:6" x14ac:dyDescent="0.3">
      <c r="B457" s="25"/>
      <c r="C457" s="16"/>
      <c r="D457" s="16"/>
      <c r="E457" s="16"/>
      <c r="F457" s="16"/>
    </row>
    <row r="458" spans="2:6" x14ac:dyDescent="0.3">
      <c r="B458" s="25"/>
      <c r="C458" s="16"/>
      <c r="D458" s="16"/>
      <c r="E458" s="16"/>
      <c r="F458" s="16"/>
    </row>
    <row r="459" spans="2:6" x14ac:dyDescent="0.3">
      <c r="B459" s="25"/>
      <c r="C459" s="16"/>
      <c r="D459" s="16"/>
      <c r="E459" s="16"/>
      <c r="F459" s="16"/>
    </row>
    <row r="460" spans="2:6" x14ac:dyDescent="0.3">
      <c r="B460" s="25"/>
      <c r="C460" s="16"/>
      <c r="D460" s="16"/>
      <c r="E460" s="16"/>
      <c r="F460" s="16"/>
    </row>
    <row r="461" spans="2:6" x14ac:dyDescent="0.3">
      <c r="B461" s="25"/>
      <c r="C461" s="16"/>
      <c r="D461" s="16"/>
      <c r="E461" s="16"/>
      <c r="F461" s="16"/>
    </row>
    <row r="462" spans="2:6" x14ac:dyDescent="0.3">
      <c r="B462" s="25"/>
      <c r="C462" s="16"/>
      <c r="D462" s="16"/>
      <c r="E462" s="16"/>
      <c r="F462" s="16"/>
    </row>
    <row r="463" spans="2:6" x14ac:dyDescent="0.3">
      <c r="B463" s="25"/>
      <c r="C463" s="16"/>
      <c r="D463" s="16"/>
      <c r="E463" s="16"/>
      <c r="F463" s="16"/>
    </row>
    <row r="464" spans="2:6" x14ac:dyDescent="0.3">
      <c r="B464" s="25"/>
      <c r="C464" s="16"/>
      <c r="D464" s="16"/>
      <c r="E464" s="16"/>
      <c r="F464" s="16"/>
    </row>
    <row r="465" spans="2:6" x14ac:dyDescent="0.3">
      <c r="B465" s="25"/>
      <c r="C465" s="16"/>
      <c r="D465" s="16"/>
      <c r="E465" s="16"/>
      <c r="F465" s="16"/>
    </row>
    <row r="466" spans="2:6" x14ac:dyDescent="0.3">
      <c r="B466" s="3"/>
      <c r="C466" s="3"/>
      <c r="D466" s="3"/>
      <c r="E466" s="3"/>
      <c r="F466" s="3"/>
    </row>
    <row r="467" spans="2:6" x14ac:dyDescent="0.3">
      <c r="B467" s="3"/>
      <c r="C467" s="3"/>
      <c r="D467" s="3"/>
      <c r="E467" s="3"/>
      <c r="F467" s="3"/>
    </row>
    <row r="468" spans="2:6" x14ac:dyDescent="0.3">
      <c r="B468" s="3"/>
      <c r="C468" s="3"/>
      <c r="D468" s="3"/>
      <c r="E468" s="3"/>
      <c r="F468" s="3"/>
    </row>
    <row r="469" spans="2:6" x14ac:dyDescent="0.3">
      <c r="B469" s="3"/>
      <c r="C469" s="3"/>
      <c r="D469" s="3"/>
      <c r="E469" s="3"/>
      <c r="F469" s="3"/>
    </row>
    <row r="470" spans="2:6" x14ac:dyDescent="0.3">
      <c r="B470" s="3"/>
      <c r="C470" s="3"/>
      <c r="D470" s="3"/>
      <c r="E470" s="3"/>
      <c r="F470" s="3"/>
    </row>
    <row r="471" spans="2:6" x14ac:dyDescent="0.3">
      <c r="B471" s="3"/>
      <c r="C471" s="3"/>
      <c r="D471" s="3"/>
      <c r="E471" s="3"/>
      <c r="F471" s="3"/>
    </row>
    <row r="472" spans="2:6" x14ac:dyDescent="0.3">
      <c r="B472" s="3"/>
      <c r="C472" s="3"/>
      <c r="D472" s="3"/>
      <c r="E472" s="3"/>
      <c r="F472" s="3"/>
    </row>
    <row r="473" spans="2:6" x14ac:dyDescent="0.3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370"/>
  <sheetViews>
    <sheetView workbookViewId="0">
      <selection activeCell="I1" sqref="I1:I1048576"/>
    </sheetView>
  </sheetViews>
  <sheetFormatPr defaultRowHeight="14.4" x14ac:dyDescent="0.3"/>
  <cols>
    <col min="2" max="2" width="10.109375" bestFit="1" customWidth="1"/>
    <col min="4" max="4" width="10.88671875" customWidth="1"/>
    <col min="5" max="5" width="11" customWidth="1"/>
    <col min="6" max="6" width="10.5546875" customWidth="1"/>
    <col min="7" max="7" width="11.33203125" customWidth="1"/>
    <col min="8" max="8" width="16.5546875" customWidth="1"/>
  </cols>
  <sheetData>
    <row r="2" spans="1:8" x14ac:dyDescent="0.3">
      <c r="C2" s="65" t="s">
        <v>26</v>
      </c>
      <c r="D2" s="66"/>
      <c r="E2" s="30">
        <v>17.59</v>
      </c>
      <c r="F2" s="63" t="s">
        <v>32</v>
      </c>
      <c r="G2" s="63"/>
      <c r="H2" s="20">
        <v>2</v>
      </c>
    </row>
    <row r="3" spans="1:8" x14ac:dyDescent="0.3">
      <c r="C3" s="62" t="s">
        <v>27</v>
      </c>
      <c r="D3" s="62"/>
      <c r="E3" s="30">
        <f>520</f>
        <v>520</v>
      </c>
      <c r="F3" s="64"/>
      <c r="G3" s="64"/>
      <c r="H3" s="31"/>
    </row>
    <row r="4" spans="1:8" ht="15.6" x14ac:dyDescent="0.3">
      <c r="A4" s="2" t="s">
        <v>23</v>
      </c>
      <c r="B4" s="11" t="s">
        <v>0</v>
      </c>
      <c r="C4" s="11" t="s">
        <v>16</v>
      </c>
      <c r="D4" s="11" t="s">
        <v>17</v>
      </c>
      <c r="E4" s="11" t="s">
        <v>18</v>
      </c>
      <c r="F4" s="11" t="s">
        <v>20</v>
      </c>
      <c r="G4" s="11" t="s">
        <v>19</v>
      </c>
      <c r="H4" s="11" t="s">
        <v>3</v>
      </c>
    </row>
    <row r="5" spans="1:8" x14ac:dyDescent="0.3">
      <c r="A5" s="2">
        <v>152</v>
      </c>
      <c r="B5" s="7">
        <v>43617</v>
      </c>
      <c r="C5" s="1"/>
      <c r="D5" s="1"/>
      <c r="E5" s="1"/>
      <c r="F5" s="1"/>
      <c r="G5" s="1"/>
      <c r="H5" s="1"/>
    </row>
    <row r="6" spans="1:8" x14ac:dyDescent="0.3">
      <c r="A6" s="2">
        <f>A5+1</f>
        <v>153</v>
      </c>
      <c r="B6" s="7">
        <v>43618</v>
      </c>
      <c r="C6" s="1">
        <v>41.6</v>
      </c>
      <c r="D6" s="1">
        <v>27.4</v>
      </c>
      <c r="E6">
        <v>3.6111111111111112</v>
      </c>
      <c r="F6" s="1">
        <v>45</v>
      </c>
      <c r="G6" s="1">
        <v>17.2</v>
      </c>
      <c r="H6" s="1">
        <v>6</v>
      </c>
    </row>
    <row r="7" spans="1:8" x14ac:dyDescent="0.3">
      <c r="A7" s="2">
        <f t="shared" ref="A7:A70" si="0">A6+1</f>
        <v>154</v>
      </c>
      <c r="B7" s="7">
        <v>43619</v>
      </c>
      <c r="C7" s="1">
        <v>41.1</v>
      </c>
      <c r="D7" s="1">
        <v>25.3</v>
      </c>
      <c r="E7">
        <v>6.3888888888888893</v>
      </c>
      <c r="F7" s="1">
        <v>52.6</v>
      </c>
      <c r="G7" s="1">
        <v>20.3</v>
      </c>
      <c r="H7" s="1">
        <v>5</v>
      </c>
    </row>
    <row r="8" spans="1:8" x14ac:dyDescent="0.3">
      <c r="A8" s="2">
        <f t="shared" si="0"/>
        <v>155</v>
      </c>
      <c r="B8" s="7">
        <v>43620</v>
      </c>
      <c r="C8" s="1">
        <v>41.6</v>
      </c>
      <c r="D8" s="1">
        <v>26.9</v>
      </c>
      <c r="E8">
        <v>6.1111111111111116</v>
      </c>
      <c r="F8" s="1">
        <v>41.2</v>
      </c>
      <c r="G8" s="1">
        <v>17.2</v>
      </c>
      <c r="H8" s="1">
        <v>4</v>
      </c>
    </row>
    <row r="9" spans="1:8" x14ac:dyDescent="0.3">
      <c r="A9" s="2">
        <f t="shared" si="0"/>
        <v>156</v>
      </c>
      <c r="B9" s="7">
        <v>43621</v>
      </c>
      <c r="C9" s="1">
        <v>42.4</v>
      </c>
      <c r="D9" s="1">
        <v>29.2</v>
      </c>
      <c r="E9">
        <v>5</v>
      </c>
      <c r="F9" s="1">
        <v>32.9</v>
      </c>
      <c r="G9" s="1">
        <v>15.9</v>
      </c>
      <c r="H9" s="1">
        <v>2</v>
      </c>
    </row>
    <row r="10" spans="1:8" x14ac:dyDescent="0.3">
      <c r="A10" s="2">
        <f t="shared" si="0"/>
        <v>157</v>
      </c>
      <c r="B10" s="7">
        <v>43622</v>
      </c>
      <c r="C10" s="1">
        <v>41.8</v>
      </c>
      <c r="D10" s="1">
        <v>27.8</v>
      </c>
      <c r="E10">
        <v>5</v>
      </c>
      <c r="F10" s="1">
        <v>37.799999999999997</v>
      </c>
      <c r="G10" s="1">
        <v>15.9</v>
      </c>
      <c r="H10" s="1">
        <v>4</v>
      </c>
    </row>
    <row r="11" spans="1:8" x14ac:dyDescent="0.3">
      <c r="A11" s="2">
        <f t="shared" si="0"/>
        <v>158</v>
      </c>
      <c r="B11" s="7">
        <v>43623</v>
      </c>
      <c r="C11" s="1">
        <v>37.700000000000003</v>
      </c>
      <c r="D11" s="1">
        <v>23</v>
      </c>
      <c r="E11">
        <v>5.2777777777777777</v>
      </c>
      <c r="F11" s="1">
        <v>56.1</v>
      </c>
      <c r="G11" s="1">
        <v>28.4</v>
      </c>
      <c r="H11" s="1">
        <v>7</v>
      </c>
    </row>
    <row r="12" spans="1:8" x14ac:dyDescent="0.3">
      <c r="A12" s="2">
        <f t="shared" si="0"/>
        <v>159</v>
      </c>
      <c r="B12" s="7">
        <v>43624</v>
      </c>
      <c r="C12" s="1">
        <v>37.700000000000003</v>
      </c>
      <c r="D12" s="1">
        <v>24.5</v>
      </c>
      <c r="E12">
        <v>4.166666666666667</v>
      </c>
      <c r="F12" s="1">
        <v>47.7</v>
      </c>
      <c r="G12" s="1">
        <v>26.1</v>
      </c>
      <c r="H12" s="1">
        <v>7</v>
      </c>
    </row>
    <row r="13" spans="1:8" x14ac:dyDescent="0.3">
      <c r="A13" s="2">
        <f t="shared" si="0"/>
        <v>160</v>
      </c>
      <c r="B13" s="7">
        <v>43625</v>
      </c>
      <c r="C13" s="1">
        <v>37</v>
      </c>
      <c r="D13" s="1">
        <v>24.8</v>
      </c>
      <c r="E13">
        <v>4.7222222222222223</v>
      </c>
      <c r="F13" s="1">
        <v>44.4</v>
      </c>
      <c r="G13" s="1">
        <v>26.8</v>
      </c>
      <c r="H13" s="1">
        <v>7</v>
      </c>
    </row>
    <row r="14" spans="1:8" x14ac:dyDescent="0.3">
      <c r="A14" s="2">
        <f t="shared" si="0"/>
        <v>161</v>
      </c>
      <c r="B14" s="7">
        <v>43626</v>
      </c>
      <c r="C14" s="1">
        <v>37.799999999999997</v>
      </c>
      <c r="D14" s="1">
        <v>23.9</v>
      </c>
      <c r="E14">
        <v>6.3888888888888893</v>
      </c>
      <c r="F14" s="1">
        <v>56.4</v>
      </c>
      <c r="G14" s="1">
        <v>27</v>
      </c>
      <c r="H14" s="1">
        <v>7</v>
      </c>
    </row>
    <row r="15" spans="1:8" x14ac:dyDescent="0.3">
      <c r="A15" s="2">
        <f t="shared" si="0"/>
        <v>162</v>
      </c>
      <c r="B15" s="7">
        <v>43627</v>
      </c>
      <c r="C15" s="1">
        <v>38.4</v>
      </c>
      <c r="D15" s="1">
        <v>22</v>
      </c>
      <c r="E15">
        <v>7.7777777777777786</v>
      </c>
      <c r="F15" s="1">
        <v>58.4</v>
      </c>
      <c r="G15" s="1">
        <v>27.5</v>
      </c>
      <c r="H15" s="1">
        <v>7</v>
      </c>
    </row>
    <row r="16" spans="1:8" x14ac:dyDescent="0.3">
      <c r="A16" s="2">
        <f t="shared" si="0"/>
        <v>163</v>
      </c>
      <c r="B16" s="7">
        <v>43628</v>
      </c>
      <c r="C16" s="1">
        <v>37.6</v>
      </c>
      <c r="D16" s="1">
        <v>21.4</v>
      </c>
      <c r="E16">
        <v>7.5</v>
      </c>
      <c r="F16" s="1">
        <v>62.1</v>
      </c>
      <c r="G16" s="1">
        <v>34.1</v>
      </c>
      <c r="H16" s="1">
        <v>4</v>
      </c>
    </row>
    <row r="17" spans="1:8" x14ac:dyDescent="0.3">
      <c r="A17" s="2">
        <f t="shared" si="0"/>
        <v>164</v>
      </c>
      <c r="B17" s="7">
        <v>43629</v>
      </c>
      <c r="C17" s="1">
        <v>36.4</v>
      </c>
      <c r="D17" s="1">
        <v>21.4</v>
      </c>
      <c r="E17">
        <v>6.9444444444444446</v>
      </c>
      <c r="F17" s="1">
        <v>60.2</v>
      </c>
      <c r="G17" s="1">
        <v>32.1</v>
      </c>
      <c r="H17" s="1">
        <v>3</v>
      </c>
    </row>
    <row r="18" spans="1:8" x14ac:dyDescent="0.3">
      <c r="A18" s="2">
        <f t="shared" si="0"/>
        <v>165</v>
      </c>
      <c r="B18" s="7">
        <v>43630</v>
      </c>
      <c r="C18" s="1">
        <v>37.299999999999997</v>
      </c>
      <c r="D18" s="1">
        <v>20.9</v>
      </c>
      <c r="E18">
        <v>6.9444444444444446</v>
      </c>
      <c r="F18" s="1">
        <v>56.4</v>
      </c>
      <c r="G18" s="1">
        <v>26.5</v>
      </c>
      <c r="H18" s="1">
        <v>5</v>
      </c>
    </row>
    <row r="19" spans="1:8" x14ac:dyDescent="0.3">
      <c r="A19" s="2">
        <f t="shared" si="0"/>
        <v>166</v>
      </c>
      <c r="B19" s="7">
        <v>43631</v>
      </c>
      <c r="C19" s="1">
        <v>35.5</v>
      </c>
      <c r="D19" s="1">
        <v>20.6</v>
      </c>
      <c r="E19">
        <v>6.9444444444444446</v>
      </c>
      <c r="F19" s="1">
        <v>57.7</v>
      </c>
      <c r="G19" s="1">
        <v>27.9</v>
      </c>
      <c r="H19" s="1">
        <v>7</v>
      </c>
    </row>
    <row r="20" spans="1:8" x14ac:dyDescent="0.3">
      <c r="A20" s="2">
        <f t="shared" si="0"/>
        <v>167</v>
      </c>
      <c r="B20" s="7">
        <v>43632</v>
      </c>
      <c r="C20" s="1">
        <v>34.700000000000003</v>
      </c>
      <c r="D20" s="1">
        <v>18.8</v>
      </c>
      <c r="E20">
        <v>6.9444444444444446</v>
      </c>
      <c r="F20" s="1">
        <v>53.6</v>
      </c>
      <c r="G20" s="1">
        <v>30.7</v>
      </c>
      <c r="H20" s="1">
        <v>6</v>
      </c>
    </row>
    <row r="21" spans="1:8" x14ac:dyDescent="0.3">
      <c r="A21" s="2">
        <f t="shared" si="0"/>
        <v>168</v>
      </c>
      <c r="B21" s="7">
        <v>43633</v>
      </c>
      <c r="C21" s="1">
        <v>36.5</v>
      </c>
      <c r="D21" s="1">
        <v>24.5</v>
      </c>
      <c r="E21">
        <v>6.666666666666667</v>
      </c>
      <c r="F21" s="1">
        <v>57.1</v>
      </c>
      <c r="G21" s="1">
        <v>32.799999999999997</v>
      </c>
      <c r="H21" s="1">
        <v>6</v>
      </c>
    </row>
    <row r="22" spans="1:8" x14ac:dyDescent="0.3">
      <c r="A22" s="2">
        <f t="shared" si="0"/>
        <v>169</v>
      </c>
      <c r="B22" s="7">
        <v>43634</v>
      </c>
      <c r="C22" s="1">
        <v>37.700000000000003</v>
      </c>
      <c r="D22" s="1">
        <v>24</v>
      </c>
      <c r="E22">
        <v>6.666666666666667</v>
      </c>
      <c r="F22" s="1">
        <v>57.6</v>
      </c>
      <c r="G22" s="1">
        <v>28.5</v>
      </c>
      <c r="H22" s="1">
        <v>6</v>
      </c>
    </row>
    <row r="23" spans="1:8" x14ac:dyDescent="0.3">
      <c r="A23" s="2">
        <f t="shared" si="0"/>
        <v>170</v>
      </c>
      <c r="B23" s="7">
        <v>43635</v>
      </c>
      <c r="C23" s="1">
        <v>36.799999999999997</v>
      </c>
      <c r="D23" s="1">
        <v>23.6</v>
      </c>
      <c r="E23">
        <v>6.666666666666667</v>
      </c>
      <c r="F23" s="1">
        <v>61.2</v>
      </c>
      <c r="G23" s="1">
        <v>30.5</v>
      </c>
      <c r="H23" s="1">
        <v>6</v>
      </c>
    </row>
    <row r="24" spans="1:8" x14ac:dyDescent="0.3">
      <c r="A24" s="2">
        <f t="shared" si="0"/>
        <v>171</v>
      </c>
      <c r="B24" s="7">
        <v>43636</v>
      </c>
      <c r="C24" s="1">
        <v>34.6</v>
      </c>
      <c r="D24" s="1">
        <v>23</v>
      </c>
      <c r="E24">
        <v>5</v>
      </c>
      <c r="F24" s="1">
        <v>64.2</v>
      </c>
      <c r="G24" s="1">
        <v>36.299999999999997</v>
      </c>
      <c r="H24" s="1">
        <v>7</v>
      </c>
    </row>
    <row r="25" spans="1:8" x14ac:dyDescent="0.3">
      <c r="A25" s="2">
        <f t="shared" si="0"/>
        <v>172</v>
      </c>
      <c r="B25" s="7">
        <v>43637</v>
      </c>
      <c r="C25" s="1">
        <v>34.5</v>
      </c>
      <c r="D25" s="1">
        <v>21.4</v>
      </c>
      <c r="E25">
        <v>6.3888888888888893</v>
      </c>
      <c r="F25" s="1">
        <v>71.7</v>
      </c>
      <c r="G25" s="1">
        <v>38.5</v>
      </c>
      <c r="H25" s="1">
        <v>7</v>
      </c>
    </row>
    <row r="26" spans="1:8" x14ac:dyDescent="0.3">
      <c r="A26" s="2">
        <f t="shared" si="0"/>
        <v>173</v>
      </c>
      <c r="B26" s="7">
        <v>43638</v>
      </c>
      <c r="C26" s="1">
        <v>32.5</v>
      </c>
      <c r="D26" s="1">
        <v>22.2</v>
      </c>
      <c r="E26">
        <v>9.4444444444444446</v>
      </c>
      <c r="F26" s="1">
        <v>81</v>
      </c>
      <c r="G26" s="1">
        <v>57</v>
      </c>
      <c r="H26" s="1">
        <v>5</v>
      </c>
    </row>
    <row r="27" spans="1:8" x14ac:dyDescent="0.3">
      <c r="A27" s="2">
        <f t="shared" si="0"/>
        <v>174</v>
      </c>
      <c r="B27" s="7">
        <v>43639</v>
      </c>
      <c r="C27" s="1">
        <v>27.5</v>
      </c>
      <c r="D27" s="1">
        <v>20.399999999999999</v>
      </c>
      <c r="E27">
        <v>6.666666666666667</v>
      </c>
      <c r="F27" s="1">
        <v>88.6</v>
      </c>
      <c r="G27" s="1">
        <v>74.400000000000006</v>
      </c>
      <c r="H27" s="1">
        <v>8</v>
      </c>
    </row>
    <row r="28" spans="1:8" x14ac:dyDescent="0.3">
      <c r="A28" s="2">
        <f t="shared" si="0"/>
        <v>175</v>
      </c>
      <c r="B28" s="7">
        <v>43640</v>
      </c>
      <c r="C28" s="1">
        <v>30.2</v>
      </c>
      <c r="D28" s="1">
        <v>20.6</v>
      </c>
      <c r="E28">
        <v>8.0555555555555554</v>
      </c>
      <c r="F28" s="1">
        <v>84.4</v>
      </c>
      <c r="G28" s="1">
        <v>62.6</v>
      </c>
      <c r="H28" s="1">
        <v>7</v>
      </c>
    </row>
    <row r="29" spans="1:8" x14ac:dyDescent="0.3">
      <c r="A29" s="2">
        <f t="shared" si="0"/>
        <v>176</v>
      </c>
      <c r="B29" s="7">
        <v>43641</v>
      </c>
      <c r="C29" s="1">
        <v>30.2</v>
      </c>
      <c r="D29" s="1">
        <v>21.6</v>
      </c>
      <c r="E29">
        <v>8.6111111111111107</v>
      </c>
      <c r="F29" s="1">
        <v>82.6</v>
      </c>
      <c r="G29" s="1">
        <v>59.6</v>
      </c>
      <c r="H29" s="1">
        <v>6</v>
      </c>
    </row>
    <row r="30" spans="1:8" x14ac:dyDescent="0.3">
      <c r="A30" s="2">
        <f t="shared" si="0"/>
        <v>177</v>
      </c>
      <c r="B30" s="7">
        <v>43642</v>
      </c>
      <c r="C30" s="1">
        <v>28.9</v>
      </c>
      <c r="D30" s="1">
        <v>21.3</v>
      </c>
      <c r="E30">
        <v>9.1666666666666679</v>
      </c>
      <c r="F30" s="1">
        <v>88.5</v>
      </c>
      <c r="G30" s="1">
        <v>64.599999999999994</v>
      </c>
      <c r="H30" s="1">
        <v>7</v>
      </c>
    </row>
    <row r="31" spans="1:8" x14ac:dyDescent="0.3">
      <c r="A31" s="2">
        <f t="shared" si="0"/>
        <v>178</v>
      </c>
      <c r="B31" s="7">
        <v>43643</v>
      </c>
      <c r="C31" s="1">
        <v>39.799999999999997</v>
      </c>
      <c r="D31" s="1">
        <v>23.5</v>
      </c>
      <c r="E31">
        <v>5.2777777777777777</v>
      </c>
      <c r="F31" s="1">
        <v>61.1</v>
      </c>
      <c r="G31" s="1">
        <v>25.1</v>
      </c>
      <c r="H31" s="1">
        <v>6</v>
      </c>
    </row>
    <row r="32" spans="1:8" x14ac:dyDescent="0.3">
      <c r="A32" s="2">
        <f t="shared" si="0"/>
        <v>179</v>
      </c>
      <c r="B32" s="7">
        <v>43644</v>
      </c>
      <c r="C32" s="1">
        <v>36.1</v>
      </c>
      <c r="D32" s="1">
        <v>22.3</v>
      </c>
      <c r="E32">
        <v>6.666666666666667</v>
      </c>
      <c r="F32" s="1">
        <v>57.1</v>
      </c>
      <c r="G32" s="1">
        <v>32.4</v>
      </c>
      <c r="H32" s="1">
        <v>7</v>
      </c>
    </row>
    <row r="33" spans="1:8" x14ac:dyDescent="0.3">
      <c r="A33" s="2">
        <f t="shared" si="0"/>
        <v>180</v>
      </c>
      <c r="B33" s="7">
        <v>43645</v>
      </c>
      <c r="C33" s="1">
        <v>35.9</v>
      </c>
      <c r="D33" s="1">
        <v>21.2</v>
      </c>
      <c r="E33">
        <v>7.5</v>
      </c>
      <c r="F33" s="1">
        <v>61.8</v>
      </c>
      <c r="G33" s="1">
        <v>32.9</v>
      </c>
      <c r="H33" s="1">
        <v>4</v>
      </c>
    </row>
    <row r="34" spans="1:8" x14ac:dyDescent="0.3">
      <c r="A34" s="2">
        <f t="shared" si="0"/>
        <v>181</v>
      </c>
      <c r="B34" s="7">
        <v>43646</v>
      </c>
      <c r="C34" s="1">
        <v>35.4</v>
      </c>
      <c r="D34" s="1">
        <v>20.2</v>
      </c>
      <c r="E34">
        <v>7.7777777777777786</v>
      </c>
      <c r="F34" s="1">
        <v>57</v>
      </c>
      <c r="G34" s="1">
        <v>33.9</v>
      </c>
      <c r="H34" s="1">
        <v>2</v>
      </c>
    </row>
    <row r="35" spans="1:8" x14ac:dyDescent="0.3">
      <c r="A35" s="2">
        <f t="shared" si="0"/>
        <v>182</v>
      </c>
      <c r="B35" s="7">
        <v>43647</v>
      </c>
      <c r="C35" s="1">
        <v>36.200000000000003</v>
      </c>
      <c r="D35" s="1">
        <v>23.4</v>
      </c>
      <c r="E35">
        <v>6.666666666666667</v>
      </c>
      <c r="F35" s="1">
        <v>53.3</v>
      </c>
      <c r="G35" s="1">
        <v>28.9</v>
      </c>
      <c r="H35" s="1">
        <v>5</v>
      </c>
    </row>
    <row r="36" spans="1:8" x14ac:dyDescent="0.3">
      <c r="A36" s="2">
        <f t="shared" si="0"/>
        <v>183</v>
      </c>
      <c r="B36" s="7">
        <v>43648</v>
      </c>
      <c r="C36" s="1">
        <v>41.6</v>
      </c>
      <c r="D36" s="1">
        <v>27.4</v>
      </c>
      <c r="E36">
        <v>3.3333333333333335</v>
      </c>
      <c r="F36" s="1">
        <v>43</v>
      </c>
      <c r="G36" s="1">
        <v>18.2</v>
      </c>
      <c r="H36" s="1">
        <v>4</v>
      </c>
    </row>
    <row r="37" spans="1:8" x14ac:dyDescent="0.3">
      <c r="A37" s="2">
        <f t="shared" si="0"/>
        <v>184</v>
      </c>
      <c r="B37" s="7">
        <v>43649</v>
      </c>
      <c r="C37" s="1">
        <v>42.5</v>
      </c>
      <c r="D37" s="1">
        <v>26.5</v>
      </c>
      <c r="E37">
        <v>4.7222222222222223</v>
      </c>
      <c r="F37" s="1">
        <v>42.7</v>
      </c>
      <c r="G37" s="1">
        <v>18.3</v>
      </c>
      <c r="H37" s="1">
        <v>6</v>
      </c>
    </row>
    <row r="38" spans="1:8" x14ac:dyDescent="0.3">
      <c r="A38" s="2">
        <f t="shared" si="0"/>
        <v>185</v>
      </c>
      <c r="B38" s="7">
        <v>43650</v>
      </c>
      <c r="C38" s="1">
        <v>41.5</v>
      </c>
      <c r="D38" s="1">
        <v>26.1</v>
      </c>
      <c r="E38">
        <v>6.3888888888888893</v>
      </c>
      <c r="F38" s="1">
        <v>40.9</v>
      </c>
      <c r="G38" s="1">
        <v>18.100000000000001</v>
      </c>
      <c r="H38" s="1">
        <v>6</v>
      </c>
    </row>
    <row r="39" spans="1:8" x14ac:dyDescent="0.3">
      <c r="A39" s="2">
        <f t="shared" si="0"/>
        <v>186</v>
      </c>
      <c r="B39" s="7">
        <v>43651</v>
      </c>
      <c r="C39" s="1">
        <v>42.5</v>
      </c>
      <c r="D39" s="1">
        <v>27.7</v>
      </c>
      <c r="E39">
        <v>5.5555555555555554</v>
      </c>
      <c r="F39" s="1">
        <v>40.200000000000003</v>
      </c>
      <c r="G39" s="1">
        <v>14.9</v>
      </c>
      <c r="H39" s="1">
        <v>5</v>
      </c>
    </row>
    <row r="40" spans="1:8" x14ac:dyDescent="0.3">
      <c r="A40" s="2">
        <f t="shared" si="0"/>
        <v>187</v>
      </c>
      <c r="B40" s="7">
        <v>43652</v>
      </c>
      <c r="C40" s="1">
        <v>0</v>
      </c>
      <c r="D40" s="1">
        <v>42.8</v>
      </c>
      <c r="E40">
        <v>3.416666666666667</v>
      </c>
      <c r="F40" s="1">
        <v>28.9</v>
      </c>
      <c r="G40" s="1">
        <v>40.299999999999997</v>
      </c>
      <c r="H40" s="1">
        <v>1</v>
      </c>
    </row>
    <row r="41" spans="1:8" x14ac:dyDescent="0.3">
      <c r="A41" s="2">
        <f t="shared" si="0"/>
        <v>188</v>
      </c>
      <c r="B41" s="7">
        <v>43653</v>
      </c>
      <c r="C41" s="1">
        <v>31.5</v>
      </c>
      <c r="D41" s="1">
        <v>21.7</v>
      </c>
      <c r="E41">
        <v>7.7777777777777786</v>
      </c>
      <c r="F41" s="1">
        <v>82.8</v>
      </c>
      <c r="G41" s="1">
        <v>60.6</v>
      </c>
      <c r="H41" s="1">
        <v>7</v>
      </c>
    </row>
    <row r="42" spans="1:8" x14ac:dyDescent="0.3">
      <c r="A42" s="2">
        <f t="shared" si="0"/>
        <v>189</v>
      </c>
      <c r="B42" s="7">
        <v>43654</v>
      </c>
      <c r="C42" s="1">
        <v>34.5</v>
      </c>
      <c r="D42" s="1">
        <v>22.8</v>
      </c>
      <c r="E42">
        <v>7.7777777777777786</v>
      </c>
      <c r="F42" s="1">
        <v>79.599999999999994</v>
      </c>
      <c r="G42" s="1">
        <v>47.3</v>
      </c>
      <c r="H42" s="1">
        <v>8</v>
      </c>
    </row>
    <row r="43" spans="1:8" x14ac:dyDescent="0.3">
      <c r="A43" s="2">
        <f t="shared" si="0"/>
        <v>190</v>
      </c>
      <c r="B43" s="7">
        <v>43655</v>
      </c>
      <c r="C43" s="1">
        <v>33.700000000000003</v>
      </c>
      <c r="D43" s="1">
        <v>22.7</v>
      </c>
      <c r="E43">
        <v>8.0555555555555554</v>
      </c>
      <c r="F43" s="1">
        <v>78</v>
      </c>
      <c r="G43" s="1">
        <v>51</v>
      </c>
      <c r="H43" s="1">
        <v>7</v>
      </c>
    </row>
    <row r="44" spans="1:8" x14ac:dyDescent="0.3">
      <c r="A44" s="2">
        <f t="shared" si="0"/>
        <v>191</v>
      </c>
      <c r="B44" s="7">
        <v>43656</v>
      </c>
      <c r="C44" s="1">
        <v>34.1</v>
      </c>
      <c r="D44" s="1">
        <v>22.6</v>
      </c>
      <c r="E44">
        <v>7.7777777777777786</v>
      </c>
      <c r="F44" s="1">
        <v>81.900000000000006</v>
      </c>
      <c r="G44" s="1">
        <v>50.3</v>
      </c>
      <c r="H44" s="1">
        <v>8</v>
      </c>
    </row>
    <row r="45" spans="1:8" x14ac:dyDescent="0.3">
      <c r="A45" s="2">
        <f t="shared" si="0"/>
        <v>192</v>
      </c>
      <c r="B45" s="7">
        <v>43657</v>
      </c>
      <c r="C45" s="1">
        <v>31.8</v>
      </c>
      <c r="D45" s="1">
        <v>22.7</v>
      </c>
      <c r="E45">
        <v>6.3888888888888893</v>
      </c>
      <c r="F45" s="1">
        <v>84.9</v>
      </c>
      <c r="G45" s="1">
        <v>59.2</v>
      </c>
      <c r="H45" s="1">
        <v>8</v>
      </c>
    </row>
    <row r="46" spans="1:8" x14ac:dyDescent="0.3">
      <c r="A46" s="2">
        <f t="shared" si="0"/>
        <v>193</v>
      </c>
      <c r="B46" s="7">
        <v>43658</v>
      </c>
      <c r="C46" s="1">
        <v>33</v>
      </c>
      <c r="D46" s="1">
        <v>22.8</v>
      </c>
      <c r="E46">
        <v>5.5555555555555554</v>
      </c>
      <c r="F46" s="1">
        <v>80.5</v>
      </c>
      <c r="G46" s="1">
        <v>53.5</v>
      </c>
      <c r="H46" s="1">
        <v>8</v>
      </c>
    </row>
    <row r="47" spans="1:8" x14ac:dyDescent="0.3">
      <c r="A47" s="2">
        <f t="shared" si="0"/>
        <v>194</v>
      </c>
      <c r="B47" s="7">
        <v>43659</v>
      </c>
      <c r="C47" s="1">
        <v>32.9</v>
      </c>
      <c r="D47" s="1">
        <v>22.9</v>
      </c>
      <c r="E47">
        <v>6.1111111111111116</v>
      </c>
      <c r="F47" s="1">
        <v>79</v>
      </c>
      <c r="G47" s="1">
        <v>52.6</v>
      </c>
      <c r="H47" s="1">
        <v>7</v>
      </c>
    </row>
    <row r="48" spans="1:8" x14ac:dyDescent="0.3">
      <c r="A48" s="2">
        <f t="shared" si="0"/>
        <v>195</v>
      </c>
      <c r="B48" s="7">
        <v>43660</v>
      </c>
      <c r="C48" s="1">
        <v>31.4</v>
      </c>
      <c r="D48" s="1">
        <v>22.5</v>
      </c>
      <c r="E48">
        <v>6.3888888888888893</v>
      </c>
      <c r="F48" s="1">
        <v>77.599999999999994</v>
      </c>
      <c r="G48" s="1">
        <v>54.9</v>
      </c>
      <c r="H48" s="1">
        <v>6</v>
      </c>
    </row>
    <row r="49" spans="1:8" x14ac:dyDescent="0.3">
      <c r="A49" s="2">
        <f t="shared" si="0"/>
        <v>196</v>
      </c>
      <c r="B49" s="7">
        <v>43661</v>
      </c>
      <c r="C49" s="1">
        <v>33</v>
      </c>
      <c r="D49" s="1">
        <v>22.8</v>
      </c>
      <c r="E49">
        <v>6.666666666666667</v>
      </c>
      <c r="F49" s="1">
        <v>76.900000000000006</v>
      </c>
      <c r="G49" s="1">
        <v>52.5</v>
      </c>
      <c r="H49" s="1">
        <v>5</v>
      </c>
    </row>
    <row r="50" spans="1:8" x14ac:dyDescent="0.3">
      <c r="A50" s="2">
        <f t="shared" si="0"/>
        <v>197</v>
      </c>
      <c r="B50" s="7">
        <v>43662</v>
      </c>
      <c r="C50" s="1">
        <v>34.9</v>
      </c>
      <c r="D50" s="1">
        <v>24</v>
      </c>
      <c r="E50">
        <v>5</v>
      </c>
      <c r="F50" s="1">
        <v>72.2</v>
      </c>
      <c r="G50" s="1">
        <v>47.6</v>
      </c>
      <c r="H50" s="1">
        <v>6</v>
      </c>
    </row>
    <row r="51" spans="1:8" x14ac:dyDescent="0.3">
      <c r="A51" s="2">
        <f t="shared" si="0"/>
        <v>198</v>
      </c>
      <c r="B51" s="7">
        <v>43663</v>
      </c>
      <c r="C51" s="1">
        <v>33.6</v>
      </c>
      <c r="D51" s="1">
        <v>23.4</v>
      </c>
      <c r="E51">
        <v>3.6111111111111112</v>
      </c>
      <c r="F51" s="1">
        <v>80.400000000000006</v>
      </c>
      <c r="G51" s="1">
        <v>56.8</v>
      </c>
      <c r="H51" s="1">
        <v>8</v>
      </c>
    </row>
    <row r="52" spans="1:8" x14ac:dyDescent="0.3">
      <c r="A52" s="2">
        <f t="shared" si="0"/>
        <v>199</v>
      </c>
      <c r="B52" s="7">
        <v>43664</v>
      </c>
      <c r="C52" s="1">
        <v>31</v>
      </c>
      <c r="D52" s="1">
        <v>22.3</v>
      </c>
      <c r="E52">
        <v>2.7777777777777777</v>
      </c>
      <c r="F52" s="1">
        <v>85.8</v>
      </c>
      <c r="G52" s="1">
        <v>67.400000000000006</v>
      </c>
      <c r="H52" s="1">
        <v>8</v>
      </c>
    </row>
    <row r="53" spans="1:8" x14ac:dyDescent="0.3">
      <c r="A53" s="2">
        <f t="shared" si="0"/>
        <v>200</v>
      </c>
      <c r="B53" s="7">
        <v>43665</v>
      </c>
      <c r="C53" s="1">
        <v>33.299999999999997</v>
      </c>
      <c r="D53" s="1">
        <v>23.6</v>
      </c>
      <c r="E53">
        <v>3.6111111111111112</v>
      </c>
      <c r="F53" s="1">
        <v>82.5</v>
      </c>
      <c r="G53" s="1">
        <v>60</v>
      </c>
      <c r="H53" s="1">
        <v>8</v>
      </c>
    </row>
    <row r="54" spans="1:8" x14ac:dyDescent="0.3">
      <c r="A54" s="2">
        <f t="shared" si="0"/>
        <v>201</v>
      </c>
      <c r="B54" s="7">
        <v>43666</v>
      </c>
      <c r="C54" s="1">
        <v>33.6</v>
      </c>
      <c r="D54" s="1">
        <v>23.2</v>
      </c>
      <c r="E54">
        <v>3.3333333333333335</v>
      </c>
      <c r="F54" s="1">
        <v>88.3</v>
      </c>
      <c r="G54" s="1">
        <v>62.8</v>
      </c>
      <c r="H54" s="1">
        <v>8</v>
      </c>
    </row>
    <row r="55" spans="1:8" x14ac:dyDescent="0.3">
      <c r="A55" s="2">
        <f t="shared" si="0"/>
        <v>202</v>
      </c>
      <c r="B55" s="7">
        <v>43667</v>
      </c>
      <c r="C55" s="1">
        <v>34.9</v>
      </c>
      <c r="D55" s="1">
        <v>23.9</v>
      </c>
      <c r="E55">
        <v>3.6111111111111112</v>
      </c>
      <c r="F55" s="1">
        <v>86.1</v>
      </c>
      <c r="G55" s="1">
        <v>61.8</v>
      </c>
      <c r="H55" s="1">
        <v>8</v>
      </c>
    </row>
    <row r="56" spans="1:8" x14ac:dyDescent="0.3">
      <c r="A56" s="2">
        <f t="shared" si="0"/>
        <v>203</v>
      </c>
      <c r="B56" s="7">
        <v>43668</v>
      </c>
      <c r="C56" s="1">
        <v>33.5</v>
      </c>
      <c r="D56" s="1">
        <v>22.5</v>
      </c>
      <c r="E56">
        <v>2.7777777777777777</v>
      </c>
      <c r="F56" s="1">
        <v>91.2</v>
      </c>
      <c r="G56" s="1">
        <v>58.8</v>
      </c>
      <c r="H56" s="1">
        <v>7</v>
      </c>
    </row>
    <row r="57" spans="1:8" x14ac:dyDescent="0.3">
      <c r="A57" s="2">
        <f t="shared" si="0"/>
        <v>204</v>
      </c>
      <c r="B57" s="7">
        <v>43669</v>
      </c>
      <c r="C57" s="1">
        <v>32.700000000000003</v>
      </c>
      <c r="D57" s="1">
        <v>22.9</v>
      </c>
      <c r="E57">
        <v>3.0555555555555558</v>
      </c>
      <c r="F57" s="1">
        <v>89.9</v>
      </c>
      <c r="G57" s="1">
        <v>60.7</v>
      </c>
      <c r="H57" s="1">
        <v>7</v>
      </c>
    </row>
    <row r="58" spans="1:8" x14ac:dyDescent="0.3">
      <c r="A58" s="2">
        <f t="shared" si="0"/>
        <v>205</v>
      </c>
      <c r="B58" s="7">
        <v>43670</v>
      </c>
      <c r="C58" s="1">
        <v>32.9</v>
      </c>
      <c r="D58" s="1">
        <v>22.1</v>
      </c>
      <c r="E58">
        <v>4.7222222222222223</v>
      </c>
      <c r="F58" s="1">
        <v>89.5</v>
      </c>
      <c r="G58" s="1">
        <v>58.1</v>
      </c>
      <c r="H58" s="1">
        <v>7</v>
      </c>
    </row>
    <row r="59" spans="1:8" x14ac:dyDescent="0.3">
      <c r="A59" s="2">
        <f t="shared" si="0"/>
        <v>206</v>
      </c>
      <c r="B59" s="7">
        <v>43671</v>
      </c>
      <c r="C59" s="1">
        <v>29.7</v>
      </c>
      <c r="D59" s="1">
        <v>20.7</v>
      </c>
      <c r="E59">
        <v>6.9444444444444446</v>
      </c>
      <c r="F59" s="1">
        <v>90.4</v>
      </c>
      <c r="G59" s="1">
        <v>73.7</v>
      </c>
      <c r="H59" s="1">
        <v>8</v>
      </c>
    </row>
    <row r="60" spans="1:8" x14ac:dyDescent="0.3">
      <c r="A60" s="2">
        <f t="shared" si="0"/>
        <v>207</v>
      </c>
      <c r="B60" s="7">
        <v>43672</v>
      </c>
      <c r="C60" s="1">
        <v>27.4</v>
      </c>
      <c r="D60" s="1">
        <v>20.7</v>
      </c>
      <c r="E60">
        <v>6.666666666666667</v>
      </c>
      <c r="F60" s="1">
        <v>90.2</v>
      </c>
      <c r="G60" s="1">
        <v>78.099999999999994</v>
      </c>
      <c r="H60" s="1">
        <v>8</v>
      </c>
    </row>
    <row r="61" spans="1:8" x14ac:dyDescent="0.3">
      <c r="A61" s="2">
        <f t="shared" si="0"/>
        <v>208</v>
      </c>
      <c r="B61" s="7">
        <v>43673</v>
      </c>
      <c r="C61" s="1">
        <v>29.5</v>
      </c>
      <c r="D61" s="1">
        <v>20.9</v>
      </c>
      <c r="E61">
        <v>7.5</v>
      </c>
      <c r="F61" s="1">
        <v>85.6</v>
      </c>
      <c r="G61" s="1">
        <v>67.599999999999994</v>
      </c>
      <c r="H61" s="1">
        <v>7</v>
      </c>
    </row>
    <row r="62" spans="1:8" x14ac:dyDescent="0.3">
      <c r="A62" s="2">
        <f t="shared" si="0"/>
        <v>209</v>
      </c>
      <c r="B62" s="7">
        <v>43674</v>
      </c>
      <c r="C62" s="1">
        <v>27.7</v>
      </c>
      <c r="D62" s="1">
        <v>20.100000000000001</v>
      </c>
      <c r="E62">
        <v>8.6111111111111107</v>
      </c>
      <c r="F62" s="1">
        <v>86.7</v>
      </c>
      <c r="G62" s="1">
        <v>77.8</v>
      </c>
      <c r="H62" s="1">
        <v>8</v>
      </c>
    </row>
    <row r="63" spans="1:8" x14ac:dyDescent="0.3">
      <c r="A63" s="2">
        <f t="shared" si="0"/>
        <v>210</v>
      </c>
      <c r="B63" s="7">
        <v>43675</v>
      </c>
      <c r="C63" s="1">
        <v>32.799999999999997</v>
      </c>
      <c r="D63" s="1">
        <v>21.1</v>
      </c>
      <c r="E63">
        <v>8.0555555555555554</v>
      </c>
      <c r="F63" s="1">
        <v>83.1</v>
      </c>
      <c r="G63" s="1">
        <v>58.6</v>
      </c>
      <c r="H63" s="1">
        <v>7</v>
      </c>
    </row>
    <row r="64" spans="1:8" x14ac:dyDescent="0.3">
      <c r="A64" s="2">
        <f t="shared" si="0"/>
        <v>211</v>
      </c>
      <c r="B64" s="7">
        <v>43676</v>
      </c>
      <c r="C64" s="1">
        <v>28.6</v>
      </c>
      <c r="D64" s="1">
        <v>21</v>
      </c>
      <c r="E64">
        <v>7.7777777777777786</v>
      </c>
      <c r="F64" s="1">
        <v>88.3</v>
      </c>
      <c r="G64" s="1">
        <v>65.5</v>
      </c>
      <c r="H64" s="1">
        <v>8</v>
      </c>
    </row>
    <row r="65" spans="1:8" x14ac:dyDescent="0.3">
      <c r="A65" s="2">
        <f t="shared" si="0"/>
        <v>212</v>
      </c>
      <c r="B65" s="7">
        <v>43677</v>
      </c>
      <c r="C65" s="1">
        <v>30.8</v>
      </c>
      <c r="D65" s="1">
        <v>21.2</v>
      </c>
      <c r="E65">
        <v>7.7777777777777786</v>
      </c>
      <c r="F65" s="1">
        <v>84</v>
      </c>
      <c r="G65" s="1">
        <v>64.8</v>
      </c>
      <c r="H65" s="1">
        <v>7</v>
      </c>
    </row>
    <row r="66" spans="1:8" x14ac:dyDescent="0.3">
      <c r="A66" s="2">
        <f t="shared" si="0"/>
        <v>213</v>
      </c>
      <c r="B66" s="7">
        <v>43678</v>
      </c>
      <c r="C66" s="1">
        <v>30.1</v>
      </c>
      <c r="D66" s="1">
        <v>21.6</v>
      </c>
      <c r="E66">
        <v>8.6111111111111107</v>
      </c>
      <c r="F66" s="1">
        <v>85.5</v>
      </c>
      <c r="G66" s="1">
        <v>68.5</v>
      </c>
      <c r="H66" s="1">
        <v>6</v>
      </c>
    </row>
    <row r="67" spans="1:8" x14ac:dyDescent="0.3">
      <c r="A67" s="2">
        <f t="shared" si="0"/>
        <v>214</v>
      </c>
      <c r="B67" s="7">
        <v>43679</v>
      </c>
      <c r="C67" s="1">
        <v>30.8</v>
      </c>
      <c r="D67" s="1">
        <v>21.2</v>
      </c>
      <c r="E67">
        <v>7.7777777777777786</v>
      </c>
      <c r="F67" s="1">
        <v>84</v>
      </c>
      <c r="G67" s="1">
        <v>64.8</v>
      </c>
      <c r="H67" s="1">
        <v>7</v>
      </c>
    </row>
    <row r="68" spans="1:8" x14ac:dyDescent="0.3">
      <c r="A68" s="2">
        <f t="shared" si="0"/>
        <v>215</v>
      </c>
      <c r="B68" s="7">
        <v>43680</v>
      </c>
      <c r="C68" s="1">
        <v>32.5</v>
      </c>
      <c r="D68" s="1">
        <v>22.2</v>
      </c>
      <c r="E68">
        <v>9.4444444444444446</v>
      </c>
      <c r="F68" s="1">
        <v>81</v>
      </c>
      <c r="G68" s="1">
        <v>57</v>
      </c>
      <c r="H68" s="1">
        <v>5</v>
      </c>
    </row>
    <row r="69" spans="1:8" x14ac:dyDescent="0.3">
      <c r="A69" s="2">
        <f t="shared" si="0"/>
        <v>216</v>
      </c>
      <c r="B69" s="7">
        <v>43681</v>
      </c>
      <c r="C69" s="1">
        <v>27.5</v>
      </c>
      <c r="D69" s="1">
        <v>20.399999999999999</v>
      </c>
      <c r="E69">
        <v>6.666666666666667</v>
      </c>
      <c r="F69" s="1">
        <v>88.6</v>
      </c>
      <c r="G69" s="1">
        <v>74.400000000000006</v>
      </c>
      <c r="H69" s="1">
        <v>8</v>
      </c>
    </row>
    <row r="70" spans="1:8" x14ac:dyDescent="0.3">
      <c r="A70" s="2">
        <f t="shared" si="0"/>
        <v>217</v>
      </c>
      <c r="B70" s="7">
        <v>43682</v>
      </c>
      <c r="C70" s="1">
        <v>30.2</v>
      </c>
      <c r="D70" s="1">
        <v>20.6</v>
      </c>
      <c r="E70">
        <v>8.0555555555555554</v>
      </c>
      <c r="F70" s="1">
        <v>84.4</v>
      </c>
      <c r="G70" s="1">
        <v>62.6</v>
      </c>
      <c r="H70" s="1">
        <v>7</v>
      </c>
    </row>
    <row r="71" spans="1:8" x14ac:dyDescent="0.3">
      <c r="A71" s="2">
        <f t="shared" ref="A71:A134" si="1">A70+1</f>
        <v>218</v>
      </c>
      <c r="B71" s="7">
        <v>43683</v>
      </c>
      <c r="C71" s="1">
        <v>32.5</v>
      </c>
      <c r="D71" s="1">
        <v>22.2</v>
      </c>
      <c r="E71">
        <v>9.4444444444444446</v>
      </c>
      <c r="F71" s="1">
        <v>81</v>
      </c>
      <c r="G71" s="1">
        <v>57</v>
      </c>
      <c r="H71" s="1">
        <v>5</v>
      </c>
    </row>
    <row r="72" spans="1:8" x14ac:dyDescent="0.3">
      <c r="A72" s="2">
        <f t="shared" si="1"/>
        <v>219</v>
      </c>
      <c r="B72" s="7">
        <v>43684</v>
      </c>
      <c r="C72" s="1">
        <v>27.5</v>
      </c>
      <c r="D72" s="1">
        <v>20.399999999999999</v>
      </c>
      <c r="E72">
        <v>6.666666666666667</v>
      </c>
      <c r="F72" s="1">
        <v>88.6</v>
      </c>
      <c r="G72" s="1">
        <v>74.400000000000006</v>
      </c>
      <c r="H72" s="1">
        <v>8</v>
      </c>
    </row>
    <row r="73" spans="1:8" x14ac:dyDescent="0.3">
      <c r="A73" s="2">
        <f t="shared" si="1"/>
        <v>220</v>
      </c>
      <c r="B73" s="7">
        <v>43685</v>
      </c>
      <c r="C73" s="1">
        <v>30.2</v>
      </c>
      <c r="D73" s="1">
        <v>20.6</v>
      </c>
      <c r="E73">
        <v>8.0555555555555554</v>
      </c>
      <c r="F73" s="1">
        <v>84.4</v>
      </c>
      <c r="G73" s="1">
        <v>62.6</v>
      </c>
      <c r="H73" s="1">
        <v>7</v>
      </c>
    </row>
    <row r="74" spans="1:8" x14ac:dyDescent="0.3">
      <c r="A74" s="2">
        <f t="shared" si="1"/>
        <v>221</v>
      </c>
      <c r="B74" s="7">
        <v>43686</v>
      </c>
      <c r="C74" s="1">
        <v>30.2</v>
      </c>
      <c r="D74" s="1">
        <v>21.6</v>
      </c>
      <c r="E74">
        <v>8.6111111111111107</v>
      </c>
      <c r="F74" s="1">
        <v>82.6</v>
      </c>
      <c r="G74" s="1">
        <v>59.6</v>
      </c>
      <c r="H74" s="1">
        <v>6</v>
      </c>
    </row>
    <row r="75" spans="1:8" x14ac:dyDescent="0.3">
      <c r="A75" s="2">
        <f t="shared" si="1"/>
        <v>222</v>
      </c>
      <c r="B75" s="7">
        <v>43687</v>
      </c>
      <c r="C75" s="1">
        <v>28.9</v>
      </c>
      <c r="D75" s="1">
        <v>21.3</v>
      </c>
      <c r="E75">
        <v>9.1666666666666679</v>
      </c>
      <c r="F75" s="1">
        <v>88.5</v>
      </c>
      <c r="G75" s="1">
        <v>64.599999999999994</v>
      </c>
      <c r="H75" s="1">
        <v>7</v>
      </c>
    </row>
    <row r="76" spans="1:8" x14ac:dyDescent="0.3">
      <c r="A76" s="2">
        <f t="shared" si="1"/>
        <v>223</v>
      </c>
      <c r="B76" s="7">
        <v>43688</v>
      </c>
      <c r="C76" s="1">
        <v>32.299999999999997</v>
      </c>
      <c r="D76" s="1">
        <v>21.8</v>
      </c>
      <c r="E76">
        <v>5</v>
      </c>
      <c r="F76" s="1">
        <v>89.6</v>
      </c>
      <c r="G76" s="1">
        <v>63.9</v>
      </c>
      <c r="H76" s="1">
        <v>7</v>
      </c>
    </row>
    <row r="77" spans="1:8" x14ac:dyDescent="0.3">
      <c r="A77" s="2">
        <f t="shared" si="1"/>
        <v>224</v>
      </c>
      <c r="B77" s="7">
        <v>43689</v>
      </c>
      <c r="C77" s="1">
        <v>31.5</v>
      </c>
      <c r="D77" s="1">
        <v>21.8</v>
      </c>
      <c r="E77">
        <v>5.5555555555555554</v>
      </c>
      <c r="F77" s="1">
        <v>83.8</v>
      </c>
      <c r="G77" s="1">
        <v>60.3</v>
      </c>
      <c r="H77" s="1">
        <v>6</v>
      </c>
    </row>
    <row r="78" spans="1:8" x14ac:dyDescent="0.3">
      <c r="A78" s="2">
        <f t="shared" si="1"/>
        <v>225</v>
      </c>
      <c r="B78" s="7">
        <v>43690</v>
      </c>
      <c r="C78" s="1">
        <v>29.1</v>
      </c>
      <c r="D78" s="1">
        <v>21.8</v>
      </c>
      <c r="E78">
        <v>4.7222222222222223</v>
      </c>
      <c r="F78" s="1">
        <v>86.1</v>
      </c>
      <c r="G78" s="1">
        <v>64.400000000000006</v>
      </c>
      <c r="H78" s="1">
        <v>8</v>
      </c>
    </row>
    <row r="79" spans="1:8" x14ac:dyDescent="0.3">
      <c r="A79" s="2">
        <f t="shared" si="1"/>
        <v>226</v>
      </c>
      <c r="B79" s="7">
        <v>43691</v>
      </c>
      <c r="C79" s="1">
        <v>28.3</v>
      </c>
      <c r="D79" s="1">
        <v>21.8</v>
      </c>
      <c r="E79">
        <v>4.4444444444444446</v>
      </c>
      <c r="F79" s="1">
        <v>91</v>
      </c>
      <c r="G79" s="1">
        <v>70.400000000000006</v>
      </c>
      <c r="H79" s="1">
        <v>8</v>
      </c>
    </row>
    <row r="80" spans="1:8" x14ac:dyDescent="0.3">
      <c r="A80" s="2">
        <f t="shared" si="1"/>
        <v>227</v>
      </c>
      <c r="B80" s="7">
        <v>43692</v>
      </c>
      <c r="C80" s="1">
        <v>27.8</v>
      </c>
      <c r="D80" s="1">
        <v>21.4</v>
      </c>
      <c r="E80">
        <v>3.3333333333333335</v>
      </c>
      <c r="F80" s="1">
        <v>91.9</v>
      </c>
      <c r="G80" s="1">
        <v>71.900000000000006</v>
      </c>
      <c r="H80" s="1">
        <v>8</v>
      </c>
    </row>
    <row r="81" spans="1:8" x14ac:dyDescent="0.3">
      <c r="A81" s="2">
        <f t="shared" si="1"/>
        <v>228</v>
      </c>
      <c r="B81" s="7">
        <v>43693</v>
      </c>
      <c r="C81" s="1">
        <v>32.4</v>
      </c>
      <c r="D81" s="1">
        <v>21.8</v>
      </c>
      <c r="E81">
        <v>4.7222222222222223</v>
      </c>
      <c r="F81" s="1">
        <v>90</v>
      </c>
      <c r="G81" s="1">
        <v>63.8</v>
      </c>
      <c r="H81" s="1">
        <v>8</v>
      </c>
    </row>
    <row r="82" spans="1:8" x14ac:dyDescent="0.3">
      <c r="A82" s="2">
        <f t="shared" si="1"/>
        <v>229</v>
      </c>
      <c r="B82" s="7">
        <v>43694</v>
      </c>
      <c r="C82" s="1">
        <v>31</v>
      </c>
      <c r="D82" s="1">
        <v>22.4</v>
      </c>
      <c r="E82">
        <v>4.4444444444444446</v>
      </c>
      <c r="F82" s="1">
        <v>85</v>
      </c>
      <c r="G82" s="1">
        <v>66.2</v>
      </c>
      <c r="H82" s="1">
        <v>8</v>
      </c>
    </row>
    <row r="83" spans="1:8" x14ac:dyDescent="0.3">
      <c r="A83" s="2">
        <f t="shared" si="1"/>
        <v>230</v>
      </c>
      <c r="B83" s="7">
        <v>43695</v>
      </c>
      <c r="C83" s="1">
        <v>28.3</v>
      </c>
      <c r="D83" s="1">
        <v>21.7</v>
      </c>
      <c r="E83">
        <v>4.166666666666667</v>
      </c>
      <c r="F83" s="1">
        <v>91</v>
      </c>
      <c r="G83" s="1">
        <v>72.2</v>
      </c>
      <c r="H83" s="1">
        <v>8</v>
      </c>
    </row>
    <row r="84" spans="1:8" x14ac:dyDescent="0.3">
      <c r="A84" s="2">
        <f t="shared" si="1"/>
        <v>231</v>
      </c>
      <c r="B84" s="7">
        <v>43696</v>
      </c>
      <c r="C84" s="1">
        <v>29.3</v>
      </c>
      <c r="D84" s="1">
        <v>22.3</v>
      </c>
      <c r="E84">
        <v>4.4444444444444446</v>
      </c>
      <c r="F84" s="1">
        <v>87.9</v>
      </c>
      <c r="G84" s="1">
        <v>68.7</v>
      </c>
      <c r="H84" s="1">
        <v>8</v>
      </c>
    </row>
    <row r="85" spans="1:8" x14ac:dyDescent="0.3">
      <c r="A85" s="2">
        <f t="shared" si="1"/>
        <v>232</v>
      </c>
      <c r="B85" s="7">
        <v>43697</v>
      </c>
      <c r="C85" s="1">
        <v>29.8</v>
      </c>
      <c r="D85" s="1">
        <v>21.8</v>
      </c>
      <c r="E85">
        <v>4.166666666666667</v>
      </c>
      <c r="F85" s="1">
        <v>89.6</v>
      </c>
      <c r="G85" s="1">
        <v>67.8</v>
      </c>
      <c r="H85" s="1">
        <v>8</v>
      </c>
    </row>
    <row r="86" spans="1:8" x14ac:dyDescent="0.3">
      <c r="A86" s="2">
        <f t="shared" si="1"/>
        <v>233</v>
      </c>
      <c r="B86" s="7">
        <v>43698</v>
      </c>
      <c r="C86" s="1">
        <v>30.1</v>
      </c>
      <c r="D86" s="1">
        <v>22</v>
      </c>
      <c r="E86">
        <v>4.4444444444444446</v>
      </c>
      <c r="F86" s="1">
        <v>94.3</v>
      </c>
      <c r="G86" s="1">
        <v>71.8</v>
      </c>
      <c r="H86" s="1">
        <v>8</v>
      </c>
    </row>
    <row r="87" spans="1:8" x14ac:dyDescent="0.3">
      <c r="A87" s="2">
        <f t="shared" si="1"/>
        <v>234</v>
      </c>
      <c r="B87" s="7">
        <v>43699</v>
      </c>
      <c r="C87" s="1">
        <v>29.1</v>
      </c>
      <c r="D87" s="1">
        <v>22.1</v>
      </c>
      <c r="E87">
        <v>4.4444444444444446</v>
      </c>
      <c r="F87" s="1">
        <v>90.2</v>
      </c>
      <c r="G87" s="1">
        <v>76.400000000000006</v>
      </c>
      <c r="H87" s="1">
        <v>8</v>
      </c>
    </row>
    <row r="88" spans="1:8" x14ac:dyDescent="0.3">
      <c r="A88" s="2">
        <f t="shared" si="1"/>
        <v>235</v>
      </c>
      <c r="B88" s="7">
        <v>43700</v>
      </c>
      <c r="C88" s="1">
        <v>29.5</v>
      </c>
      <c r="D88" s="1">
        <v>21.9</v>
      </c>
      <c r="E88">
        <v>5.5555555555555554</v>
      </c>
      <c r="F88" s="1">
        <v>88.6</v>
      </c>
      <c r="G88" s="1">
        <v>72.599999999999994</v>
      </c>
      <c r="H88" s="1">
        <v>8</v>
      </c>
    </row>
    <row r="89" spans="1:8" x14ac:dyDescent="0.3">
      <c r="A89" s="2">
        <f t="shared" si="1"/>
        <v>236</v>
      </c>
      <c r="B89" s="7">
        <v>43701</v>
      </c>
      <c r="C89" s="1">
        <v>31.6</v>
      </c>
      <c r="D89" s="1">
        <v>22.2</v>
      </c>
      <c r="E89">
        <v>5.5555555555555554</v>
      </c>
      <c r="F89" s="1">
        <v>87.2</v>
      </c>
      <c r="G89" s="1">
        <v>63.2</v>
      </c>
      <c r="H89" s="1">
        <v>8</v>
      </c>
    </row>
    <row r="90" spans="1:8" x14ac:dyDescent="0.3">
      <c r="A90" s="2">
        <f t="shared" si="1"/>
        <v>237</v>
      </c>
      <c r="B90" s="7">
        <v>43702</v>
      </c>
      <c r="C90" s="1">
        <v>31.2</v>
      </c>
      <c r="D90" s="1">
        <v>21.8</v>
      </c>
      <c r="E90">
        <v>4.4444444444444446</v>
      </c>
      <c r="F90" s="1">
        <v>85.3</v>
      </c>
      <c r="G90" s="1">
        <v>61.7</v>
      </c>
      <c r="H90" s="1">
        <v>8</v>
      </c>
    </row>
    <row r="91" spans="1:8" x14ac:dyDescent="0.3">
      <c r="A91" s="2">
        <f t="shared" si="1"/>
        <v>238</v>
      </c>
      <c r="B91" s="7">
        <v>43703</v>
      </c>
      <c r="C91" s="1">
        <v>31.6</v>
      </c>
      <c r="D91" s="1">
        <v>22.2</v>
      </c>
      <c r="E91">
        <v>5.5555555555555554</v>
      </c>
      <c r="F91" s="1">
        <v>87.2</v>
      </c>
      <c r="G91" s="1">
        <v>63.2</v>
      </c>
      <c r="H91" s="1">
        <v>8</v>
      </c>
    </row>
    <row r="92" spans="1:8" x14ac:dyDescent="0.3">
      <c r="A92" s="2">
        <f t="shared" si="1"/>
        <v>239</v>
      </c>
      <c r="B92" s="7">
        <v>43704</v>
      </c>
      <c r="C92" s="1">
        <v>31.2</v>
      </c>
      <c r="D92" s="1">
        <v>21.8</v>
      </c>
      <c r="E92">
        <v>4.4444444444444446</v>
      </c>
      <c r="F92" s="1">
        <v>85.3</v>
      </c>
      <c r="G92" s="1">
        <v>61.7</v>
      </c>
      <c r="H92" s="1">
        <v>8</v>
      </c>
    </row>
    <row r="93" spans="1:8" x14ac:dyDescent="0.3">
      <c r="A93" s="2">
        <f t="shared" si="1"/>
        <v>240</v>
      </c>
      <c r="B93" s="7">
        <v>43705</v>
      </c>
      <c r="C93" s="1">
        <v>31.6</v>
      </c>
      <c r="D93" s="1">
        <v>22.5</v>
      </c>
      <c r="E93">
        <v>4.4444444444444446</v>
      </c>
      <c r="F93" s="1">
        <v>90.3</v>
      </c>
      <c r="G93" s="1">
        <v>64</v>
      </c>
      <c r="H93" s="1">
        <v>6</v>
      </c>
    </row>
    <row r="94" spans="1:8" x14ac:dyDescent="0.3">
      <c r="A94" s="2">
        <f t="shared" si="1"/>
        <v>241</v>
      </c>
      <c r="B94" s="7">
        <v>43706</v>
      </c>
      <c r="C94" s="1">
        <v>28.2</v>
      </c>
      <c r="D94" s="1">
        <v>22.2</v>
      </c>
      <c r="E94">
        <v>5</v>
      </c>
      <c r="F94" s="1">
        <v>90.4</v>
      </c>
      <c r="G94" s="1">
        <v>75.5</v>
      </c>
      <c r="H94" s="1">
        <v>8</v>
      </c>
    </row>
    <row r="95" spans="1:8" x14ac:dyDescent="0.3">
      <c r="A95" s="2">
        <f t="shared" si="1"/>
        <v>242</v>
      </c>
      <c r="B95" s="7">
        <v>43707</v>
      </c>
      <c r="C95" s="1">
        <v>31.4</v>
      </c>
      <c r="D95" s="1">
        <v>21.9</v>
      </c>
      <c r="E95">
        <v>5</v>
      </c>
      <c r="F95" s="1">
        <v>90.4</v>
      </c>
      <c r="G95" s="1">
        <v>60.7</v>
      </c>
      <c r="H95" s="1">
        <v>8</v>
      </c>
    </row>
    <row r="96" spans="1:8" x14ac:dyDescent="0.3">
      <c r="A96" s="2">
        <f t="shared" si="1"/>
        <v>243</v>
      </c>
      <c r="B96" s="7">
        <v>43708</v>
      </c>
      <c r="C96" s="1">
        <v>30.2</v>
      </c>
      <c r="D96" s="1">
        <v>22.1</v>
      </c>
      <c r="E96">
        <v>6.3888888888888893</v>
      </c>
      <c r="F96" s="1">
        <v>91.8</v>
      </c>
      <c r="G96" s="1">
        <v>73</v>
      </c>
      <c r="H96" s="1">
        <v>8</v>
      </c>
    </row>
    <row r="97" spans="1:8" x14ac:dyDescent="0.3">
      <c r="A97" s="2">
        <f t="shared" si="1"/>
        <v>244</v>
      </c>
      <c r="B97" s="7">
        <v>43709</v>
      </c>
      <c r="C97" s="1">
        <v>29.3</v>
      </c>
      <c r="D97" s="1">
        <v>22.4</v>
      </c>
      <c r="E97">
        <v>5.8333333333333339</v>
      </c>
      <c r="F97" s="1">
        <v>91.6</v>
      </c>
      <c r="G97" s="1">
        <v>73.900000000000006</v>
      </c>
      <c r="H97" s="1">
        <v>8</v>
      </c>
    </row>
    <row r="98" spans="1:8" x14ac:dyDescent="0.3">
      <c r="A98" s="2">
        <f t="shared" si="1"/>
        <v>245</v>
      </c>
      <c r="B98" s="7">
        <v>43710</v>
      </c>
      <c r="C98" s="1">
        <v>26.9</v>
      </c>
      <c r="D98" s="1">
        <v>21.9</v>
      </c>
      <c r="E98">
        <v>5.5555555555555554</v>
      </c>
      <c r="F98" s="1">
        <v>90.7</v>
      </c>
      <c r="G98" s="1">
        <v>81.8</v>
      </c>
      <c r="H98" s="1">
        <v>8</v>
      </c>
    </row>
    <row r="99" spans="1:8" x14ac:dyDescent="0.3">
      <c r="A99" s="2">
        <f t="shared" si="1"/>
        <v>246</v>
      </c>
      <c r="B99" s="7">
        <v>43711</v>
      </c>
      <c r="C99" s="1">
        <v>29.3</v>
      </c>
      <c r="D99" s="1">
        <v>21.7</v>
      </c>
      <c r="E99">
        <v>6.9444444444444446</v>
      </c>
      <c r="F99" s="1">
        <v>91</v>
      </c>
      <c r="G99" s="1">
        <v>73.8</v>
      </c>
      <c r="H99" s="1">
        <v>8</v>
      </c>
    </row>
    <row r="100" spans="1:8" x14ac:dyDescent="0.3">
      <c r="A100" s="2">
        <f t="shared" si="1"/>
        <v>247</v>
      </c>
      <c r="B100" s="7">
        <v>43712</v>
      </c>
      <c r="C100" s="1">
        <v>27.4</v>
      </c>
      <c r="D100" s="1">
        <v>22.1</v>
      </c>
      <c r="E100">
        <v>6.3888888888888893</v>
      </c>
      <c r="F100" s="1">
        <v>90.9</v>
      </c>
      <c r="G100" s="1">
        <v>83.4</v>
      </c>
      <c r="H100" s="1">
        <v>8</v>
      </c>
    </row>
    <row r="101" spans="1:8" x14ac:dyDescent="0.3">
      <c r="A101" s="2">
        <f t="shared" si="1"/>
        <v>248</v>
      </c>
      <c r="B101" s="7">
        <v>43713</v>
      </c>
      <c r="C101" s="1">
        <v>25.7</v>
      </c>
      <c r="D101" s="1">
        <v>20.7</v>
      </c>
      <c r="E101">
        <v>6.9444444444444446</v>
      </c>
      <c r="F101" s="1">
        <v>92.7</v>
      </c>
      <c r="G101" s="1">
        <v>89.5</v>
      </c>
      <c r="H101" s="1">
        <v>8</v>
      </c>
    </row>
    <row r="102" spans="1:8" x14ac:dyDescent="0.3">
      <c r="A102" s="2">
        <f t="shared" si="1"/>
        <v>249</v>
      </c>
      <c r="B102" s="7">
        <v>43714</v>
      </c>
      <c r="C102" s="1">
        <v>24.4</v>
      </c>
      <c r="D102" s="1">
        <v>20.9</v>
      </c>
      <c r="E102">
        <v>7.5</v>
      </c>
      <c r="F102" s="1">
        <v>92.1</v>
      </c>
      <c r="G102" s="1">
        <v>85.7</v>
      </c>
      <c r="H102" s="1">
        <v>8</v>
      </c>
    </row>
    <row r="103" spans="1:8" x14ac:dyDescent="0.3">
      <c r="A103" s="2">
        <f t="shared" si="1"/>
        <v>250</v>
      </c>
      <c r="B103" s="7">
        <v>43715</v>
      </c>
      <c r="C103" s="1">
        <v>28.9</v>
      </c>
      <c r="D103" s="1">
        <v>21.5</v>
      </c>
      <c r="E103">
        <v>6.9444444444444446</v>
      </c>
      <c r="F103" s="1">
        <v>88.3</v>
      </c>
      <c r="G103" s="1">
        <v>78.099999999999994</v>
      </c>
      <c r="H103" s="1">
        <v>7</v>
      </c>
    </row>
    <row r="104" spans="1:8" x14ac:dyDescent="0.3">
      <c r="A104" s="2">
        <f t="shared" si="1"/>
        <v>251</v>
      </c>
      <c r="B104" s="7">
        <v>43716</v>
      </c>
      <c r="C104" s="1">
        <v>29.3</v>
      </c>
      <c r="D104" s="1">
        <v>21.4</v>
      </c>
      <c r="E104">
        <v>6.666666666666667</v>
      </c>
      <c r="F104" s="1">
        <v>90.5</v>
      </c>
      <c r="G104" s="1">
        <v>70.7</v>
      </c>
      <c r="H104" s="1">
        <v>7</v>
      </c>
    </row>
    <row r="105" spans="1:8" x14ac:dyDescent="0.3">
      <c r="A105" s="2">
        <f t="shared" si="1"/>
        <v>252</v>
      </c>
      <c r="B105" s="7">
        <v>43717</v>
      </c>
      <c r="C105" s="1">
        <v>30.5</v>
      </c>
      <c r="D105" s="1">
        <v>21.6</v>
      </c>
      <c r="E105">
        <v>6.9444444444444446</v>
      </c>
      <c r="F105" s="1">
        <v>90.1</v>
      </c>
      <c r="G105" s="1">
        <v>70.099999999999994</v>
      </c>
      <c r="H105" s="1">
        <v>7</v>
      </c>
    </row>
    <row r="106" spans="1:8" x14ac:dyDescent="0.3">
      <c r="A106" s="2">
        <f t="shared" si="1"/>
        <v>253</v>
      </c>
      <c r="B106" s="7">
        <v>43718</v>
      </c>
      <c r="C106" s="1">
        <v>32.799999999999997</v>
      </c>
      <c r="D106" s="1">
        <v>21.3</v>
      </c>
      <c r="E106">
        <v>6.3888888888888893</v>
      </c>
      <c r="F106" s="1">
        <v>86.9</v>
      </c>
      <c r="G106" s="1">
        <v>61.5</v>
      </c>
      <c r="H106" s="1">
        <v>7</v>
      </c>
    </row>
    <row r="107" spans="1:8" x14ac:dyDescent="0.3">
      <c r="A107" s="2">
        <f t="shared" si="1"/>
        <v>254</v>
      </c>
      <c r="B107" s="7">
        <v>43719</v>
      </c>
      <c r="C107" s="1">
        <v>32.1</v>
      </c>
      <c r="D107" s="1">
        <v>21.3</v>
      </c>
      <c r="E107">
        <v>5.5555555555555554</v>
      </c>
      <c r="F107" s="1">
        <v>87.5</v>
      </c>
      <c r="G107" s="1">
        <v>65.3</v>
      </c>
      <c r="H107" s="1">
        <v>6</v>
      </c>
    </row>
    <row r="108" spans="1:8" x14ac:dyDescent="0.3">
      <c r="A108" s="2">
        <f t="shared" si="1"/>
        <v>255</v>
      </c>
      <c r="B108" s="7">
        <v>43720</v>
      </c>
      <c r="C108" s="1">
        <v>31.1</v>
      </c>
      <c r="D108" s="1">
        <v>21.4</v>
      </c>
      <c r="E108">
        <v>5.2777777777777777</v>
      </c>
      <c r="F108" s="1">
        <v>86.3</v>
      </c>
      <c r="G108" s="1">
        <v>65.400000000000006</v>
      </c>
      <c r="H108" s="1">
        <v>8</v>
      </c>
    </row>
    <row r="109" spans="1:8" x14ac:dyDescent="0.3">
      <c r="A109" s="2">
        <f t="shared" si="1"/>
        <v>256</v>
      </c>
      <c r="B109" s="7">
        <v>43721</v>
      </c>
      <c r="C109" s="1">
        <v>29.2</v>
      </c>
      <c r="D109" s="1">
        <v>21.1</v>
      </c>
      <c r="E109">
        <v>5.2777777777777777</v>
      </c>
      <c r="F109" s="1">
        <v>92.7</v>
      </c>
      <c r="G109" s="1">
        <v>69</v>
      </c>
      <c r="H109" s="1">
        <v>8</v>
      </c>
    </row>
    <row r="110" spans="1:8" x14ac:dyDescent="0.3">
      <c r="A110" s="2">
        <f t="shared" si="1"/>
        <v>257</v>
      </c>
      <c r="B110" s="7">
        <v>43722</v>
      </c>
      <c r="C110" s="1">
        <v>28.9</v>
      </c>
      <c r="D110" s="1">
        <v>21.6</v>
      </c>
      <c r="E110">
        <v>3.6111111111111112</v>
      </c>
      <c r="F110" s="1">
        <v>91.4</v>
      </c>
      <c r="G110" s="1">
        <v>69.7</v>
      </c>
      <c r="H110" s="1">
        <v>8</v>
      </c>
    </row>
    <row r="111" spans="1:8" x14ac:dyDescent="0.3">
      <c r="A111" s="2">
        <f t="shared" si="1"/>
        <v>258</v>
      </c>
      <c r="B111" s="7">
        <v>43723</v>
      </c>
      <c r="C111" s="1">
        <v>32</v>
      </c>
      <c r="D111" s="1">
        <v>23.2</v>
      </c>
      <c r="E111">
        <v>3.8888888888888893</v>
      </c>
      <c r="F111" s="1">
        <v>90</v>
      </c>
      <c r="G111" s="1">
        <v>64.599999999999994</v>
      </c>
      <c r="H111" s="1">
        <v>8</v>
      </c>
    </row>
    <row r="112" spans="1:8" x14ac:dyDescent="0.3">
      <c r="A112" s="2">
        <f t="shared" si="1"/>
        <v>259</v>
      </c>
      <c r="B112" s="7">
        <v>43724</v>
      </c>
      <c r="C112" s="1">
        <v>30.9</v>
      </c>
      <c r="D112" s="1">
        <v>22.5</v>
      </c>
      <c r="E112">
        <v>4.7222222222222223</v>
      </c>
      <c r="F112" s="1">
        <v>86.6</v>
      </c>
      <c r="G112" s="1">
        <v>65.5</v>
      </c>
      <c r="H112" s="1">
        <v>8</v>
      </c>
    </row>
    <row r="113" spans="1:8" x14ac:dyDescent="0.3">
      <c r="A113" s="2">
        <f t="shared" si="1"/>
        <v>260</v>
      </c>
      <c r="B113" s="7">
        <v>43725</v>
      </c>
      <c r="C113" s="1">
        <v>30</v>
      </c>
      <c r="D113" s="1">
        <v>21.8</v>
      </c>
      <c r="E113">
        <v>4.7222222222222223</v>
      </c>
      <c r="F113" s="1">
        <v>90.9</v>
      </c>
      <c r="G113" s="1">
        <v>64.7</v>
      </c>
      <c r="H113" s="1">
        <v>8</v>
      </c>
    </row>
    <row r="114" spans="1:8" x14ac:dyDescent="0.3">
      <c r="A114" s="2">
        <f t="shared" si="1"/>
        <v>261</v>
      </c>
      <c r="B114" s="7">
        <v>43726</v>
      </c>
      <c r="C114" s="1">
        <v>30.4</v>
      </c>
      <c r="D114" s="1">
        <v>21.7</v>
      </c>
      <c r="E114">
        <v>5.2777777777777777</v>
      </c>
      <c r="F114" s="1">
        <v>88.8</v>
      </c>
      <c r="G114" s="1">
        <v>64.099999999999994</v>
      </c>
      <c r="H114" s="1">
        <v>5</v>
      </c>
    </row>
    <row r="115" spans="1:8" x14ac:dyDescent="0.3">
      <c r="A115" s="2">
        <f t="shared" si="1"/>
        <v>262</v>
      </c>
      <c r="B115" s="7">
        <v>43727</v>
      </c>
      <c r="C115" s="1">
        <v>30.1</v>
      </c>
      <c r="D115" s="1">
        <v>22.4</v>
      </c>
      <c r="E115">
        <v>5</v>
      </c>
      <c r="F115" s="1">
        <v>86.7</v>
      </c>
      <c r="G115" s="1">
        <v>64.400000000000006</v>
      </c>
      <c r="H115" s="1">
        <v>8</v>
      </c>
    </row>
    <row r="116" spans="1:8" x14ac:dyDescent="0.3">
      <c r="A116" s="2">
        <f t="shared" si="1"/>
        <v>263</v>
      </c>
      <c r="B116" s="7">
        <v>43728</v>
      </c>
      <c r="C116" s="1">
        <v>29.3</v>
      </c>
      <c r="D116" s="1">
        <v>21.4</v>
      </c>
      <c r="E116">
        <v>4.4444444444444446</v>
      </c>
      <c r="F116" s="1">
        <v>93.9</v>
      </c>
      <c r="G116" s="1">
        <v>71</v>
      </c>
      <c r="H116" s="1">
        <v>8</v>
      </c>
    </row>
    <row r="117" spans="1:8" x14ac:dyDescent="0.3">
      <c r="A117" s="2">
        <f t="shared" si="1"/>
        <v>264</v>
      </c>
      <c r="B117" s="7">
        <v>43729</v>
      </c>
      <c r="C117" s="1">
        <v>31.2</v>
      </c>
      <c r="D117" s="1">
        <v>22.4</v>
      </c>
      <c r="E117">
        <v>5.5555555555555554</v>
      </c>
      <c r="F117" s="1">
        <v>90.1</v>
      </c>
      <c r="G117" s="1">
        <v>64.5</v>
      </c>
      <c r="H117" s="1">
        <v>7</v>
      </c>
    </row>
    <row r="118" spans="1:8" x14ac:dyDescent="0.3">
      <c r="A118" s="2">
        <f t="shared" si="1"/>
        <v>265</v>
      </c>
      <c r="B118" s="7">
        <v>43730</v>
      </c>
      <c r="C118" s="1">
        <v>31.7</v>
      </c>
      <c r="D118" s="1">
        <v>22.2</v>
      </c>
      <c r="E118">
        <v>3.3333333333333335</v>
      </c>
      <c r="F118" s="1">
        <v>90.5</v>
      </c>
      <c r="G118" s="1">
        <v>64.099999999999994</v>
      </c>
      <c r="H118" s="1">
        <v>7</v>
      </c>
    </row>
    <row r="119" spans="1:8" x14ac:dyDescent="0.3">
      <c r="A119" s="2">
        <f t="shared" si="1"/>
        <v>266</v>
      </c>
      <c r="B119" s="7">
        <v>43731</v>
      </c>
      <c r="C119" s="1">
        <v>31.4</v>
      </c>
      <c r="D119" s="1">
        <v>22.8</v>
      </c>
      <c r="E119">
        <v>3.0555555555555558</v>
      </c>
      <c r="F119" s="1">
        <v>85.6</v>
      </c>
      <c r="G119" s="1">
        <v>61.7</v>
      </c>
      <c r="H119" s="1">
        <v>8</v>
      </c>
    </row>
    <row r="120" spans="1:8" x14ac:dyDescent="0.3">
      <c r="A120" s="2">
        <f t="shared" si="1"/>
        <v>267</v>
      </c>
      <c r="B120" s="7">
        <v>43732</v>
      </c>
      <c r="C120" s="1">
        <v>30.3</v>
      </c>
      <c r="D120" s="1">
        <v>23.5</v>
      </c>
      <c r="E120">
        <v>2.2222222222222223</v>
      </c>
      <c r="F120" s="1">
        <v>84.4</v>
      </c>
      <c r="G120" s="1">
        <v>70.3</v>
      </c>
      <c r="H120" s="1">
        <v>8</v>
      </c>
    </row>
    <row r="121" spans="1:8" x14ac:dyDescent="0.3">
      <c r="A121" s="2">
        <f t="shared" si="1"/>
        <v>268</v>
      </c>
      <c r="B121" s="7">
        <v>43733</v>
      </c>
      <c r="C121" s="1">
        <v>29.3</v>
      </c>
      <c r="D121" s="1">
        <v>21.4</v>
      </c>
      <c r="E121">
        <v>4.4444444444444446</v>
      </c>
      <c r="F121" s="1">
        <v>93.9</v>
      </c>
      <c r="G121" s="1">
        <v>71</v>
      </c>
      <c r="H121" s="1">
        <v>8</v>
      </c>
    </row>
    <row r="122" spans="1:8" x14ac:dyDescent="0.3">
      <c r="A122" s="2">
        <f t="shared" si="1"/>
        <v>269</v>
      </c>
      <c r="B122" s="7">
        <v>43734</v>
      </c>
      <c r="C122" s="1">
        <v>31.2</v>
      </c>
      <c r="D122" s="1">
        <v>22.4</v>
      </c>
      <c r="E122">
        <v>5.5555555555555554</v>
      </c>
      <c r="F122" s="1">
        <v>90.1</v>
      </c>
      <c r="G122" s="1">
        <v>64.5</v>
      </c>
      <c r="H122" s="1">
        <v>7</v>
      </c>
    </row>
    <row r="123" spans="1:8" x14ac:dyDescent="0.3">
      <c r="A123" s="2">
        <f t="shared" si="1"/>
        <v>270</v>
      </c>
      <c r="B123" s="7">
        <v>43735</v>
      </c>
      <c r="C123" s="1">
        <v>31.7</v>
      </c>
      <c r="D123" s="1">
        <v>22.2</v>
      </c>
      <c r="E123">
        <v>3.3333333333333335</v>
      </c>
      <c r="F123" s="1">
        <v>90.5</v>
      </c>
      <c r="G123" s="1">
        <v>64.099999999999994</v>
      </c>
      <c r="H123" s="1">
        <v>7</v>
      </c>
    </row>
    <row r="124" spans="1:8" x14ac:dyDescent="0.3">
      <c r="A124" s="2">
        <f t="shared" si="1"/>
        <v>271</v>
      </c>
      <c r="B124" s="7">
        <v>43736</v>
      </c>
      <c r="C124" s="1">
        <v>31.4</v>
      </c>
      <c r="D124" s="1">
        <v>22.8</v>
      </c>
      <c r="E124">
        <v>3.0555555555555558</v>
      </c>
      <c r="F124" s="1">
        <v>85.6</v>
      </c>
      <c r="G124" s="1">
        <v>61.7</v>
      </c>
      <c r="H124" s="1">
        <v>8</v>
      </c>
    </row>
    <row r="125" spans="1:8" x14ac:dyDescent="0.3">
      <c r="A125" s="2">
        <f t="shared" si="1"/>
        <v>272</v>
      </c>
      <c r="B125" s="7">
        <v>43737</v>
      </c>
      <c r="C125" s="1">
        <v>30.3</v>
      </c>
      <c r="D125" s="1">
        <v>23.5</v>
      </c>
      <c r="E125">
        <v>2.2222222222222223</v>
      </c>
      <c r="F125" s="1">
        <v>84.4</v>
      </c>
      <c r="G125" s="1">
        <v>70.3</v>
      </c>
      <c r="H125" s="1">
        <v>8</v>
      </c>
    </row>
    <row r="126" spans="1:8" x14ac:dyDescent="0.3">
      <c r="A126" s="2">
        <f t="shared" si="1"/>
        <v>273</v>
      </c>
      <c r="B126" s="7">
        <v>43738</v>
      </c>
      <c r="C126" s="1">
        <v>30.9</v>
      </c>
      <c r="D126" s="1">
        <v>22.5</v>
      </c>
      <c r="E126">
        <v>2.5</v>
      </c>
      <c r="F126" s="1">
        <v>82.7</v>
      </c>
      <c r="G126" s="1">
        <v>60.6</v>
      </c>
      <c r="H126" s="1">
        <v>8</v>
      </c>
    </row>
    <row r="127" spans="1:8" x14ac:dyDescent="0.3">
      <c r="A127" s="2">
        <f t="shared" si="1"/>
        <v>274</v>
      </c>
      <c r="B127" s="7">
        <v>43739</v>
      </c>
      <c r="C127" s="1">
        <v>29.6</v>
      </c>
      <c r="D127" s="1">
        <v>20.6</v>
      </c>
      <c r="E127">
        <v>1.9444444444444446</v>
      </c>
      <c r="F127" s="1">
        <v>90</v>
      </c>
      <c r="G127" s="1">
        <v>67.5</v>
      </c>
      <c r="H127" s="1">
        <v>8</v>
      </c>
    </row>
    <row r="128" spans="1:8" x14ac:dyDescent="0.3">
      <c r="A128" s="2">
        <f t="shared" si="1"/>
        <v>275</v>
      </c>
      <c r="B128" s="7">
        <v>43740</v>
      </c>
      <c r="C128" s="1">
        <v>31.2</v>
      </c>
      <c r="D128" s="1">
        <v>21</v>
      </c>
      <c r="E128">
        <v>1.9444444444444446</v>
      </c>
      <c r="F128" s="1">
        <v>87.7</v>
      </c>
      <c r="G128" s="1">
        <v>57.7</v>
      </c>
      <c r="H128" s="1">
        <v>5</v>
      </c>
    </row>
    <row r="129" spans="1:8" x14ac:dyDescent="0.3">
      <c r="A129" s="2">
        <f t="shared" si="1"/>
        <v>276</v>
      </c>
      <c r="B129" s="7">
        <v>43741</v>
      </c>
      <c r="C129" s="1">
        <v>31</v>
      </c>
      <c r="D129" s="1">
        <v>21.4</v>
      </c>
      <c r="E129">
        <v>2.2222222222222223</v>
      </c>
      <c r="F129" s="1">
        <v>85.1</v>
      </c>
      <c r="G129" s="1">
        <v>59</v>
      </c>
      <c r="H129" s="1">
        <v>1</v>
      </c>
    </row>
    <row r="130" spans="1:8" x14ac:dyDescent="0.3">
      <c r="A130" s="2">
        <f t="shared" si="1"/>
        <v>277</v>
      </c>
      <c r="B130" s="7">
        <v>43742</v>
      </c>
      <c r="C130" s="1">
        <v>31.7</v>
      </c>
      <c r="D130" s="1">
        <v>22.3</v>
      </c>
      <c r="E130">
        <v>1.9444444444444446</v>
      </c>
      <c r="F130" s="1">
        <v>84.7</v>
      </c>
      <c r="G130" s="1">
        <v>57.2</v>
      </c>
      <c r="H130" s="1">
        <v>7</v>
      </c>
    </row>
    <row r="131" spans="1:8" x14ac:dyDescent="0.3">
      <c r="A131" s="2">
        <f t="shared" si="1"/>
        <v>278</v>
      </c>
      <c r="B131" s="7">
        <v>43743</v>
      </c>
      <c r="C131" s="1">
        <v>29.5</v>
      </c>
      <c r="D131" s="1">
        <v>20.100000000000001</v>
      </c>
      <c r="E131">
        <v>1.9444444444444446</v>
      </c>
      <c r="F131" s="1">
        <v>89.7</v>
      </c>
      <c r="G131" s="1">
        <v>62.2</v>
      </c>
      <c r="H131" s="1">
        <v>8</v>
      </c>
    </row>
    <row r="132" spans="1:8" x14ac:dyDescent="0.3">
      <c r="A132" s="2">
        <f t="shared" si="1"/>
        <v>279</v>
      </c>
      <c r="B132" s="7">
        <v>43744</v>
      </c>
      <c r="C132" s="1">
        <v>30.1</v>
      </c>
      <c r="D132" s="1">
        <v>20.5</v>
      </c>
      <c r="E132">
        <v>1.3888888888888888</v>
      </c>
      <c r="F132" s="1">
        <v>88.6</v>
      </c>
      <c r="G132" s="1">
        <v>58.3</v>
      </c>
      <c r="H132" s="1">
        <v>8</v>
      </c>
    </row>
    <row r="133" spans="1:8" x14ac:dyDescent="0.3">
      <c r="A133" s="2">
        <f t="shared" si="1"/>
        <v>280</v>
      </c>
      <c r="B133" s="7">
        <v>43745</v>
      </c>
      <c r="C133" s="1">
        <v>29.9</v>
      </c>
      <c r="D133" s="1">
        <v>20.6</v>
      </c>
      <c r="E133">
        <v>2.5</v>
      </c>
      <c r="F133" s="1">
        <v>87.3</v>
      </c>
      <c r="G133" s="1">
        <v>62</v>
      </c>
      <c r="H133" s="1">
        <v>8</v>
      </c>
    </row>
    <row r="134" spans="1:8" x14ac:dyDescent="0.3">
      <c r="A134" s="2">
        <f t="shared" si="1"/>
        <v>281</v>
      </c>
      <c r="B134" s="7">
        <v>43746</v>
      </c>
      <c r="C134" s="1">
        <v>31.1</v>
      </c>
      <c r="D134" s="1">
        <v>18.899999999999999</v>
      </c>
      <c r="E134">
        <v>3.0555555555555558</v>
      </c>
      <c r="F134" s="1">
        <v>80.7</v>
      </c>
      <c r="G134" s="1">
        <v>58.7</v>
      </c>
      <c r="H134" s="1">
        <v>8</v>
      </c>
    </row>
    <row r="135" spans="1:8" x14ac:dyDescent="0.3">
      <c r="A135" s="2">
        <f t="shared" ref="A135:A198" si="2">A134+1</f>
        <v>282</v>
      </c>
      <c r="B135" s="7">
        <v>43747</v>
      </c>
      <c r="C135" s="1">
        <v>31.5</v>
      </c>
      <c r="D135" s="1">
        <v>20.2</v>
      </c>
      <c r="E135">
        <v>2.7777777777777777</v>
      </c>
      <c r="F135" s="1">
        <v>90.4</v>
      </c>
      <c r="G135" s="1">
        <v>58.2</v>
      </c>
      <c r="H135" s="1">
        <v>7</v>
      </c>
    </row>
    <row r="136" spans="1:8" x14ac:dyDescent="0.3">
      <c r="A136" s="2">
        <f t="shared" si="2"/>
        <v>283</v>
      </c>
      <c r="B136" s="7">
        <v>43748</v>
      </c>
      <c r="C136" s="1">
        <v>31.5</v>
      </c>
      <c r="D136" s="1">
        <v>20.5</v>
      </c>
      <c r="E136">
        <v>2.2222222222222223</v>
      </c>
      <c r="F136" s="1">
        <v>87.2</v>
      </c>
      <c r="G136" s="1">
        <v>55.6</v>
      </c>
      <c r="H136" s="1">
        <v>7</v>
      </c>
    </row>
    <row r="137" spans="1:8" x14ac:dyDescent="0.3">
      <c r="A137" s="2">
        <f t="shared" si="2"/>
        <v>284</v>
      </c>
      <c r="B137" s="7">
        <v>43749</v>
      </c>
      <c r="C137" s="1">
        <v>30.1</v>
      </c>
      <c r="D137" s="1">
        <v>20.5</v>
      </c>
      <c r="E137">
        <v>1.9444444444444446</v>
      </c>
      <c r="F137" s="1">
        <v>89.9</v>
      </c>
      <c r="G137" s="1">
        <v>59.1</v>
      </c>
      <c r="H137" s="1">
        <v>8</v>
      </c>
    </row>
    <row r="138" spans="1:8" x14ac:dyDescent="0.3">
      <c r="A138" s="2">
        <f t="shared" si="2"/>
        <v>285</v>
      </c>
      <c r="B138" s="7">
        <v>43750</v>
      </c>
      <c r="C138" s="1">
        <v>31.6</v>
      </c>
      <c r="D138" s="1">
        <v>20.8</v>
      </c>
      <c r="E138">
        <v>1.1111111111111112</v>
      </c>
      <c r="F138" s="1">
        <v>90.8</v>
      </c>
      <c r="G138" s="1">
        <v>56.5</v>
      </c>
      <c r="H138" s="1">
        <v>8</v>
      </c>
    </row>
    <row r="139" spans="1:8" x14ac:dyDescent="0.3">
      <c r="A139" s="2">
        <f t="shared" si="2"/>
        <v>286</v>
      </c>
      <c r="B139" s="7">
        <v>43751</v>
      </c>
      <c r="C139" s="1">
        <v>31.3</v>
      </c>
      <c r="D139" s="1">
        <v>21</v>
      </c>
      <c r="E139">
        <v>1.9444444444444446</v>
      </c>
      <c r="F139" s="1">
        <v>89.4</v>
      </c>
      <c r="G139" s="1">
        <v>56.7</v>
      </c>
      <c r="H139" s="1">
        <v>8</v>
      </c>
    </row>
    <row r="140" spans="1:8" x14ac:dyDescent="0.3">
      <c r="A140" s="2">
        <f t="shared" si="2"/>
        <v>287</v>
      </c>
      <c r="B140" s="7">
        <v>43752</v>
      </c>
      <c r="C140" s="1">
        <v>30.5</v>
      </c>
      <c r="D140" s="1">
        <v>20.9</v>
      </c>
      <c r="E140">
        <v>2.5</v>
      </c>
      <c r="F140" s="1">
        <v>89.5</v>
      </c>
      <c r="G140" s="1">
        <v>60.1</v>
      </c>
      <c r="H140" s="1">
        <v>8</v>
      </c>
    </row>
    <row r="141" spans="1:8" x14ac:dyDescent="0.3">
      <c r="A141" s="2">
        <f t="shared" si="2"/>
        <v>288</v>
      </c>
      <c r="B141" s="7">
        <v>43753</v>
      </c>
      <c r="C141" s="1">
        <v>31.3</v>
      </c>
      <c r="D141" s="1">
        <v>20.2</v>
      </c>
      <c r="E141">
        <v>3.0555555555555558</v>
      </c>
      <c r="F141" s="1">
        <v>90</v>
      </c>
      <c r="G141" s="1">
        <v>61.6</v>
      </c>
      <c r="H141" s="1">
        <v>7</v>
      </c>
    </row>
    <row r="142" spans="1:8" x14ac:dyDescent="0.3">
      <c r="A142" s="2">
        <f t="shared" si="2"/>
        <v>289</v>
      </c>
      <c r="B142" s="7">
        <v>43754</v>
      </c>
      <c r="C142" s="1">
        <v>29.6</v>
      </c>
      <c r="D142" s="1">
        <v>19.5</v>
      </c>
      <c r="E142">
        <v>3.0555555555555558</v>
      </c>
      <c r="F142" s="1">
        <v>94.1</v>
      </c>
      <c r="G142" s="1">
        <v>62.6</v>
      </c>
      <c r="H142" s="1">
        <v>7</v>
      </c>
    </row>
    <row r="143" spans="1:8" x14ac:dyDescent="0.3">
      <c r="A143" s="2">
        <f t="shared" si="2"/>
        <v>290</v>
      </c>
      <c r="B143" s="7">
        <v>43755</v>
      </c>
      <c r="C143" s="1">
        <v>30</v>
      </c>
      <c r="D143" s="1">
        <v>19.2</v>
      </c>
      <c r="E143">
        <v>3.0555555555555558</v>
      </c>
      <c r="F143" s="1">
        <v>94.5</v>
      </c>
      <c r="G143" s="1">
        <v>65.599999999999994</v>
      </c>
      <c r="H143" s="1">
        <v>7</v>
      </c>
    </row>
    <row r="144" spans="1:8" x14ac:dyDescent="0.3">
      <c r="A144" s="2">
        <f t="shared" si="2"/>
        <v>291</v>
      </c>
      <c r="B144" s="7">
        <v>43756</v>
      </c>
      <c r="C144" s="1">
        <v>30.6</v>
      </c>
      <c r="D144" s="1">
        <v>19.600000000000001</v>
      </c>
      <c r="E144">
        <v>3.3333333333333335</v>
      </c>
      <c r="F144" s="1">
        <v>93.7</v>
      </c>
      <c r="G144" s="1">
        <v>59.6</v>
      </c>
      <c r="H144" s="1">
        <v>8</v>
      </c>
    </row>
    <row r="145" spans="1:8" x14ac:dyDescent="0.3">
      <c r="A145" s="2">
        <f t="shared" si="2"/>
        <v>292</v>
      </c>
      <c r="B145" s="7">
        <v>43757</v>
      </c>
      <c r="C145" s="1">
        <v>29.5</v>
      </c>
      <c r="D145" s="1">
        <v>19.899999999999999</v>
      </c>
      <c r="E145">
        <v>3.0555555555555558</v>
      </c>
      <c r="F145" s="1">
        <v>91.4</v>
      </c>
      <c r="G145" s="1">
        <v>65.8</v>
      </c>
      <c r="H145" s="1">
        <v>8</v>
      </c>
    </row>
    <row r="146" spans="1:8" x14ac:dyDescent="0.3">
      <c r="A146" s="2">
        <f t="shared" si="2"/>
        <v>293</v>
      </c>
      <c r="B146" s="7">
        <v>43758</v>
      </c>
      <c r="C146" s="1">
        <v>29.1</v>
      </c>
      <c r="D146" s="1">
        <v>21</v>
      </c>
      <c r="E146">
        <v>8.3333333333333339</v>
      </c>
      <c r="F146" s="1">
        <v>88.2</v>
      </c>
      <c r="G146" s="1">
        <v>78.099999999999994</v>
      </c>
      <c r="H146" s="1">
        <v>8</v>
      </c>
    </row>
    <row r="147" spans="1:8" x14ac:dyDescent="0.3">
      <c r="A147" s="2">
        <f t="shared" si="2"/>
        <v>294</v>
      </c>
      <c r="B147" s="7">
        <v>43759</v>
      </c>
      <c r="C147" s="1">
        <v>30.6</v>
      </c>
      <c r="D147" s="1">
        <v>21.2</v>
      </c>
      <c r="E147">
        <v>7.2222222222222223</v>
      </c>
      <c r="F147" s="1">
        <v>86.8</v>
      </c>
      <c r="G147" s="1">
        <v>67.8</v>
      </c>
      <c r="H147" s="1">
        <v>6</v>
      </c>
    </row>
    <row r="148" spans="1:8" x14ac:dyDescent="0.3">
      <c r="A148" s="2">
        <f t="shared" si="2"/>
        <v>295</v>
      </c>
      <c r="B148" s="7">
        <v>43760</v>
      </c>
      <c r="C148" s="1">
        <v>32.200000000000003</v>
      </c>
      <c r="D148" s="1">
        <v>21.1</v>
      </c>
      <c r="E148">
        <v>5.8333333333333339</v>
      </c>
      <c r="F148" s="1">
        <v>89.9</v>
      </c>
      <c r="G148" s="1">
        <v>64.3</v>
      </c>
      <c r="H148" s="1">
        <v>7</v>
      </c>
    </row>
    <row r="149" spans="1:8" x14ac:dyDescent="0.3">
      <c r="A149" s="2">
        <f t="shared" si="2"/>
        <v>296</v>
      </c>
      <c r="B149" s="7">
        <v>43761</v>
      </c>
      <c r="C149" s="1">
        <v>31.3</v>
      </c>
      <c r="D149" s="1">
        <v>21.4</v>
      </c>
      <c r="E149">
        <v>4.7222222222222223</v>
      </c>
      <c r="F149" s="1">
        <v>90.2</v>
      </c>
      <c r="G149" s="1">
        <v>62.3</v>
      </c>
      <c r="H149" s="1">
        <v>6</v>
      </c>
    </row>
    <row r="150" spans="1:8" x14ac:dyDescent="0.3">
      <c r="A150" s="2">
        <f t="shared" si="2"/>
        <v>297</v>
      </c>
      <c r="B150" s="7">
        <v>43762</v>
      </c>
      <c r="C150" s="1">
        <v>31.3</v>
      </c>
      <c r="D150" s="1">
        <v>21.7</v>
      </c>
      <c r="E150">
        <v>4.7222222222222223</v>
      </c>
      <c r="F150" s="1">
        <v>86.4</v>
      </c>
      <c r="G150" s="1">
        <v>60.6</v>
      </c>
      <c r="H150" s="1">
        <v>8</v>
      </c>
    </row>
    <row r="151" spans="1:8" x14ac:dyDescent="0.3">
      <c r="A151" s="2">
        <f t="shared" si="2"/>
        <v>298</v>
      </c>
      <c r="B151" s="7">
        <v>43763</v>
      </c>
      <c r="C151" s="1">
        <v>28.4</v>
      </c>
      <c r="D151" s="1">
        <v>20.3</v>
      </c>
      <c r="E151">
        <v>3.0555555555555558</v>
      </c>
      <c r="F151" s="1">
        <v>89.5</v>
      </c>
      <c r="G151" s="1">
        <v>69.8</v>
      </c>
      <c r="H151" s="1">
        <v>6</v>
      </c>
    </row>
    <row r="152" spans="1:8" x14ac:dyDescent="0.3">
      <c r="A152" s="2">
        <f t="shared" si="2"/>
        <v>299</v>
      </c>
      <c r="B152" s="7">
        <v>43764</v>
      </c>
      <c r="C152" s="1">
        <v>29.3</v>
      </c>
      <c r="D152" s="1">
        <v>20.5</v>
      </c>
      <c r="E152">
        <v>1.9444444444444446</v>
      </c>
      <c r="F152" s="1">
        <v>88.6</v>
      </c>
      <c r="G152" s="1">
        <v>66</v>
      </c>
      <c r="H152" s="1">
        <v>8</v>
      </c>
    </row>
    <row r="153" spans="1:8" x14ac:dyDescent="0.3">
      <c r="A153" s="2">
        <f t="shared" si="2"/>
        <v>300</v>
      </c>
      <c r="B153" s="7">
        <v>43765</v>
      </c>
      <c r="C153" s="1">
        <v>28.4</v>
      </c>
      <c r="D153" s="1">
        <v>19.899999999999999</v>
      </c>
      <c r="E153">
        <v>2.2222222222222223</v>
      </c>
      <c r="F153" s="1">
        <v>93.9</v>
      </c>
      <c r="G153" s="1">
        <v>67.8</v>
      </c>
      <c r="H153" s="1">
        <v>8</v>
      </c>
    </row>
    <row r="154" spans="1:8" x14ac:dyDescent="0.3">
      <c r="A154" s="2">
        <f t="shared" si="2"/>
        <v>301</v>
      </c>
      <c r="B154" s="7">
        <v>43766</v>
      </c>
      <c r="C154" s="1">
        <v>30.1</v>
      </c>
      <c r="D154" s="1">
        <v>20</v>
      </c>
      <c r="E154">
        <v>2.7777777777777777</v>
      </c>
      <c r="F154" s="1">
        <v>92.2</v>
      </c>
      <c r="G154" s="1">
        <v>65.3</v>
      </c>
      <c r="H154" s="1">
        <v>4</v>
      </c>
    </row>
    <row r="155" spans="1:8" x14ac:dyDescent="0.3">
      <c r="A155" s="2">
        <f t="shared" si="2"/>
        <v>302</v>
      </c>
      <c r="B155" s="7">
        <v>43767</v>
      </c>
      <c r="C155" s="1">
        <v>30.6</v>
      </c>
      <c r="D155" s="1">
        <v>20.3</v>
      </c>
      <c r="E155">
        <v>2.5</v>
      </c>
      <c r="F155" s="1">
        <v>90.6</v>
      </c>
      <c r="G155" s="1">
        <v>56.7</v>
      </c>
      <c r="H155" s="1">
        <v>5</v>
      </c>
    </row>
    <row r="156" spans="1:8" x14ac:dyDescent="0.3">
      <c r="A156" s="2">
        <f t="shared" si="2"/>
        <v>303</v>
      </c>
      <c r="B156" s="7">
        <v>43768</v>
      </c>
      <c r="C156" s="1">
        <v>28.4</v>
      </c>
      <c r="D156" s="1">
        <v>20.3</v>
      </c>
      <c r="E156">
        <v>3.0555555555555558</v>
      </c>
      <c r="F156" s="1">
        <v>89.5</v>
      </c>
      <c r="G156" s="1">
        <v>69.8</v>
      </c>
      <c r="H156" s="1">
        <v>6</v>
      </c>
    </row>
    <row r="157" spans="1:8" x14ac:dyDescent="0.3">
      <c r="A157" s="2">
        <f t="shared" si="2"/>
        <v>304</v>
      </c>
      <c r="B157" s="7">
        <v>43769</v>
      </c>
      <c r="C157" s="1">
        <v>29.3</v>
      </c>
      <c r="D157" s="1">
        <v>20.5</v>
      </c>
      <c r="E157">
        <v>1.9444444444444446</v>
      </c>
      <c r="F157" s="1">
        <v>88.6</v>
      </c>
      <c r="G157" s="1">
        <v>66</v>
      </c>
      <c r="H157" s="1">
        <v>8</v>
      </c>
    </row>
    <row r="158" spans="1:8" x14ac:dyDescent="0.3">
      <c r="A158" s="2">
        <f t="shared" si="2"/>
        <v>305</v>
      </c>
      <c r="B158" s="7">
        <v>43770</v>
      </c>
      <c r="C158" s="1">
        <v>28.4</v>
      </c>
      <c r="D158" s="1">
        <v>19.899999999999999</v>
      </c>
      <c r="E158">
        <v>2.2222222222222223</v>
      </c>
      <c r="F158" s="1">
        <v>93.9</v>
      </c>
      <c r="G158" s="1">
        <v>67.8</v>
      </c>
      <c r="H158" s="1">
        <v>8</v>
      </c>
    </row>
    <row r="159" spans="1:8" x14ac:dyDescent="0.3">
      <c r="A159" s="2">
        <f t="shared" si="2"/>
        <v>306</v>
      </c>
      <c r="B159" s="7">
        <v>43771</v>
      </c>
      <c r="C159" s="1">
        <v>30.1</v>
      </c>
      <c r="D159" s="1">
        <v>20</v>
      </c>
      <c r="E159">
        <v>2.7777777777777777</v>
      </c>
      <c r="F159" s="1">
        <v>92.2</v>
      </c>
      <c r="G159" s="1">
        <v>65.3</v>
      </c>
      <c r="H159" s="1">
        <v>4</v>
      </c>
    </row>
    <row r="160" spans="1:8" x14ac:dyDescent="0.3">
      <c r="A160" s="2">
        <f t="shared" si="2"/>
        <v>307</v>
      </c>
      <c r="B160" s="7">
        <v>43772</v>
      </c>
      <c r="C160" s="1">
        <v>30.6</v>
      </c>
      <c r="D160" s="1">
        <v>20.3</v>
      </c>
      <c r="E160">
        <v>2.5</v>
      </c>
      <c r="F160" s="1">
        <v>90.6</v>
      </c>
      <c r="G160" s="1">
        <v>56.7</v>
      </c>
      <c r="H160" s="1">
        <v>5</v>
      </c>
    </row>
    <row r="161" spans="1:8" x14ac:dyDescent="0.3">
      <c r="A161" s="2">
        <f t="shared" si="2"/>
        <v>308</v>
      </c>
      <c r="B161" s="7">
        <v>43773</v>
      </c>
      <c r="C161" s="1">
        <v>31.2</v>
      </c>
      <c r="D161" s="1">
        <v>20.6</v>
      </c>
      <c r="E161">
        <v>2.2222222222222223</v>
      </c>
      <c r="F161" s="1">
        <v>80</v>
      </c>
      <c r="G161" s="1">
        <v>49.4</v>
      </c>
      <c r="H161" s="1">
        <v>1</v>
      </c>
    </row>
    <row r="162" spans="1:8" x14ac:dyDescent="0.3">
      <c r="A162" s="2">
        <f t="shared" si="2"/>
        <v>309</v>
      </c>
      <c r="B162" s="7">
        <v>43774</v>
      </c>
      <c r="C162" s="1">
        <v>30.7</v>
      </c>
      <c r="D162" s="1">
        <v>20.5</v>
      </c>
      <c r="E162">
        <v>1.6666666666666667</v>
      </c>
      <c r="F162" s="1">
        <v>85.4</v>
      </c>
      <c r="G162" s="1">
        <v>55.4</v>
      </c>
      <c r="H162" s="1">
        <v>2</v>
      </c>
    </row>
    <row r="163" spans="1:8" x14ac:dyDescent="0.3">
      <c r="A163" s="2">
        <f t="shared" si="2"/>
        <v>310</v>
      </c>
      <c r="B163" s="7">
        <v>43775</v>
      </c>
      <c r="C163" s="1">
        <v>30.5</v>
      </c>
      <c r="D163" s="1">
        <v>21.1</v>
      </c>
      <c r="E163">
        <v>2.2222222222222223</v>
      </c>
      <c r="F163" s="1">
        <v>81.099999999999994</v>
      </c>
      <c r="G163" s="1">
        <v>52.5</v>
      </c>
      <c r="H163" s="1">
        <v>3</v>
      </c>
    </row>
    <row r="164" spans="1:8" x14ac:dyDescent="0.3">
      <c r="A164" s="2">
        <f t="shared" si="2"/>
        <v>311</v>
      </c>
      <c r="B164" s="7">
        <v>43776</v>
      </c>
      <c r="C164" s="1">
        <v>30</v>
      </c>
      <c r="D164" s="1">
        <v>19.899999999999999</v>
      </c>
      <c r="E164">
        <v>2.2222222222222223</v>
      </c>
      <c r="F164" s="1">
        <v>85.5</v>
      </c>
      <c r="G164" s="1">
        <v>60.9</v>
      </c>
      <c r="H164" s="1">
        <v>5</v>
      </c>
    </row>
    <row r="165" spans="1:8" x14ac:dyDescent="0.3">
      <c r="A165" s="2">
        <f t="shared" si="2"/>
        <v>312</v>
      </c>
      <c r="B165" s="7">
        <v>43777</v>
      </c>
      <c r="C165" s="1">
        <v>30.5</v>
      </c>
      <c r="D165" s="1">
        <v>19.8</v>
      </c>
      <c r="E165">
        <v>1.9444444444444446</v>
      </c>
      <c r="F165" s="1">
        <v>90.4</v>
      </c>
      <c r="G165" s="1">
        <v>55.3</v>
      </c>
      <c r="H165" s="1">
        <v>4</v>
      </c>
    </row>
    <row r="166" spans="1:8" x14ac:dyDescent="0.3">
      <c r="A166" s="2">
        <f t="shared" si="2"/>
        <v>313</v>
      </c>
      <c r="B166" s="7">
        <v>43778</v>
      </c>
      <c r="C166" s="1">
        <v>30.7</v>
      </c>
      <c r="D166" s="1">
        <v>18.100000000000001</v>
      </c>
      <c r="E166">
        <v>2.5</v>
      </c>
      <c r="F166" s="1">
        <v>80.599999999999994</v>
      </c>
      <c r="G166" s="1">
        <v>52.4</v>
      </c>
      <c r="H166" s="1">
        <v>3</v>
      </c>
    </row>
    <row r="167" spans="1:8" x14ac:dyDescent="0.3">
      <c r="A167" s="2">
        <f t="shared" si="2"/>
        <v>314</v>
      </c>
      <c r="B167" s="7">
        <v>43779</v>
      </c>
      <c r="C167" s="1">
        <v>30.4</v>
      </c>
      <c r="D167" s="1">
        <v>18.2</v>
      </c>
      <c r="E167">
        <v>2.5</v>
      </c>
      <c r="F167" s="1">
        <v>74</v>
      </c>
      <c r="G167" s="1">
        <v>42.4</v>
      </c>
      <c r="H167" s="1">
        <v>3</v>
      </c>
    </row>
    <row r="168" spans="1:8" x14ac:dyDescent="0.3">
      <c r="A168" s="2">
        <f t="shared" si="2"/>
        <v>315</v>
      </c>
      <c r="B168" s="7">
        <v>43780</v>
      </c>
      <c r="C168" s="1">
        <v>31</v>
      </c>
      <c r="D168" s="1">
        <v>18.600000000000001</v>
      </c>
      <c r="E168">
        <v>2.5</v>
      </c>
      <c r="F168" s="1">
        <v>83.3</v>
      </c>
      <c r="G168" s="1">
        <v>53.5</v>
      </c>
      <c r="H168" s="1">
        <v>4</v>
      </c>
    </row>
    <row r="169" spans="1:8" x14ac:dyDescent="0.3">
      <c r="A169" s="2">
        <f t="shared" si="2"/>
        <v>316</v>
      </c>
      <c r="B169" s="7">
        <v>43781</v>
      </c>
      <c r="C169" s="1">
        <v>30.6</v>
      </c>
      <c r="D169" s="1">
        <v>18.7</v>
      </c>
      <c r="E169">
        <v>2.5</v>
      </c>
      <c r="F169" s="1">
        <v>88.8</v>
      </c>
      <c r="G169" s="1">
        <v>55.3</v>
      </c>
      <c r="H169" s="1">
        <v>3</v>
      </c>
    </row>
    <row r="170" spans="1:8" x14ac:dyDescent="0.3">
      <c r="A170" s="2">
        <f t="shared" si="2"/>
        <v>317</v>
      </c>
      <c r="B170" s="7">
        <v>43782</v>
      </c>
      <c r="C170" s="1">
        <v>30.6</v>
      </c>
      <c r="D170" s="1">
        <v>17.5</v>
      </c>
      <c r="E170">
        <v>2.5</v>
      </c>
      <c r="F170" s="1">
        <v>83.5</v>
      </c>
      <c r="G170" s="1">
        <v>49.6</v>
      </c>
      <c r="H170" s="1">
        <v>0</v>
      </c>
    </row>
    <row r="171" spans="1:8" x14ac:dyDescent="0.3">
      <c r="A171" s="2">
        <f t="shared" si="2"/>
        <v>318</v>
      </c>
      <c r="B171" s="7">
        <v>43783</v>
      </c>
      <c r="C171" s="1">
        <v>30.1</v>
      </c>
      <c r="D171" s="1">
        <v>18.2</v>
      </c>
      <c r="E171">
        <v>2.5</v>
      </c>
      <c r="F171" s="1">
        <v>81.900000000000006</v>
      </c>
      <c r="G171" s="1">
        <v>57.5</v>
      </c>
      <c r="H171" s="1">
        <v>2</v>
      </c>
    </row>
    <row r="172" spans="1:8" x14ac:dyDescent="0.3">
      <c r="A172" s="2">
        <f t="shared" si="2"/>
        <v>319</v>
      </c>
      <c r="B172" s="7">
        <v>43784</v>
      </c>
      <c r="C172" s="1">
        <v>30.3</v>
      </c>
      <c r="D172" s="1">
        <v>17.899999999999999</v>
      </c>
      <c r="E172">
        <v>2.7777777777777777</v>
      </c>
      <c r="F172" s="1">
        <v>79.3</v>
      </c>
      <c r="G172" s="1">
        <v>45.9</v>
      </c>
      <c r="H172" s="1">
        <v>1</v>
      </c>
    </row>
    <row r="173" spans="1:8" x14ac:dyDescent="0.3">
      <c r="A173" s="2">
        <f t="shared" si="2"/>
        <v>320</v>
      </c>
      <c r="B173" s="7">
        <v>43785</v>
      </c>
      <c r="C173" s="1">
        <v>30.1</v>
      </c>
      <c r="D173" s="1">
        <v>18</v>
      </c>
      <c r="E173">
        <v>2.7777777777777777</v>
      </c>
      <c r="F173" s="1">
        <v>91.7</v>
      </c>
      <c r="G173" s="1">
        <v>44.4</v>
      </c>
      <c r="H173" s="1">
        <v>1</v>
      </c>
    </row>
    <row r="174" spans="1:8" x14ac:dyDescent="0.3">
      <c r="A174" s="2">
        <f t="shared" si="2"/>
        <v>321</v>
      </c>
      <c r="B174" s="7">
        <v>43786</v>
      </c>
      <c r="C174" s="1">
        <v>29.4</v>
      </c>
      <c r="D174" s="1">
        <v>18.8</v>
      </c>
      <c r="E174">
        <v>2.2222222222222223</v>
      </c>
      <c r="F174" s="1">
        <v>88.5</v>
      </c>
      <c r="G174" s="1">
        <v>52.1</v>
      </c>
      <c r="H174" s="1">
        <v>3</v>
      </c>
    </row>
    <row r="175" spans="1:8" x14ac:dyDescent="0.3">
      <c r="A175" s="2">
        <f t="shared" si="2"/>
        <v>322</v>
      </c>
      <c r="B175" s="7">
        <v>43787</v>
      </c>
      <c r="C175" s="1">
        <v>30.9</v>
      </c>
      <c r="D175" s="1">
        <v>18.600000000000001</v>
      </c>
      <c r="E175">
        <v>2.2222222222222223</v>
      </c>
      <c r="F175" s="1">
        <v>74.099999999999994</v>
      </c>
      <c r="G175" s="1">
        <v>46.4</v>
      </c>
      <c r="H175" s="1">
        <v>4</v>
      </c>
    </row>
    <row r="176" spans="1:8" x14ac:dyDescent="0.3">
      <c r="A176" s="2">
        <f t="shared" si="2"/>
        <v>323</v>
      </c>
      <c r="B176" s="7">
        <v>43788</v>
      </c>
      <c r="C176" s="1">
        <v>28.3</v>
      </c>
      <c r="D176" s="1">
        <v>15.7</v>
      </c>
      <c r="E176">
        <v>2.7777777777777777</v>
      </c>
      <c r="F176" s="1">
        <v>84</v>
      </c>
      <c r="G176" s="1">
        <v>42.8</v>
      </c>
      <c r="H176" s="1">
        <v>1</v>
      </c>
    </row>
    <row r="177" spans="1:8" x14ac:dyDescent="0.3">
      <c r="A177" s="2">
        <f t="shared" si="2"/>
        <v>324</v>
      </c>
      <c r="B177" s="7">
        <v>43789</v>
      </c>
      <c r="C177" s="1">
        <v>28</v>
      </c>
      <c r="D177" s="1">
        <v>16.899999999999999</v>
      </c>
      <c r="E177">
        <v>3.0555555555555558</v>
      </c>
      <c r="F177" s="1">
        <v>79.900000000000006</v>
      </c>
      <c r="G177" s="1">
        <v>33.200000000000003</v>
      </c>
      <c r="H177" s="1">
        <v>1</v>
      </c>
    </row>
    <row r="178" spans="1:8" x14ac:dyDescent="0.3">
      <c r="A178" s="2">
        <f t="shared" si="2"/>
        <v>325</v>
      </c>
      <c r="B178" s="7">
        <v>43790</v>
      </c>
      <c r="C178" s="1">
        <v>28.3</v>
      </c>
      <c r="D178" s="1">
        <v>17.100000000000001</v>
      </c>
      <c r="E178">
        <v>2.7777777777777777</v>
      </c>
      <c r="F178" s="1">
        <v>89.4</v>
      </c>
      <c r="G178" s="1">
        <v>51.9</v>
      </c>
      <c r="H178" s="1">
        <v>2</v>
      </c>
    </row>
    <row r="179" spans="1:8" x14ac:dyDescent="0.3">
      <c r="A179" s="2">
        <f t="shared" si="2"/>
        <v>326</v>
      </c>
      <c r="B179" s="7">
        <v>43791</v>
      </c>
      <c r="C179" s="1">
        <v>28</v>
      </c>
      <c r="D179" s="1">
        <v>17.2</v>
      </c>
      <c r="E179">
        <v>2.7777777777777777</v>
      </c>
      <c r="F179" s="1">
        <v>86.6</v>
      </c>
      <c r="G179" s="1">
        <v>46.3</v>
      </c>
      <c r="H179" s="1">
        <v>4</v>
      </c>
    </row>
    <row r="180" spans="1:8" x14ac:dyDescent="0.3">
      <c r="A180" s="2">
        <f t="shared" si="2"/>
        <v>327</v>
      </c>
      <c r="B180" s="7">
        <v>43792</v>
      </c>
      <c r="C180" s="1">
        <v>27</v>
      </c>
      <c r="D180" s="1">
        <v>16.899999999999999</v>
      </c>
      <c r="E180">
        <v>2.2222222222222223</v>
      </c>
      <c r="F180" s="1">
        <v>81.7</v>
      </c>
      <c r="G180" s="1">
        <v>51.6</v>
      </c>
      <c r="H180" s="1">
        <v>3</v>
      </c>
    </row>
    <row r="181" spans="1:8" x14ac:dyDescent="0.3">
      <c r="A181" s="2">
        <f t="shared" si="2"/>
        <v>328</v>
      </c>
      <c r="B181" s="7">
        <v>43793</v>
      </c>
      <c r="C181" s="1">
        <v>29.8</v>
      </c>
      <c r="D181" s="1">
        <v>16.8</v>
      </c>
      <c r="E181">
        <v>2.7777777777777777</v>
      </c>
      <c r="F181" s="1">
        <v>89.5</v>
      </c>
      <c r="G181" s="1">
        <v>40.4</v>
      </c>
      <c r="H181" s="1">
        <v>0</v>
      </c>
    </row>
    <row r="182" spans="1:8" x14ac:dyDescent="0.3">
      <c r="A182" s="2">
        <f t="shared" si="2"/>
        <v>329</v>
      </c>
      <c r="B182" s="7">
        <v>43794</v>
      </c>
      <c r="C182" s="1">
        <v>29.8</v>
      </c>
      <c r="D182" s="1">
        <v>16.100000000000001</v>
      </c>
      <c r="E182">
        <v>3.0555555555555558</v>
      </c>
      <c r="F182" s="1">
        <v>93</v>
      </c>
      <c r="G182" s="1">
        <v>41.1</v>
      </c>
      <c r="H182" s="1">
        <v>0</v>
      </c>
    </row>
    <row r="183" spans="1:8" x14ac:dyDescent="0.3">
      <c r="A183" s="2">
        <f t="shared" si="2"/>
        <v>330</v>
      </c>
      <c r="B183" s="7">
        <v>43795</v>
      </c>
      <c r="C183" s="1">
        <v>29.4</v>
      </c>
      <c r="D183" s="1">
        <v>15.9</v>
      </c>
      <c r="E183">
        <v>3.3333333333333335</v>
      </c>
      <c r="F183" s="1">
        <v>88</v>
      </c>
      <c r="G183" s="1">
        <v>43.4</v>
      </c>
      <c r="H183" s="1">
        <v>3</v>
      </c>
    </row>
    <row r="184" spans="1:8" x14ac:dyDescent="0.3">
      <c r="A184" s="2">
        <f t="shared" si="2"/>
        <v>331</v>
      </c>
      <c r="B184" s="7">
        <v>43796</v>
      </c>
      <c r="C184" s="1">
        <v>29.2</v>
      </c>
      <c r="D184" s="1">
        <v>16.399999999999999</v>
      </c>
      <c r="E184">
        <v>3.0555555555555558</v>
      </c>
      <c r="F184" s="1">
        <v>73.599999999999994</v>
      </c>
      <c r="G184" s="1">
        <v>39.4</v>
      </c>
      <c r="H184" s="1">
        <v>2</v>
      </c>
    </row>
    <row r="185" spans="1:8" x14ac:dyDescent="0.3">
      <c r="A185" s="2">
        <f t="shared" si="2"/>
        <v>332</v>
      </c>
      <c r="B185" s="7">
        <v>43797</v>
      </c>
      <c r="C185" s="1">
        <v>29.7</v>
      </c>
      <c r="D185" s="1">
        <v>18.2</v>
      </c>
      <c r="E185">
        <v>2.7777777777777777</v>
      </c>
      <c r="F185" s="1">
        <v>79.099999999999994</v>
      </c>
      <c r="G185" s="1">
        <v>44.5</v>
      </c>
      <c r="H185" s="1">
        <v>1</v>
      </c>
    </row>
    <row r="186" spans="1:8" x14ac:dyDescent="0.3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>
        <v>3.3333333333333335</v>
      </c>
      <c r="F186" s="1">
        <v>83.6</v>
      </c>
      <c r="G186" s="1">
        <v>44.9</v>
      </c>
      <c r="H186" s="1">
        <v>3</v>
      </c>
    </row>
    <row r="187" spans="1:8" x14ac:dyDescent="0.3">
      <c r="A187" s="2">
        <f t="shared" si="2"/>
        <v>334</v>
      </c>
      <c r="B187" s="7">
        <v>43799</v>
      </c>
      <c r="C187" s="1">
        <v>29.3</v>
      </c>
      <c r="D187" s="1">
        <v>16.899999999999999</v>
      </c>
      <c r="E187">
        <v>3.3333333333333335</v>
      </c>
      <c r="F187" s="1">
        <v>74.8</v>
      </c>
      <c r="G187" s="1">
        <v>39.5</v>
      </c>
      <c r="H187" s="1">
        <v>3</v>
      </c>
    </row>
    <row r="188" spans="1:8" x14ac:dyDescent="0.3">
      <c r="A188" s="2">
        <f t="shared" si="2"/>
        <v>335</v>
      </c>
      <c r="B188" s="7">
        <v>43800</v>
      </c>
      <c r="C188" s="1">
        <v>29</v>
      </c>
      <c r="D188" s="1">
        <v>16.8</v>
      </c>
      <c r="E188">
        <v>3.0555555555555558</v>
      </c>
      <c r="F188" s="1">
        <v>74</v>
      </c>
      <c r="G188" s="1">
        <v>40.299999999999997</v>
      </c>
      <c r="H188" s="1">
        <v>4</v>
      </c>
    </row>
    <row r="189" spans="1:8" x14ac:dyDescent="0.3">
      <c r="A189" s="2">
        <f t="shared" si="2"/>
        <v>336</v>
      </c>
      <c r="B189" s="7">
        <v>43801</v>
      </c>
      <c r="C189" s="1">
        <v>29.8</v>
      </c>
      <c r="D189" s="1">
        <v>17.100000000000001</v>
      </c>
      <c r="E189">
        <v>3.0555555555555558</v>
      </c>
      <c r="F189" s="1">
        <v>70.099999999999994</v>
      </c>
      <c r="G189" s="1">
        <v>39.6</v>
      </c>
      <c r="H189" s="1">
        <v>8</v>
      </c>
    </row>
    <row r="190" spans="1:8" x14ac:dyDescent="0.3">
      <c r="A190" s="2">
        <f t="shared" si="2"/>
        <v>337</v>
      </c>
      <c r="B190" s="7">
        <v>43802</v>
      </c>
      <c r="C190" s="1">
        <v>28.8</v>
      </c>
      <c r="D190" s="1">
        <v>16.8</v>
      </c>
      <c r="E190">
        <v>3.3333333333333335</v>
      </c>
      <c r="F190" s="1">
        <v>89</v>
      </c>
      <c r="G190" s="1">
        <v>48.5</v>
      </c>
      <c r="H190" s="1">
        <v>8</v>
      </c>
    </row>
    <row r="191" spans="1:8" x14ac:dyDescent="0.3">
      <c r="A191" s="2">
        <f t="shared" si="2"/>
        <v>338</v>
      </c>
      <c r="B191" s="7">
        <v>43803</v>
      </c>
      <c r="C191" s="1">
        <v>29.2</v>
      </c>
      <c r="D191" s="1">
        <v>16.7</v>
      </c>
      <c r="E191">
        <v>3.0555555555555558</v>
      </c>
      <c r="F191" s="1">
        <v>88.7</v>
      </c>
      <c r="G191" s="1">
        <v>50.4</v>
      </c>
      <c r="H191" s="1">
        <v>5</v>
      </c>
    </row>
    <row r="192" spans="1:8" x14ac:dyDescent="0.3">
      <c r="A192" s="2">
        <f t="shared" si="2"/>
        <v>339</v>
      </c>
      <c r="B192" s="7">
        <v>43804</v>
      </c>
      <c r="C192" s="1">
        <v>28.5</v>
      </c>
      <c r="D192" s="1">
        <v>16.399999999999999</v>
      </c>
      <c r="E192">
        <v>2.7777777777777777</v>
      </c>
      <c r="F192" s="1">
        <v>85.9</v>
      </c>
      <c r="G192" s="1">
        <v>45.3</v>
      </c>
      <c r="H192" s="1">
        <v>2</v>
      </c>
    </row>
    <row r="193" spans="1:8" x14ac:dyDescent="0.3">
      <c r="A193" s="2">
        <f t="shared" si="2"/>
        <v>340</v>
      </c>
      <c r="B193" s="7">
        <v>43805</v>
      </c>
      <c r="C193" s="1">
        <v>28.4</v>
      </c>
      <c r="D193" s="1">
        <v>15.8</v>
      </c>
      <c r="E193">
        <v>3.0555555555555558</v>
      </c>
      <c r="F193" s="1">
        <v>80.7</v>
      </c>
      <c r="G193" s="1">
        <v>41.4</v>
      </c>
      <c r="H193" s="1">
        <v>2</v>
      </c>
    </row>
    <row r="194" spans="1:8" x14ac:dyDescent="0.3">
      <c r="A194" s="2">
        <f t="shared" si="2"/>
        <v>341</v>
      </c>
      <c r="B194" s="7">
        <v>43806</v>
      </c>
      <c r="C194" s="1">
        <v>26.7</v>
      </c>
      <c r="D194" s="1">
        <v>16.5</v>
      </c>
      <c r="E194">
        <v>3.0555555555555558</v>
      </c>
      <c r="F194" s="1">
        <v>68.5</v>
      </c>
      <c r="G194" s="1">
        <v>37.9</v>
      </c>
      <c r="H194" s="1">
        <v>3</v>
      </c>
    </row>
    <row r="195" spans="1:8" x14ac:dyDescent="0.3">
      <c r="A195" s="2">
        <f t="shared" si="2"/>
        <v>342</v>
      </c>
      <c r="B195" s="7">
        <v>43807</v>
      </c>
      <c r="C195" s="1">
        <v>26.8</v>
      </c>
      <c r="D195" s="1">
        <v>16.100000000000001</v>
      </c>
      <c r="E195">
        <v>2.7777777777777777</v>
      </c>
      <c r="F195" s="1">
        <v>78.599999999999994</v>
      </c>
      <c r="G195" s="1">
        <v>41.3</v>
      </c>
      <c r="H195" s="1">
        <v>5</v>
      </c>
    </row>
    <row r="196" spans="1:8" x14ac:dyDescent="0.3">
      <c r="A196" s="2">
        <f t="shared" si="2"/>
        <v>343</v>
      </c>
      <c r="B196" s="7">
        <v>43808</v>
      </c>
      <c r="C196" s="1">
        <v>29.7</v>
      </c>
      <c r="D196" s="1">
        <v>19</v>
      </c>
      <c r="E196">
        <v>2.7777777777777777</v>
      </c>
      <c r="F196" s="1">
        <v>80.7</v>
      </c>
      <c r="G196" s="1">
        <v>52.9</v>
      </c>
      <c r="H196" s="1">
        <v>8</v>
      </c>
    </row>
    <row r="197" spans="1:8" x14ac:dyDescent="0.3">
      <c r="A197" s="2">
        <f t="shared" si="2"/>
        <v>344</v>
      </c>
      <c r="B197" s="7">
        <v>43809</v>
      </c>
      <c r="C197" s="1">
        <v>26.4</v>
      </c>
      <c r="D197" s="1">
        <v>18.600000000000001</v>
      </c>
      <c r="E197">
        <v>2.2222222222222223</v>
      </c>
      <c r="F197" s="1">
        <v>77.7</v>
      </c>
      <c r="G197" s="1">
        <v>59.1</v>
      </c>
      <c r="H197" s="1">
        <v>8</v>
      </c>
    </row>
    <row r="198" spans="1:8" x14ac:dyDescent="0.3">
      <c r="A198" s="2">
        <f t="shared" si="2"/>
        <v>345</v>
      </c>
      <c r="B198" s="7">
        <v>43810</v>
      </c>
      <c r="C198" s="1">
        <v>28.4</v>
      </c>
      <c r="D198" s="1">
        <v>16.600000000000001</v>
      </c>
      <c r="E198">
        <v>3.6111111111111112</v>
      </c>
      <c r="F198" s="1">
        <v>89.1</v>
      </c>
      <c r="G198" s="1">
        <v>56.5</v>
      </c>
      <c r="H198" s="1">
        <v>6</v>
      </c>
    </row>
    <row r="199" spans="1:8" x14ac:dyDescent="0.3">
      <c r="A199" s="2">
        <f t="shared" ref="A199:A218" si="3">A198+1</f>
        <v>346</v>
      </c>
      <c r="B199" s="7">
        <v>43811</v>
      </c>
      <c r="C199" s="1">
        <v>28.3</v>
      </c>
      <c r="D199" s="1">
        <v>16.5</v>
      </c>
      <c r="E199">
        <v>3.6111111111111112</v>
      </c>
      <c r="F199" s="1">
        <v>88.2</v>
      </c>
      <c r="G199" s="1">
        <v>56.4</v>
      </c>
      <c r="H199" s="1">
        <v>7</v>
      </c>
    </row>
    <row r="200" spans="1:8" x14ac:dyDescent="0.3">
      <c r="A200" s="2">
        <f t="shared" si="3"/>
        <v>347</v>
      </c>
      <c r="B200" s="7">
        <v>43812</v>
      </c>
      <c r="C200" s="1">
        <v>28.1</v>
      </c>
      <c r="D200" s="1">
        <v>16.2</v>
      </c>
      <c r="E200">
        <v>3.0555555555555558</v>
      </c>
      <c r="F200" s="1">
        <v>83.7</v>
      </c>
      <c r="G200" s="1">
        <v>52.3</v>
      </c>
      <c r="H200" s="1">
        <v>7</v>
      </c>
    </row>
    <row r="201" spans="1:8" x14ac:dyDescent="0.3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>
        <v>3.6111111111111112</v>
      </c>
      <c r="F201" s="1">
        <v>88.2</v>
      </c>
      <c r="G201" s="1">
        <v>41.9</v>
      </c>
      <c r="H201" s="1">
        <v>4</v>
      </c>
    </row>
    <row r="202" spans="1:8" x14ac:dyDescent="0.3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>
        <v>3.3333333333333335</v>
      </c>
      <c r="F202" s="1">
        <v>83.6</v>
      </c>
      <c r="G202" s="1">
        <v>44.9</v>
      </c>
      <c r="H202" s="1">
        <v>3</v>
      </c>
    </row>
    <row r="203" spans="1:8" x14ac:dyDescent="0.3">
      <c r="A203" s="2">
        <f t="shared" si="3"/>
        <v>350</v>
      </c>
      <c r="B203" s="7">
        <v>43815</v>
      </c>
      <c r="C203" s="1">
        <v>29.3</v>
      </c>
      <c r="D203" s="1">
        <v>16.899999999999999</v>
      </c>
      <c r="E203">
        <v>3.3333333333333335</v>
      </c>
      <c r="F203" s="1">
        <v>74.8</v>
      </c>
      <c r="G203" s="1">
        <v>39.5</v>
      </c>
      <c r="H203" s="1">
        <v>3</v>
      </c>
    </row>
    <row r="204" spans="1:8" x14ac:dyDescent="0.3">
      <c r="A204" s="2">
        <f t="shared" si="3"/>
        <v>351</v>
      </c>
      <c r="B204" s="7">
        <v>43816</v>
      </c>
      <c r="C204" s="1">
        <v>29</v>
      </c>
      <c r="D204" s="1">
        <v>16.8</v>
      </c>
      <c r="E204">
        <v>3.0555555555555558</v>
      </c>
      <c r="F204" s="1">
        <v>74</v>
      </c>
      <c r="G204" s="1">
        <v>40.299999999999997</v>
      </c>
      <c r="H204" s="1">
        <v>4</v>
      </c>
    </row>
    <row r="205" spans="1:8" x14ac:dyDescent="0.3">
      <c r="A205" s="2">
        <f t="shared" si="3"/>
        <v>352</v>
      </c>
      <c r="B205" s="7">
        <v>43817</v>
      </c>
      <c r="C205" s="1">
        <v>28.9</v>
      </c>
      <c r="D205" s="1">
        <v>16.2</v>
      </c>
      <c r="E205">
        <v>3.3333333333333335</v>
      </c>
      <c r="F205" s="1">
        <v>70.5</v>
      </c>
      <c r="G205" s="1">
        <v>39.200000000000003</v>
      </c>
      <c r="H205" s="1">
        <v>4</v>
      </c>
    </row>
    <row r="206" spans="1:8" x14ac:dyDescent="0.3">
      <c r="A206" s="2">
        <f t="shared" si="3"/>
        <v>353</v>
      </c>
      <c r="B206" s="7">
        <v>43818</v>
      </c>
      <c r="C206" s="1">
        <v>29.7</v>
      </c>
      <c r="D206" s="1">
        <v>19</v>
      </c>
      <c r="E206">
        <v>2.7777777777777777</v>
      </c>
      <c r="F206" s="1">
        <v>80.7</v>
      </c>
      <c r="G206" s="1">
        <v>52.9</v>
      </c>
      <c r="H206" s="1">
        <v>8</v>
      </c>
    </row>
    <row r="207" spans="1:8" x14ac:dyDescent="0.3">
      <c r="A207" s="2">
        <f t="shared" si="3"/>
        <v>354</v>
      </c>
      <c r="B207" s="7">
        <v>43819</v>
      </c>
      <c r="C207" s="1">
        <v>26.4</v>
      </c>
      <c r="D207" s="1">
        <v>18.600000000000001</v>
      </c>
      <c r="E207">
        <v>2.2222222222222223</v>
      </c>
      <c r="F207" s="1">
        <v>77.7</v>
      </c>
      <c r="G207" s="1">
        <v>59.1</v>
      </c>
      <c r="H207" s="1">
        <v>8</v>
      </c>
    </row>
    <row r="208" spans="1:8" x14ac:dyDescent="0.3">
      <c r="A208" s="2">
        <f t="shared" si="3"/>
        <v>355</v>
      </c>
      <c r="B208" s="7">
        <v>43820</v>
      </c>
      <c r="C208" s="1">
        <v>28.4</v>
      </c>
      <c r="D208" s="1">
        <v>16.600000000000001</v>
      </c>
      <c r="E208">
        <v>3.6111111111111112</v>
      </c>
      <c r="F208" s="1">
        <v>89.1</v>
      </c>
      <c r="G208" s="1">
        <v>56.5</v>
      </c>
      <c r="H208" s="1">
        <v>6</v>
      </c>
    </row>
    <row r="209" spans="1:8" x14ac:dyDescent="0.3">
      <c r="A209" s="2">
        <f t="shared" si="3"/>
        <v>356</v>
      </c>
      <c r="B209" s="7">
        <v>43821</v>
      </c>
      <c r="C209" s="1">
        <v>28.3</v>
      </c>
      <c r="D209" s="1">
        <v>16.5</v>
      </c>
      <c r="E209">
        <v>3.6111111111111112</v>
      </c>
      <c r="F209" s="1">
        <v>88.2</v>
      </c>
      <c r="G209" s="1">
        <v>56.4</v>
      </c>
      <c r="H209" s="1">
        <v>7</v>
      </c>
    </row>
    <row r="210" spans="1:8" x14ac:dyDescent="0.3">
      <c r="A210" s="2">
        <f t="shared" si="3"/>
        <v>357</v>
      </c>
      <c r="B210" s="7">
        <v>43822</v>
      </c>
      <c r="C210" s="1">
        <v>28.1</v>
      </c>
      <c r="D210" s="1">
        <v>16.2</v>
      </c>
      <c r="E210">
        <v>3.0555555555555558</v>
      </c>
      <c r="F210" s="1">
        <v>83.7</v>
      </c>
      <c r="G210" s="1">
        <v>52.3</v>
      </c>
      <c r="H210" s="1">
        <v>7</v>
      </c>
    </row>
    <row r="211" spans="1:8" x14ac:dyDescent="0.3">
      <c r="A211" s="2">
        <f t="shared" si="3"/>
        <v>358</v>
      </c>
      <c r="B211" s="7">
        <v>43823</v>
      </c>
      <c r="C211" s="1">
        <v>27.6</v>
      </c>
      <c r="D211" s="1">
        <v>15.1</v>
      </c>
      <c r="E211">
        <v>3.3333333333333335</v>
      </c>
      <c r="F211" s="1">
        <v>78.8</v>
      </c>
      <c r="G211" s="1">
        <v>49.4</v>
      </c>
      <c r="H211" s="1">
        <v>4</v>
      </c>
    </row>
    <row r="212" spans="1:8" x14ac:dyDescent="0.3">
      <c r="A212" s="2">
        <f t="shared" si="3"/>
        <v>359</v>
      </c>
      <c r="B212" s="7">
        <v>43824</v>
      </c>
      <c r="C212" s="1">
        <v>27.5</v>
      </c>
      <c r="D212" s="1">
        <v>16.2</v>
      </c>
      <c r="E212">
        <v>3.0555555555555558</v>
      </c>
      <c r="F212" s="1">
        <v>89</v>
      </c>
      <c r="G212" s="1">
        <v>42.6</v>
      </c>
      <c r="H212" s="1">
        <v>5</v>
      </c>
    </row>
    <row r="213" spans="1:8" x14ac:dyDescent="0.3">
      <c r="A213" s="2">
        <f t="shared" si="3"/>
        <v>360</v>
      </c>
      <c r="B213" s="7">
        <v>43825</v>
      </c>
      <c r="C213" s="1">
        <v>26.3</v>
      </c>
      <c r="D213" s="1">
        <v>15.8</v>
      </c>
      <c r="E213">
        <v>3.8888888888888893</v>
      </c>
      <c r="F213" s="1">
        <v>88.8</v>
      </c>
      <c r="G213" s="1">
        <v>51.7</v>
      </c>
      <c r="H213" s="1">
        <v>2</v>
      </c>
    </row>
    <row r="214" spans="1:8" x14ac:dyDescent="0.3">
      <c r="A214" s="2">
        <f t="shared" si="3"/>
        <v>361</v>
      </c>
      <c r="B214" s="7">
        <v>43826</v>
      </c>
      <c r="C214" s="1">
        <v>26</v>
      </c>
      <c r="D214" s="1">
        <v>16.3</v>
      </c>
      <c r="E214">
        <v>4.4444444444444446</v>
      </c>
      <c r="F214" s="1">
        <v>85.9</v>
      </c>
      <c r="G214" s="1">
        <v>56.2</v>
      </c>
      <c r="H214" s="1">
        <v>2</v>
      </c>
    </row>
    <row r="215" spans="1:8" x14ac:dyDescent="0.3">
      <c r="A215" s="2">
        <f t="shared" si="3"/>
        <v>362</v>
      </c>
      <c r="B215" s="7">
        <v>43827</v>
      </c>
      <c r="C215" s="1">
        <v>27.4</v>
      </c>
      <c r="D215" s="1">
        <v>16.100000000000001</v>
      </c>
      <c r="E215">
        <v>5.8333333333333339</v>
      </c>
      <c r="F215" s="1">
        <v>88.3</v>
      </c>
      <c r="G215" s="1">
        <v>53.1</v>
      </c>
      <c r="H215" s="1">
        <v>2</v>
      </c>
    </row>
    <row r="216" spans="1:8" x14ac:dyDescent="0.3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>
        <v>3.6111111111111112</v>
      </c>
      <c r="F216" s="1">
        <v>89.1</v>
      </c>
      <c r="G216" s="1">
        <v>56.5</v>
      </c>
      <c r="H216" s="1">
        <v>6</v>
      </c>
    </row>
    <row r="217" spans="1:8" x14ac:dyDescent="0.3">
      <c r="A217" s="2">
        <f t="shared" si="3"/>
        <v>364</v>
      </c>
      <c r="B217" s="7">
        <v>43829</v>
      </c>
      <c r="C217" s="1">
        <v>28.3</v>
      </c>
      <c r="D217" s="1">
        <v>16.5</v>
      </c>
      <c r="E217">
        <v>3.6111111111111112</v>
      </c>
      <c r="F217" s="1">
        <v>88.2</v>
      </c>
      <c r="G217" s="1">
        <v>56.4</v>
      </c>
      <c r="H217" s="1">
        <v>7</v>
      </c>
    </row>
    <row r="218" spans="1:8" x14ac:dyDescent="0.3">
      <c r="A218" s="2">
        <f t="shared" si="3"/>
        <v>365</v>
      </c>
      <c r="B218" s="7">
        <v>43830</v>
      </c>
      <c r="C218" s="1">
        <v>28.1</v>
      </c>
      <c r="D218" s="1">
        <v>16.2</v>
      </c>
      <c r="E218">
        <v>3.0555555555555558</v>
      </c>
      <c r="F218" s="1">
        <v>83.7</v>
      </c>
      <c r="G218" s="1">
        <v>52.3</v>
      </c>
      <c r="H218" s="1">
        <v>7</v>
      </c>
    </row>
    <row r="219" spans="1:8" x14ac:dyDescent="0.3">
      <c r="A219" s="30">
        <v>1</v>
      </c>
      <c r="B219" s="7">
        <v>43831</v>
      </c>
      <c r="C219">
        <v>29.2</v>
      </c>
      <c r="D219">
        <v>17</v>
      </c>
      <c r="E219">
        <v>2.5</v>
      </c>
      <c r="F219">
        <v>64.8</v>
      </c>
      <c r="G219">
        <v>35.700000000000003</v>
      </c>
      <c r="H219">
        <v>8</v>
      </c>
    </row>
    <row r="220" spans="1:8" x14ac:dyDescent="0.3">
      <c r="A220" s="30">
        <f>A219+1</f>
        <v>2</v>
      </c>
      <c r="B220" s="7">
        <v>43832</v>
      </c>
      <c r="C220" s="11">
        <v>28</v>
      </c>
      <c r="D220" s="11">
        <v>17</v>
      </c>
      <c r="E220">
        <v>5.5555555555555554</v>
      </c>
      <c r="F220" s="11">
        <v>89</v>
      </c>
      <c r="G220" s="11">
        <v>51</v>
      </c>
      <c r="H220" s="11">
        <v>2</v>
      </c>
    </row>
    <row r="221" spans="1:8" x14ac:dyDescent="0.3">
      <c r="A221" s="30">
        <f t="shared" ref="A221:A284" si="4">A220+1</f>
        <v>3</v>
      </c>
      <c r="B221" s="7">
        <v>43833</v>
      </c>
      <c r="C221" s="11">
        <v>27</v>
      </c>
      <c r="D221" s="11">
        <v>17</v>
      </c>
      <c r="E221">
        <v>3.0555555555555558</v>
      </c>
      <c r="F221" s="11">
        <v>92</v>
      </c>
      <c r="G221" s="11">
        <v>70</v>
      </c>
      <c r="H221" s="11">
        <v>3</v>
      </c>
    </row>
    <row r="222" spans="1:8" x14ac:dyDescent="0.3">
      <c r="A222" s="30">
        <f t="shared" si="4"/>
        <v>4</v>
      </c>
      <c r="B222" s="7">
        <v>43834</v>
      </c>
      <c r="C222" s="11">
        <v>29</v>
      </c>
      <c r="D222" s="11">
        <v>16</v>
      </c>
      <c r="E222">
        <v>1.9444444444444446</v>
      </c>
      <c r="F222" s="11">
        <v>79</v>
      </c>
      <c r="G222" s="11">
        <v>52</v>
      </c>
      <c r="H222" s="11">
        <v>3</v>
      </c>
    </row>
    <row r="223" spans="1:8" x14ac:dyDescent="0.3">
      <c r="A223" s="30">
        <f t="shared" si="4"/>
        <v>5</v>
      </c>
      <c r="B223" s="7">
        <v>43835</v>
      </c>
      <c r="C223" s="11">
        <v>30</v>
      </c>
      <c r="D223" s="11">
        <v>15</v>
      </c>
      <c r="E223">
        <v>3.0555555555555558</v>
      </c>
      <c r="F223" s="11">
        <v>71</v>
      </c>
      <c r="G223" s="11">
        <v>37</v>
      </c>
      <c r="H223" s="11">
        <v>0</v>
      </c>
    </row>
    <row r="224" spans="1:8" x14ac:dyDescent="0.3">
      <c r="A224" s="30">
        <f t="shared" si="4"/>
        <v>6</v>
      </c>
      <c r="B224" s="7">
        <v>43836</v>
      </c>
      <c r="C224" s="11">
        <v>28</v>
      </c>
      <c r="D224" s="11">
        <v>13</v>
      </c>
      <c r="E224">
        <v>3.3333333333333335</v>
      </c>
      <c r="F224" s="11">
        <v>62</v>
      </c>
      <c r="G224" s="11">
        <v>43</v>
      </c>
      <c r="H224" s="11">
        <v>1</v>
      </c>
    </row>
    <row r="225" spans="1:8" x14ac:dyDescent="0.3">
      <c r="A225" s="30">
        <f t="shared" si="4"/>
        <v>7</v>
      </c>
      <c r="B225" s="7">
        <v>43837</v>
      </c>
      <c r="C225" s="11">
        <v>28</v>
      </c>
      <c r="D225" s="11">
        <v>18</v>
      </c>
      <c r="E225">
        <v>3.6111111111111112</v>
      </c>
      <c r="F225" s="11">
        <v>91</v>
      </c>
      <c r="G225" s="11">
        <v>50</v>
      </c>
      <c r="H225" s="11">
        <v>4</v>
      </c>
    </row>
    <row r="226" spans="1:8" x14ac:dyDescent="0.3">
      <c r="A226" s="30">
        <f t="shared" si="4"/>
        <v>8</v>
      </c>
      <c r="B226" s="7">
        <v>43838</v>
      </c>
      <c r="C226" s="11">
        <v>28</v>
      </c>
      <c r="D226" s="11">
        <v>18</v>
      </c>
      <c r="E226">
        <v>3.8888888888888893</v>
      </c>
      <c r="F226" s="11">
        <v>90</v>
      </c>
      <c r="G226" s="11">
        <v>51</v>
      </c>
      <c r="H226" s="11">
        <v>1</v>
      </c>
    </row>
    <row r="227" spans="1:8" x14ac:dyDescent="0.3">
      <c r="A227" s="30">
        <f t="shared" si="4"/>
        <v>9</v>
      </c>
      <c r="B227" s="7">
        <v>43839</v>
      </c>
      <c r="C227" s="11">
        <v>30</v>
      </c>
      <c r="D227" s="11">
        <v>19</v>
      </c>
      <c r="E227">
        <v>3.8888888888888893</v>
      </c>
      <c r="F227" s="11">
        <v>75</v>
      </c>
      <c r="G227" s="11">
        <v>43</v>
      </c>
      <c r="H227" s="11">
        <v>3</v>
      </c>
    </row>
    <row r="228" spans="1:8" x14ac:dyDescent="0.3">
      <c r="A228" s="30">
        <f t="shared" si="4"/>
        <v>10</v>
      </c>
      <c r="B228" s="7">
        <v>43840</v>
      </c>
      <c r="C228" s="11">
        <v>28</v>
      </c>
      <c r="D228" s="11">
        <v>18</v>
      </c>
      <c r="E228">
        <v>2.5</v>
      </c>
      <c r="F228" s="11">
        <v>79</v>
      </c>
      <c r="G228" s="11">
        <v>43</v>
      </c>
      <c r="H228" s="11">
        <v>4</v>
      </c>
    </row>
    <row r="229" spans="1:8" x14ac:dyDescent="0.3">
      <c r="A229" s="30">
        <f t="shared" si="4"/>
        <v>11</v>
      </c>
      <c r="B229" s="7">
        <v>43841</v>
      </c>
      <c r="C229" s="11">
        <v>28</v>
      </c>
      <c r="D229" s="11">
        <v>18</v>
      </c>
      <c r="E229">
        <v>3.0555555555555558</v>
      </c>
      <c r="F229" s="11">
        <v>83</v>
      </c>
      <c r="G229" s="11">
        <v>47</v>
      </c>
      <c r="H229" s="11">
        <v>1</v>
      </c>
    </row>
    <row r="230" spans="1:8" x14ac:dyDescent="0.3">
      <c r="A230" s="30">
        <f t="shared" si="4"/>
        <v>12</v>
      </c>
      <c r="B230" s="7">
        <v>43842</v>
      </c>
      <c r="C230" s="11">
        <v>28</v>
      </c>
      <c r="D230" s="11">
        <v>16</v>
      </c>
      <c r="E230">
        <v>2.7777777777777777</v>
      </c>
      <c r="F230" s="11">
        <v>63</v>
      </c>
      <c r="G230" s="11">
        <v>40</v>
      </c>
      <c r="H230" s="11">
        <v>0</v>
      </c>
    </row>
    <row r="231" spans="1:8" x14ac:dyDescent="0.3">
      <c r="A231" s="30">
        <f t="shared" si="4"/>
        <v>13</v>
      </c>
      <c r="B231" s="7">
        <v>43843</v>
      </c>
      <c r="C231" s="11">
        <v>29</v>
      </c>
      <c r="D231" s="11">
        <v>16</v>
      </c>
      <c r="E231">
        <v>1.9444444444444446</v>
      </c>
      <c r="F231" s="11">
        <v>35</v>
      </c>
      <c r="G231" s="11">
        <v>23</v>
      </c>
      <c r="H231" s="11">
        <v>0</v>
      </c>
    </row>
    <row r="232" spans="1:8" x14ac:dyDescent="0.3">
      <c r="A232" s="30">
        <f t="shared" si="4"/>
        <v>14</v>
      </c>
      <c r="B232" s="7">
        <v>43844</v>
      </c>
      <c r="C232" s="11">
        <v>30</v>
      </c>
      <c r="D232" s="11">
        <v>17</v>
      </c>
      <c r="E232">
        <v>2.2222222222222223</v>
      </c>
      <c r="F232" s="11">
        <v>66</v>
      </c>
      <c r="G232" s="11">
        <v>16</v>
      </c>
      <c r="H232" s="11">
        <v>0</v>
      </c>
    </row>
    <row r="233" spans="1:8" x14ac:dyDescent="0.3">
      <c r="A233" s="30">
        <f t="shared" si="4"/>
        <v>15</v>
      </c>
      <c r="B233" s="7">
        <v>43845</v>
      </c>
      <c r="C233" s="11">
        <v>30</v>
      </c>
      <c r="D233" s="11">
        <v>17</v>
      </c>
      <c r="E233">
        <v>3.3333333333333335</v>
      </c>
      <c r="F233" s="11">
        <v>73</v>
      </c>
      <c r="G233" s="11">
        <v>25</v>
      </c>
      <c r="H233" s="11">
        <v>0</v>
      </c>
    </row>
    <row r="234" spans="1:8" x14ac:dyDescent="0.3">
      <c r="A234" s="30">
        <f t="shared" si="4"/>
        <v>16</v>
      </c>
      <c r="B234" s="7">
        <v>43846</v>
      </c>
      <c r="C234" s="11">
        <v>29</v>
      </c>
      <c r="D234" s="11">
        <v>17</v>
      </c>
      <c r="E234">
        <v>4.4444444444444446</v>
      </c>
      <c r="F234" s="11">
        <v>68</v>
      </c>
      <c r="G234" s="11">
        <v>27</v>
      </c>
      <c r="H234" s="11">
        <v>0</v>
      </c>
    </row>
    <row r="235" spans="1:8" x14ac:dyDescent="0.3">
      <c r="A235" s="30">
        <f t="shared" si="4"/>
        <v>17</v>
      </c>
      <c r="B235" s="7">
        <v>43847</v>
      </c>
      <c r="C235" s="11">
        <v>30</v>
      </c>
      <c r="D235" s="11">
        <v>15</v>
      </c>
      <c r="E235">
        <v>3.8888888888888893</v>
      </c>
      <c r="F235" s="11">
        <v>78</v>
      </c>
      <c r="G235" s="11">
        <v>30</v>
      </c>
      <c r="H235" s="11">
        <v>1</v>
      </c>
    </row>
    <row r="236" spans="1:8" x14ac:dyDescent="0.3">
      <c r="A236" s="30">
        <f t="shared" si="4"/>
        <v>18</v>
      </c>
      <c r="B236" s="7">
        <v>43848</v>
      </c>
      <c r="C236" s="11">
        <v>29</v>
      </c>
      <c r="D236" s="11">
        <v>16</v>
      </c>
      <c r="E236">
        <v>4.166666666666667</v>
      </c>
      <c r="F236" s="11">
        <v>30</v>
      </c>
      <c r="G236" s="11">
        <v>35</v>
      </c>
      <c r="H236" s="11">
        <v>0</v>
      </c>
    </row>
    <row r="237" spans="1:8" x14ac:dyDescent="0.3">
      <c r="A237" s="30">
        <f t="shared" si="4"/>
        <v>19</v>
      </c>
      <c r="B237" s="7">
        <v>43849</v>
      </c>
      <c r="C237" s="11">
        <v>30</v>
      </c>
      <c r="D237" s="11">
        <v>17</v>
      </c>
      <c r="E237">
        <v>3.8888888888888893</v>
      </c>
      <c r="F237" s="11">
        <v>82</v>
      </c>
      <c r="G237" s="11">
        <v>41</v>
      </c>
      <c r="H237" s="11">
        <v>3</v>
      </c>
    </row>
    <row r="238" spans="1:8" x14ac:dyDescent="0.3">
      <c r="A238" s="30">
        <f t="shared" si="4"/>
        <v>20</v>
      </c>
      <c r="B238" s="7">
        <v>43850</v>
      </c>
      <c r="C238" s="11">
        <v>30</v>
      </c>
      <c r="D238" s="11">
        <v>18</v>
      </c>
      <c r="E238">
        <v>3.0555555555555558</v>
      </c>
      <c r="F238" s="11">
        <v>72</v>
      </c>
      <c r="G238" s="11">
        <v>41</v>
      </c>
      <c r="H238" s="11">
        <v>3</v>
      </c>
    </row>
    <row r="239" spans="1:8" x14ac:dyDescent="0.3">
      <c r="A239" s="30">
        <f t="shared" si="4"/>
        <v>21</v>
      </c>
      <c r="B239" s="7">
        <v>43851</v>
      </c>
      <c r="C239" s="11">
        <v>31</v>
      </c>
      <c r="D239" s="11">
        <v>18</v>
      </c>
      <c r="E239">
        <v>4.166666666666667</v>
      </c>
      <c r="F239" s="11">
        <v>66</v>
      </c>
      <c r="G239" s="11">
        <v>32</v>
      </c>
      <c r="H239" s="11">
        <v>1</v>
      </c>
    </row>
    <row r="240" spans="1:8" x14ac:dyDescent="0.3">
      <c r="A240" s="30">
        <f t="shared" si="4"/>
        <v>22</v>
      </c>
      <c r="B240" s="7">
        <v>43852</v>
      </c>
      <c r="C240" s="11">
        <v>31</v>
      </c>
      <c r="D240" s="11">
        <v>17</v>
      </c>
      <c r="E240">
        <v>4.4444444444444446</v>
      </c>
      <c r="F240" s="11">
        <v>75</v>
      </c>
      <c r="G240" s="11">
        <v>37</v>
      </c>
      <c r="H240" s="11">
        <v>0</v>
      </c>
    </row>
    <row r="241" spans="1:8" x14ac:dyDescent="0.3">
      <c r="A241" s="30">
        <f t="shared" si="4"/>
        <v>23</v>
      </c>
      <c r="B241" s="7">
        <v>43853</v>
      </c>
      <c r="C241" s="11">
        <v>31</v>
      </c>
      <c r="D241" s="11">
        <v>18</v>
      </c>
      <c r="E241">
        <v>4.166666666666667</v>
      </c>
      <c r="F241" s="11">
        <v>73</v>
      </c>
      <c r="G241" s="11">
        <v>30</v>
      </c>
      <c r="H241" s="11">
        <v>0</v>
      </c>
    </row>
    <row r="242" spans="1:8" x14ac:dyDescent="0.3">
      <c r="A242" s="30">
        <f t="shared" si="4"/>
        <v>24</v>
      </c>
      <c r="B242" s="7">
        <v>43854</v>
      </c>
      <c r="C242" s="11">
        <v>31</v>
      </c>
      <c r="D242" s="11">
        <v>18</v>
      </c>
      <c r="E242">
        <v>3.6111111111111112</v>
      </c>
      <c r="F242" s="11">
        <v>65</v>
      </c>
      <c r="G242" s="11">
        <v>26</v>
      </c>
      <c r="H242" s="11">
        <v>1</v>
      </c>
    </row>
    <row r="243" spans="1:8" x14ac:dyDescent="0.3">
      <c r="A243" s="30">
        <f t="shared" si="4"/>
        <v>25</v>
      </c>
      <c r="B243" s="7">
        <v>43855</v>
      </c>
      <c r="C243" s="11">
        <v>32</v>
      </c>
      <c r="D243" s="11">
        <v>19</v>
      </c>
      <c r="E243">
        <v>2.2222222222222223</v>
      </c>
      <c r="F243" s="11">
        <v>56</v>
      </c>
      <c r="G243" s="11">
        <v>29</v>
      </c>
      <c r="H243" s="11">
        <v>6</v>
      </c>
    </row>
    <row r="244" spans="1:8" x14ac:dyDescent="0.3">
      <c r="A244" s="30">
        <f t="shared" si="4"/>
        <v>26</v>
      </c>
      <c r="B244" s="7">
        <v>43856</v>
      </c>
      <c r="C244" s="11">
        <v>32</v>
      </c>
      <c r="D244" s="11">
        <v>19</v>
      </c>
      <c r="E244">
        <v>2.2222222222222223</v>
      </c>
      <c r="F244" s="11">
        <v>54</v>
      </c>
      <c r="G244" s="11">
        <v>27</v>
      </c>
      <c r="H244" s="11">
        <v>6</v>
      </c>
    </row>
    <row r="245" spans="1:8" x14ac:dyDescent="0.3">
      <c r="A245" s="30">
        <f t="shared" si="4"/>
        <v>27</v>
      </c>
      <c r="B245" s="7">
        <v>43857</v>
      </c>
      <c r="C245" s="11">
        <v>32</v>
      </c>
      <c r="D245" s="11">
        <v>18</v>
      </c>
      <c r="E245">
        <v>3.0555555555555558</v>
      </c>
      <c r="F245" s="11">
        <v>56</v>
      </c>
      <c r="G245" s="11">
        <v>26</v>
      </c>
      <c r="H245" s="11">
        <v>0</v>
      </c>
    </row>
    <row r="246" spans="1:8" x14ac:dyDescent="0.3">
      <c r="A246" s="30">
        <f t="shared" si="4"/>
        <v>28</v>
      </c>
      <c r="B246" s="7">
        <v>43858</v>
      </c>
      <c r="C246" s="11">
        <v>33</v>
      </c>
      <c r="D246" s="11">
        <v>19</v>
      </c>
      <c r="E246">
        <v>4.7222222222222223</v>
      </c>
      <c r="F246" s="11">
        <v>63</v>
      </c>
      <c r="G246" s="11">
        <v>27</v>
      </c>
      <c r="H246" s="11">
        <v>2</v>
      </c>
    </row>
    <row r="247" spans="1:8" x14ac:dyDescent="0.3">
      <c r="A247" s="30">
        <f t="shared" si="4"/>
        <v>29</v>
      </c>
      <c r="B247" s="7">
        <v>43859</v>
      </c>
      <c r="C247" s="11">
        <v>33</v>
      </c>
      <c r="D247" s="11">
        <v>20</v>
      </c>
      <c r="E247">
        <v>3.6111111111111112</v>
      </c>
      <c r="F247" s="11">
        <v>43</v>
      </c>
      <c r="G247" s="11">
        <v>28</v>
      </c>
      <c r="H247" s="11">
        <v>4</v>
      </c>
    </row>
    <row r="248" spans="1:8" x14ac:dyDescent="0.3">
      <c r="A248" s="30">
        <f t="shared" si="4"/>
        <v>30</v>
      </c>
      <c r="B248" s="7">
        <v>43860</v>
      </c>
      <c r="C248" s="11">
        <v>31</v>
      </c>
      <c r="D248" s="11">
        <v>17</v>
      </c>
      <c r="E248">
        <v>3.3333333333333335</v>
      </c>
      <c r="F248" s="11">
        <v>54</v>
      </c>
      <c r="G248" s="11">
        <v>30</v>
      </c>
      <c r="H248" s="11">
        <v>1</v>
      </c>
    </row>
    <row r="249" spans="1:8" x14ac:dyDescent="0.3">
      <c r="A249" s="30">
        <f t="shared" si="4"/>
        <v>31</v>
      </c>
      <c r="B249" s="7">
        <v>43861</v>
      </c>
      <c r="C249" s="11">
        <v>31</v>
      </c>
      <c r="D249" s="11">
        <v>17</v>
      </c>
      <c r="E249">
        <v>2.7777777777777777</v>
      </c>
      <c r="F249" s="11">
        <v>51</v>
      </c>
      <c r="G249" s="11">
        <v>34</v>
      </c>
      <c r="H249" s="11">
        <v>1</v>
      </c>
    </row>
    <row r="250" spans="1:8" x14ac:dyDescent="0.3">
      <c r="A250" s="30">
        <f t="shared" si="4"/>
        <v>32</v>
      </c>
      <c r="B250" s="7">
        <v>43862</v>
      </c>
      <c r="C250" s="11">
        <v>31</v>
      </c>
      <c r="D250" s="11">
        <v>17</v>
      </c>
      <c r="E250">
        <v>3.8888888888888893</v>
      </c>
      <c r="F250" s="11">
        <v>63</v>
      </c>
      <c r="G250" s="11">
        <v>28</v>
      </c>
      <c r="H250" s="11">
        <v>1</v>
      </c>
    </row>
    <row r="251" spans="1:8" x14ac:dyDescent="0.3">
      <c r="A251" s="30">
        <f t="shared" si="4"/>
        <v>33</v>
      </c>
      <c r="B251" s="7">
        <v>43863</v>
      </c>
      <c r="C251" s="11">
        <v>32</v>
      </c>
      <c r="D251" s="11">
        <v>16</v>
      </c>
      <c r="E251">
        <v>5.5555555555555554</v>
      </c>
      <c r="F251" s="11">
        <v>76</v>
      </c>
      <c r="G251" s="11">
        <v>29</v>
      </c>
      <c r="H251" s="11">
        <v>3</v>
      </c>
    </row>
    <row r="252" spans="1:8" x14ac:dyDescent="0.3">
      <c r="A252" s="30">
        <f t="shared" si="4"/>
        <v>34</v>
      </c>
      <c r="B252" s="7">
        <v>43864</v>
      </c>
      <c r="C252" s="11">
        <v>31</v>
      </c>
      <c r="D252" s="11">
        <v>17</v>
      </c>
      <c r="E252">
        <v>5.2777777777777777</v>
      </c>
      <c r="F252" s="11">
        <v>62</v>
      </c>
      <c r="G252" s="11">
        <v>36</v>
      </c>
      <c r="H252" s="11">
        <v>2</v>
      </c>
    </row>
    <row r="253" spans="1:8" x14ac:dyDescent="0.3">
      <c r="A253" s="30">
        <f t="shared" si="4"/>
        <v>35</v>
      </c>
      <c r="B253" s="7">
        <v>43865</v>
      </c>
      <c r="C253" s="11">
        <v>31</v>
      </c>
      <c r="D253" s="11">
        <v>17</v>
      </c>
      <c r="E253">
        <v>5</v>
      </c>
      <c r="F253" s="11">
        <v>58</v>
      </c>
      <c r="G253" s="11">
        <v>29</v>
      </c>
      <c r="H253" s="11">
        <v>1</v>
      </c>
    </row>
    <row r="254" spans="1:8" x14ac:dyDescent="0.3">
      <c r="A254" s="30">
        <f t="shared" si="4"/>
        <v>36</v>
      </c>
      <c r="B254" s="7">
        <v>43866</v>
      </c>
      <c r="C254" s="11">
        <v>31</v>
      </c>
      <c r="D254" s="11">
        <v>17</v>
      </c>
      <c r="E254">
        <v>4.4444444444444446</v>
      </c>
      <c r="F254" s="11">
        <v>65</v>
      </c>
      <c r="G254" s="11">
        <v>28</v>
      </c>
      <c r="H254" s="11">
        <v>3</v>
      </c>
    </row>
    <row r="255" spans="1:8" x14ac:dyDescent="0.3">
      <c r="A255" s="30">
        <f t="shared" si="4"/>
        <v>37</v>
      </c>
      <c r="B255" s="7">
        <v>43867</v>
      </c>
      <c r="C255" s="11">
        <v>31</v>
      </c>
      <c r="D255" s="11">
        <v>19</v>
      </c>
      <c r="E255">
        <v>3.3333333333333335</v>
      </c>
      <c r="F255" s="11">
        <v>59</v>
      </c>
      <c r="G255" s="11">
        <v>31</v>
      </c>
      <c r="H255" s="11">
        <v>4</v>
      </c>
    </row>
    <row r="256" spans="1:8" x14ac:dyDescent="0.3">
      <c r="A256" s="30">
        <f t="shared" si="4"/>
        <v>38</v>
      </c>
      <c r="B256" s="7">
        <v>43868</v>
      </c>
      <c r="C256" s="11">
        <v>32</v>
      </c>
      <c r="D256" s="11">
        <v>20</v>
      </c>
      <c r="E256">
        <v>5.8333333333333339</v>
      </c>
      <c r="F256" s="11">
        <v>60</v>
      </c>
      <c r="G256" s="11">
        <v>30</v>
      </c>
      <c r="H256" s="11">
        <v>5</v>
      </c>
    </row>
    <row r="257" spans="1:8" x14ac:dyDescent="0.3">
      <c r="A257" s="30">
        <f t="shared" si="4"/>
        <v>39</v>
      </c>
      <c r="B257" s="7">
        <v>43869</v>
      </c>
      <c r="C257" s="11">
        <v>32</v>
      </c>
      <c r="D257" s="11">
        <v>17</v>
      </c>
      <c r="E257">
        <v>3.6111111111111112</v>
      </c>
      <c r="F257" s="11">
        <v>89</v>
      </c>
      <c r="G257" s="11">
        <v>24</v>
      </c>
      <c r="H257" s="11">
        <v>4</v>
      </c>
    </row>
    <row r="258" spans="1:8" x14ac:dyDescent="0.3">
      <c r="A258" s="30">
        <f t="shared" si="4"/>
        <v>40</v>
      </c>
      <c r="B258" s="7">
        <v>43870</v>
      </c>
      <c r="C258" s="11">
        <v>30</v>
      </c>
      <c r="D258" s="11">
        <v>17</v>
      </c>
      <c r="E258">
        <v>3.8888888888888893</v>
      </c>
      <c r="F258" s="11">
        <v>85</v>
      </c>
      <c r="G258" s="11">
        <v>35</v>
      </c>
      <c r="H258" s="11">
        <v>4</v>
      </c>
    </row>
    <row r="259" spans="1:8" x14ac:dyDescent="0.3">
      <c r="A259" s="30">
        <f t="shared" si="4"/>
        <v>41</v>
      </c>
      <c r="B259" s="7">
        <v>43871</v>
      </c>
      <c r="C259" s="11">
        <v>27</v>
      </c>
      <c r="D259" s="11">
        <v>16</v>
      </c>
      <c r="E259">
        <v>4.166666666666667</v>
      </c>
      <c r="F259" s="11">
        <v>87</v>
      </c>
      <c r="G259" s="11">
        <v>49</v>
      </c>
      <c r="H259" s="11">
        <v>4</v>
      </c>
    </row>
    <row r="260" spans="1:8" x14ac:dyDescent="0.3">
      <c r="A260" s="30">
        <f t="shared" si="4"/>
        <v>42</v>
      </c>
      <c r="B260" s="7">
        <v>43872</v>
      </c>
      <c r="C260" s="11">
        <v>29</v>
      </c>
      <c r="D260" s="11">
        <v>16</v>
      </c>
      <c r="E260">
        <v>4.166666666666667</v>
      </c>
      <c r="F260" s="11">
        <v>85</v>
      </c>
      <c r="G260" s="11">
        <v>43</v>
      </c>
      <c r="H260" s="11">
        <v>2</v>
      </c>
    </row>
    <row r="261" spans="1:8" x14ac:dyDescent="0.3">
      <c r="A261" s="30">
        <f t="shared" si="4"/>
        <v>43</v>
      </c>
      <c r="B261" s="7">
        <v>43873</v>
      </c>
      <c r="C261" s="11">
        <v>29</v>
      </c>
      <c r="D261" s="11">
        <v>17</v>
      </c>
      <c r="E261">
        <v>3.6111111111111112</v>
      </c>
      <c r="F261" s="11">
        <v>82</v>
      </c>
      <c r="G261" s="11">
        <v>39</v>
      </c>
      <c r="H261" s="11">
        <v>3</v>
      </c>
    </row>
    <row r="262" spans="1:8" x14ac:dyDescent="0.3">
      <c r="A262" s="30">
        <f t="shared" si="4"/>
        <v>44</v>
      </c>
      <c r="B262" s="7">
        <v>43874</v>
      </c>
      <c r="C262" s="11">
        <v>30</v>
      </c>
      <c r="D262" s="11">
        <v>18</v>
      </c>
      <c r="E262">
        <v>2.7777777777777777</v>
      </c>
      <c r="F262" s="11">
        <v>47</v>
      </c>
      <c r="G262" s="11">
        <v>34</v>
      </c>
      <c r="H262" s="11">
        <v>2</v>
      </c>
    </row>
    <row r="263" spans="1:8" x14ac:dyDescent="0.3">
      <c r="A263" s="30">
        <f t="shared" si="4"/>
        <v>45</v>
      </c>
      <c r="B263" s="7">
        <v>43875</v>
      </c>
      <c r="C263" s="11">
        <v>32</v>
      </c>
      <c r="D263" s="11">
        <v>19</v>
      </c>
      <c r="E263">
        <v>2.5</v>
      </c>
      <c r="F263" s="11">
        <v>35</v>
      </c>
      <c r="G263" s="11">
        <v>18</v>
      </c>
      <c r="H263" s="11">
        <v>2</v>
      </c>
    </row>
    <row r="264" spans="1:8" x14ac:dyDescent="0.3">
      <c r="A264" s="30">
        <f t="shared" si="4"/>
        <v>46</v>
      </c>
      <c r="B264" s="7">
        <v>43876</v>
      </c>
      <c r="C264" s="11">
        <v>32</v>
      </c>
      <c r="D264" s="11">
        <v>20</v>
      </c>
      <c r="E264">
        <v>2.5</v>
      </c>
      <c r="F264" s="11">
        <v>29</v>
      </c>
      <c r="G264" s="11">
        <v>16</v>
      </c>
      <c r="H264" s="11">
        <v>4</v>
      </c>
    </row>
    <row r="265" spans="1:8" x14ac:dyDescent="0.3">
      <c r="A265" s="30">
        <f t="shared" si="4"/>
        <v>47</v>
      </c>
      <c r="B265" s="7">
        <v>43877</v>
      </c>
      <c r="C265" s="11">
        <v>33</v>
      </c>
      <c r="D265" s="11">
        <v>19</v>
      </c>
      <c r="E265">
        <v>2.5</v>
      </c>
      <c r="F265" s="11">
        <v>42</v>
      </c>
      <c r="G265" s="11">
        <v>18</v>
      </c>
      <c r="H265" s="11">
        <v>0</v>
      </c>
    </row>
    <row r="266" spans="1:8" x14ac:dyDescent="0.3">
      <c r="A266" s="30">
        <f t="shared" si="4"/>
        <v>48</v>
      </c>
      <c r="B266" s="7">
        <v>43878</v>
      </c>
      <c r="C266" s="11">
        <v>33</v>
      </c>
      <c r="D266" s="11">
        <v>19</v>
      </c>
      <c r="E266">
        <v>3.3333333333333335</v>
      </c>
      <c r="F266" s="11">
        <v>50</v>
      </c>
      <c r="G266" s="11">
        <v>19</v>
      </c>
      <c r="H266" s="11">
        <v>0</v>
      </c>
    </row>
    <row r="267" spans="1:8" x14ac:dyDescent="0.3">
      <c r="A267" s="30">
        <f t="shared" si="4"/>
        <v>49</v>
      </c>
      <c r="B267" s="7">
        <v>43879</v>
      </c>
      <c r="C267" s="11">
        <v>33</v>
      </c>
      <c r="D267" s="11">
        <v>20</v>
      </c>
      <c r="E267">
        <v>2.7777777777777777</v>
      </c>
      <c r="F267" s="11">
        <v>48</v>
      </c>
      <c r="G267" s="11">
        <v>21</v>
      </c>
      <c r="H267" s="11">
        <v>0</v>
      </c>
    </row>
    <row r="268" spans="1:8" x14ac:dyDescent="0.3">
      <c r="A268" s="30">
        <f t="shared" si="4"/>
        <v>50</v>
      </c>
      <c r="B268" s="7">
        <v>43880</v>
      </c>
      <c r="C268" s="11">
        <v>33</v>
      </c>
      <c r="D268" s="11">
        <v>20</v>
      </c>
      <c r="E268">
        <v>3.3333333333333335</v>
      </c>
      <c r="F268" s="11">
        <v>51</v>
      </c>
      <c r="G268" s="11">
        <v>21</v>
      </c>
      <c r="H268" s="11">
        <v>0</v>
      </c>
    </row>
    <row r="269" spans="1:8" x14ac:dyDescent="0.3">
      <c r="A269" s="30">
        <f t="shared" si="4"/>
        <v>51</v>
      </c>
      <c r="B269" s="7">
        <v>43881</v>
      </c>
      <c r="C269" s="11">
        <v>33</v>
      </c>
      <c r="D269" s="11">
        <v>21</v>
      </c>
      <c r="E269">
        <v>4.4444444444444446</v>
      </c>
      <c r="F269" s="11">
        <v>52</v>
      </c>
      <c r="G269" s="11">
        <v>22</v>
      </c>
      <c r="H269" s="11">
        <v>1</v>
      </c>
    </row>
    <row r="270" spans="1:8" x14ac:dyDescent="0.3">
      <c r="A270" s="30">
        <f t="shared" si="4"/>
        <v>52</v>
      </c>
      <c r="B270" s="7">
        <v>43882</v>
      </c>
      <c r="C270" s="11">
        <v>32</v>
      </c>
      <c r="D270" s="11">
        <v>16</v>
      </c>
      <c r="E270">
        <v>5</v>
      </c>
      <c r="F270" s="11">
        <v>60</v>
      </c>
      <c r="G270" s="11">
        <v>28</v>
      </c>
      <c r="H270" s="11">
        <v>0</v>
      </c>
    </row>
    <row r="271" spans="1:8" x14ac:dyDescent="0.3">
      <c r="A271" s="30">
        <f t="shared" si="4"/>
        <v>53</v>
      </c>
      <c r="B271" s="7">
        <v>43883</v>
      </c>
      <c r="C271" s="11">
        <v>32</v>
      </c>
      <c r="D271" s="11">
        <v>16</v>
      </c>
      <c r="E271">
        <v>4.7222222222222223</v>
      </c>
      <c r="F271" s="11">
        <v>50</v>
      </c>
      <c r="G271" s="11">
        <v>19</v>
      </c>
      <c r="H271" s="11">
        <v>0</v>
      </c>
    </row>
    <row r="272" spans="1:8" x14ac:dyDescent="0.3">
      <c r="A272" s="30">
        <f t="shared" si="4"/>
        <v>54</v>
      </c>
      <c r="B272" s="7">
        <v>43884</v>
      </c>
      <c r="C272" s="11">
        <v>32</v>
      </c>
      <c r="D272" s="11">
        <v>16</v>
      </c>
      <c r="E272">
        <v>4.7222222222222223</v>
      </c>
      <c r="F272" s="11">
        <v>55</v>
      </c>
      <c r="G272" s="11">
        <v>14</v>
      </c>
      <c r="H272" s="11">
        <v>0</v>
      </c>
    </row>
    <row r="273" spans="1:8" x14ac:dyDescent="0.3">
      <c r="A273" s="30">
        <f t="shared" si="4"/>
        <v>55</v>
      </c>
      <c r="B273" s="7">
        <v>43885</v>
      </c>
      <c r="C273" s="11">
        <v>32</v>
      </c>
      <c r="D273" s="11">
        <v>17</v>
      </c>
      <c r="E273">
        <v>5.2777777777777777</v>
      </c>
      <c r="F273" s="11">
        <v>61</v>
      </c>
      <c r="G273" s="11">
        <v>16</v>
      </c>
      <c r="H273" s="11">
        <v>0</v>
      </c>
    </row>
    <row r="274" spans="1:8" x14ac:dyDescent="0.3">
      <c r="A274" s="30">
        <f t="shared" si="4"/>
        <v>56</v>
      </c>
      <c r="B274" s="7">
        <v>43886</v>
      </c>
      <c r="C274" s="11">
        <v>32</v>
      </c>
      <c r="D274" s="11">
        <v>18</v>
      </c>
      <c r="E274">
        <v>4.166666666666667</v>
      </c>
      <c r="F274" s="11">
        <v>59</v>
      </c>
      <c r="G274" s="11">
        <v>21</v>
      </c>
      <c r="H274" s="11">
        <v>0</v>
      </c>
    </row>
    <row r="275" spans="1:8" x14ac:dyDescent="0.3">
      <c r="A275" s="30">
        <f t="shared" si="4"/>
        <v>57</v>
      </c>
      <c r="B275" s="7">
        <v>43887</v>
      </c>
      <c r="C275" s="11">
        <v>33</v>
      </c>
      <c r="D275" s="11">
        <v>17</v>
      </c>
      <c r="E275">
        <v>2.7777777777777777</v>
      </c>
      <c r="F275" s="11">
        <v>80</v>
      </c>
      <c r="G275" s="11">
        <v>16</v>
      </c>
      <c r="H275" s="11">
        <v>0</v>
      </c>
    </row>
    <row r="276" spans="1:8" x14ac:dyDescent="0.3">
      <c r="A276" s="30">
        <f t="shared" si="4"/>
        <v>58</v>
      </c>
      <c r="B276" s="7">
        <v>43888</v>
      </c>
      <c r="C276" s="11">
        <v>31</v>
      </c>
      <c r="D276" s="11">
        <v>18</v>
      </c>
      <c r="E276">
        <v>2.7777777777777777</v>
      </c>
      <c r="F276" s="11">
        <v>71</v>
      </c>
      <c r="G276" s="11">
        <v>28</v>
      </c>
      <c r="H276" s="11">
        <v>1</v>
      </c>
    </row>
    <row r="277" spans="1:8" x14ac:dyDescent="0.3">
      <c r="A277" s="30">
        <f t="shared" si="4"/>
        <v>59</v>
      </c>
      <c r="B277" s="7">
        <v>43889</v>
      </c>
      <c r="C277" s="11">
        <v>32</v>
      </c>
      <c r="D277" s="11">
        <v>18</v>
      </c>
      <c r="E277">
        <v>3.0555555555555558</v>
      </c>
      <c r="F277" s="11">
        <v>65</v>
      </c>
      <c r="G277" s="11">
        <v>16</v>
      </c>
      <c r="H277" s="11">
        <v>0</v>
      </c>
    </row>
    <row r="278" spans="1:8" x14ac:dyDescent="0.3">
      <c r="A278" s="30">
        <f t="shared" si="4"/>
        <v>60</v>
      </c>
      <c r="B278" s="7">
        <v>43890</v>
      </c>
      <c r="C278" s="11">
        <v>32</v>
      </c>
      <c r="D278" s="11">
        <v>18</v>
      </c>
      <c r="E278">
        <v>3.6111111111111112</v>
      </c>
      <c r="F278" s="11">
        <v>62</v>
      </c>
      <c r="G278" s="11">
        <v>19</v>
      </c>
      <c r="H278" s="11">
        <v>0</v>
      </c>
    </row>
    <row r="279" spans="1:8" x14ac:dyDescent="0.3">
      <c r="A279" s="30">
        <f t="shared" si="4"/>
        <v>61</v>
      </c>
      <c r="B279" s="7">
        <v>43891</v>
      </c>
      <c r="C279" s="11">
        <v>32</v>
      </c>
      <c r="D279" s="11">
        <v>18</v>
      </c>
      <c r="E279">
        <v>3.0555555555555558</v>
      </c>
      <c r="F279" s="11">
        <v>60</v>
      </c>
      <c r="G279" s="11">
        <v>24</v>
      </c>
      <c r="H279" s="11">
        <v>1</v>
      </c>
    </row>
    <row r="280" spans="1:8" x14ac:dyDescent="0.3">
      <c r="A280" s="30">
        <f t="shared" si="4"/>
        <v>62</v>
      </c>
      <c r="B280" s="7">
        <v>43892</v>
      </c>
      <c r="C280" s="11">
        <v>32</v>
      </c>
      <c r="D280" s="11">
        <v>19</v>
      </c>
      <c r="E280">
        <v>2.7777777777777777</v>
      </c>
      <c r="F280" s="11">
        <v>70</v>
      </c>
      <c r="G280" s="11">
        <v>31</v>
      </c>
      <c r="H280" s="11">
        <v>5</v>
      </c>
    </row>
    <row r="281" spans="1:8" x14ac:dyDescent="0.3">
      <c r="A281" s="30">
        <f t="shared" si="4"/>
        <v>63</v>
      </c>
      <c r="B281" s="7">
        <v>43893</v>
      </c>
      <c r="C281" s="11">
        <v>27</v>
      </c>
      <c r="D281" s="11">
        <v>17</v>
      </c>
      <c r="E281">
        <v>1.9444444444444446</v>
      </c>
      <c r="F281" s="11">
        <v>65</v>
      </c>
      <c r="G281" s="11">
        <v>44</v>
      </c>
      <c r="H281" s="11">
        <v>4</v>
      </c>
    </row>
    <row r="282" spans="1:8" x14ac:dyDescent="0.3">
      <c r="A282" s="30">
        <f t="shared" si="4"/>
        <v>64</v>
      </c>
      <c r="B282" s="7">
        <v>43894</v>
      </c>
      <c r="C282" s="11">
        <v>33</v>
      </c>
      <c r="D282" s="11">
        <v>19</v>
      </c>
      <c r="E282">
        <v>2.2222222222222223</v>
      </c>
      <c r="F282" s="11">
        <v>45</v>
      </c>
      <c r="G282" s="11">
        <v>25</v>
      </c>
      <c r="H282" s="11">
        <v>4</v>
      </c>
    </row>
    <row r="283" spans="1:8" x14ac:dyDescent="0.3">
      <c r="A283" s="30">
        <f t="shared" si="4"/>
        <v>65</v>
      </c>
      <c r="B283" s="7">
        <v>43895</v>
      </c>
      <c r="C283" s="11">
        <v>33</v>
      </c>
      <c r="D283" s="11">
        <v>20</v>
      </c>
      <c r="E283">
        <v>3.0555555555555558</v>
      </c>
      <c r="F283" s="11">
        <v>45</v>
      </c>
      <c r="G283" s="11">
        <v>21</v>
      </c>
      <c r="H283" s="11">
        <v>4</v>
      </c>
    </row>
    <row r="284" spans="1:8" x14ac:dyDescent="0.3">
      <c r="A284" s="30">
        <f t="shared" si="4"/>
        <v>66</v>
      </c>
      <c r="B284" s="7">
        <v>43896</v>
      </c>
      <c r="C284" s="11">
        <v>33</v>
      </c>
      <c r="D284" s="11">
        <v>20</v>
      </c>
      <c r="E284">
        <v>3.3333333333333335</v>
      </c>
      <c r="F284" s="11">
        <v>50</v>
      </c>
      <c r="G284" s="11">
        <v>16</v>
      </c>
      <c r="H284" s="11">
        <v>3</v>
      </c>
    </row>
    <row r="285" spans="1:8" x14ac:dyDescent="0.3">
      <c r="A285" s="30">
        <f t="shared" ref="A285:A348" si="5">A284+1</f>
        <v>67</v>
      </c>
      <c r="B285" s="7">
        <v>43897</v>
      </c>
      <c r="C285" s="11">
        <v>33</v>
      </c>
      <c r="D285" s="11">
        <v>18</v>
      </c>
      <c r="E285">
        <v>4.4444444444444446</v>
      </c>
      <c r="F285" s="11">
        <v>62</v>
      </c>
      <c r="G285" s="11">
        <v>25</v>
      </c>
      <c r="H285" s="11">
        <v>1</v>
      </c>
    </row>
    <row r="286" spans="1:8" x14ac:dyDescent="0.3">
      <c r="A286" s="30">
        <f t="shared" si="5"/>
        <v>68</v>
      </c>
      <c r="B286" s="7">
        <v>43898</v>
      </c>
      <c r="C286" s="11">
        <v>33</v>
      </c>
      <c r="D286" s="11">
        <v>19</v>
      </c>
      <c r="E286">
        <v>3.6111111111111112</v>
      </c>
      <c r="F286" s="11">
        <v>72</v>
      </c>
      <c r="G286" s="11">
        <v>23</v>
      </c>
      <c r="H286" s="11">
        <v>1</v>
      </c>
    </row>
    <row r="287" spans="1:8" x14ac:dyDescent="0.3">
      <c r="A287" s="30">
        <f t="shared" si="5"/>
        <v>69</v>
      </c>
      <c r="B287" s="7">
        <v>43899</v>
      </c>
      <c r="C287" s="11">
        <v>33</v>
      </c>
      <c r="D287" s="11">
        <v>19</v>
      </c>
      <c r="E287">
        <v>4.4444444444444446</v>
      </c>
      <c r="F287" s="11">
        <v>74</v>
      </c>
      <c r="G287" s="11">
        <v>32</v>
      </c>
      <c r="H287" s="11">
        <v>4</v>
      </c>
    </row>
    <row r="288" spans="1:8" x14ac:dyDescent="0.3">
      <c r="A288" s="30">
        <f t="shared" si="5"/>
        <v>70</v>
      </c>
      <c r="B288" s="7">
        <v>43900</v>
      </c>
      <c r="C288" s="11">
        <v>36</v>
      </c>
      <c r="D288" s="11">
        <v>21</v>
      </c>
      <c r="E288">
        <v>5</v>
      </c>
      <c r="F288" s="11">
        <v>51</v>
      </c>
      <c r="G288" s="11">
        <v>17</v>
      </c>
      <c r="H288" s="11">
        <v>2</v>
      </c>
    </row>
    <row r="289" spans="1:8" x14ac:dyDescent="0.3">
      <c r="A289" s="30">
        <f t="shared" si="5"/>
        <v>71</v>
      </c>
      <c r="B289" s="7">
        <v>43901</v>
      </c>
      <c r="C289" s="11">
        <v>36</v>
      </c>
      <c r="D289" s="11">
        <v>21</v>
      </c>
      <c r="E289">
        <v>5</v>
      </c>
      <c r="F289" s="11">
        <v>57</v>
      </c>
      <c r="G289" s="11">
        <v>20</v>
      </c>
      <c r="H289" s="11">
        <v>3</v>
      </c>
    </row>
    <row r="290" spans="1:8" x14ac:dyDescent="0.3">
      <c r="A290" s="30">
        <f t="shared" si="5"/>
        <v>72</v>
      </c>
      <c r="B290" s="7">
        <v>43902</v>
      </c>
      <c r="C290" s="11">
        <v>32</v>
      </c>
      <c r="D290" s="11">
        <v>20</v>
      </c>
      <c r="E290">
        <v>3.3333333333333335</v>
      </c>
      <c r="F290" s="11">
        <v>60</v>
      </c>
      <c r="G290" s="11">
        <v>36</v>
      </c>
      <c r="H290" s="11">
        <v>5</v>
      </c>
    </row>
    <row r="291" spans="1:8" x14ac:dyDescent="0.3">
      <c r="A291" s="30">
        <f t="shared" si="5"/>
        <v>73</v>
      </c>
      <c r="B291" s="7">
        <v>43903</v>
      </c>
      <c r="C291" s="11">
        <v>33</v>
      </c>
      <c r="D291" s="11">
        <v>21</v>
      </c>
      <c r="E291">
        <v>4.166666666666667</v>
      </c>
      <c r="F291" s="11">
        <v>58</v>
      </c>
      <c r="G291" s="11">
        <v>29</v>
      </c>
      <c r="H291" s="11">
        <v>5</v>
      </c>
    </row>
    <row r="292" spans="1:8" x14ac:dyDescent="0.3">
      <c r="A292" s="30">
        <f t="shared" si="5"/>
        <v>74</v>
      </c>
      <c r="B292" s="7">
        <v>43904</v>
      </c>
      <c r="C292" s="11">
        <v>32</v>
      </c>
      <c r="D292" s="11">
        <v>20</v>
      </c>
      <c r="E292">
        <v>3.6111111111111112</v>
      </c>
      <c r="F292" s="11">
        <v>54</v>
      </c>
      <c r="G292" s="11">
        <v>32</v>
      </c>
      <c r="H292" s="11">
        <v>4</v>
      </c>
    </row>
    <row r="293" spans="1:8" x14ac:dyDescent="0.3">
      <c r="A293" s="30">
        <f t="shared" si="5"/>
        <v>75</v>
      </c>
      <c r="B293" s="7">
        <v>43905</v>
      </c>
      <c r="C293" s="11">
        <v>33</v>
      </c>
      <c r="D293" s="11">
        <v>20</v>
      </c>
      <c r="E293">
        <v>3.8888888888888893</v>
      </c>
      <c r="F293" s="11">
        <v>45</v>
      </c>
      <c r="G293" s="11">
        <v>22</v>
      </c>
      <c r="H293" s="11">
        <v>2</v>
      </c>
    </row>
    <row r="294" spans="1:8" x14ac:dyDescent="0.3">
      <c r="A294" s="30">
        <f t="shared" si="5"/>
        <v>76</v>
      </c>
      <c r="B294" s="7">
        <v>43906</v>
      </c>
      <c r="C294" s="11">
        <v>34</v>
      </c>
      <c r="D294" s="11">
        <v>20</v>
      </c>
      <c r="E294">
        <v>5</v>
      </c>
      <c r="F294" s="11">
        <v>38</v>
      </c>
      <c r="G294" s="11">
        <v>21</v>
      </c>
      <c r="H294" s="11">
        <v>3</v>
      </c>
    </row>
    <row r="295" spans="1:8" x14ac:dyDescent="0.3">
      <c r="A295" s="30">
        <f t="shared" si="5"/>
        <v>77</v>
      </c>
      <c r="B295" s="7">
        <v>43907</v>
      </c>
      <c r="C295" s="11">
        <v>34</v>
      </c>
      <c r="D295" s="11">
        <v>21</v>
      </c>
      <c r="E295">
        <v>4.166666666666667</v>
      </c>
      <c r="F295" s="11">
        <v>54</v>
      </c>
      <c r="G295" s="11">
        <v>22</v>
      </c>
      <c r="H295" s="11">
        <v>0</v>
      </c>
    </row>
    <row r="296" spans="1:8" x14ac:dyDescent="0.3">
      <c r="A296" s="30">
        <f t="shared" si="5"/>
        <v>78</v>
      </c>
      <c r="B296" s="7">
        <v>43908</v>
      </c>
      <c r="C296" s="11">
        <v>35</v>
      </c>
      <c r="D296" s="11">
        <v>21</v>
      </c>
      <c r="E296">
        <v>4.4444444444444446</v>
      </c>
      <c r="F296" s="11">
        <v>44</v>
      </c>
      <c r="G296" s="11">
        <v>23</v>
      </c>
      <c r="H296" s="11">
        <v>1</v>
      </c>
    </row>
    <row r="297" spans="1:8" x14ac:dyDescent="0.3">
      <c r="A297" s="30">
        <f t="shared" si="5"/>
        <v>79</v>
      </c>
      <c r="B297" s="7">
        <v>43909</v>
      </c>
      <c r="C297" s="11">
        <v>36</v>
      </c>
      <c r="D297" s="11">
        <v>21</v>
      </c>
      <c r="E297">
        <v>2.2222222222222223</v>
      </c>
      <c r="F297" s="11">
        <v>45</v>
      </c>
      <c r="G297" s="11">
        <v>18</v>
      </c>
      <c r="H297" s="11">
        <v>3</v>
      </c>
    </row>
    <row r="298" spans="1:8" x14ac:dyDescent="0.3">
      <c r="A298" s="30">
        <f t="shared" si="5"/>
        <v>80</v>
      </c>
      <c r="B298" s="7">
        <v>43910</v>
      </c>
      <c r="C298" s="11">
        <v>33</v>
      </c>
      <c r="D298" s="11">
        <v>20</v>
      </c>
      <c r="E298">
        <v>3.0555555555555558</v>
      </c>
      <c r="F298" s="11">
        <v>49</v>
      </c>
      <c r="G298" s="11">
        <v>23</v>
      </c>
      <c r="H298" s="11">
        <v>4</v>
      </c>
    </row>
    <row r="299" spans="1:8" x14ac:dyDescent="0.3">
      <c r="A299" s="30">
        <f t="shared" si="5"/>
        <v>81</v>
      </c>
      <c r="B299" s="7">
        <v>43911</v>
      </c>
      <c r="C299" s="11">
        <v>36</v>
      </c>
      <c r="D299" s="11">
        <v>19</v>
      </c>
      <c r="E299">
        <v>3.6111111111111112</v>
      </c>
      <c r="F299" s="11">
        <v>62</v>
      </c>
      <c r="G299" s="11">
        <v>21</v>
      </c>
      <c r="H299" s="11">
        <v>3</v>
      </c>
    </row>
    <row r="300" spans="1:8" x14ac:dyDescent="0.3">
      <c r="A300" s="30">
        <f t="shared" si="5"/>
        <v>82</v>
      </c>
      <c r="B300" s="7">
        <v>43912</v>
      </c>
      <c r="C300" s="11">
        <v>35</v>
      </c>
      <c r="D300" s="11">
        <v>20</v>
      </c>
      <c r="E300">
        <v>2.5</v>
      </c>
      <c r="F300" s="11">
        <v>75</v>
      </c>
      <c r="G300" s="11">
        <v>12</v>
      </c>
      <c r="H300" s="11">
        <v>0</v>
      </c>
    </row>
    <row r="301" spans="1:8" x14ac:dyDescent="0.3">
      <c r="A301" s="30">
        <f t="shared" si="5"/>
        <v>83</v>
      </c>
      <c r="B301" s="7">
        <v>43913</v>
      </c>
      <c r="C301" s="11">
        <v>35</v>
      </c>
      <c r="D301" s="11">
        <v>19</v>
      </c>
      <c r="E301">
        <v>3.8888888888888893</v>
      </c>
      <c r="F301" s="11">
        <v>70</v>
      </c>
      <c r="G301" s="11">
        <v>22</v>
      </c>
      <c r="H301" s="11">
        <v>3</v>
      </c>
    </row>
    <row r="302" spans="1:8" x14ac:dyDescent="0.3">
      <c r="A302" s="30">
        <f t="shared" si="5"/>
        <v>84</v>
      </c>
      <c r="B302" s="7">
        <v>43914</v>
      </c>
      <c r="C302" s="11">
        <v>36</v>
      </c>
      <c r="D302" s="11">
        <v>21</v>
      </c>
      <c r="E302">
        <v>3.8888888888888893</v>
      </c>
      <c r="F302" s="11">
        <v>55</v>
      </c>
      <c r="G302" s="11">
        <v>20</v>
      </c>
      <c r="H302" s="11">
        <v>2</v>
      </c>
    </row>
    <row r="303" spans="1:8" x14ac:dyDescent="0.3">
      <c r="A303" s="30">
        <f t="shared" si="5"/>
        <v>85</v>
      </c>
      <c r="B303" s="7">
        <v>43915</v>
      </c>
      <c r="C303" s="11">
        <v>36</v>
      </c>
      <c r="D303" s="11">
        <v>21</v>
      </c>
      <c r="E303">
        <v>3.6111111111111112</v>
      </c>
      <c r="F303" s="11">
        <v>41</v>
      </c>
      <c r="G303" s="11">
        <v>19</v>
      </c>
      <c r="H303" s="11">
        <v>1</v>
      </c>
    </row>
    <row r="304" spans="1:8" x14ac:dyDescent="0.3">
      <c r="A304" s="30">
        <f t="shared" si="5"/>
        <v>86</v>
      </c>
      <c r="B304" s="7">
        <v>43916</v>
      </c>
      <c r="C304" s="11">
        <v>35</v>
      </c>
      <c r="D304" s="11">
        <v>21</v>
      </c>
      <c r="E304">
        <v>3.0555555555555558</v>
      </c>
      <c r="F304" s="11">
        <v>37</v>
      </c>
      <c r="G304" s="11">
        <v>22</v>
      </c>
      <c r="H304" s="11">
        <v>3</v>
      </c>
    </row>
    <row r="305" spans="1:8" x14ac:dyDescent="0.3">
      <c r="A305" s="30">
        <f t="shared" si="5"/>
        <v>87</v>
      </c>
      <c r="B305" s="7">
        <v>43917</v>
      </c>
      <c r="C305" s="11">
        <v>37</v>
      </c>
      <c r="D305" s="11">
        <v>22</v>
      </c>
      <c r="E305">
        <v>4.7222222222222223</v>
      </c>
      <c r="F305" s="11">
        <v>33</v>
      </c>
      <c r="G305" s="11">
        <v>20</v>
      </c>
      <c r="H305" s="11">
        <v>0</v>
      </c>
    </row>
    <row r="306" spans="1:8" x14ac:dyDescent="0.3">
      <c r="A306" s="30">
        <f t="shared" si="5"/>
        <v>88</v>
      </c>
      <c r="B306" s="7">
        <v>43918</v>
      </c>
      <c r="C306" s="11">
        <v>37</v>
      </c>
      <c r="D306" s="11">
        <v>21</v>
      </c>
      <c r="E306">
        <v>3.8888888888888893</v>
      </c>
      <c r="F306" s="11">
        <v>45</v>
      </c>
      <c r="G306" s="11">
        <v>18</v>
      </c>
      <c r="H306" s="11">
        <v>2</v>
      </c>
    </row>
    <row r="307" spans="1:8" x14ac:dyDescent="0.3">
      <c r="A307" s="30">
        <f t="shared" si="5"/>
        <v>89</v>
      </c>
      <c r="B307" s="7">
        <v>43919</v>
      </c>
      <c r="C307" s="11">
        <v>36</v>
      </c>
      <c r="D307" s="11">
        <v>22</v>
      </c>
      <c r="E307">
        <v>3.3333333333333335</v>
      </c>
      <c r="F307" s="11">
        <v>39</v>
      </c>
      <c r="G307" s="11">
        <v>23</v>
      </c>
      <c r="H307" s="11">
        <v>3</v>
      </c>
    </row>
    <row r="308" spans="1:8" x14ac:dyDescent="0.3">
      <c r="A308" s="30">
        <f t="shared" si="5"/>
        <v>90</v>
      </c>
      <c r="B308" s="7">
        <v>43920</v>
      </c>
      <c r="C308" s="11">
        <v>35</v>
      </c>
      <c r="D308" s="11">
        <v>21</v>
      </c>
      <c r="E308">
        <v>2.5</v>
      </c>
      <c r="F308" s="11">
        <v>41</v>
      </c>
      <c r="G308" s="11">
        <v>25</v>
      </c>
      <c r="H308" s="11">
        <v>2</v>
      </c>
    </row>
    <row r="309" spans="1:8" x14ac:dyDescent="0.3">
      <c r="A309" s="30">
        <f t="shared" si="5"/>
        <v>91</v>
      </c>
      <c r="B309" s="7">
        <v>43921</v>
      </c>
      <c r="C309" s="11">
        <v>36</v>
      </c>
      <c r="D309" s="11">
        <v>22</v>
      </c>
      <c r="E309">
        <v>3.0555555555555558</v>
      </c>
      <c r="F309" s="11">
        <v>48</v>
      </c>
      <c r="G309" s="11">
        <v>23</v>
      </c>
      <c r="H309" s="11">
        <v>1</v>
      </c>
    </row>
    <row r="310" spans="1:8" x14ac:dyDescent="0.3">
      <c r="A310" s="30">
        <f t="shared" si="5"/>
        <v>92</v>
      </c>
      <c r="B310" s="7">
        <v>43922</v>
      </c>
      <c r="C310" s="11">
        <v>37</v>
      </c>
      <c r="D310" s="11">
        <v>24</v>
      </c>
      <c r="E310">
        <v>2.7777777777777777</v>
      </c>
      <c r="F310" s="11">
        <v>34</v>
      </c>
      <c r="G310" s="11">
        <v>16</v>
      </c>
      <c r="H310" s="11">
        <v>5</v>
      </c>
    </row>
    <row r="311" spans="1:8" x14ac:dyDescent="0.3">
      <c r="A311" s="30">
        <f t="shared" si="5"/>
        <v>93</v>
      </c>
      <c r="B311" s="7">
        <v>43923</v>
      </c>
      <c r="C311" s="11">
        <v>36</v>
      </c>
      <c r="D311" s="11">
        <v>23</v>
      </c>
      <c r="E311">
        <v>3.0555555555555558</v>
      </c>
      <c r="F311" s="11">
        <v>36</v>
      </c>
      <c r="G311" s="11">
        <v>19</v>
      </c>
      <c r="H311" s="11">
        <v>3</v>
      </c>
    </row>
    <row r="312" spans="1:8" x14ac:dyDescent="0.3">
      <c r="A312" s="30">
        <f t="shared" si="5"/>
        <v>94</v>
      </c>
      <c r="B312" s="7">
        <v>43924</v>
      </c>
      <c r="C312" s="11">
        <v>36</v>
      </c>
      <c r="D312" s="11">
        <v>22</v>
      </c>
      <c r="E312">
        <v>2.5</v>
      </c>
      <c r="F312" s="11">
        <v>39</v>
      </c>
      <c r="G312" s="11">
        <v>19</v>
      </c>
      <c r="H312" s="11">
        <v>4</v>
      </c>
    </row>
    <row r="313" spans="1:8" x14ac:dyDescent="0.3">
      <c r="A313" s="30">
        <f t="shared" si="5"/>
        <v>95</v>
      </c>
      <c r="B313" s="7">
        <v>43925</v>
      </c>
      <c r="C313" s="11">
        <v>38</v>
      </c>
      <c r="D313" s="11">
        <v>21</v>
      </c>
      <c r="E313">
        <v>2.7777777777777777</v>
      </c>
      <c r="F313" s="11">
        <v>50</v>
      </c>
      <c r="G313" s="11">
        <v>21</v>
      </c>
      <c r="H313" s="11">
        <v>4</v>
      </c>
    </row>
    <row r="314" spans="1:8" x14ac:dyDescent="0.3">
      <c r="A314" s="30">
        <f t="shared" si="5"/>
        <v>96</v>
      </c>
      <c r="B314" s="7">
        <v>43926</v>
      </c>
      <c r="C314" s="11">
        <v>36</v>
      </c>
      <c r="D314" s="11">
        <v>21</v>
      </c>
      <c r="E314">
        <v>3.0555555555555558</v>
      </c>
      <c r="F314" s="11">
        <v>35</v>
      </c>
      <c r="G314" s="11">
        <v>18</v>
      </c>
      <c r="H314" s="11">
        <v>5</v>
      </c>
    </row>
    <row r="315" spans="1:8" x14ac:dyDescent="0.3">
      <c r="A315" s="30">
        <f t="shared" si="5"/>
        <v>97</v>
      </c>
      <c r="B315" s="7">
        <v>43927</v>
      </c>
      <c r="C315" s="11">
        <v>38</v>
      </c>
      <c r="D315" s="11">
        <v>23</v>
      </c>
      <c r="E315">
        <v>3.6111111111111112</v>
      </c>
      <c r="F315" s="11">
        <v>51</v>
      </c>
      <c r="G315" s="11">
        <v>16</v>
      </c>
      <c r="H315" s="11">
        <v>5</v>
      </c>
    </row>
    <row r="316" spans="1:8" x14ac:dyDescent="0.3">
      <c r="A316" s="30">
        <f t="shared" si="5"/>
        <v>98</v>
      </c>
      <c r="B316" s="7">
        <v>43928</v>
      </c>
      <c r="C316" s="11">
        <v>38</v>
      </c>
      <c r="D316" s="11">
        <v>21</v>
      </c>
      <c r="E316">
        <v>3.8888888888888893</v>
      </c>
      <c r="F316" s="11">
        <v>54</v>
      </c>
      <c r="G316" s="11">
        <v>26</v>
      </c>
      <c r="H316" s="11">
        <v>5</v>
      </c>
    </row>
    <row r="317" spans="1:8" x14ac:dyDescent="0.3">
      <c r="A317" s="30">
        <f t="shared" si="5"/>
        <v>99</v>
      </c>
      <c r="B317" s="7">
        <v>43929</v>
      </c>
      <c r="C317" s="11">
        <v>38</v>
      </c>
      <c r="D317" s="11">
        <v>22</v>
      </c>
      <c r="E317">
        <v>3.8888888888888893</v>
      </c>
      <c r="F317" s="11">
        <v>54</v>
      </c>
      <c r="G317" s="11">
        <v>17</v>
      </c>
      <c r="H317" s="11">
        <v>3</v>
      </c>
    </row>
    <row r="318" spans="1:8" x14ac:dyDescent="0.3">
      <c r="A318" s="30">
        <f t="shared" si="5"/>
        <v>100</v>
      </c>
      <c r="B318" s="7">
        <v>43930</v>
      </c>
      <c r="C318" s="11">
        <v>38</v>
      </c>
      <c r="D318" s="11">
        <v>21</v>
      </c>
      <c r="E318">
        <v>3.3333333333333335</v>
      </c>
      <c r="F318" s="11">
        <v>72</v>
      </c>
      <c r="G318" s="11">
        <v>10</v>
      </c>
      <c r="H318" s="11">
        <v>0</v>
      </c>
    </row>
    <row r="319" spans="1:8" x14ac:dyDescent="0.3">
      <c r="A319" s="30">
        <f t="shared" si="5"/>
        <v>101</v>
      </c>
      <c r="B319" s="7">
        <v>43931</v>
      </c>
      <c r="C319" s="11">
        <v>38</v>
      </c>
      <c r="D319" s="11">
        <v>22</v>
      </c>
      <c r="E319">
        <v>3.3333333333333335</v>
      </c>
      <c r="F319" s="11">
        <v>56</v>
      </c>
      <c r="G319" s="11">
        <v>13</v>
      </c>
      <c r="H319" s="11">
        <v>1</v>
      </c>
    </row>
    <row r="320" spans="1:8" x14ac:dyDescent="0.3">
      <c r="A320" s="30">
        <f t="shared" si="5"/>
        <v>102</v>
      </c>
      <c r="B320" s="7">
        <v>43932</v>
      </c>
      <c r="C320" s="11">
        <v>37</v>
      </c>
      <c r="D320" s="11">
        <v>22</v>
      </c>
      <c r="E320">
        <v>4.166666666666667</v>
      </c>
      <c r="F320" s="11">
        <v>43</v>
      </c>
      <c r="G320" s="11">
        <v>19</v>
      </c>
      <c r="H320" s="11">
        <v>3</v>
      </c>
    </row>
    <row r="321" spans="1:8" x14ac:dyDescent="0.3">
      <c r="A321" s="30">
        <f t="shared" si="5"/>
        <v>103</v>
      </c>
      <c r="B321" s="7">
        <v>43933</v>
      </c>
      <c r="C321" s="11">
        <v>37</v>
      </c>
      <c r="D321" s="11">
        <v>23</v>
      </c>
      <c r="E321">
        <v>3.0555555555555558</v>
      </c>
      <c r="F321" s="11">
        <v>32</v>
      </c>
      <c r="G321" s="11">
        <v>14</v>
      </c>
      <c r="H321" s="11">
        <v>4</v>
      </c>
    </row>
    <row r="322" spans="1:8" x14ac:dyDescent="0.3">
      <c r="A322" s="30">
        <f t="shared" si="5"/>
        <v>104</v>
      </c>
      <c r="B322" s="7">
        <v>43934</v>
      </c>
      <c r="C322" s="11">
        <v>38</v>
      </c>
      <c r="D322" s="11">
        <v>23</v>
      </c>
      <c r="E322">
        <v>3.3333333333333335</v>
      </c>
      <c r="F322" s="11">
        <v>35</v>
      </c>
      <c r="G322" s="11">
        <v>11</v>
      </c>
      <c r="H322" s="11">
        <v>1</v>
      </c>
    </row>
    <row r="323" spans="1:8" x14ac:dyDescent="0.3">
      <c r="A323" s="30">
        <f t="shared" si="5"/>
        <v>105</v>
      </c>
      <c r="B323" s="7">
        <v>43935</v>
      </c>
      <c r="C323" s="11">
        <v>40</v>
      </c>
      <c r="D323" s="11">
        <v>25</v>
      </c>
      <c r="E323">
        <v>4.4444444444444446</v>
      </c>
      <c r="F323" s="11">
        <v>26</v>
      </c>
      <c r="G323" s="11">
        <v>12</v>
      </c>
      <c r="H323" s="11">
        <v>4</v>
      </c>
    </row>
    <row r="324" spans="1:8" x14ac:dyDescent="0.3">
      <c r="A324" s="30">
        <f t="shared" si="5"/>
        <v>106</v>
      </c>
      <c r="B324" s="7">
        <v>43936</v>
      </c>
      <c r="C324" s="11">
        <v>39</v>
      </c>
      <c r="D324" s="11">
        <v>23</v>
      </c>
      <c r="E324">
        <v>3.8888888888888893</v>
      </c>
      <c r="F324" s="11">
        <v>45</v>
      </c>
      <c r="G324" s="11">
        <v>13</v>
      </c>
      <c r="H324" s="11">
        <v>4</v>
      </c>
    </row>
    <row r="325" spans="1:8" x14ac:dyDescent="0.3">
      <c r="A325" s="30">
        <f t="shared" si="5"/>
        <v>107</v>
      </c>
      <c r="B325" s="7">
        <v>43937</v>
      </c>
      <c r="C325" s="11">
        <v>38</v>
      </c>
      <c r="D325" s="11">
        <v>23</v>
      </c>
      <c r="E325">
        <v>4.166666666666667</v>
      </c>
      <c r="F325" s="11">
        <v>31</v>
      </c>
      <c r="G325" s="11">
        <v>13</v>
      </c>
      <c r="H325" s="11">
        <v>2</v>
      </c>
    </row>
    <row r="326" spans="1:8" x14ac:dyDescent="0.3">
      <c r="A326" s="30">
        <f t="shared" si="5"/>
        <v>108</v>
      </c>
      <c r="B326" s="7">
        <v>43938</v>
      </c>
      <c r="C326" s="11">
        <v>38</v>
      </c>
      <c r="D326" s="11">
        <v>23</v>
      </c>
      <c r="E326">
        <v>3.6111111111111112</v>
      </c>
      <c r="F326" s="11">
        <v>35</v>
      </c>
      <c r="G326" s="11">
        <v>14</v>
      </c>
      <c r="H326" s="11">
        <v>1</v>
      </c>
    </row>
    <row r="327" spans="1:8" x14ac:dyDescent="0.3">
      <c r="A327" s="30">
        <f t="shared" si="5"/>
        <v>109</v>
      </c>
      <c r="B327" s="7">
        <v>43939</v>
      </c>
      <c r="C327" s="11">
        <v>38</v>
      </c>
      <c r="D327" s="11">
        <v>25</v>
      </c>
      <c r="E327">
        <v>3.8888888888888893</v>
      </c>
      <c r="F327" s="11">
        <v>29</v>
      </c>
      <c r="G327" s="11">
        <v>18</v>
      </c>
      <c r="H327" s="11">
        <v>4</v>
      </c>
    </row>
    <row r="328" spans="1:8" x14ac:dyDescent="0.3">
      <c r="A328" s="30">
        <f t="shared" si="5"/>
        <v>110</v>
      </c>
      <c r="B328" s="7">
        <v>43940</v>
      </c>
      <c r="C328" s="11">
        <v>38</v>
      </c>
      <c r="D328" s="11">
        <v>23</v>
      </c>
      <c r="E328">
        <v>3.3333333333333335</v>
      </c>
      <c r="F328" s="11">
        <v>57</v>
      </c>
      <c r="G328" s="11">
        <v>16</v>
      </c>
      <c r="H328" s="11">
        <v>5</v>
      </c>
    </row>
    <row r="329" spans="1:8" x14ac:dyDescent="0.3">
      <c r="A329" s="30">
        <f t="shared" si="5"/>
        <v>111</v>
      </c>
      <c r="B329" s="7">
        <v>43941</v>
      </c>
      <c r="C329" s="11">
        <v>38</v>
      </c>
      <c r="D329" s="11">
        <v>22</v>
      </c>
      <c r="E329">
        <v>3.3333333333333335</v>
      </c>
      <c r="F329" s="11">
        <v>66</v>
      </c>
      <c r="G329" s="11">
        <v>21</v>
      </c>
      <c r="H329" s="11">
        <v>2</v>
      </c>
    </row>
    <row r="330" spans="1:8" x14ac:dyDescent="0.3">
      <c r="A330" s="30">
        <f t="shared" si="5"/>
        <v>112</v>
      </c>
      <c r="B330" s="7">
        <v>43942</v>
      </c>
      <c r="C330" s="11">
        <v>38</v>
      </c>
      <c r="D330" s="11">
        <v>25</v>
      </c>
      <c r="E330">
        <v>3.8888888888888893</v>
      </c>
      <c r="F330" s="11">
        <v>36</v>
      </c>
      <c r="G330" s="11">
        <v>16</v>
      </c>
      <c r="H330" s="11">
        <v>5</v>
      </c>
    </row>
    <row r="331" spans="1:8" x14ac:dyDescent="0.3">
      <c r="A331" s="30">
        <f t="shared" si="5"/>
        <v>113</v>
      </c>
      <c r="B331" s="7">
        <v>43943</v>
      </c>
      <c r="C331" s="11">
        <v>38</v>
      </c>
      <c r="D331" s="11">
        <v>25</v>
      </c>
      <c r="E331">
        <v>4.166666666666667</v>
      </c>
      <c r="F331" s="11">
        <v>31</v>
      </c>
      <c r="G331" s="11">
        <v>17</v>
      </c>
      <c r="H331" s="11">
        <v>6</v>
      </c>
    </row>
    <row r="332" spans="1:8" x14ac:dyDescent="0.3">
      <c r="A332" s="30">
        <f t="shared" si="5"/>
        <v>114</v>
      </c>
      <c r="B332" s="7">
        <v>43944</v>
      </c>
      <c r="C332" s="11">
        <v>39</v>
      </c>
      <c r="D332" s="11">
        <v>25</v>
      </c>
      <c r="E332">
        <v>3.6111111111111112</v>
      </c>
      <c r="F332" s="11">
        <v>36</v>
      </c>
      <c r="G332" s="11">
        <v>16</v>
      </c>
      <c r="H332" s="11">
        <v>3</v>
      </c>
    </row>
    <row r="333" spans="1:8" x14ac:dyDescent="0.3">
      <c r="A333" s="30">
        <f t="shared" si="5"/>
        <v>115</v>
      </c>
      <c r="B333" s="7">
        <v>43945</v>
      </c>
      <c r="C333" s="11">
        <v>40</v>
      </c>
      <c r="D333" s="11">
        <v>26</v>
      </c>
      <c r="E333">
        <v>3.8888888888888893</v>
      </c>
      <c r="F333" s="11">
        <v>42</v>
      </c>
      <c r="G333" s="11">
        <v>11</v>
      </c>
      <c r="H333" s="11">
        <v>4</v>
      </c>
    </row>
    <row r="334" spans="1:8" x14ac:dyDescent="0.3">
      <c r="A334" s="30">
        <f t="shared" si="5"/>
        <v>116</v>
      </c>
      <c r="B334" s="7">
        <v>43946</v>
      </c>
      <c r="C334" s="11">
        <v>40</v>
      </c>
      <c r="D334" s="11">
        <v>25</v>
      </c>
      <c r="E334">
        <v>2.7777777777777777</v>
      </c>
      <c r="F334" s="11">
        <v>47</v>
      </c>
      <c r="G334" s="11">
        <v>13</v>
      </c>
      <c r="H334" s="11">
        <v>7</v>
      </c>
    </row>
    <row r="335" spans="1:8" x14ac:dyDescent="0.3">
      <c r="A335" s="30">
        <f t="shared" si="5"/>
        <v>117</v>
      </c>
      <c r="B335" s="7">
        <v>43947</v>
      </c>
      <c r="C335" s="11">
        <v>40</v>
      </c>
      <c r="D335" s="11">
        <v>24</v>
      </c>
      <c r="E335">
        <v>2.7777777777777777</v>
      </c>
      <c r="F335" s="11">
        <v>43</v>
      </c>
      <c r="G335" s="11">
        <v>14</v>
      </c>
      <c r="H335" s="11">
        <v>4</v>
      </c>
    </row>
    <row r="336" spans="1:8" x14ac:dyDescent="0.3">
      <c r="A336" s="30">
        <f t="shared" si="5"/>
        <v>118</v>
      </c>
      <c r="B336" s="7">
        <v>43948</v>
      </c>
      <c r="C336" s="11">
        <v>40</v>
      </c>
      <c r="D336" s="11">
        <v>21</v>
      </c>
      <c r="E336">
        <v>3.8888888888888893</v>
      </c>
      <c r="F336" s="11">
        <v>70</v>
      </c>
      <c r="G336" s="11">
        <v>15</v>
      </c>
      <c r="H336" s="11">
        <v>2</v>
      </c>
    </row>
    <row r="337" spans="1:8" x14ac:dyDescent="0.3">
      <c r="A337" s="30">
        <f t="shared" si="5"/>
        <v>119</v>
      </c>
      <c r="B337" s="7">
        <v>43949</v>
      </c>
      <c r="C337" s="11">
        <v>39</v>
      </c>
      <c r="D337" s="11">
        <v>21</v>
      </c>
      <c r="E337">
        <v>4.4444444444444446</v>
      </c>
      <c r="F337" s="11">
        <v>71</v>
      </c>
      <c r="G337" s="11">
        <v>17</v>
      </c>
      <c r="H337" s="11">
        <v>3</v>
      </c>
    </row>
    <row r="338" spans="1:8" x14ac:dyDescent="0.3">
      <c r="A338" s="30">
        <f t="shared" si="5"/>
        <v>120</v>
      </c>
      <c r="B338" s="7">
        <v>43950</v>
      </c>
      <c r="C338" s="11">
        <v>37</v>
      </c>
      <c r="D338" s="11">
        <v>22</v>
      </c>
      <c r="E338">
        <v>4.7222222222222223</v>
      </c>
      <c r="F338" s="11">
        <v>46</v>
      </c>
      <c r="G338" s="11">
        <v>24</v>
      </c>
      <c r="H338" s="11">
        <v>5</v>
      </c>
    </row>
    <row r="339" spans="1:8" x14ac:dyDescent="0.3">
      <c r="A339" s="30">
        <f t="shared" si="5"/>
        <v>121</v>
      </c>
      <c r="B339" s="7">
        <v>43951</v>
      </c>
      <c r="C339" s="11">
        <v>37</v>
      </c>
      <c r="D339" s="11">
        <v>22</v>
      </c>
      <c r="E339">
        <v>3.8888888888888893</v>
      </c>
      <c r="F339" s="11">
        <v>49</v>
      </c>
      <c r="G339" s="11">
        <v>19</v>
      </c>
      <c r="H339" s="11">
        <v>2</v>
      </c>
    </row>
    <row r="340" spans="1:8" x14ac:dyDescent="0.3">
      <c r="A340" s="30">
        <f t="shared" si="5"/>
        <v>122</v>
      </c>
      <c r="B340" s="7">
        <v>43952</v>
      </c>
      <c r="C340" s="11">
        <v>38</v>
      </c>
      <c r="D340" s="11">
        <v>24</v>
      </c>
      <c r="E340">
        <v>2.7777777777777777</v>
      </c>
      <c r="F340" s="11">
        <v>38</v>
      </c>
      <c r="G340" s="11">
        <v>19</v>
      </c>
      <c r="H340" s="11">
        <v>4</v>
      </c>
    </row>
    <row r="341" spans="1:8" x14ac:dyDescent="0.3">
      <c r="A341" s="30">
        <f t="shared" si="5"/>
        <v>123</v>
      </c>
      <c r="B341" s="7">
        <v>43953</v>
      </c>
      <c r="C341" s="11">
        <v>39</v>
      </c>
      <c r="D341" s="11">
        <v>25</v>
      </c>
      <c r="E341">
        <v>3.6111111111111112</v>
      </c>
      <c r="F341" s="11">
        <v>38</v>
      </c>
      <c r="G341" s="11">
        <v>21</v>
      </c>
      <c r="H341" s="11">
        <v>5</v>
      </c>
    </row>
    <row r="342" spans="1:8" x14ac:dyDescent="0.3">
      <c r="A342" s="30">
        <f t="shared" si="5"/>
        <v>124</v>
      </c>
      <c r="B342" s="7">
        <v>43954</v>
      </c>
      <c r="C342" s="11">
        <v>39</v>
      </c>
      <c r="D342" s="11">
        <v>26</v>
      </c>
      <c r="E342">
        <v>3.6111111111111112</v>
      </c>
      <c r="F342" s="11">
        <v>38</v>
      </c>
      <c r="G342" s="11">
        <v>17</v>
      </c>
      <c r="H342" s="11">
        <v>4</v>
      </c>
    </row>
    <row r="343" spans="1:8" x14ac:dyDescent="0.3">
      <c r="A343" s="30">
        <f t="shared" si="5"/>
        <v>125</v>
      </c>
      <c r="B343" s="7">
        <v>43955</v>
      </c>
      <c r="C343" s="11">
        <v>41</v>
      </c>
      <c r="D343" s="11">
        <v>26</v>
      </c>
      <c r="E343">
        <v>4.4444444444444446</v>
      </c>
      <c r="F343" s="11">
        <v>36</v>
      </c>
      <c r="G343" s="11">
        <v>11</v>
      </c>
      <c r="H343" s="11">
        <v>4</v>
      </c>
    </row>
    <row r="344" spans="1:8" x14ac:dyDescent="0.3">
      <c r="A344" s="30">
        <f t="shared" si="5"/>
        <v>126</v>
      </c>
      <c r="B344" s="7">
        <v>43956</v>
      </c>
      <c r="C344" s="11">
        <v>41</v>
      </c>
      <c r="D344" s="11">
        <v>25</v>
      </c>
      <c r="E344">
        <v>3.0555555555555558</v>
      </c>
      <c r="F344" s="11">
        <v>39</v>
      </c>
      <c r="G344" s="11">
        <v>11</v>
      </c>
      <c r="H344" s="11">
        <v>4</v>
      </c>
    </row>
    <row r="345" spans="1:8" x14ac:dyDescent="0.3">
      <c r="A345" s="30">
        <f t="shared" si="5"/>
        <v>127</v>
      </c>
      <c r="B345" s="7">
        <v>43957</v>
      </c>
      <c r="C345" s="11">
        <v>40</v>
      </c>
      <c r="D345" s="11">
        <v>25</v>
      </c>
      <c r="E345">
        <v>4.4444444444444446</v>
      </c>
      <c r="F345" s="11">
        <v>39</v>
      </c>
      <c r="G345" s="11">
        <v>23</v>
      </c>
      <c r="H345" s="11">
        <v>3</v>
      </c>
    </row>
    <row r="346" spans="1:8" x14ac:dyDescent="0.3">
      <c r="A346" s="30">
        <f t="shared" si="5"/>
        <v>128</v>
      </c>
      <c r="B346" s="7">
        <v>43958</v>
      </c>
      <c r="C346" s="11">
        <v>39</v>
      </c>
      <c r="D346" s="11">
        <v>24</v>
      </c>
      <c r="E346">
        <v>4.7222222222222223</v>
      </c>
      <c r="F346" s="11">
        <v>44</v>
      </c>
      <c r="G346" s="11">
        <v>24</v>
      </c>
      <c r="H346" s="11">
        <v>3</v>
      </c>
    </row>
    <row r="347" spans="1:8" x14ac:dyDescent="0.3">
      <c r="A347" s="30">
        <f t="shared" si="5"/>
        <v>129</v>
      </c>
      <c r="B347" s="7">
        <v>43959</v>
      </c>
      <c r="C347" s="11">
        <v>40</v>
      </c>
      <c r="D347" s="11">
        <v>25</v>
      </c>
      <c r="E347">
        <v>4.166666666666667</v>
      </c>
      <c r="F347" s="11">
        <v>45</v>
      </c>
      <c r="G347" s="11">
        <v>18</v>
      </c>
      <c r="H347" s="11">
        <v>2</v>
      </c>
    </row>
    <row r="348" spans="1:8" x14ac:dyDescent="0.3">
      <c r="A348" s="30">
        <f t="shared" si="5"/>
        <v>130</v>
      </c>
      <c r="B348" s="7">
        <v>43960</v>
      </c>
      <c r="C348" s="11">
        <v>41</v>
      </c>
      <c r="D348" s="11">
        <v>25</v>
      </c>
      <c r="E348">
        <v>5.2777777777777777</v>
      </c>
      <c r="F348" s="11">
        <v>42</v>
      </c>
      <c r="G348" s="11">
        <v>15</v>
      </c>
      <c r="H348" s="11">
        <v>2</v>
      </c>
    </row>
    <row r="349" spans="1:8" x14ac:dyDescent="0.3">
      <c r="A349" s="30">
        <f t="shared" ref="A349:A370" si="6">A348+1</f>
        <v>131</v>
      </c>
      <c r="B349" s="7">
        <v>43961</v>
      </c>
      <c r="C349" s="11">
        <v>40</v>
      </c>
      <c r="D349" s="11">
        <v>24</v>
      </c>
      <c r="E349">
        <v>3.0555555555555558</v>
      </c>
      <c r="F349" s="11">
        <v>52</v>
      </c>
      <c r="G349" s="11">
        <v>20</v>
      </c>
      <c r="H349" s="11">
        <v>2</v>
      </c>
    </row>
    <row r="350" spans="1:8" x14ac:dyDescent="0.3">
      <c r="A350" s="30">
        <f t="shared" si="6"/>
        <v>132</v>
      </c>
      <c r="B350" s="7">
        <v>43962</v>
      </c>
      <c r="C350" s="11">
        <v>39</v>
      </c>
      <c r="D350" s="11">
        <v>23</v>
      </c>
      <c r="E350">
        <v>2.7777777777777777</v>
      </c>
      <c r="F350" s="11">
        <v>38</v>
      </c>
      <c r="G350" s="11">
        <v>21</v>
      </c>
      <c r="H350" s="11">
        <v>4</v>
      </c>
    </row>
    <row r="351" spans="1:8" x14ac:dyDescent="0.3">
      <c r="A351" s="30">
        <f t="shared" si="6"/>
        <v>133</v>
      </c>
      <c r="B351" s="7">
        <v>43963</v>
      </c>
      <c r="C351" s="11">
        <v>39</v>
      </c>
      <c r="D351" s="11">
        <v>23</v>
      </c>
      <c r="E351">
        <v>2.5</v>
      </c>
      <c r="F351" s="11">
        <v>40</v>
      </c>
      <c r="G351" s="11">
        <v>19</v>
      </c>
      <c r="H351" s="11">
        <v>2</v>
      </c>
    </row>
    <row r="352" spans="1:8" x14ac:dyDescent="0.3">
      <c r="A352" s="30">
        <f t="shared" si="6"/>
        <v>134</v>
      </c>
      <c r="B352" s="7">
        <v>43964</v>
      </c>
      <c r="C352" s="11">
        <v>40</v>
      </c>
      <c r="D352" s="11">
        <v>23</v>
      </c>
      <c r="E352">
        <v>3.0555555555555558</v>
      </c>
      <c r="F352" s="11">
        <v>42</v>
      </c>
      <c r="G352" s="11">
        <v>22</v>
      </c>
      <c r="H352" s="11">
        <v>2</v>
      </c>
    </row>
    <row r="353" spans="1:8" x14ac:dyDescent="0.3">
      <c r="A353" s="30">
        <f t="shared" si="6"/>
        <v>135</v>
      </c>
      <c r="B353" s="7">
        <v>43965</v>
      </c>
      <c r="C353" s="11">
        <v>38</v>
      </c>
      <c r="D353" s="11">
        <v>24</v>
      </c>
      <c r="E353">
        <v>3.3333333333333335</v>
      </c>
      <c r="F353" s="11">
        <v>43</v>
      </c>
      <c r="G353" s="11">
        <v>22</v>
      </c>
      <c r="H353" s="11">
        <v>4</v>
      </c>
    </row>
    <row r="354" spans="1:8" x14ac:dyDescent="0.3">
      <c r="A354" s="30">
        <f t="shared" si="6"/>
        <v>136</v>
      </c>
      <c r="B354" s="7">
        <v>43966</v>
      </c>
      <c r="C354" s="11">
        <v>39</v>
      </c>
      <c r="D354" s="11">
        <v>21</v>
      </c>
      <c r="E354">
        <v>4.7222222222222223</v>
      </c>
      <c r="F354" s="11">
        <v>53</v>
      </c>
      <c r="G354" s="11">
        <v>22</v>
      </c>
      <c r="H354" s="11">
        <v>4</v>
      </c>
    </row>
    <row r="355" spans="1:8" x14ac:dyDescent="0.3">
      <c r="A355" s="30">
        <f t="shared" si="6"/>
        <v>137</v>
      </c>
      <c r="B355" s="7">
        <v>43967</v>
      </c>
      <c r="C355" s="11">
        <v>38</v>
      </c>
      <c r="D355" s="11">
        <v>23</v>
      </c>
      <c r="E355">
        <v>2.7777777777777777</v>
      </c>
      <c r="F355" s="11">
        <v>53</v>
      </c>
      <c r="G355" s="11">
        <v>25</v>
      </c>
      <c r="H355" s="11">
        <v>7</v>
      </c>
    </row>
    <row r="356" spans="1:8" x14ac:dyDescent="0.3">
      <c r="A356" s="30">
        <f t="shared" si="6"/>
        <v>138</v>
      </c>
      <c r="B356" s="7">
        <v>43968</v>
      </c>
      <c r="C356" s="11">
        <v>39</v>
      </c>
      <c r="D356" s="11">
        <v>20</v>
      </c>
      <c r="E356">
        <v>4.7222222222222223</v>
      </c>
      <c r="F356" s="11">
        <v>69</v>
      </c>
      <c r="G356" s="11">
        <v>23</v>
      </c>
      <c r="H356" s="11">
        <v>8</v>
      </c>
    </row>
    <row r="357" spans="1:8" x14ac:dyDescent="0.3">
      <c r="A357" s="30">
        <f t="shared" si="6"/>
        <v>139</v>
      </c>
      <c r="B357" s="7">
        <v>43969</v>
      </c>
      <c r="C357" s="11">
        <v>39</v>
      </c>
      <c r="D357" s="11">
        <v>25</v>
      </c>
      <c r="E357">
        <v>3.6111111111111112</v>
      </c>
      <c r="F357" s="11">
        <v>35</v>
      </c>
      <c r="G357" s="11">
        <v>19</v>
      </c>
      <c r="H357" s="11">
        <v>8</v>
      </c>
    </row>
    <row r="358" spans="1:8" x14ac:dyDescent="0.3">
      <c r="A358" s="30">
        <f t="shared" si="6"/>
        <v>140</v>
      </c>
      <c r="B358" s="7">
        <v>43970</v>
      </c>
      <c r="C358" s="11">
        <v>39</v>
      </c>
      <c r="D358" s="11">
        <v>25</v>
      </c>
      <c r="E358">
        <v>6.3888888888888893</v>
      </c>
      <c r="F358" s="11">
        <v>26</v>
      </c>
      <c r="G358" s="11">
        <v>15</v>
      </c>
      <c r="H358" s="11">
        <v>8</v>
      </c>
    </row>
    <row r="359" spans="1:8" x14ac:dyDescent="0.3">
      <c r="A359" s="30">
        <f t="shared" si="6"/>
        <v>141</v>
      </c>
      <c r="B359" s="7">
        <v>43971</v>
      </c>
      <c r="C359" s="11">
        <v>40</v>
      </c>
      <c r="D359" s="11">
        <v>24</v>
      </c>
      <c r="E359">
        <v>6.3888888888888893</v>
      </c>
      <c r="F359" s="11">
        <v>39</v>
      </c>
      <c r="G359" s="11">
        <v>12</v>
      </c>
      <c r="H359" s="11">
        <v>8</v>
      </c>
    </row>
    <row r="360" spans="1:8" x14ac:dyDescent="0.3">
      <c r="A360" s="30">
        <f t="shared" si="6"/>
        <v>142</v>
      </c>
      <c r="B360" s="7">
        <v>43972</v>
      </c>
      <c r="C360" s="11">
        <v>42</v>
      </c>
      <c r="D360" s="11">
        <v>25</v>
      </c>
      <c r="E360">
        <v>5</v>
      </c>
      <c r="F360" s="11">
        <v>19</v>
      </c>
      <c r="G360" s="11">
        <v>8</v>
      </c>
      <c r="H360" s="11">
        <v>8</v>
      </c>
    </row>
    <row r="361" spans="1:8" x14ac:dyDescent="0.3">
      <c r="A361" s="30">
        <f t="shared" si="6"/>
        <v>143</v>
      </c>
      <c r="B361" s="7">
        <v>43973</v>
      </c>
      <c r="C361" s="11">
        <v>42</v>
      </c>
      <c r="D361" s="11">
        <v>25</v>
      </c>
      <c r="E361">
        <v>5</v>
      </c>
      <c r="F361" s="11">
        <v>17</v>
      </c>
      <c r="G361" s="11">
        <v>7</v>
      </c>
      <c r="H361" s="11">
        <v>5</v>
      </c>
    </row>
    <row r="362" spans="1:8" x14ac:dyDescent="0.3">
      <c r="A362" s="30">
        <f t="shared" si="6"/>
        <v>144</v>
      </c>
      <c r="B362" s="7">
        <v>43974</v>
      </c>
      <c r="C362" s="11">
        <v>42</v>
      </c>
      <c r="D362" s="11">
        <v>25</v>
      </c>
      <c r="E362">
        <v>3.8888888888888893</v>
      </c>
      <c r="F362" s="11">
        <v>17</v>
      </c>
      <c r="G362" s="11">
        <v>8</v>
      </c>
      <c r="H362" s="11">
        <v>4</v>
      </c>
    </row>
    <row r="363" spans="1:8" x14ac:dyDescent="0.3">
      <c r="A363" s="30">
        <f t="shared" si="6"/>
        <v>145</v>
      </c>
      <c r="B363" s="7">
        <v>43975</v>
      </c>
      <c r="C363" s="11">
        <v>43</v>
      </c>
      <c r="D363" s="11">
        <v>25</v>
      </c>
      <c r="E363">
        <v>3.8888888888888893</v>
      </c>
      <c r="F363" s="11">
        <v>43</v>
      </c>
      <c r="G363" s="11">
        <v>8</v>
      </c>
      <c r="H363" s="11">
        <v>3</v>
      </c>
    </row>
    <row r="364" spans="1:8" x14ac:dyDescent="0.3">
      <c r="A364" s="30">
        <f t="shared" si="6"/>
        <v>146</v>
      </c>
      <c r="B364" s="7">
        <v>43976</v>
      </c>
      <c r="C364" s="11">
        <v>42</v>
      </c>
      <c r="D364" s="11">
        <v>25</v>
      </c>
      <c r="E364">
        <v>5.2777777777777777</v>
      </c>
      <c r="F364" s="11">
        <v>52</v>
      </c>
      <c r="G364" s="11">
        <v>9</v>
      </c>
      <c r="H364" s="11">
        <v>5</v>
      </c>
    </row>
    <row r="365" spans="1:8" x14ac:dyDescent="0.3">
      <c r="A365" s="30">
        <f t="shared" si="6"/>
        <v>147</v>
      </c>
      <c r="B365" s="7">
        <v>43977</v>
      </c>
      <c r="C365" s="11">
        <v>40</v>
      </c>
      <c r="D365" s="11">
        <v>26</v>
      </c>
      <c r="E365">
        <v>3.3333333333333335</v>
      </c>
      <c r="F365" s="11">
        <v>40</v>
      </c>
      <c r="G365" s="11">
        <v>23</v>
      </c>
      <c r="H365" s="11">
        <v>4</v>
      </c>
    </row>
    <row r="366" spans="1:8" x14ac:dyDescent="0.3">
      <c r="A366" s="30">
        <f t="shared" si="6"/>
        <v>148</v>
      </c>
      <c r="B366" s="7">
        <v>43978</v>
      </c>
      <c r="C366" s="11">
        <v>41</v>
      </c>
      <c r="D366" s="11">
        <v>27</v>
      </c>
      <c r="E366">
        <v>3.6111111111111112</v>
      </c>
      <c r="F366" s="11">
        <v>48</v>
      </c>
      <c r="G366" s="11">
        <v>17</v>
      </c>
      <c r="H366" s="11">
        <v>2</v>
      </c>
    </row>
    <row r="367" spans="1:8" x14ac:dyDescent="0.3">
      <c r="A367" s="30">
        <f t="shared" si="6"/>
        <v>149</v>
      </c>
      <c r="B367" s="7">
        <v>43979</v>
      </c>
      <c r="C367" s="11">
        <v>43</v>
      </c>
      <c r="D367" s="11">
        <v>27</v>
      </c>
      <c r="E367">
        <v>4.7222222222222223</v>
      </c>
      <c r="F367" s="11">
        <v>23</v>
      </c>
      <c r="G367" s="11">
        <v>11</v>
      </c>
      <c r="H367" s="11">
        <v>4</v>
      </c>
    </row>
    <row r="368" spans="1:8" x14ac:dyDescent="0.3">
      <c r="A368" s="30">
        <f t="shared" si="6"/>
        <v>150</v>
      </c>
      <c r="B368" s="7">
        <v>43980</v>
      </c>
      <c r="C368" s="11">
        <v>42</v>
      </c>
      <c r="D368" s="11">
        <v>25</v>
      </c>
      <c r="E368">
        <v>4.4444444444444446</v>
      </c>
      <c r="F368" s="11">
        <v>30</v>
      </c>
      <c r="G368" s="11">
        <v>13</v>
      </c>
      <c r="H368" s="11">
        <v>2</v>
      </c>
    </row>
    <row r="369" spans="1:8" x14ac:dyDescent="0.3">
      <c r="A369" s="30">
        <f t="shared" si="6"/>
        <v>151</v>
      </c>
      <c r="B369" s="7">
        <v>43981</v>
      </c>
      <c r="C369" s="11">
        <v>41</v>
      </c>
      <c r="D369" s="11">
        <v>28</v>
      </c>
      <c r="E369">
        <v>3.8888888888888893</v>
      </c>
      <c r="F369" s="11">
        <v>28</v>
      </c>
      <c r="G369" s="11">
        <v>14</v>
      </c>
      <c r="H369" s="11">
        <v>4</v>
      </c>
    </row>
    <row r="370" spans="1:8" x14ac:dyDescent="0.3">
      <c r="A370" s="30">
        <f t="shared" si="6"/>
        <v>152</v>
      </c>
      <c r="B370" s="7">
        <v>43982</v>
      </c>
      <c r="C370" s="11">
        <v>41</v>
      </c>
      <c r="D370" s="11">
        <v>26</v>
      </c>
      <c r="E370">
        <v>3.6111111111111112</v>
      </c>
      <c r="F370" s="11">
        <v>41</v>
      </c>
      <c r="G370" s="11">
        <v>21</v>
      </c>
      <c r="H370" s="11">
        <v>4</v>
      </c>
    </row>
  </sheetData>
  <mergeCells count="4">
    <mergeCell ref="C2:D2"/>
    <mergeCell ref="F2:G2"/>
    <mergeCell ref="C3:D3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42"/>
  <sheetViews>
    <sheetView topLeftCell="A298" workbookViewId="0">
      <selection activeCell="G10" sqref="G10:G370"/>
    </sheetView>
  </sheetViews>
  <sheetFormatPr defaultRowHeight="14.4" x14ac:dyDescent="0.3"/>
  <cols>
    <col min="1" max="1" width="10.109375" bestFit="1" customWidth="1"/>
    <col min="2" max="2" width="14.5546875" customWidth="1"/>
    <col min="3" max="3" width="12.5546875" bestFit="1" customWidth="1"/>
    <col min="4" max="4" width="13.6640625" customWidth="1"/>
    <col min="5" max="5" width="11.33203125" bestFit="1" customWidth="1"/>
    <col min="6" max="6" width="10.33203125" bestFit="1" customWidth="1"/>
    <col min="7" max="7" width="12.33203125" customWidth="1"/>
    <col min="8" max="8" width="14.33203125" customWidth="1"/>
    <col min="9" max="9" width="11.109375" customWidth="1"/>
    <col min="10" max="11" width="10.33203125" bestFit="1" customWidth="1"/>
    <col min="12" max="12" width="13.33203125" customWidth="1"/>
    <col min="13" max="17" width="11" bestFit="1" customWidth="1"/>
  </cols>
  <sheetData>
    <row r="2" spans="1:17" x14ac:dyDescent="0.3">
      <c r="C2" s="64"/>
      <c r="D2" s="64"/>
      <c r="E2" s="36"/>
    </row>
    <row r="3" spans="1:17" x14ac:dyDescent="0.3">
      <c r="C3" s="62" t="s">
        <v>25</v>
      </c>
      <c r="D3" s="62"/>
      <c r="E3" s="2">
        <f>101.3*(((293-0.0065*'Data 1day'!E3)/293)^5.26)</f>
        <v>95.302420515518378</v>
      </c>
      <c r="G3" s="67" t="s">
        <v>24</v>
      </c>
      <c r="H3" s="68"/>
      <c r="I3" s="2">
        <f>0.00065*$E$3</f>
        <v>6.1946573335086942E-2</v>
      </c>
    </row>
    <row r="4" spans="1:17" ht="43.2" customHeight="1" x14ac:dyDescent="0.3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39" customFormat="1" ht="14.25" customHeight="1" x14ac:dyDescent="0.3">
      <c r="A5" s="38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39" customFormat="1" ht="19.350000000000001" customHeight="1" x14ac:dyDescent="0.3">
      <c r="A6" s="38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39" customFormat="1" ht="38.1" customHeight="1" x14ac:dyDescent="0.3">
      <c r="A7" s="38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39" customFormat="1" ht="38.1" customHeight="1" x14ac:dyDescent="0.3">
      <c r="A8" s="38">
        <v>43620</v>
      </c>
      <c r="B8" s="8"/>
      <c r="C8" s="8"/>
      <c r="D8" s="8"/>
      <c r="E8" s="2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39" customFormat="1" ht="38.1" customHeight="1" x14ac:dyDescent="0.3">
      <c r="A9" s="38">
        <v>43621</v>
      </c>
      <c r="B9" s="8"/>
      <c r="C9" s="8"/>
      <c r="D9" s="8"/>
      <c r="E9" s="2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s="39" customFormat="1" ht="38.1" customHeight="1" x14ac:dyDescent="0.3">
      <c r="A10" s="38">
        <v>43622</v>
      </c>
      <c r="B10" s="8">
        <f>1+0.033*COS(2*'Data 5day'!A9*PI()/365)</f>
        <v>0.97037446801337024</v>
      </c>
      <c r="C10" s="8">
        <f>0.409*SIN(((2*PI()*'Data 5day'!A9)/365)-1.39)</f>
        <v>0.3935896579368216</v>
      </c>
      <c r="D10" s="8">
        <f>ACOS(-TAN('Data 5day'!$E$2*PI()/180)*TAN(C10))</f>
        <v>1.7028272069877866</v>
      </c>
      <c r="E10" s="23">
        <f>('Data 5day'!C10+'Data 5day'!D10)/2</f>
        <v>34.799999999999997</v>
      </c>
      <c r="F10" s="8">
        <f t="shared" ref="F10:F70" si="0">(4098*0.6108*EXP((17.27*E10)/(E10+237.3)))/((E10+237.3)^2)</f>
        <v>0.30778968054788314</v>
      </c>
      <c r="G10" s="8">
        <f>'Data 5day'!E9*4.87/LN(67.8*'Data 5day'!$H$2-5.42)</f>
        <v>5.0011110187435168</v>
      </c>
      <c r="H10" s="8">
        <f>0.6108*EXP(17.27*'Data 5day'!C10/('Data 5day'!C10+237.3))</f>
        <v>8.1131991428159758</v>
      </c>
      <c r="I10" s="8">
        <f>0.6108*EXP(17.27*'Data 5day'!D10/('Data 5day'!D10+237.3))</f>
        <v>3.7361349407572058</v>
      </c>
      <c r="J10" s="8">
        <f t="shared" ref="J10:J70" si="1">(H10+I10)/2</f>
        <v>5.9246670417865905</v>
      </c>
      <c r="K10" s="8">
        <f>(I10*'Data 5day'!F10+H10*'Data 5day'!G10)/200</f>
        <v>1.3511288356569822</v>
      </c>
      <c r="L10" s="8">
        <f>24*60/PI()*0.0082*B10*(D10*SIN('Data 5day'!$E$2)*SIN(C10)+COS('Data 5day'!$E$2)*COS(C10)*SIN(D10))</f>
        <v>-1.2448295953175708</v>
      </c>
      <c r="M10" s="8">
        <f>(0.75+2/100000*'Data 5day'!$E$3)*L10</f>
        <v>-0.94656842427948074</v>
      </c>
      <c r="N10" s="8">
        <f>(0.25+0.5*(1-'Data 5day'!H10/8))*L10</f>
        <v>-0.62241479765878538</v>
      </c>
      <c r="O10" s="8">
        <f t="shared" ref="O10:O70" si="2">(1-0.23)*N10</f>
        <v>-0.47925939419726477</v>
      </c>
      <c r="P10" s="8">
        <f>4.903*(10^(-9))*(0.34-0.14*SQRT(K10))*(1.35*(N10/M10)-0.35)*(('Data 4day'!C10+273.16)^4+('Data 4day'!D10+273.16)^4)/2</f>
        <v>4.1544412535688071</v>
      </c>
      <c r="Q10" s="8">
        <f t="shared" ref="Q10:Q70" si="3">O10-P10</f>
        <v>-4.633700647766072</v>
      </c>
    </row>
    <row r="11" spans="1:17" s="39" customFormat="1" ht="38.1" customHeight="1" x14ac:dyDescent="0.3">
      <c r="A11" s="38">
        <v>43623</v>
      </c>
      <c r="B11" s="8">
        <f>1+0.033*COS(2*'Data 5day'!A10*PI()/365)</f>
        <v>0.97012862473358386</v>
      </c>
      <c r="C11" s="8">
        <f>0.409*SIN(((2*PI()*'Data 5day'!A10)/365)-1.39)</f>
        <v>0.39544568073579722</v>
      </c>
      <c r="D11" s="8">
        <f>ACOS(-TAN('Data 5day'!$E$2*PI()/180)*TAN(C11))</f>
        <v>1.7035237067939106</v>
      </c>
      <c r="E11" s="23">
        <f>('Data 5day'!C11+'Data 5day'!D11)/2</f>
        <v>30.35</v>
      </c>
      <c r="F11" s="8">
        <f t="shared" si="0"/>
        <v>0.24764200037450079</v>
      </c>
      <c r="G11" s="8">
        <f>'Data 5day'!E10*4.87/LN(67.8*'Data 5day'!$H$2-5.42)</f>
        <v>5.0011110187435168</v>
      </c>
      <c r="H11" s="8">
        <f>0.6108*EXP(17.27*'Data 5day'!C11/('Data 5day'!C11+237.3))</f>
        <v>6.5180437616532609</v>
      </c>
      <c r="I11" s="8">
        <f>0.6108*EXP(17.27*'Data 5day'!D11/('Data 5day'!D11+237.3))</f>
        <v>2.809437622397069</v>
      </c>
      <c r="J11" s="8">
        <f t="shared" si="1"/>
        <v>4.6637406920251649</v>
      </c>
      <c r="K11" s="8">
        <f>(I11*'Data 5day'!F11+H11*'Data 5day'!G11)/200</f>
        <v>1.7136094672371411</v>
      </c>
      <c r="L11" s="8">
        <f>24*60/PI()*0.0082*B11*(D11*SIN('Data 5day'!$E$2)*SIN(C11)+COS('Data 5day'!$E$2)*COS(C11)*SIN(D11))</f>
        <v>-1.2564577023485006</v>
      </c>
      <c r="M11" s="8">
        <f>(0.75+2/100000*'Data 5day'!$E$3)*L11</f>
        <v>-0.95541043686579985</v>
      </c>
      <c r="N11" s="8">
        <f>(0.25+0.5*(1-'Data 5day'!H11/8))*L11</f>
        <v>-0.39264303198390643</v>
      </c>
      <c r="O11" s="8">
        <f t="shared" si="2"/>
        <v>-0.30233513462760797</v>
      </c>
      <c r="P11" s="8">
        <f>4.903*(10^(-9))*(0.34-0.14*SQRT(K11))*(1.35*(N11/M11)-0.35)*(('Data 4day'!C11+273.16)^4+('Data 4day'!D11+273.16)^4)/2</f>
        <v>1.4037516210309553</v>
      </c>
      <c r="Q11" s="8">
        <f t="shared" si="3"/>
        <v>-1.7060867556585633</v>
      </c>
    </row>
    <row r="12" spans="1:17" s="39" customFormat="1" ht="38.1" customHeight="1" x14ac:dyDescent="0.3">
      <c r="A12" s="38">
        <v>43624</v>
      </c>
      <c r="B12" s="8">
        <f>1+0.033*COS(2*'Data 5day'!A11*PI()/365)</f>
        <v>0.96989163298696601</v>
      </c>
      <c r="C12" s="8">
        <f>0.409*SIN(((2*PI()*'Data 5day'!A11)/365)-1.39)</f>
        <v>0.39718452444515417</v>
      </c>
      <c r="D12" s="8">
        <f>ACOS(-TAN('Data 5day'!$E$2*PI()/180)*TAN(C12))</f>
        <v>1.7041772721371056</v>
      </c>
      <c r="E12" s="23">
        <f>('Data 5day'!C12+'Data 5day'!D12)/2</f>
        <v>31.1</v>
      </c>
      <c r="F12" s="8">
        <f t="shared" si="0"/>
        <v>0.25702507528174307</v>
      </c>
      <c r="G12" s="8">
        <f>'Data 5day'!E11*4.87/LN(67.8*'Data 5day'!$H$2-5.42)</f>
        <v>5.2789505197848232</v>
      </c>
      <c r="H12" s="8">
        <f>0.6108*EXP(17.27*'Data 5day'!C12/('Data 5day'!C12+237.3))</f>
        <v>6.5180437616532609</v>
      </c>
      <c r="I12" s="8">
        <f>0.6108*EXP(17.27*'Data 5day'!D12/('Data 5day'!D12+237.3))</f>
        <v>3.07464905088159</v>
      </c>
      <c r="J12" s="8">
        <f t="shared" si="1"/>
        <v>4.7963464062674257</v>
      </c>
      <c r="K12" s="8">
        <f>(I12*'Data 5day'!F12+H12*'Data 5day'!G12)/200</f>
        <v>1.5839085095310099</v>
      </c>
      <c r="L12" s="8">
        <f>24*60/PI()*0.0082*B12*(D12*SIN('Data 5day'!$E$2)*SIN(C12)+COS('Data 5day'!$E$2)*COS(C12)*SIN(D12))</f>
        <v>-1.2673429069432993</v>
      </c>
      <c r="M12" s="8">
        <f>(0.75+2/100000*'Data 5day'!$E$3)*L12</f>
        <v>-0.96368754643968479</v>
      </c>
      <c r="N12" s="8">
        <f>(0.25+0.5*(1-'Data 5day'!H12/8))*L12</f>
        <v>-0.39604465841978104</v>
      </c>
      <c r="O12" s="8">
        <f t="shared" si="2"/>
        <v>-0.30495438698323141</v>
      </c>
      <c r="P12" s="8">
        <f>4.903*(10^(-9))*(0.34-0.14*SQRT(K12))*(1.35*(N12/M12)-0.35)*(('Data 4day'!C12+273.16)^4+('Data 4day'!D12+273.16)^4)/2</f>
        <v>1.4690002749694211</v>
      </c>
      <c r="Q12" s="8">
        <f t="shared" si="3"/>
        <v>-1.7739546619526525</v>
      </c>
    </row>
    <row r="13" spans="1:17" s="39" customFormat="1" ht="38.1" customHeight="1" x14ac:dyDescent="0.3">
      <c r="A13" s="38">
        <v>43625</v>
      </c>
      <c r="B13" s="8">
        <f>1+0.033*COS(2*'Data 5day'!A12*PI()/365)</f>
        <v>0.9696635629992858</v>
      </c>
      <c r="C13" s="8">
        <f>0.409*SIN(((2*PI()*'Data 5day'!A12)/365)-1.39)</f>
        <v>0.39880567380797383</v>
      </c>
      <c r="D13" s="8">
        <f>ACOS(-TAN('Data 5day'!$E$2*PI()/180)*TAN(C13))</f>
        <v>1.7047875116953217</v>
      </c>
      <c r="E13" s="23">
        <f>('Data 5day'!C13+'Data 5day'!D13)/2</f>
        <v>30.9</v>
      </c>
      <c r="F13" s="8">
        <f t="shared" si="0"/>
        <v>0.25449426933517388</v>
      </c>
      <c r="G13" s="8">
        <f>'Data 5day'!E12*4.87/LN(67.8*'Data 5day'!$H$2-5.42)</f>
        <v>4.1675925156195976</v>
      </c>
      <c r="H13" s="8">
        <f>0.6108*EXP(17.27*'Data 5day'!C13/('Data 5day'!C13+237.3))</f>
        <v>6.2748150241265215</v>
      </c>
      <c r="I13" s="8">
        <f>0.6108*EXP(17.27*'Data 5day'!D13/('Data 5day'!D13+237.3))</f>
        <v>3.1302352193130303</v>
      </c>
      <c r="J13" s="8">
        <f t="shared" si="1"/>
        <v>4.7025251217197761</v>
      </c>
      <c r="K13" s="8">
        <f>(I13*'Data 5day'!F13+H13*'Data 5day'!G13)/200</f>
        <v>1.5357374319204466</v>
      </c>
      <c r="L13" s="8">
        <f>24*60/PI()*0.0082*B13*(D13*SIN('Data 5day'!$E$2)*SIN(C13)+COS('Data 5day'!$E$2)*COS(C13)*SIN(D13))</f>
        <v>-1.2774817639640179</v>
      </c>
      <c r="M13" s="8">
        <f>(0.75+2/100000*'Data 5day'!$E$3)*L13</f>
        <v>-0.97139713331823918</v>
      </c>
      <c r="N13" s="8">
        <f>(0.25+0.5*(1-'Data 5day'!H13/8))*L13</f>
        <v>-0.39921305123875561</v>
      </c>
      <c r="O13" s="8">
        <f t="shared" si="2"/>
        <v>-0.30739404945384186</v>
      </c>
      <c r="P13" s="8">
        <f>4.903*(10^(-9))*(0.34-0.14*SQRT(K13))*(1.35*(N13/M13)-0.35)*(('Data 4day'!C13+273.16)^4+('Data 4day'!D13+273.16)^4)/2</f>
        <v>1.4610472466277102</v>
      </c>
      <c r="Q13" s="8">
        <f t="shared" si="3"/>
        <v>-1.7684412960815521</v>
      </c>
    </row>
    <row r="14" spans="1:17" s="39" customFormat="1" ht="38.1" customHeight="1" x14ac:dyDescent="0.3">
      <c r="A14" s="38">
        <v>43626</v>
      </c>
      <c r="B14" s="8">
        <f>1+0.033*COS(2*'Data 5day'!A13*PI()/365)</f>
        <v>0.96944448235260294</v>
      </c>
      <c r="C14" s="8">
        <f>0.409*SIN(((2*PI()*'Data 5day'!A13)/365)-1.39)</f>
        <v>0.4003086484427128</v>
      </c>
      <c r="D14" s="8">
        <f>ACOS(-TAN('Data 5day'!$E$2*PI()/180)*TAN(C14))</f>
        <v>1.7053540575752788</v>
      </c>
      <c r="E14" s="23">
        <f>('Data 5day'!C14+'Data 5day'!D14)/2</f>
        <v>30.849999999999998</v>
      </c>
      <c r="F14" s="8">
        <f t="shared" si="0"/>
        <v>0.2538648415448137</v>
      </c>
      <c r="G14" s="8">
        <f>'Data 5day'!E13*4.87/LN(67.8*'Data 5day'!$H$2-5.42)</f>
        <v>4.7232715177022104</v>
      </c>
      <c r="H14" s="8">
        <f>0.6108*EXP(17.27*'Data 5day'!C14/('Data 5day'!C14+237.3))</f>
        <v>6.5534484603429339</v>
      </c>
      <c r="I14" s="8">
        <f>0.6108*EXP(17.27*'Data 5day'!D14/('Data 5day'!D14+237.3))</f>
        <v>2.9660542018616081</v>
      </c>
      <c r="J14" s="8">
        <f t="shared" si="1"/>
        <v>4.7597513311022706</v>
      </c>
      <c r="K14" s="8">
        <f>(I14*'Data 5day'!F14+H14*'Data 5day'!G14)/200</f>
        <v>1.7211428270712696</v>
      </c>
      <c r="L14" s="8">
        <f>24*60/PI()*0.0082*B14*(D14*SIN('Data 5day'!$E$2)*SIN(C14)+COS('Data 5day'!$E$2)*COS(C14)*SIN(D14))</f>
        <v>-1.2868710860927091</v>
      </c>
      <c r="M14" s="8">
        <f>(0.75+2/100000*'Data 5day'!$E$3)*L14</f>
        <v>-0.9785367738648959</v>
      </c>
      <c r="N14" s="8">
        <f>(0.25+0.5*(1-'Data 5day'!H14/8))*L14</f>
        <v>-0.40214721440397161</v>
      </c>
      <c r="O14" s="8">
        <f t="shared" si="2"/>
        <v>-0.30965335509105812</v>
      </c>
      <c r="P14" s="8">
        <f>4.903*(10^(-9))*(0.34-0.14*SQRT(K14))*(1.35*(N14/M14)-0.35)*(('Data 4day'!C14+273.16)^4+('Data 4day'!D14+273.16)^4)/2</f>
        <v>1.3386903490055353</v>
      </c>
      <c r="Q14" s="8">
        <f t="shared" si="3"/>
        <v>-1.6483437040965934</v>
      </c>
    </row>
    <row r="15" spans="1:17" s="39" customFormat="1" ht="38.1" customHeight="1" x14ac:dyDescent="0.3">
      <c r="A15" s="38">
        <v>43627</v>
      </c>
      <c r="B15" s="8">
        <f>1+0.033*COS(2*'Data 5day'!A14*PI()/365)</f>
        <v>0.96923445596524105</v>
      </c>
      <c r="C15" s="8">
        <f>0.409*SIN(((2*PI()*'Data 5day'!A14)/365)-1.39)</f>
        <v>0.40169300298555</v>
      </c>
      <c r="D15" s="8">
        <f>ACOS(-TAN('Data 5day'!$E$2*PI()/180)*TAN(C15))</f>
        <v>1.7058765660409987</v>
      </c>
      <c r="E15" s="23">
        <f>('Data 5day'!C15+'Data 5day'!D15)/2</f>
        <v>30.2</v>
      </c>
      <c r="F15" s="8">
        <f t="shared" si="0"/>
        <v>0.24580028310732269</v>
      </c>
      <c r="G15" s="8">
        <f>'Data 5day'!E14*4.87/LN(67.8*'Data 5day'!$H$2-5.42)</f>
        <v>6.3903085239500497</v>
      </c>
      <c r="H15" s="8">
        <f>0.6108*EXP(17.27*'Data 5day'!C15/('Data 5day'!C15+237.3))</f>
        <v>6.7693932881163699</v>
      </c>
      <c r="I15" s="8">
        <f>0.6108*EXP(17.27*'Data 5day'!D15/('Data 5day'!D15+237.3))</f>
        <v>2.6439311922105757</v>
      </c>
      <c r="J15" s="8">
        <f t="shared" si="1"/>
        <v>4.7066622401634728</v>
      </c>
      <c r="K15" s="8">
        <f>(I15*'Data 5day'!F15+H15*'Data 5day'!G15)/200</f>
        <v>1.7028194852414891</v>
      </c>
      <c r="L15" s="8">
        <f>24*60/PI()*0.0082*B15*(D15*SIN('Data 5day'!$E$2)*SIN(C15)+COS('Data 5day'!$E$2)*COS(C15)*SIN(D15))</f>
        <v>-1.2955079439618249</v>
      </c>
      <c r="M15" s="8">
        <f>(0.75+2/100000*'Data 5day'!$E$3)*L15</f>
        <v>-0.9851042405885716</v>
      </c>
      <c r="N15" s="8">
        <f>(0.25+0.5*(1-'Data 5day'!H15/8))*L15</f>
        <v>-0.40484623248807028</v>
      </c>
      <c r="O15" s="8">
        <f t="shared" si="2"/>
        <v>-0.3117315990158141</v>
      </c>
      <c r="P15" s="8">
        <f>4.903*(10^(-9))*(0.34-0.14*SQRT(K15))*(1.35*(N15/M15)-0.35)*(('Data 4day'!C15+273.16)^4+('Data 4day'!D15+273.16)^4)/2</f>
        <v>1.3046648615655818</v>
      </c>
      <c r="Q15" s="8">
        <f t="shared" si="3"/>
        <v>-1.6163964605813959</v>
      </c>
    </row>
    <row r="16" spans="1:17" s="39" customFormat="1" ht="38.1" customHeight="1" x14ac:dyDescent="0.3">
      <c r="A16" s="38">
        <v>43628</v>
      </c>
      <c r="B16" s="8">
        <f>1+0.033*COS(2*'Data 5day'!A15*PI()/365)</f>
        <v>0.96903354607255143</v>
      </c>
      <c r="C16" s="8">
        <f>0.409*SIN(((2*PI()*'Data 5day'!A15)/365)-1.39)</f>
        <v>0.40295832722235758</v>
      </c>
      <c r="D16" s="8">
        <f>ACOS(-TAN('Data 5day'!$E$2*PI()/180)*TAN(C16))</f>
        <v>1.706354718201109</v>
      </c>
      <c r="E16" s="23">
        <f>('Data 5day'!C16+'Data 5day'!D16)/2</f>
        <v>29.5</v>
      </c>
      <c r="F16" s="8">
        <f t="shared" si="0"/>
        <v>0.23735674310788871</v>
      </c>
      <c r="G16" s="8">
        <f>'Data 5day'!E15*4.87/LN(67.8*'Data 5day'!$H$2-5.42)</f>
        <v>7.7795060291565816</v>
      </c>
      <c r="H16" s="8">
        <f>0.6108*EXP(17.27*'Data 5day'!C16/('Data 5day'!C16+237.3))</f>
        <v>6.4828047854892876</v>
      </c>
      <c r="I16" s="8">
        <f>0.6108*EXP(17.27*'Data 5day'!D16/('Data 5day'!D16+237.3))</f>
        <v>2.548770598472057</v>
      </c>
      <c r="J16" s="8">
        <f t="shared" si="1"/>
        <v>4.5157876919806723</v>
      </c>
      <c r="K16" s="8">
        <f>(I16*'Data 5day'!F16+H16*'Data 5day'!G16)/200</f>
        <v>1.8967114867514974</v>
      </c>
      <c r="L16" s="8">
        <f>24*60/PI()*0.0082*B16*(D16*SIN('Data 5day'!$E$2)*SIN(C16)+COS('Data 5day'!$E$2)*COS(C16)*SIN(D16))</f>
        <v>-1.303389666246429</v>
      </c>
      <c r="M16" s="8">
        <f>(0.75+2/100000*'Data 5day'!$E$3)*L16</f>
        <v>-0.99109750221378456</v>
      </c>
      <c r="N16" s="8">
        <f>(0.25+0.5*(1-'Data 5day'!H16/8))*L16</f>
        <v>-0.65169483312321452</v>
      </c>
      <c r="O16" s="8">
        <f t="shared" si="2"/>
        <v>-0.50180502150487516</v>
      </c>
      <c r="P16" s="8">
        <f>4.903*(10^(-9))*(0.34-0.14*SQRT(K16))*(1.35*(N16/M16)-0.35)*(('Data 4day'!C16+273.16)^4+('Data 4day'!D16+273.16)^4)/2</f>
        <v>3.1556013176170445</v>
      </c>
      <c r="Q16" s="8">
        <f t="shared" si="3"/>
        <v>-3.6574063391219198</v>
      </c>
    </row>
    <row r="17" spans="1:17" s="39" customFormat="1" ht="38.1" customHeight="1" x14ac:dyDescent="0.3">
      <c r="A17" s="38">
        <v>43629</v>
      </c>
      <c r="B17" s="8">
        <f>1+0.033*COS(2*'Data 5day'!A16*PI()/365)</f>
        <v>0.96884181220847143</v>
      </c>
      <c r="C17" s="8">
        <f>0.409*SIN(((2*PI()*'Data 5day'!A16)/365)-1.39)</f>
        <v>0.40410424621025626</v>
      </c>
      <c r="D17" s="8">
        <f>ACOS(-TAN('Data 5day'!$E$2*PI()/180)*TAN(C17))</f>
        <v>1.7067882206521563</v>
      </c>
      <c r="E17" s="23">
        <f>('Data 5day'!C17+'Data 5day'!D17)/2</f>
        <v>28.9</v>
      </c>
      <c r="F17" s="8">
        <f t="shared" si="0"/>
        <v>0.23031442615975276</v>
      </c>
      <c r="G17" s="8">
        <f>'Data 5day'!E16*4.87/LN(67.8*'Data 5day'!$H$2-5.42)</f>
        <v>7.5016665281152743</v>
      </c>
      <c r="H17" s="8">
        <f>0.6108*EXP(17.27*'Data 5day'!C17/('Data 5day'!C17+237.3))</f>
        <v>6.0726299897773925</v>
      </c>
      <c r="I17" s="8">
        <f>0.6108*EXP(17.27*'Data 5day'!D17/('Data 5day'!D17+237.3))</f>
        <v>2.548770598472057</v>
      </c>
      <c r="J17" s="8">
        <f t="shared" si="1"/>
        <v>4.3107002941247252</v>
      </c>
      <c r="K17" s="8">
        <f>(I17*'Data 5day'!F17+H17*'Data 5day'!G17)/200</f>
        <v>1.7418370634993607</v>
      </c>
      <c r="L17" s="8">
        <f>24*60/PI()*0.0082*B17*(D17*SIN('Data 5day'!$E$2)*SIN(C17)+COS('Data 5day'!$E$2)*COS(C17)*SIN(D17))</f>
        <v>-1.3105138397177925</v>
      </c>
      <c r="M17" s="8">
        <f>(0.75+2/100000*'Data 5day'!$E$3)*L17</f>
        <v>-0.99651472372140937</v>
      </c>
      <c r="N17" s="8">
        <f>(0.25+0.5*(1-'Data 5day'!H17/8))*L17</f>
        <v>-0.73716403484125825</v>
      </c>
      <c r="O17" s="8">
        <f t="shared" si="2"/>
        <v>-0.56761630682776887</v>
      </c>
      <c r="P17" s="8">
        <f>4.903*(10^(-9))*(0.34-0.14*SQRT(K17))*(1.35*(N17/M17)-0.35)*(('Data 4day'!C17+273.16)^4+('Data 4day'!D17+273.16)^4)/2</f>
        <v>4.0297096757691024</v>
      </c>
      <c r="Q17" s="8">
        <f t="shared" si="3"/>
        <v>-4.5973259825968711</v>
      </c>
    </row>
    <row r="18" spans="1:17" s="39" customFormat="1" ht="38.1" customHeight="1" x14ac:dyDescent="0.3">
      <c r="A18" s="38">
        <v>43630</v>
      </c>
      <c r="B18" s="8">
        <f>1+0.033*COS(2*'Data 5day'!A17*PI()/365)</f>
        <v>0.96865931118788273</v>
      </c>
      <c r="C18" s="8">
        <f>0.409*SIN(((2*PI()*'Data 5day'!A17)/365)-1.39)</f>
        <v>0.40513042038871888</v>
      </c>
      <c r="D18" s="8">
        <f>ACOS(-TAN('Data 5day'!$E$2*PI()/180)*TAN(C18))</f>
        <v>1.7071768060753194</v>
      </c>
      <c r="E18" s="23">
        <f>('Data 5day'!C18+'Data 5day'!D18)/2</f>
        <v>29.099999999999998</v>
      </c>
      <c r="F18" s="8">
        <f t="shared" si="0"/>
        <v>0.23264210672547556</v>
      </c>
      <c r="G18" s="8">
        <f>'Data 5day'!E17*4.87/LN(67.8*'Data 5day'!$H$2-5.42)</f>
        <v>6.9459875260326616</v>
      </c>
      <c r="H18" s="8">
        <f>0.6108*EXP(17.27*'Data 5day'!C18/('Data 5day'!C18+237.3))</f>
        <v>6.3780757350809081</v>
      </c>
      <c r="I18" s="8">
        <f>0.6108*EXP(17.27*'Data 5day'!D18/('Data 5day'!D18+237.3))</f>
        <v>2.4717700446226427</v>
      </c>
      <c r="J18" s="8">
        <f t="shared" si="1"/>
        <v>4.424922889851775</v>
      </c>
      <c r="K18" s="8">
        <f>(I18*'Data 5day'!F18+H18*'Data 5day'!G18)/200</f>
        <v>1.5421341874818058</v>
      </c>
      <c r="L18" s="8">
        <f>24*60/PI()*0.0082*B18*(D18*SIN('Data 5day'!$E$2)*SIN(C18)+COS('Data 5day'!$E$2)*COS(C18)*SIN(D18))</f>
        <v>-1.3168783092578862</v>
      </c>
      <c r="M18" s="8">
        <f>(0.75+2/100000*'Data 5day'!$E$3)*L18</f>
        <v>-1.0013542663596966</v>
      </c>
      <c r="N18" s="8">
        <f>(0.25+0.5*(1-'Data 5day'!H18/8))*L18</f>
        <v>-0.57613426030032522</v>
      </c>
      <c r="O18" s="8">
        <f t="shared" si="2"/>
        <v>-0.44362338043125044</v>
      </c>
      <c r="P18" s="8">
        <f>4.903*(10^(-9))*(0.34-0.14*SQRT(K18))*(1.35*(N18/M18)-0.35)*(('Data 4day'!C18+273.16)^4+('Data 4day'!D18+273.16)^4)/2</f>
        <v>2.9752240496608335</v>
      </c>
      <c r="Q18" s="8">
        <f t="shared" si="3"/>
        <v>-3.4188474300920841</v>
      </c>
    </row>
    <row r="19" spans="1:17" s="39" customFormat="1" ht="38.1" customHeight="1" x14ac:dyDescent="0.3">
      <c r="A19" s="38">
        <v>43631</v>
      </c>
      <c r="B19" s="8">
        <f>1+0.033*COS(2*'Data 5day'!A18*PI()/365)</f>
        <v>0.96848609708977662</v>
      </c>
      <c r="C19" s="8">
        <f>0.409*SIN(((2*PI()*'Data 5day'!A18)/365)-1.39)</f>
        <v>0.40603654568018976</v>
      </c>
      <c r="D19" s="8">
        <f>ACOS(-TAN('Data 5day'!$E$2*PI()/180)*TAN(C19))</f>
        <v>1.7075202337840842</v>
      </c>
      <c r="E19" s="23">
        <f>('Data 5day'!C19+'Data 5day'!D19)/2</f>
        <v>28.05</v>
      </c>
      <c r="F19" s="8">
        <f t="shared" si="0"/>
        <v>0.22063869924246318</v>
      </c>
      <c r="G19" s="8">
        <f>'Data 5day'!E18*4.87/LN(67.8*'Data 5day'!$H$2-5.42)</f>
        <v>6.9459875260326616</v>
      </c>
      <c r="H19" s="8">
        <f>0.6108*EXP(17.27*'Data 5day'!C19/('Data 5day'!C19+237.3))</f>
        <v>5.7799401422607124</v>
      </c>
      <c r="I19" s="8">
        <f>0.6108*EXP(17.27*'Data 5day'!D19/('Data 5day'!D19+237.3))</f>
        <v>2.4265523121060211</v>
      </c>
      <c r="J19" s="8">
        <f t="shared" si="1"/>
        <v>4.1032462271833667</v>
      </c>
      <c r="K19" s="8">
        <f>(I19*'Data 5day'!F19+H19*'Data 5day'!G19)/200</f>
        <v>1.5063619918879565</v>
      </c>
      <c r="L19" s="8">
        <f>24*60/PI()*0.0082*B19*(D19*SIN('Data 5day'!$E$2)*SIN(C19)+COS('Data 5day'!$E$2)*COS(C19)*SIN(D19))</f>
        <v>-1.3224811778342307</v>
      </c>
      <c r="M19" s="8">
        <f>(0.75+2/100000*'Data 5day'!$E$3)*L19</f>
        <v>-1.0056146876251491</v>
      </c>
      <c r="N19" s="8">
        <f>(0.25+0.5*(1-'Data 5day'!H19/8))*L19</f>
        <v>-0.41327536807319709</v>
      </c>
      <c r="O19" s="8">
        <f t="shared" si="2"/>
        <v>-0.31822203341636179</v>
      </c>
      <c r="P19" s="8">
        <f>4.903*(10^(-9))*(0.34-0.14*SQRT(K19))*(1.35*(N19/M19)-0.35)*(('Data 4day'!C19+273.16)^4+('Data 4day'!D19+273.16)^4)/2</f>
        <v>1.445376418348123</v>
      </c>
      <c r="Q19" s="8">
        <f t="shared" si="3"/>
        <v>-1.7635984517644849</v>
      </c>
    </row>
    <row r="20" spans="1:17" s="39" customFormat="1" ht="38.1" customHeight="1" x14ac:dyDescent="0.3">
      <c r="A20" s="38">
        <v>43632</v>
      </c>
      <c r="B20" s="8">
        <f>1+0.033*COS(2*'Data 5day'!A19*PI()/365)</f>
        <v>0.96832222124122846</v>
      </c>
      <c r="C20" s="8">
        <f>0.409*SIN(((2*PI()*'Data 5day'!A19)/365)-1.39)</f>
        <v>0.40682235358018931</v>
      </c>
      <c r="D20" s="8">
        <f>ACOS(-TAN('Data 5day'!$E$2*PI()/180)*TAN(C20))</f>
        <v>1.7078182902206174</v>
      </c>
      <c r="E20" s="23">
        <f>('Data 5day'!C20+'Data 5day'!D20)/2</f>
        <v>26.75</v>
      </c>
      <c r="F20" s="8">
        <f t="shared" si="0"/>
        <v>0.20650227313586342</v>
      </c>
      <c r="G20" s="8">
        <f>'Data 5day'!E19*4.87/LN(67.8*'Data 5day'!$H$2-5.42)</f>
        <v>6.9459875260326616</v>
      </c>
      <c r="H20" s="8">
        <f>0.6108*EXP(17.27*'Data 5day'!C20/('Data 5day'!C20+237.3))</f>
        <v>5.5301179659422894</v>
      </c>
      <c r="I20" s="8">
        <f>0.6108*EXP(17.27*'Data 5day'!D20/('Data 5day'!D20+237.3))</f>
        <v>2.1701248415136294</v>
      </c>
      <c r="J20" s="8">
        <f t="shared" si="1"/>
        <v>3.8501214037279592</v>
      </c>
      <c r="K20" s="8">
        <f>(I20*'Data 5day'!F20+H20*'Data 5day'!G20)/200</f>
        <v>1.4304665652977939</v>
      </c>
      <c r="L20" s="8">
        <f>24*60/PI()*0.0082*B20*(D20*SIN('Data 5day'!$E$2)*SIN(C20)+COS('Data 5day'!$E$2)*COS(C20)*SIN(D20))</f>
        <v>-1.3273208064345607</v>
      </c>
      <c r="M20" s="8">
        <f>(0.75+2/100000*'Data 5day'!$E$3)*L20</f>
        <v>-1.0092947412128399</v>
      </c>
      <c r="N20" s="8">
        <f>(0.25+0.5*(1-'Data 5day'!H20/8))*L20</f>
        <v>-0.49774530241296028</v>
      </c>
      <c r="O20" s="8">
        <f t="shared" si="2"/>
        <v>-0.38326388285797941</v>
      </c>
      <c r="P20" s="8">
        <f>4.903*(10^(-9))*(0.34-0.14*SQRT(K20))*(1.35*(N20/M20)-0.35)*(('Data 4day'!C20+273.16)^4+('Data 4day'!D20+273.16)^4)/2</f>
        <v>2.2895666897170317</v>
      </c>
      <c r="Q20" s="8">
        <f t="shared" si="3"/>
        <v>-2.6728305725750112</v>
      </c>
    </row>
    <row r="21" spans="1:17" s="39" customFormat="1" ht="38.1" customHeight="1" x14ac:dyDescent="0.3">
      <c r="A21" s="38">
        <v>43633</v>
      </c>
      <c r="B21" s="8">
        <f>1+0.033*COS(2*'Data 5day'!A20*PI()/365)</f>
        <v>0.96816773220218899</v>
      </c>
      <c r="C21" s="8">
        <f>0.409*SIN(((2*PI()*'Data 5day'!A20)/365)-1.39)</f>
        <v>0.40748761123687749</v>
      </c>
      <c r="D21" s="8">
        <f>ACOS(-TAN('Data 5day'!$E$2*PI()/180)*TAN(C21))</f>
        <v>1.7080707893987728</v>
      </c>
      <c r="E21" s="23">
        <f>('Data 5day'!C21+'Data 5day'!D21)/2</f>
        <v>30.5</v>
      </c>
      <c r="F21" s="8">
        <f t="shared" si="0"/>
        <v>0.24949527412829417</v>
      </c>
      <c r="G21" s="8">
        <f>'Data 5day'!E20*4.87/LN(67.8*'Data 5day'!$H$2-5.42)</f>
        <v>6.9459875260326616</v>
      </c>
      <c r="H21" s="8">
        <f>0.6108*EXP(17.27*'Data 5day'!C21/('Data 5day'!C21+237.3))</f>
        <v>6.1059301791053064</v>
      </c>
      <c r="I21" s="8">
        <f>0.6108*EXP(17.27*'Data 5day'!D21/('Data 5day'!D21+237.3))</f>
        <v>3.07464905088159</v>
      </c>
      <c r="J21" s="8">
        <f t="shared" si="1"/>
        <v>4.5902896149934485</v>
      </c>
      <c r="K21" s="8">
        <f>(I21*'Data 5day'!F21+H21*'Data 5day'!G21)/200</f>
        <v>1.879184853399964</v>
      </c>
      <c r="L21" s="8">
        <f>24*60/PI()*0.0082*B21*(D21*SIN('Data 5day'!$E$2)*SIN(C21)+COS('Data 5day'!$E$2)*COS(C21)*SIN(D21))</f>
        <v>-1.3313958139607771</v>
      </c>
      <c r="M21" s="8">
        <f>(0.75+2/100000*'Data 5day'!$E$3)*L21</f>
        <v>-1.0123933769357749</v>
      </c>
      <c r="N21" s="8">
        <f>(0.25+0.5*(1-'Data 5day'!H21/8))*L21</f>
        <v>-0.49927343023529142</v>
      </c>
      <c r="O21" s="8">
        <f t="shared" si="2"/>
        <v>-0.38444054128117439</v>
      </c>
      <c r="P21" s="8">
        <f>4.903*(10^(-9))*(0.34-0.14*SQRT(K21))*(1.35*(N21/M21)-0.35)*(('Data 4day'!C21+273.16)^4+('Data 4day'!D21+273.16)^4)/2</f>
        <v>1.9223300557048539</v>
      </c>
      <c r="Q21" s="8">
        <f t="shared" si="3"/>
        <v>-2.3067705969860284</v>
      </c>
    </row>
    <row r="22" spans="1:17" s="39" customFormat="1" ht="38.1" customHeight="1" x14ac:dyDescent="0.3">
      <c r="A22" s="38">
        <v>43634</v>
      </c>
      <c r="B22" s="8">
        <f>1+0.033*COS(2*'Data 5day'!A21*PI()/365)</f>
        <v>0.96802267575109457</v>
      </c>
      <c r="C22" s="8">
        <f>0.409*SIN(((2*PI()*'Data 5day'!A21)/365)-1.39)</f>
        <v>0.4080321215200533</v>
      </c>
      <c r="D22" s="8">
        <f>ACOS(-TAN('Data 5day'!$E$2*PI()/180)*TAN(C22))</f>
        <v>1.708277573291878</v>
      </c>
      <c r="E22" s="23">
        <f>('Data 5day'!C22+'Data 5day'!D22)/2</f>
        <v>30.85</v>
      </c>
      <c r="F22" s="8">
        <f t="shared" si="0"/>
        <v>0.2538648415448137</v>
      </c>
      <c r="G22" s="8">
        <f>'Data 5day'!E21*4.87/LN(67.8*'Data 5day'!$H$2-5.42)</f>
        <v>6.6681480249913561</v>
      </c>
      <c r="H22" s="8">
        <f>0.6108*EXP(17.27*'Data 5day'!C22/('Data 5day'!C22+237.3))</f>
        <v>6.5180437616532609</v>
      </c>
      <c r="I22" s="8">
        <f>0.6108*EXP(17.27*'Data 5day'!D22/('Data 5day'!D22+237.3))</f>
        <v>2.9839174771655594</v>
      </c>
      <c r="J22" s="8">
        <f t="shared" si="1"/>
        <v>4.7509806194094102</v>
      </c>
      <c r="K22" s="8">
        <f>(I22*'Data 5day'!F22+H22*'Data 5day'!G22)/200</f>
        <v>1.7881894694592708</v>
      </c>
      <c r="L22" s="8">
        <f>24*60/PI()*0.0082*B22*(D22*SIN('Data 5day'!$E$2)*SIN(C22)+COS('Data 5day'!$E$2)*COS(C22)*SIN(D22))</f>
        <v>-1.3347050770817364</v>
      </c>
      <c r="M22" s="8">
        <f>(0.75+2/100000*'Data 5day'!$E$3)*L22</f>
        <v>-1.0149097406129524</v>
      </c>
      <c r="N22" s="8">
        <f>(0.25+0.5*(1-'Data 5day'!H22/8))*L22</f>
        <v>-0.50051440390565116</v>
      </c>
      <c r="O22" s="8">
        <f t="shared" si="2"/>
        <v>-0.38539609100735139</v>
      </c>
      <c r="P22" s="8">
        <f>4.903*(10^(-9))*(0.34-0.14*SQRT(K22))*(1.35*(N22/M22)-0.35)*(('Data 4day'!C22+273.16)^4+('Data 4day'!D22+273.16)^4)/2</f>
        <v>2.0306791997529703</v>
      </c>
      <c r="Q22" s="8">
        <f t="shared" si="3"/>
        <v>-2.4160752907603218</v>
      </c>
    </row>
    <row r="23" spans="1:17" s="39" customFormat="1" ht="38.1" customHeight="1" x14ac:dyDescent="0.3">
      <c r="A23" s="38">
        <v>43635</v>
      </c>
      <c r="B23" s="8">
        <f>1+0.033*COS(2*'Data 5day'!A22*PI()/365)</f>
        <v>0.96788709487130231</v>
      </c>
      <c r="C23" s="8">
        <f>0.409*SIN(((2*PI()*'Data 5day'!A22)/365)-1.39)</f>
        <v>0.40845572307956829</v>
      </c>
      <c r="D23" s="8">
        <f>ACOS(-TAN('Data 5day'!$E$2*PI()/180)*TAN(C23))</f>
        <v>1.7084385121636672</v>
      </c>
      <c r="E23" s="23">
        <f>('Data 5day'!C23+'Data 5day'!D23)/2</f>
        <v>30.2</v>
      </c>
      <c r="F23" s="8">
        <f t="shared" si="0"/>
        <v>0.24580028310732269</v>
      </c>
      <c r="G23" s="8">
        <f>'Data 5day'!E22*4.87/LN(67.8*'Data 5day'!$H$2-5.42)</f>
        <v>6.6681480249913561</v>
      </c>
      <c r="H23" s="8">
        <f>0.6108*EXP(17.27*'Data 5day'!C23/('Data 5day'!C23+237.3))</f>
        <v>6.2067817955104676</v>
      </c>
      <c r="I23" s="8">
        <f>0.6108*EXP(17.27*'Data 5day'!D23/('Data 5day'!D23+237.3))</f>
        <v>2.9130230003400173</v>
      </c>
      <c r="J23" s="8">
        <f t="shared" si="1"/>
        <v>4.5599023979252422</v>
      </c>
      <c r="K23" s="8">
        <f>(I23*'Data 5day'!F23+H23*'Data 5day'!G23)/200</f>
        <v>1.8379192619193916</v>
      </c>
      <c r="L23" s="8">
        <f>24*60/PI()*0.0082*B23*(D23*SIN('Data 5day'!$E$2)*SIN(C23)+COS('Data 5day'!$E$2)*COS(C23)*SIN(D23))</f>
        <v>-1.3372477300444774</v>
      </c>
      <c r="M23" s="8">
        <f>(0.75+2/100000*'Data 5day'!$E$3)*L23</f>
        <v>-1.0168431739258206</v>
      </c>
      <c r="N23" s="8">
        <f>(0.25+0.5*(1-'Data 5day'!H23/8))*L23</f>
        <v>-0.50146789876667897</v>
      </c>
      <c r="O23" s="8">
        <f t="shared" si="2"/>
        <v>-0.38613028205034283</v>
      </c>
      <c r="P23" s="8">
        <f>4.903*(10^(-9))*(0.34-0.14*SQRT(K23))*(1.35*(N23/M23)-0.35)*(('Data 4day'!C23+273.16)^4+('Data 4day'!D23+273.16)^4)/2</f>
        <v>1.971377920206244</v>
      </c>
      <c r="Q23" s="8">
        <f t="shared" si="3"/>
        <v>-2.3575082022565867</v>
      </c>
    </row>
    <row r="24" spans="1:17" s="39" customFormat="1" ht="38.1" customHeight="1" x14ac:dyDescent="0.3">
      <c r="A24" s="38">
        <v>43636</v>
      </c>
      <c r="B24" s="8">
        <f>1+0.033*COS(2*'Data 5day'!A23*PI()/365)</f>
        <v>0.96776102973835298</v>
      </c>
      <c r="C24" s="8">
        <f>0.409*SIN(((2*PI()*'Data 5day'!A23)/365)-1.39)</f>
        <v>0.40875829039313832</v>
      </c>
      <c r="D24" s="8">
        <f>ACOS(-TAN('Data 5day'!$E$2*PI()/180)*TAN(C24))</f>
        <v>1.7085535048409546</v>
      </c>
      <c r="E24" s="23">
        <f>('Data 5day'!C24+'Data 5day'!D24)/2</f>
        <v>28.8</v>
      </c>
      <c r="F24" s="8">
        <f t="shared" si="0"/>
        <v>0.22915793801256817</v>
      </c>
      <c r="G24" s="8">
        <f>'Data 5day'!E23*4.87/LN(67.8*'Data 5day'!$H$2-5.42)</f>
        <v>6.6681480249913561</v>
      </c>
      <c r="H24" s="8">
        <f>0.6108*EXP(17.27*'Data 5day'!C24/('Data 5day'!C24+237.3))</f>
        <v>5.4995586494348254</v>
      </c>
      <c r="I24" s="8">
        <f>0.6108*EXP(17.27*'Data 5day'!D24/('Data 5day'!D24+237.3))</f>
        <v>2.809437622397069</v>
      </c>
      <c r="J24" s="8">
        <f t="shared" si="1"/>
        <v>4.1544981359159472</v>
      </c>
      <c r="K24" s="8">
        <f>(I24*'Data 5day'!F24+H24*'Data 5day'!G24)/200</f>
        <v>1.8999993716618797</v>
      </c>
      <c r="L24" s="8">
        <f>24*60/PI()*0.0082*B24*(D24*SIN('Data 5day'!$E$2)*SIN(C24)+COS('Data 5day'!$E$2)*COS(C24)*SIN(D24))</f>
        <v>-1.3390231644436148</v>
      </c>
      <c r="M24" s="8">
        <f>(0.75+2/100000*'Data 5day'!$E$3)*L24</f>
        <v>-1.0181932142429246</v>
      </c>
      <c r="N24" s="8">
        <f>(0.25+0.5*(1-'Data 5day'!H24/8))*L24</f>
        <v>-0.41844473888862965</v>
      </c>
      <c r="O24" s="8">
        <f t="shared" si="2"/>
        <v>-0.32220244894424482</v>
      </c>
      <c r="P24" s="8">
        <f>4.903*(10^(-9))*(0.34-0.14*SQRT(K24))*(1.35*(N24/M24)-0.35)*(('Data 4day'!C24+273.16)^4+('Data 4day'!D24+273.16)^4)/2</f>
        <v>1.2119614686571354</v>
      </c>
      <c r="Q24" s="8">
        <f t="shared" si="3"/>
        <v>-1.5341639176013802</v>
      </c>
    </row>
    <row r="25" spans="1:17" s="39" customFormat="1" ht="38.1" customHeight="1" x14ac:dyDescent="0.3">
      <c r="A25" s="38">
        <v>43637</v>
      </c>
      <c r="B25" s="8">
        <f>1+0.033*COS(2*'Data 5day'!A24*PI()/365)</f>
        <v>0.96764451770806614</v>
      </c>
      <c r="C25" s="8">
        <f>0.409*SIN(((2*PI()*'Data 5day'!A24)/365)-1.39)</f>
        <v>0.40893973380353849</v>
      </c>
      <c r="D25" s="8">
        <f>ACOS(-TAN('Data 5day'!$E$2*PI()/180)*TAN(C25))</f>
        <v>1.7086224789268976</v>
      </c>
      <c r="E25" s="23">
        <f>('Data 5day'!C25+'Data 5day'!D25)/2</f>
        <v>27.95</v>
      </c>
      <c r="F25" s="8">
        <f t="shared" si="0"/>
        <v>0.21952317339604843</v>
      </c>
      <c r="G25" s="8">
        <f>'Data 5day'!E24*4.87/LN(67.8*'Data 5day'!$H$2-5.42)</f>
        <v>5.0011110187435168</v>
      </c>
      <c r="H25" s="8">
        <f>0.6108*EXP(17.27*'Data 5day'!C25/('Data 5day'!C25+237.3))</f>
        <v>5.4691459026600384</v>
      </c>
      <c r="I25" s="8">
        <f>0.6108*EXP(17.27*'Data 5day'!D25/('Data 5day'!D25+237.3))</f>
        <v>2.548770598472057</v>
      </c>
      <c r="J25" s="8">
        <f t="shared" si="1"/>
        <v>4.0089582505660477</v>
      </c>
      <c r="K25" s="8">
        <f>(I25*'Data 5day'!F25+H25*'Data 5day'!G25)/200</f>
        <v>1.9665448458142896</v>
      </c>
      <c r="L25" s="8">
        <f>24*60/PI()*0.0082*B25*(D25*SIN('Data 5day'!$E$2)*SIN(C25)+COS('Data 5day'!$E$2)*COS(C25)*SIN(D25))</f>
        <v>-1.3400310289487509</v>
      </c>
      <c r="M25" s="8">
        <f>(0.75+2/100000*'Data 5day'!$E$3)*L25</f>
        <v>-1.0189595944126302</v>
      </c>
      <c r="N25" s="8">
        <f>(0.25+0.5*(1-'Data 5day'!H25/8))*L25</f>
        <v>-0.41875969654648465</v>
      </c>
      <c r="O25" s="8">
        <f t="shared" si="2"/>
        <v>-0.32244496634079317</v>
      </c>
      <c r="P25" s="8">
        <f>4.903*(10^(-9))*(0.34-0.14*SQRT(K25))*(1.35*(N25/M25)-0.35)*(('Data 4day'!C25+273.16)^4+('Data 4day'!D25+273.16)^4)/2</f>
        <v>1.1565426988804737</v>
      </c>
      <c r="Q25" s="8">
        <f t="shared" si="3"/>
        <v>-1.4789876652212668</v>
      </c>
    </row>
    <row r="26" spans="1:17" s="39" customFormat="1" ht="38.1" customHeight="1" x14ac:dyDescent="0.3">
      <c r="A26" s="38">
        <v>43638</v>
      </c>
      <c r="B26" s="8">
        <f>1+0.033*COS(2*'Data 5day'!A25*PI()/365)</f>
        <v>0.96753759330547084</v>
      </c>
      <c r="C26" s="8">
        <f>0.409*SIN(((2*PI()*'Data 5day'!A25)/365)-1.39)</f>
        <v>0.40899999954517041</v>
      </c>
      <c r="D26" s="8">
        <f>ACOS(-TAN('Data 5day'!$E$2*PI()/180)*TAN(C26))</f>
        <v>1.7086453909539301</v>
      </c>
      <c r="E26" s="23">
        <f>('Data 5day'!C26+'Data 5day'!D26)/2</f>
        <v>27.35</v>
      </c>
      <c r="F26" s="8">
        <f t="shared" si="0"/>
        <v>0.21292906119357313</v>
      </c>
      <c r="G26" s="8">
        <f>'Data 5day'!E25*4.87/LN(67.8*'Data 5day'!$H$2-5.42)</f>
        <v>6.3903085239500497</v>
      </c>
      <c r="H26" s="8">
        <f>0.6108*EXP(17.27*'Data 5day'!C26/('Data 5day'!C26+237.3))</f>
        <v>4.8907789302521092</v>
      </c>
      <c r="I26" s="8">
        <f>0.6108*EXP(17.27*'Data 5day'!D26/('Data 5day'!D26+237.3))</f>
        <v>2.6763336594163714</v>
      </c>
      <c r="J26" s="8">
        <f t="shared" si="1"/>
        <v>3.7835562948342405</v>
      </c>
      <c r="K26" s="8">
        <f>(I26*'Data 5day'!F26+H26*'Data 5day'!G26)/200</f>
        <v>2.4777871271854814</v>
      </c>
      <c r="L26" s="8">
        <f>24*60/PI()*0.0082*B26*(D26*SIN('Data 5day'!$E$2)*SIN(C26)+COS('Data 5day'!$E$2)*COS(C26)*SIN(D26))</f>
        <v>-1.3402712289898977</v>
      </c>
      <c r="M26" s="8">
        <f>(0.75+2/100000*'Data 5day'!$E$3)*L26</f>
        <v>-1.0191422425239183</v>
      </c>
      <c r="N26" s="8">
        <f>(0.25+0.5*(1-'Data 5day'!H26/8))*L26</f>
        <v>-0.58636866268308019</v>
      </c>
      <c r="O26" s="8">
        <f t="shared" si="2"/>
        <v>-0.45150387026597177</v>
      </c>
      <c r="P26" s="8">
        <f>4.903*(10^(-9))*(0.34-0.14*SQRT(K26))*(1.35*(N26/M26)-0.35)*(('Data 4day'!C26+273.16)^4+('Data 4day'!D26+273.16)^4)/2</f>
        <v>2.0447535221284343</v>
      </c>
      <c r="Q26" s="8">
        <f t="shared" si="3"/>
        <v>-2.4962573923944062</v>
      </c>
    </row>
    <row r="27" spans="1:17" s="39" customFormat="1" ht="38.1" customHeight="1" x14ac:dyDescent="0.3">
      <c r="A27" s="38">
        <v>43639</v>
      </c>
      <c r="B27" s="8">
        <f>1+0.033*COS(2*'Data 5day'!A26*PI()/365)</f>
        <v>0.96744028821457528</v>
      </c>
      <c r="C27" s="8">
        <f>0.409*SIN(((2*PI()*'Data 5day'!A26)/365)-1.39)</f>
        <v>0.40893906975999411</v>
      </c>
      <c r="D27" s="8">
        <f>ACOS(-TAN('Data 5day'!$E$2*PI()/180)*TAN(C27))</f>
        <v>1.7086222264757203</v>
      </c>
      <c r="E27" s="23">
        <f>('Data 5day'!C27+'Data 5day'!D27)/2</f>
        <v>23.95</v>
      </c>
      <c r="F27" s="8">
        <f t="shared" si="0"/>
        <v>0.17862512717511997</v>
      </c>
      <c r="G27" s="8">
        <f>'Data 5day'!E26*4.87/LN(67.8*'Data 5day'!$H$2-5.42)</f>
        <v>9.4465430354044209</v>
      </c>
      <c r="H27" s="8">
        <f>0.6108*EXP(17.27*'Data 5day'!C27/('Data 5day'!C27+237.3))</f>
        <v>3.671270209291702</v>
      </c>
      <c r="I27" s="8">
        <f>0.6108*EXP(17.27*'Data 5day'!D27/('Data 5day'!D27+237.3))</f>
        <v>2.3968104104453793</v>
      </c>
      <c r="J27" s="8">
        <f t="shared" si="1"/>
        <v>3.0340403098685407</v>
      </c>
      <c r="K27" s="8">
        <f>(I27*'Data 5day'!F27+H27*'Data 5day'!G27)/200</f>
        <v>2.427499529683816</v>
      </c>
      <c r="L27" s="8">
        <f>24*60/PI()*0.0082*B27*(D27*SIN('Data 5day'!$E$2)*SIN(C27)+COS('Data 5day'!$E$2)*COS(C27)*SIN(D27))</f>
        <v>-1.3397439264010569</v>
      </c>
      <c r="M27" s="8">
        <f>(0.75+2/100000*'Data 5day'!$E$3)*L27</f>
        <v>-1.0187412816353636</v>
      </c>
      <c r="N27" s="8">
        <f>(0.25+0.5*(1-'Data 5day'!H27/8))*L27</f>
        <v>-0.33493598160026422</v>
      </c>
      <c r="O27" s="8">
        <f t="shared" si="2"/>
        <v>-0.25790070583220348</v>
      </c>
      <c r="P27" s="8">
        <f>4.903*(10^(-9))*(0.34-0.14*SQRT(K27))*(1.35*(N27/M27)-0.35)*(('Data 4day'!C27+273.16)^4+('Data 4day'!D27+273.16)^4)/2</f>
        <v>0.43734716285434583</v>
      </c>
      <c r="Q27" s="8">
        <f t="shared" si="3"/>
        <v>-0.69524786868654931</v>
      </c>
    </row>
    <row r="28" spans="1:17" s="39" customFormat="1" ht="38.1" customHeight="1" x14ac:dyDescent="0.3">
      <c r="A28" s="38">
        <v>43640</v>
      </c>
      <c r="B28" s="8">
        <f>1+0.033*COS(2*'Data 5day'!A27*PI()/365)</f>
        <v>0.96735263126897797</v>
      </c>
      <c r="C28" s="8">
        <f>0.409*SIN(((2*PI()*'Data 5day'!A27)/365)-1.39)</f>
        <v>0.40875696250282001</v>
      </c>
      <c r="D28" s="8">
        <f>ACOS(-TAN('Data 5day'!$E$2*PI()/180)*TAN(C28))</f>
        <v>1.7085530000977538</v>
      </c>
      <c r="E28" s="23">
        <f>('Data 5day'!C28+'Data 5day'!D28)/2</f>
        <v>25.4</v>
      </c>
      <c r="F28" s="8">
        <f t="shared" si="0"/>
        <v>0.1926363801049692</v>
      </c>
      <c r="G28" s="8">
        <f>'Data 5day'!E27*4.87/LN(67.8*'Data 5day'!$H$2-5.42)</f>
        <v>6.6681480249913561</v>
      </c>
      <c r="H28" s="8">
        <f>0.6108*EXP(17.27*'Data 5day'!C28/('Data 5day'!C28+237.3))</f>
        <v>4.2919830424837384</v>
      </c>
      <c r="I28" s="8">
        <f>0.6108*EXP(17.27*'Data 5day'!D28/('Data 5day'!D28+237.3))</f>
        <v>2.4265523121060211</v>
      </c>
      <c r="J28" s="8">
        <f t="shared" si="1"/>
        <v>3.3592676772948797</v>
      </c>
      <c r="K28" s="8">
        <f>(I28*'Data 5day'!F28+H28*'Data 5day'!G28)/200</f>
        <v>2.3673957680061513</v>
      </c>
      <c r="L28" s="8">
        <f>24*60/PI()*0.0082*B28*(D28*SIN('Data 5day'!$E$2)*SIN(C28)+COS('Data 5day'!$E$2)*COS(C28)*SIN(D28))</f>
        <v>-1.3384495390222939</v>
      </c>
      <c r="M28" s="8">
        <f>(0.75+2/100000*'Data 5day'!$E$3)*L28</f>
        <v>-1.0177570294725522</v>
      </c>
      <c r="N28" s="8">
        <f>(0.25+0.5*(1-'Data 5day'!H28/8))*L28</f>
        <v>-0.41826548094446686</v>
      </c>
      <c r="O28" s="8">
        <f t="shared" si="2"/>
        <v>-0.32206442032723948</v>
      </c>
      <c r="P28" s="8">
        <f>4.903*(10^(-9))*(0.34-0.14*SQRT(K28))*(1.35*(N28/M28)-0.35)*(('Data 4day'!C28+273.16)^4+('Data 4day'!D28+273.16)^4)/2</f>
        <v>0.99561826464758785</v>
      </c>
      <c r="Q28" s="8">
        <f t="shared" si="3"/>
        <v>-1.3176826849748273</v>
      </c>
    </row>
    <row r="29" spans="1:17" s="39" customFormat="1" ht="38.1" customHeight="1" x14ac:dyDescent="0.3">
      <c r="A29" s="38">
        <v>43641</v>
      </c>
      <c r="B29" s="8">
        <f>1+0.033*COS(2*'Data 5day'!A28*PI()/365)</f>
        <v>0.96727464844332345</v>
      </c>
      <c r="C29" s="8">
        <f>0.409*SIN(((2*PI()*'Data 5day'!A28)/365)-1.39)</f>
        <v>0.40845373173595856</v>
      </c>
      <c r="D29" s="8">
        <f>ACOS(-TAN('Data 5day'!$E$2*PI()/180)*TAN(C29))</f>
        <v>1.7084377554464136</v>
      </c>
      <c r="E29" s="23">
        <f>('Data 5day'!C29+'Data 5day'!D29)/2</f>
        <v>25.9</v>
      </c>
      <c r="F29" s="8">
        <f t="shared" si="0"/>
        <v>0.19767751536034411</v>
      </c>
      <c r="G29" s="8">
        <f>'Data 5day'!E28*4.87/LN(67.8*'Data 5day'!$H$2-5.42)</f>
        <v>8.0573455301978871</v>
      </c>
      <c r="H29" s="8">
        <f>0.6108*EXP(17.27*'Data 5day'!C29/('Data 5day'!C29+237.3))</f>
        <v>4.2919830424837384</v>
      </c>
      <c r="I29" s="8">
        <f>0.6108*EXP(17.27*'Data 5day'!D29/('Data 5day'!D29+237.3))</f>
        <v>2.5801527260359443</v>
      </c>
      <c r="J29" s="8">
        <f t="shared" si="1"/>
        <v>3.4360678842598413</v>
      </c>
      <c r="K29" s="8">
        <f>(I29*'Data 5day'!F29+H29*'Data 5day'!G29)/200</f>
        <v>2.344614022512999</v>
      </c>
      <c r="L29" s="8">
        <f>24*60/PI()*0.0082*B29*(D29*SIN('Data 5day'!$E$2)*SIN(C29)+COS('Data 5day'!$E$2)*COS(C29)*SIN(D29))</f>
        <v>-1.3363887402607824</v>
      </c>
      <c r="M29" s="8">
        <f>(0.75+2/100000*'Data 5day'!$E$3)*L29</f>
        <v>-1.0161899980942988</v>
      </c>
      <c r="N29" s="8">
        <f>(0.25+0.5*(1-'Data 5day'!H29/8))*L29</f>
        <v>-0.50114577759779344</v>
      </c>
      <c r="O29" s="8">
        <f t="shared" si="2"/>
        <v>-0.38588224875030097</v>
      </c>
      <c r="P29" s="8">
        <f>4.903*(10^(-9))*(0.34-0.14*SQRT(K29))*(1.35*(N29/M29)-0.35)*(('Data 4day'!C29+273.16)^4+('Data 4day'!D29+273.16)^4)/2</f>
        <v>1.5577422688934066</v>
      </c>
      <c r="Q29" s="8">
        <f t="shared" si="3"/>
        <v>-1.9436245176437077</v>
      </c>
    </row>
    <row r="30" spans="1:17" s="39" customFormat="1" ht="38.1" customHeight="1" x14ac:dyDescent="0.3">
      <c r="A30" s="38">
        <v>43642</v>
      </c>
      <c r="B30" s="8">
        <f>1+0.033*COS(2*'Data 5day'!A29*PI()/365)</f>
        <v>0.96720636284560613</v>
      </c>
      <c r="C30" s="8">
        <f>0.409*SIN(((2*PI()*'Data 5day'!A29)/365)-1.39)</f>
        <v>0.40802946731323025</v>
      </c>
      <c r="D30" s="8">
        <f>ACOS(-TAN('Data 5day'!$E$2*PI()/180)*TAN(C30))</f>
        <v>1.7082765650766878</v>
      </c>
      <c r="E30" s="23">
        <f>('Data 5day'!C30+'Data 5day'!D30)/2</f>
        <v>25.1</v>
      </c>
      <c r="F30" s="8">
        <f t="shared" si="0"/>
        <v>0.18966399559757052</v>
      </c>
      <c r="G30" s="8">
        <f>'Data 5day'!E29*4.87/LN(67.8*'Data 5day'!$H$2-5.42)</f>
        <v>8.6130245322804999</v>
      </c>
      <c r="H30" s="8">
        <f>0.6108*EXP(17.27*'Data 5day'!C30/('Data 5day'!C30+237.3))</f>
        <v>3.9825871656612759</v>
      </c>
      <c r="I30" s="8">
        <f>0.6108*EXP(17.27*'Data 5day'!D30/('Data 5day'!D30+237.3))</f>
        <v>2.5332049812438213</v>
      </c>
      <c r="J30" s="8">
        <f t="shared" si="1"/>
        <v>3.2578960734525486</v>
      </c>
      <c r="K30" s="8">
        <f>(I30*'Data 5day'!F30+H30*'Data 5day'!G30)/200</f>
        <v>2.4073188587089827</v>
      </c>
      <c r="L30" s="8">
        <f>24*60/PI()*0.0082*B30*(D30*SIN('Data 5day'!$E$2)*SIN(C30)+COS('Data 5day'!$E$2)*COS(C30)*SIN(D30))</f>
        <v>-1.3335624586115038</v>
      </c>
      <c r="M30" s="8">
        <f>(0.75+2/100000*'Data 5day'!$E$3)*L30</f>
        <v>-1.0140408935281875</v>
      </c>
      <c r="N30" s="8">
        <f>(0.25+0.5*(1-'Data 5day'!H30/8))*L30</f>
        <v>-0.41673826831609495</v>
      </c>
      <c r="O30" s="8">
        <f t="shared" si="2"/>
        <v>-0.3208884666033931</v>
      </c>
      <c r="P30" s="8">
        <f>4.903*(10^(-9))*(0.34-0.14*SQRT(K30))*(1.35*(N30/M30)-0.35)*(('Data 4day'!C30+273.16)^4+('Data 4day'!D30+273.16)^4)/2</f>
        <v>1.0739825477891289</v>
      </c>
      <c r="Q30" s="8">
        <f t="shared" si="3"/>
        <v>-1.394871014392522</v>
      </c>
    </row>
    <row r="31" spans="1:17" s="39" customFormat="1" ht="38.1" customHeight="1" x14ac:dyDescent="0.3">
      <c r="A31" s="38">
        <v>43643</v>
      </c>
      <c r="B31" s="8">
        <f>1+0.033*COS(2*'Data 5day'!A30*PI()/365)</f>
        <v>0.96714779471032231</v>
      </c>
      <c r="C31" s="8">
        <f>0.409*SIN(((2*PI()*'Data 5day'!A30)/365)-1.39)</f>
        <v>0.40748429495333988</v>
      </c>
      <c r="D31" s="8">
        <f>ACOS(-TAN('Data 5day'!$E$2*PI()/180)*TAN(C31))</f>
        <v>1.7080695303189011</v>
      </c>
      <c r="E31" s="23">
        <f>('Data 5day'!C31+'Data 5day'!D31)/2</f>
        <v>31.65</v>
      </c>
      <c r="F31" s="8">
        <f t="shared" si="0"/>
        <v>0.26409376566171638</v>
      </c>
      <c r="G31" s="8">
        <f>'Data 5day'!E30*4.87/LN(67.8*'Data 5day'!$H$2-5.42)</f>
        <v>9.1687035343631145</v>
      </c>
      <c r="H31" s="8">
        <f>0.6108*EXP(17.27*'Data 5day'!C31/('Data 5day'!C31+237.3))</f>
        <v>7.2973575963193085</v>
      </c>
      <c r="I31" s="8">
        <f>0.6108*EXP(17.27*'Data 5day'!D31/('Data 5day'!D31+237.3))</f>
        <v>2.8955307729089892</v>
      </c>
      <c r="J31" s="8">
        <f t="shared" si="1"/>
        <v>5.0964441846141488</v>
      </c>
      <c r="K31" s="8">
        <f>(I31*'Data 5day'!F31+H31*'Data 5day'!G31)/200</f>
        <v>1.8004030294617694</v>
      </c>
      <c r="L31" s="8">
        <f>24*60/PI()*0.0082*B31*(D31*SIN('Data 5day'!$E$2)*SIN(C31)+COS('Data 5day'!$E$2)*COS(C31)*SIN(D31))</f>
        <v>-1.329971877138429</v>
      </c>
      <c r="M31" s="8">
        <f>(0.75+2/100000*'Data 5day'!$E$3)*L31</f>
        <v>-1.0113106153760614</v>
      </c>
      <c r="N31" s="8">
        <f>(0.25+0.5*(1-'Data 5day'!H31/8))*L31</f>
        <v>-0.49873945392691088</v>
      </c>
      <c r="O31" s="8">
        <f t="shared" si="2"/>
        <v>-0.3840293795237214</v>
      </c>
      <c r="P31" s="8">
        <f>4.903*(10^(-9))*(0.34-0.14*SQRT(K31))*(1.35*(N31/M31)-0.35)*(('Data 4day'!C31+273.16)^4+('Data 4day'!D31+273.16)^4)/2</f>
        <v>2.0821176320043042</v>
      </c>
      <c r="Q31" s="8">
        <f t="shared" si="3"/>
        <v>-2.4661470115280255</v>
      </c>
    </row>
    <row r="32" spans="1:17" s="39" customFormat="1" ht="38.1" customHeight="1" x14ac:dyDescent="0.3">
      <c r="A32" s="38">
        <v>43644</v>
      </c>
      <c r="B32" s="8">
        <f>1+0.033*COS(2*'Data 5day'!A31*PI()/365)</f>
        <v>0.96709896139247453</v>
      </c>
      <c r="C32" s="8">
        <f>0.409*SIN(((2*PI()*'Data 5day'!A31)/365)-1.39)</f>
        <v>0.40681837620262351</v>
      </c>
      <c r="D32" s="8">
        <f>ACOS(-TAN('Data 5day'!$E$2*PI()/180)*TAN(C32))</f>
        <v>1.707816781065127</v>
      </c>
      <c r="E32" s="23">
        <f>('Data 5day'!C32+'Data 5day'!D32)/2</f>
        <v>29.200000000000003</v>
      </c>
      <c r="F32" s="8">
        <f t="shared" si="0"/>
        <v>0.23381333181455968</v>
      </c>
      <c r="G32" s="8">
        <f>'Data 5day'!E31*4.87/LN(67.8*'Data 5day'!$H$2-5.42)</f>
        <v>5.2789505197848232</v>
      </c>
      <c r="H32" s="8">
        <f>0.6108*EXP(17.27*'Data 5day'!C32/('Data 5day'!C32+237.3))</f>
        <v>5.9736717424605885</v>
      </c>
      <c r="I32" s="8">
        <f>0.6108*EXP(17.27*'Data 5day'!D32/('Data 5day'!D32+237.3))</f>
        <v>2.6926645530366384</v>
      </c>
      <c r="J32" s="8">
        <f t="shared" si="1"/>
        <v>4.3331681477486139</v>
      </c>
      <c r="K32" s="8">
        <f>(I32*'Data 5day'!F32+H32*'Data 5day'!G32)/200</f>
        <v>1.7364905521705756</v>
      </c>
      <c r="L32" s="8">
        <f>24*60/PI()*0.0082*B32*(D32*SIN('Data 5day'!$E$2)*SIN(C32)+COS('Data 5day'!$E$2)*COS(C32)*SIN(D32))</f>
        <v>-1.325618432917202</v>
      </c>
      <c r="M32" s="8">
        <f>(0.75+2/100000*'Data 5day'!$E$3)*L32</f>
        <v>-1.0080002563902404</v>
      </c>
      <c r="N32" s="8">
        <f>(0.25+0.5*(1-'Data 5day'!H32/8))*L32</f>
        <v>-0.41425576028662564</v>
      </c>
      <c r="O32" s="8">
        <f t="shared" si="2"/>
        <v>-0.31897693542070177</v>
      </c>
      <c r="P32" s="8">
        <f>4.903*(10^(-9))*(0.34-0.14*SQRT(K32))*(1.35*(N32/M32)-0.35)*(('Data 4day'!C32+273.16)^4+('Data 4day'!D32+273.16)^4)/2</f>
        <v>1.3592567675823544</v>
      </c>
      <c r="Q32" s="8">
        <f t="shared" si="3"/>
        <v>-1.6782337030030561</v>
      </c>
    </row>
    <row r="33" spans="1:17" s="39" customFormat="1" ht="38.1" customHeight="1" x14ac:dyDescent="0.3">
      <c r="A33" s="38">
        <v>43645</v>
      </c>
      <c r="B33" s="8">
        <f>1+0.033*COS(2*'Data 5day'!A32*PI()/365)</f>
        <v>0.96705987736242871</v>
      </c>
      <c r="C33" s="8">
        <f>0.409*SIN(((2*PI()*'Data 5day'!A32)/365)-1.39)</f>
        <v>0.40603190838717862</v>
      </c>
      <c r="D33" s="8">
        <f>ACOS(-TAN('Data 5day'!$E$2*PI()/180)*TAN(C33))</f>
        <v>1.7075184754961883</v>
      </c>
      <c r="E33" s="23">
        <f>('Data 5day'!C33+'Data 5day'!D33)/2</f>
        <v>28.549999999999997</v>
      </c>
      <c r="F33" s="8">
        <f t="shared" si="0"/>
        <v>0.22628803083327018</v>
      </c>
      <c r="G33" s="8">
        <f>'Data 5day'!E32*4.87/LN(67.8*'Data 5day'!$H$2-5.42)</f>
        <v>6.6681480249913561</v>
      </c>
      <c r="H33" s="8">
        <f>0.6108*EXP(17.27*'Data 5day'!C33/('Data 5day'!C33+237.3))</f>
        <v>5.9084786537204232</v>
      </c>
      <c r="I33" s="8">
        <f>0.6108*EXP(17.27*'Data 5day'!D33/('Data 5day'!D33+237.3))</f>
        <v>2.5177224920902961</v>
      </c>
      <c r="J33" s="8">
        <f t="shared" si="1"/>
        <v>4.2131005729053594</v>
      </c>
      <c r="K33" s="8">
        <f>(I33*'Data 5day'!F33+H33*'Data 5day'!G33)/200</f>
        <v>1.749920988592911</v>
      </c>
      <c r="L33" s="8">
        <f>24*60/PI()*0.0082*B33*(D33*SIN('Data 5day'!$E$2)*SIN(C33)+COS('Data 5day'!$E$2)*COS(C33)*SIN(D33))</f>
        <v>-1.3205038164404626</v>
      </c>
      <c r="M33" s="8">
        <f>(0.75+2/100000*'Data 5day'!$E$3)*L33</f>
        <v>-1.0041111020213276</v>
      </c>
      <c r="N33" s="8">
        <f>(0.25+0.5*(1-'Data 5day'!H33/8))*L33</f>
        <v>-0.66025190822023128</v>
      </c>
      <c r="O33" s="8">
        <f t="shared" si="2"/>
        <v>-0.50839396932957814</v>
      </c>
      <c r="P33" s="8">
        <f>4.903*(10^(-9))*(0.34-0.14*SQRT(K33))*(1.35*(N33/M33)-0.35)*(('Data 4day'!C33+273.16)^4+('Data 4day'!D33+273.16)^4)/2</f>
        <v>3.5496734541322166</v>
      </c>
      <c r="Q33" s="8">
        <f t="shared" si="3"/>
        <v>-4.0580674234617948</v>
      </c>
    </row>
    <row r="34" spans="1:17" s="39" customFormat="1" ht="38.1" customHeight="1" x14ac:dyDescent="0.3">
      <c r="A34" s="38">
        <v>43646</v>
      </c>
      <c r="B34" s="8">
        <f>1+0.033*COS(2*'Data 5day'!A33*PI()/365)</f>
        <v>0.96703055420162642</v>
      </c>
      <c r="C34" s="8">
        <f>0.409*SIN(((2*PI()*'Data 5day'!A33)/365)-1.39)</f>
        <v>0.40512512455439242</v>
      </c>
      <c r="D34" s="8">
        <f>ACOS(-TAN('Data 5day'!$E$2*PI()/180)*TAN(C34))</f>
        <v>1.7071747997504112</v>
      </c>
      <c r="E34" s="23">
        <f>('Data 5day'!C34+'Data 5day'!D34)/2</f>
        <v>27.799999999999997</v>
      </c>
      <c r="F34" s="8">
        <f t="shared" si="0"/>
        <v>0.21785877242715071</v>
      </c>
      <c r="G34" s="8">
        <f>'Data 5day'!E33*4.87/LN(67.8*'Data 5day'!$H$2-5.42)</f>
        <v>7.5016665281152743</v>
      </c>
      <c r="H34" s="8">
        <f>0.6108*EXP(17.27*'Data 5day'!C34/('Data 5day'!C34+237.3))</f>
        <v>5.7481868887063436</v>
      </c>
      <c r="I34" s="8">
        <f>0.6108*EXP(17.27*'Data 5day'!D34/('Data 5day'!D34+237.3))</f>
        <v>2.3673876975032684</v>
      </c>
      <c r="J34" s="8">
        <f t="shared" si="1"/>
        <v>4.0577872931048056</v>
      </c>
      <c r="K34" s="8">
        <f>(I34*'Data 5day'!F34+H34*'Data 5day'!G34)/200</f>
        <v>1.6490231714241566</v>
      </c>
      <c r="L34" s="8">
        <f>24*60/PI()*0.0082*B34*(D34*SIN('Data 5day'!$E$2)*SIN(C34)+COS('Data 5day'!$E$2)*COS(C34)*SIN(D34))</f>
        <v>-1.3146299709871268</v>
      </c>
      <c r="M34" s="8">
        <f>(0.75+2/100000*'Data 5day'!$E$3)*L34</f>
        <v>-0.99964462993861114</v>
      </c>
      <c r="N34" s="8">
        <f>(0.25+0.5*(1-'Data 5day'!H34/8))*L34</f>
        <v>-0.82164373186695427</v>
      </c>
      <c r="O34" s="8">
        <f t="shared" si="2"/>
        <v>-0.63266567353755476</v>
      </c>
      <c r="P34" s="8">
        <f>4.903*(10^(-9))*(0.34-0.14*SQRT(K34))*(1.35*(N34/M34)-0.35)*(('Data 4day'!C34+273.16)^4+('Data 4day'!D34+273.16)^4)/2</f>
        <v>4.9284299872837813</v>
      </c>
      <c r="Q34" s="8">
        <f t="shared" si="3"/>
        <v>-5.5610956608213362</v>
      </c>
    </row>
    <row r="35" spans="1:17" s="39" customFormat="1" ht="38.1" customHeight="1" x14ac:dyDescent="0.3">
      <c r="A35" s="38">
        <v>43647</v>
      </c>
      <c r="B35" s="8">
        <f>1+0.033*COS(2*'Data 5day'!A34*PI()/365)</f>
        <v>0.96701100059915313</v>
      </c>
      <c r="C35" s="8">
        <f>0.409*SIN(((2*PI()*'Data 5day'!A34)/365)-1.39)</f>
        <v>0.40409829340388442</v>
      </c>
      <c r="D35" s="8">
        <f>ACOS(-TAN('Data 5day'!$E$2*PI()/180)*TAN(C35))</f>
        <v>1.7067859675355304</v>
      </c>
      <c r="E35" s="23">
        <f>('Data 5day'!C35+'Data 5day'!D35)/2</f>
        <v>29.8</v>
      </c>
      <c r="F35" s="8">
        <f t="shared" si="0"/>
        <v>0.24094510459541854</v>
      </c>
      <c r="G35" s="8">
        <f>'Data 5day'!E34*4.87/LN(67.8*'Data 5day'!$H$2-5.42)</f>
        <v>7.7795060291565816</v>
      </c>
      <c r="H35" s="8">
        <f>0.6108*EXP(17.27*'Data 5day'!C35/('Data 5day'!C35+237.3))</f>
        <v>6.0065013919942043</v>
      </c>
      <c r="I35" s="8">
        <f>0.6108*EXP(17.27*'Data 5day'!D35/('Data 5day'!D35+237.3))</f>
        <v>2.878130284758361</v>
      </c>
      <c r="J35" s="8">
        <f t="shared" si="1"/>
        <v>4.4423158383762829</v>
      </c>
      <c r="K35" s="8">
        <f>(I35*'Data 5day'!F35+H35*'Data 5day'!G35)/200</f>
        <v>1.6349611720312658</v>
      </c>
      <c r="L35" s="8">
        <f>24*60/PI()*0.0082*B35*(D35*SIN('Data 5day'!$E$2)*SIN(C35)+COS('Data 5day'!$E$2)*COS(C35)*SIN(D35))</f>
        <v>-1.3079990919570064</v>
      </c>
      <c r="M35" s="8">
        <f>(0.75+2/100000*'Data 5day'!$E$3)*L35</f>
        <v>-0.99460250952410756</v>
      </c>
      <c r="N35" s="8">
        <f>(0.25+0.5*(1-'Data 5day'!H35/8))*L35</f>
        <v>-0.5722496027311903</v>
      </c>
      <c r="O35" s="8">
        <f t="shared" si="2"/>
        <v>-0.44063219410301652</v>
      </c>
      <c r="P35" s="8">
        <f>4.903*(10^(-9))*(0.34-0.14*SQRT(K35))*(1.35*(N35/M35)-0.35)*(('Data 4day'!C35+273.16)^4+('Data 4day'!D35+273.16)^4)/2</f>
        <v>2.7671991373746518</v>
      </c>
      <c r="Q35" s="8">
        <f t="shared" si="3"/>
        <v>-3.2078313314776685</v>
      </c>
    </row>
    <row r="36" spans="1:17" s="39" customFormat="1" ht="38.1" customHeight="1" x14ac:dyDescent="0.3">
      <c r="A36" s="38">
        <v>43648</v>
      </c>
      <c r="B36" s="8">
        <f>1+0.033*COS(2*'Data 5day'!A35*PI()/365)</f>
        <v>0.96700122234916319</v>
      </c>
      <c r="C36" s="8">
        <f>0.409*SIN(((2*PI()*'Data 5day'!A35)/365)-1.39)</f>
        <v>0.40295171920788542</v>
      </c>
      <c r="D36" s="8">
        <f>ACOS(-TAN('Data 5day'!$E$2*PI()/180)*TAN(C36))</f>
        <v>1.7063522196853849</v>
      </c>
      <c r="E36" s="23">
        <f>('Data 5day'!C36+'Data 5day'!D36)/2</f>
        <v>34.5</v>
      </c>
      <c r="F36" s="8">
        <f t="shared" si="0"/>
        <v>0.30338392009421339</v>
      </c>
      <c r="G36" s="8">
        <f>'Data 5day'!E35*4.87/LN(67.8*'Data 5day'!$H$2-5.42)</f>
        <v>6.6681480249913561</v>
      </c>
      <c r="H36" s="8">
        <f>0.6108*EXP(17.27*'Data 5day'!C36/('Data 5day'!C36+237.3))</f>
        <v>8.0282186216264044</v>
      </c>
      <c r="I36" s="8">
        <f>0.6108*EXP(17.27*'Data 5day'!D36/('Data 5day'!D36+237.3))</f>
        <v>3.6498676599831983</v>
      </c>
      <c r="J36" s="8">
        <f t="shared" si="1"/>
        <v>5.8390431408048009</v>
      </c>
      <c r="K36" s="8">
        <f>(I36*'Data 5day'!F36+H36*'Data 5day'!G36)/200</f>
        <v>1.5152894414643903</v>
      </c>
      <c r="L36" s="8">
        <f>24*60/PI()*0.0082*B36*(D36*SIN('Data 5day'!$E$2)*SIN(C36)+COS('Data 5day'!$E$2)*COS(C36)*SIN(D36))</f>
        <v>-1.3006136261723005</v>
      </c>
      <c r="M36" s="8">
        <f>(0.75+2/100000*'Data 5day'!$E$3)*L36</f>
        <v>-0.98898660134141725</v>
      </c>
      <c r="N36" s="8">
        <f>(0.25+0.5*(1-'Data 5day'!H36/8))*L36</f>
        <v>-0.65030681308615024</v>
      </c>
      <c r="O36" s="8">
        <f t="shared" si="2"/>
        <v>-0.50073624607633571</v>
      </c>
      <c r="P36" s="8">
        <f>4.903*(10^(-9))*(0.34-0.14*SQRT(K36))*(1.35*(N36/M36)-0.35)*(('Data 4day'!C36+273.16)^4+('Data 4day'!D36+273.16)^4)/2</f>
        <v>3.6323540768797389</v>
      </c>
      <c r="Q36" s="8">
        <f t="shared" si="3"/>
        <v>-4.1330903229560745</v>
      </c>
    </row>
    <row r="37" spans="1:17" s="39" customFormat="1" ht="38.1" customHeight="1" x14ac:dyDescent="0.3">
      <c r="A37" s="38">
        <v>43649</v>
      </c>
      <c r="B37" s="8">
        <f>1+0.033*COS(2*'Data 5day'!A36*PI()/365)</f>
        <v>0.96700122234916319</v>
      </c>
      <c r="C37" s="8">
        <f>0.409*SIN(((2*PI()*'Data 5day'!A36)/365)-1.39)</f>
        <v>0.4016857417210748</v>
      </c>
      <c r="D37" s="8">
        <f>ACOS(-TAN('Data 5day'!$E$2*PI()/180)*TAN(C37))</f>
        <v>1.7058738236632582</v>
      </c>
      <c r="E37" s="23">
        <f>('Data 5day'!C37+'Data 5day'!D37)/2</f>
        <v>34.5</v>
      </c>
      <c r="F37" s="8">
        <f t="shared" si="0"/>
        <v>0.30338392009421339</v>
      </c>
      <c r="G37" s="8">
        <f>'Data 5day'!E36*4.87/LN(67.8*'Data 5day'!$H$2-5.42)</f>
        <v>3.334074012495678</v>
      </c>
      <c r="H37" s="8">
        <f>0.6108*EXP(17.27*'Data 5day'!C37/('Data 5day'!C37+237.3))</f>
        <v>8.4167797588218445</v>
      </c>
      <c r="I37" s="8">
        <f>0.6108*EXP(17.27*'Data 5day'!D37/('Data 5day'!D37+237.3))</f>
        <v>3.4620823587978249</v>
      </c>
      <c r="J37" s="8">
        <f t="shared" si="1"/>
        <v>5.9394310588098342</v>
      </c>
      <c r="K37" s="8">
        <f>(I37*'Data 5day'!F37+H37*'Data 5day'!G37)/200</f>
        <v>1.5092899315355346</v>
      </c>
      <c r="L37" s="8">
        <f>24*60/PI()*0.0082*B37*(D37*SIN('Data 5day'!$E$2)*SIN(C37)+COS('Data 5day'!$E$2)*COS(C37)*SIN(D37))</f>
        <v>-1.2924762711475151</v>
      </c>
      <c r="M37" s="8">
        <f>(0.75+2/100000*'Data 5day'!$E$3)*L37</f>
        <v>-0.98279895658057037</v>
      </c>
      <c r="N37" s="8">
        <f>(0.25+0.5*(1-'Data 5day'!H37/8))*L37</f>
        <v>-0.48467860168031818</v>
      </c>
      <c r="O37" s="8">
        <f t="shared" si="2"/>
        <v>-0.37320252329384501</v>
      </c>
      <c r="P37" s="8">
        <f>4.903*(10^(-9))*(0.34-0.14*SQRT(K37))*(1.35*(N37/M37)-0.35)*(('Data 4day'!C37+273.16)^4+('Data 4day'!D37+273.16)^4)/2</f>
        <v>2.1267615898282703</v>
      </c>
      <c r="Q37" s="8">
        <f t="shared" si="3"/>
        <v>-2.4999641131221155</v>
      </c>
    </row>
    <row r="38" spans="1:17" s="39" customFormat="1" ht="38.1" customHeight="1" x14ac:dyDescent="0.3">
      <c r="A38" s="38">
        <v>43650</v>
      </c>
      <c r="B38" s="8">
        <f>1+0.033*COS(2*'Data 5day'!A37*PI()/365)</f>
        <v>0.96701100059915313</v>
      </c>
      <c r="C38" s="8">
        <f>0.409*SIN(((2*PI()*'Data 5day'!A37)/365)-1.39)</f>
        <v>0.40030073607990391</v>
      </c>
      <c r="D38" s="8">
        <f>ACOS(-TAN('Data 5day'!$E$2*PI()/180)*TAN(C38))</f>
        <v>1.7053510730139281</v>
      </c>
      <c r="E38" s="23">
        <f>('Data 5day'!C38+'Data 5day'!D38)/2</f>
        <v>33.799999999999997</v>
      </c>
      <c r="F38" s="8">
        <f t="shared" si="0"/>
        <v>0.29330831898138343</v>
      </c>
      <c r="G38" s="8">
        <f>'Data 5day'!E37*4.87/LN(67.8*'Data 5day'!$H$2-5.42)</f>
        <v>4.7232715177022104</v>
      </c>
      <c r="H38" s="8">
        <f>0.6108*EXP(17.27*'Data 5day'!C38/('Data 5day'!C38+237.3))</f>
        <v>7.9860174975829539</v>
      </c>
      <c r="I38" s="8">
        <f>0.6108*EXP(17.27*'Data 5day'!D38/('Data 5day'!D38+237.3))</f>
        <v>3.3813618118460984</v>
      </c>
      <c r="J38" s="8">
        <f t="shared" si="1"/>
        <v>5.6836896547145264</v>
      </c>
      <c r="K38" s="8">
        <f>(I38*'Data 5day'!F38+H38*'Data 5day'!G38)/200</f>
        <v>1.4142230740537842</v>
      </c>
      <c r="L38" s="8">
        <f>24*60/PI()*0.0082*B38*(D38*SIN('Data 5day'!$E$2)*SIN(C38)+COS('Data 5day'!$E$2)*COS(C38)*SIN(D38))</f>
        <v>-1.2835899743294186</v>
      </c>
      <c r="M38" s="8">
        <f>(0.75+2/100000*'Data 5day'!$E$3)*L38</f>
        <v>-0.97604181648008981</v>
      </c>
      <c r="N38" s="8">
        <f>(0.25+0.5*(1-'Data 5day'!H38/8))*L38</f>
        <v>-0.48134624037353196</v>
      </c>
      <c r="O38" s="8">
        <f t="shared" si="2"/>
        <v>-0.37063660508761964</v>
      </c>
      <c r="P38" s="8">
        <f>4.903*(10^(-9))*(0.34-0.14*SQRT(K38))*(1.35*(N38/M38)-0.35)*(('Data 4day'!C38+273.16)^4+('Data 4day'!D38+273.16)^4)/2</f>
        <v>2.2186718484708736</v>
      </c>
      <c r="Q38" s="8">
        <f t="shared" si="3"/>
        <v>-2.5893084535584934</v>
      </c>
    </row>
    <row r="39" spans="1:17" s="39" customFormat="1" ht="38.1" customHeight="1" x14ac:dyDescent="0.3">
      <c r="A39" s="38">
        <v>43651</v>
      </c>
      <c r="B39" s="8">
        <f>1+0.033*COS(2*'Data 5day'!A38*PI()/365)</f>
        <v>0.96703055420162642</v>
      </c>
      <c r="C39" s="8">
        <f>0.409*SIN(((2*PI()*'Data 5day'!A38)/365)-1.39)</f>
        <v>0.39879711269143509</v>
      </c>
      <c r="D39" s="8">
        <f>ACOS(-TAN('Data 5day'!$E$2*PI()/180)*TAN(C39))</f>
        <v>1.7047842867666905</v>
      </c>
      <c r="E39" s="23">
        <f>('Data 5day'!C39+'Data 5day'!D39)/2</f>
        <v>35.1</v>
      </c>
      <c r="F39" s="8">
        <f t="shared" si="0"/>
        <v>0.31224874720768653</v>
      </c>
      <c r="G39" s="8">
        <f>'Data 5day'!E38*4.87/LN(67.8*'Data 5day'!$H$2-5.42)</f>
        <v>6.3903085239500497</v>
      </c>
      <c r="H39" s="8">
        <f>0.6108*EXP(17.27*'Data 5day'!C39/('Data 5day'!C39+237.3))</f>
        <v>8.4167797588218445</v>
      </c>
      <c r="I39" s="8">
        <f>0.6108*EXP(17.27*'Data 5day'!D39/('Data 5day'!D39+237.3))</f>
        <v>3.7144033809363424</v>
      </c>
      <c r="J39" s="8">
        <f t="shared" si="1"/>
        <v>6.0655915698790936</v>
      </c>
      <c r="K39" s="8">
        <f>(I39*'Data 5day'!F39+H39*'Data 5day'!G39)/200</f>
        <v>1.3736451716004325</v>
      </c>
      <c r="L39" s="8">
        <f>24*60/PI()*0.0082*B39*(D39*SIN('Data 5day'!$E$2)*SIN(C39)+COS('Data 5day'!$E$2)*COS(C39)*SIN(D39))</f>
        <v>-1.2739579323086767</v>
      </c>
      <c r="M39" s="8">
        <f>(0.75+2/100000*'Data 5day'!$E$3)*L39</f>
        <v>-0.96871761172751769</v>
      </c>
      <c r="N39" s="8">
        <f>(0.25+0.5*(1-'Data 5day'!H39/8))*L39</f>
        <v>-0.55735659538504612</v>
      </c>
      <c r="O39" s="8">
        <f t="shared" si="2"/>
        <v>-0.42916457844648553</v>
      </c>
      <c r="P39" s="8">
        <f>4.903*(10^(-9))*(0.34-0.14*SQRT(K39))*(1.35*(N39/M39)-0.35)*(('Data 4day'!C39+273.16)^4+('Data 4day'!D39+273.16)^4)/2</f>
        <v>3.0237972971456459</v>
      </c>
      <c r="Q39" s="8">
        <f t="shared" si="3"/>
        <v>-3.4529618755921314</v>
      </c>
    </row>
    <row r="40" spans="1:17" s="39" customFormat="1" ht="38.1" customHeight="1" x14ac:dyDescent="0.3">
      <c r="A40" s="38">
        <v>43652</v>
      </c>
      <c r="B40" s="8">
        <f>1+0.033*COS(2*'Data 5day'!A39*PI()/365)</f>
        <v>0.96705987736242871</v>
      </c>
      <c r="C40" s="8">
        <f>0.409*SIN(((2*PI()*'Data 5day'!A39)/365)-1.39)</f>
        <v>0.39717531711172921</v>
      </c>
      <c r="D40" s="8">
        <f>ACOS(-TAN('Data 5day'!$E$2*PI()/180)*TAN(C40))</f>
        <v>1.7041738087917986</v>
      </c>
      <c r="E40" s="23">
        <f>('Data 5day'!C40+'Data 5day'!D40)/2</f>
        <v>21.4</v>
      </c>
      <c r="F40" s="8">
        <f t="shared" si="0"/>
        <v>0.15606655549667833</v>
      </c>
      <c r="G40" s="8">
        <f>'Data 5day'!E39*4.87/LN(67.8*'Data 5day'!$H$2-5.42)</f>
        <v>5.5567900208261287</v>
      </c>
      <c r="H40" s="8">
        <f>0.6108*EXP(17.27*'Data 5day'!C40/('Data 5day'!C40+237.3))</f>
        <v>0.61080000000000001</v>
      </c>
      <c r="I40" s="8">
        <f>0.6108*EXP(17.27*'Data 5day'!D40/('Data 5day'!D40+237.3))</f>
        <v>8.5498581064936978</v>
      </c>
      <c r="J40" s="8">
        <f t="shared" si="1"/>
        <v>4.5803290532468486</v>
      </c>
      <c r="K40" s="8">
        <f>(I40*'Data 5day'!F40+H40*'Data 5day'!G40)/200</f>
        <v>1.3585306963883392</v>
      </c>
      <c r="L40" s="8">
        <f>24*60/PI()*0.0082*B40*(D40*SIN('Data 5day'!$E$2)*SIN(C40)+COS('Data 5day'!$E$2)*COS(C40)*SIN(D40))</f>
        <v>-1.2635835900047272</v>
      </c>
      <c r="M40" s="8">
        <f>(0.75+2/100000*'Data 5day'!$E$3)*L40</f>
        <v>-0.96082896183959454</v>
      </c>
      <c r="N40" s="8">
        <f>(0.25+0.5*(1-'Data 5day'!H40/8))*L40</f>
        <v>-0.86871371812824993</v>
      </c>
      <c r="O40" s="8">
        <f t="shared" si="2"/>
        <v>-0.66890956295875248</v>
      </c>
      <c r="P40" s="8">
        <f>4.903*(10^(-9))*(0.34-0.14*SQRT(K40))*(1.35*(N40/M40)-0.35)*(('Data 4day'!C40+273.16)^4+('Data 4day'!D40+273.16)^4)/2</f>
        <v>6.2023594086856617</v>
      </c>
      <c r="Q40" s="8">
        <f t="shared" si="3"/>
        <v>-6.8712689716444144</v>
      </c>
    </row>
    <row r="41" spans="1:17" s="39" customFormat="1" ht="38.1" customHeight="1" x14ac:dyDescent="0.3">
      <c r="A41" s="38">
        <v>43653</v>
      </c>
      <c r="B41" s="8">
        <f>1+0.033*COS(2*'Data 5day'!A40*PI()/365)</f>
        <v>0.96709896139247453</v>
      </c>
      <c r="C41" s="8">
        <f>0.409*SIN(((2*PI()*'Data 5day'!A40)/365)-1.39)</f>
        <v>0.3954358299138177</v>
      </c>
      <c r="D41" s="8">
        <f>ACOS(-TAN('Data 5day'!$E$2*PI()/180)*TAN(C41))</f>
        <v>1.7035200071129266</v>
      </c>
      <c r="E41" s="23">
        <f>('Data 5day'!C41+'Data 5day'!D41)/2</f>
        <v>26.6</v>
      </c>
      <c r="F41" s="8">
        <f t="shared" si="0"/>
        <v>0.20492132412027939</v>
      </c>
      <c r="G41" s="8">
        <f>'Data 5day'!E40*4.87/LN(67.8*'Data 5day'!$H$2-5.42)</f>
        <v>3.41742586280807</v>
      </c>
      <c r="H41" s="8">
        <f>0.6108*EXP(17.27*'Data 5day'!C41/('Data 5day'!C41+237.3))</f>
        <v>4.6220689030255047</v>
      </c>
      <c r="I41" s="8">
        <f>0.6108*EXP(17.27*'Data 5day'!D41/('Data 5day'!D41+237.3))</f>
        <v>2.5959699942202965</v>
      </c>
      <c r="J41" s="8">
        <f t="shared" si="1"/>
        <v>3.6090194486229006</v>
      </c>
      <c r="K41" s="8">
        <f>(I41*'Data 5day'!F41+H41*'Data 5day'!G41)/200</f>
        <v>2.4752184552239305</v>
      </c>
      <c r="L41" s="8">
        <f>24*60/PI()*0.0082*B41*(D41*SIN('Data 5day'!$E$2)*SIN(C41)+COS('Data 5day'!$E$2)*COS(C41)*SIN(D41))</f>
        <v>-1.2524706398254499</v>
      </c>
      <c r="M41" s="8">
        <f>(0.75+2/100000*'Data 5day'!$E$3)*L41</f>
        <v>-0.95237867452327207</v>
      </c>
      <c r="N41" s="8">
        <f>(0.25+0.5*(1-'Data 5day'!H41/8))*L41</f>
        <v>-0.39139707494545312</v>
      </c>
      <c r="O41" s="8">
        <f t="shared" si="2"/>
        <v>-0.30137574770799891</v>
      </c>
      <c r="P41" s="8">
        <f>4.903*(10^(-9))*(0.34-0.14*SQRT(K41))*(1.35*(N41/M41)-0.35)*(('Data 4day'!C41+273.16)^4+('Data 4day'!D41+273.16)^4)/2</f>
        <v>0.98313211209341989</v>
      </c>
      <c r="Q41" s="8">
        <f t="shared" si="3"/>
        <v>-1.2845078598014188</v>
      </c>
    </row>
    <row r="42" spans="1:17" s="39" customFormat="1" ht="38.1" customHeight="1" x14ac:dyDescent="0.3">
      <c r="A42" s="38">
        <v>43654</v>
      </c>
      <c r="B42" s="8">
        <f>1+0.033*COS(2*'Data 5day'!A41*PI()/365)</f>
        <v>0.96714779471032231</v>
      </c>
      <c r="C42" s="8">
        <f>0.409*SIN(((2*PI()*'Data 5day'!A41)/365)-1.39)</f>
        <v>0.39357916654529862</v>
      </c>
      <c r="D42" s="8">
        <f>ACOS(-TAN('Data 5day'!$E$2*PI()/180)*TAN(C42))</f>
        <v>1.7028232731784168</v>
      </c>
      <c r="E42" s="23">
        <f>('Data 5day'!C42+'Data 5day'!D42)/2</f>
        <v>28.65</v>
      </c>
      <c r="F42" s="8">
        <f t="shared" si="0"/>
        <v>0.22743235016149782</v>
      </c>
      <c r="G42" s="8">
        <f>'Data 5day'!E41*4.87/LN(67.8*'Data 5day'!$H$2-5.42)</f>
        <v>7.7795060291565816</v>
      </c>
      <c r="H42" s="8">
        <f>0.6108*EXP(17.27*'Data 5day'!C42/('Data 5day'!C42+237.3))</f>
        <v>5.4691459026600384</v>
      </c>
      <c r="I42" s="8">
        <f>0.6108*EXP(17.27*'Data 5day'!D42/('Data 5day'!D42+237.3))</f>
        <v>2.7756312335019815</v>
      </c>
      <c r="J42" s="8">
        <f t="shared" si="1"/>
        <v>4.1223885680810097</v>
      </c>
      <c r="K42" s="8">
        <f>(I42*'Data 5day'!F42+H42*'Data 5day'!G42)/200</f>
        <v>2.3981542369128874</v>
      </c>
      <c r="L42" s="8">
        <f>24*60/PI()*0.0082*B42*(D42*SIN('Data 5day'!$E$2)*SIN(C42)+COS('Data 5day'!$E$2)*COS(C42)*SIN(D42))</f>
        <v>-1.2406230208030506</v>
      </c>
      <c r="M42" s="8">
        <f>(0.75+2/100000*'Data 5day'!$E$3)*L42</f>
        <v>-0.94336974501863968</v>
      </c>
      <c r="N42" s="8">
        <f>(0.25+0.5*(1-'Data 5day'!H42/8))*L42</f>
        <v>-0.31015575520076266</v>
      </c>
      <c r="O42" s="8">
        <f t="shared" si="2"/>
        <v>-0.23881993150458725</v>
      </c>
      <c r="P42" s="8">
        <f>4.903*(10^(-9))*(0.34-0.14*SQRT(K42))*(1.35*(N42/M42)-0.35)*(('Data 4day'!C42+273.16)^4+('Data 4day'!D42+273.16)^4)/2</f>
        <v>0.44975477364241101</v>
      </c>
      <c r="Q42" s="8">
        <f t="shared" si="3"/>
        <v>-0.68857470514699826</v>
      </c>
    </row>
    <row r="43" spans="1:17" s="39" customFormat="1" ht="38.1" customHeight="1" x14ac:dyDescent="0.3">
      <c r="A43" s="38">
        <v>43655</v>
      </c>
      <c r="B43" s="8">
        <f>1+0.033*COS(2*'Data 5day'!A42*PI()/365)</f>
        <v>0.96720636284560613</v>
      </c>
      <c r="C43" s="8">
        <f>0.409*SIN(((2*PI()*'Data 5day'!A42)/365)-1.39)</f>
        <v>0.39160587717559803</v>
      </c>
      <c r="D43" s="8">
        <f>ACOS(-TAN('Data 5day'!$E$2*PI()/180)*TAN(C43))</f>
        <v>1.702084021094201</v>
      </c>
      <c r="E43" s="23">
        <f>('Data 5day'!C43+'Data 5day'!D43)/2</f>
        <v>28.200000000000003</v>
      </c>
      <c r="F43" s="8">
        <f t="shared" si="0"/>
        <v>0.22232091572927459</v>
      </c>
      <c r="G43" s="8">
        <f>'Data 5day'!E42*4.87/LN(67.8*'Data 5day'!$H$2-5.42)</f>
        <v>7.7795060291565816</v>
      </c>
      <c r="H43" s="8">
        <f>0.6108*EXP(17.27*'Data 5day'!C43/('Data 5day'!C43+237.3))</f>
        <v>5.2310503012853271</v>
      </c>
      <c r="I43" s="8">
        <f>0.6108*EXP(17.27*'Data 5day'!D43/('Data 5day'!D43+237.3))</f>
        <v>2.7588616266004506</v>
      </c>
      <c r="J43" s="8">
        <f t="shared" si="1"/>
        <v>3.9949559639428891</v>
      </c>
      <c r="K43" s="8">
        <f>(I43*'Data 5day'!F43+H43*'Data 5day'!G43)/200</f>
        <v>2.4098738612019344</v>
      </c>
      <c r="L43" s="8">
        <f>24*60/PI()*0.0082*B43*(D43*SIN('Data 5day'!$E$2)*SIN(C43)+COS('Data 5day'!$E$2)*COS(C43)*SIN(D43))</f>
        <v>-1.2280449177074559</v>
      </c>
      <c r="M43" s="8">
        <f>(0.75+2/100000*'Data 5day'!$E$3)*L43</f>
        <v>-0.93380535542474941</v>
      </c>
      <c r="N43" s="8">
        <f>(0.25+0.5*(1-'Data 5day'!H43/8))*L43</f>
        <v>-0.38376403678357995</v>
      </c>
      <c r="O43" s="8">
        <f t="shared" si="2"/>
        <v>-0.29549830832335655</v>
      </c>
      <c r="P43" s="8">
        <f>4.903*(10^(-9))*(0.34-0.14*SQRT(K43))*(1.35*(N43/M43)-0.35)*(('Data 4day'!C43+273.16)^4+('Data 4day'!D43+273.16)^4)/2</f>
        <v>0.96014653697579244</v>
      </c>
      <c r="Q43" s="8">
        <f t="shared" si="3"/>
        <v>-1.2556448452991491</v>
      </c>
    </row>
    <row r="44" spans="1:17" s="39" customFormat="1" ht="38.1" customHeight="1" x14ac:dyDescent="0.3">
      <c r="A44" s="38">
        <v>43656</v>
      </c>
      <c r="B44" s="8">
        <f>1+0.033*COS(2*'Data 5day'!A43*PI()/365)</f>
        <v>0.96727464844332345</v>
      </c>
      <c r="C44" s="8">
        <f>0.409*SIN(((2*PI()*'Data 5day'!A43)/365)-1.39)</f>
        <v>0.38951654653294338</v>
      </c>
      <c r="D44" s="8">
        <f>ACOS(-TAN('Data 5day'!$E$2*PI()/180)*TAN(C44))</f>
        <v>1.701302686821401</v>
      </c>
      <c r="E44" s="23">
        <f>('Data 5day'!C44+'Data 5day'!D44)/2</f>
        <v>28.35</v>
      </c>
      <c r="F44" s="8">
        <f t="shared" si="0"/>
        <v>0.22401389352802833</v>
      </c>
      <c r="G44" s="8">
        <f>'Data 5day'!E43*4.87/LN(67.8*'Data 5day'!$H$2-5.42)</f>
        <v>8.0573455301978871</v>
      </c>
      <c r="H44" s="8">
        <f>0.6108*EXP(17.27*'Data 5day'!C44/('Data 5day'!C44+237.3))</f>
        <v>5.3489488866095956</v>
      </c>
      <c r="I44" s="8">
        <f>0.6108*EXP(17.27*'Data 5day'!D44/('Data 5day'!D44+237.3))</f>
        <v>2.7421805492514406</v>
      </c>
      <c r="J44" s="8">
        <f t="shared" si="1"/>
        <v>4.0455647179305183</v>
      </c>
      <c r="K44" s="8">
        <f>(I44*'Data 5day'!F44+H44*'Data 5day'!G44)/200</f>
        <v>2.4681835799007779</v>
      </c>
      <c r="L44" s="8">
        <f>24*60/PI()*0.0082*B44*(D44*SIN('Data 5day'!$E$2)*SIN(C44)+COS('Data 5day'!$E$2)*COS(C44)*SIN(D44))</f>
        <v>-1.2147407601383533</v>
      </c>
      <c r="M44" s="8">
        <f>(0.75+2/100000*'Data 5day'!$E$3)*L44</f>
        <v>-0.92368887400920385</v>
      </c>
      <c r="N44" s="8">
        <f>(0.25+0.5*(1-'Data 5day'!H44/8))*L44</f>
        <v>-0.30368519003458833</v>
      </c>
      <c r="O44" s="8">
        <f t="shared" si="2"/>
        <v>-0.23383759632663301</v>
      </c>
      <c r="P44" s="8">
        <f>4.903*(10^(-9))*(0.34-0.14*SQRT(K44))*(1.35*(N44/M44)-0.35)*(('Data 4day'!C44+273.16)^4+('Data 4day'!D44+273.16)^4)/2</f>
        <v>0.44911845775133369</v>
      </c>
      <c r="Q44" s="8">
        <f t="shared" si="3"/>
        <v>-0.68295605407796667</v>
      </c>
    </row>
    <row r="45" spans="1:17" s="39" customFormat="1" ht="38.1" customHeight="1" x14ac:dyDescent="0.3">
      <c r="A45" s="38">
        <v>43657</v>
      </c>
      <c r="B45" s="8">
        <f>1+0.033*COS(2*'Data 5day'!A44*PI()/365)</f>
        <v>0.96735263126897786</v>
      </c>
      <c r="C45" s="8">
        <f>0.409*SIN(((2*PI()*'Data 5day'!A44)/365)-1.39)</f>
        <v>0.38731179373109537</v>
      </c>
      <c r="D45" s="8">
        <f>ACOS(-TAN('Data 5day'!$E$2*PI()/180)*TAN(C45))</f>
        <v>1.7004797273417107</v>
      </c>
      <c r="E45" s="23">
        <f>('Data 5day'!C45+'Data 5day'!D45)/2</f>
        <v>27.25</v>
      </c>
      <c r="F45" s="8">
        <f t="shared" si="0"/>
        <v>0.21184640181521042</v>
      </c>
      <c r="G45" s="8">
        <f>'Data 5day'!E44*4.87/LN(67.8*'Data 5day'!$H$2-5.42)</f>
        <v>7.7795060291565816</v>
      </c>
      <c r="H45" s="8">
        <f>0.6108*EXP(17.27*'Data 5day'!C45/('Data 5day'!C45+237.3))</f>
        <v>4.7013009415600848</v>
      </c>
      <c r="I45" s="8">
        <f>0.6108*EXP(17.27*'Data 5day'!D45/('Data 5day'!D45+237.3))</f>
        <v>2.7588616266004506</v>
      </c>
      <c r="J45" s="8">
        <f t="shared" si="1"/>
        <v>3.730081284080268</v>
      </c>
      <c r="K45" s="8">
        <f>(I45*'Data 5day'!F45+H45*'Data 5day'!G45)/200</f>
        <v>2.5627218391936766</v>
      </c>
      <c r="L45" s="8">
        <f>24*60/PI()*0.0082*B45*(D45*SIN('Data 5day'!$E$2)*SIN(C45)+COS('Data 5day'!$E$2)*COS(C45)*SIN(D45))</f>
        <v>-1.2007152215967636</v>
      </c>
      <c r="M45" s="8">
        <f>(0.75+2/100000*'Data 5day'!$E$3)*L45</f>
        <v>-0.91302385450217893</v>
      </c>
      <c r="N45" s="8">
        <f>(0.25+0.5*(1-'Data 5day'!H45/8))*L45</f>
        <v>-0.3001788053991909</v>
      </c>
      <c r="O45" s="8">
        <f t="shared" si="2"/>
        <v>-0.23113768015737698</v>
      </c>
      <c r="P45" s="8">
        <f>4.903*(10^(-9))*(0.34-0.14*SQRT(K45))*(1.35*(N45/M45)-0.35)*(('Data 4day'!C45+273.16)^4+('Data 4day'!D45+273.16)^4)/2</f>
        <v>0.42067060897732261</v>
      </c>
      <c r="Q45" s="8">
        <f t="shared" si="3"/>
        <v>-0.65180828913469957</v>
      </c>
    </row>
    <row r="46" spans="1:17" s="39" customFormat="1" ht="38.1" customHeight="1" x14ac:dyDescent="0.3">
      <c r="A46" s="38">
        <v>43658</v>
      </c>
      <c r="B46" s="8">
        <f>1+0.033*COS(2*'Data 5day'!A45*PI()/365)</f>
        <v>0.96744028821457528</v>
      </c>
      <c r="C46" s="8">
        <f>0.409*SIN(((2*PI()*'Data 5day'!A45)/365)-1.39)</f>
        <v>0.38499227208589176</v>
      </c>
      <c r="D46" s="8">
        <f>ACOS(-TAN('Data 5day'!$E$2*PI()/180)*TAN(C46))</f>
        <v>1.6996156197937431</v>
      </c>
      <c r="E46" s="23">
        <f>('Data 5day'!C46+'Data 5day'!D46)/2</f>
        <v>27.9</v>
      </c>
      <c r="F46" s="8">
        <f t="shared" si="0"/>
        <v>0.21896719002536721</v>
      </c>
      <c r="G46" s="8">
        <f>'Data 5day'!E45*4.87/LN(67.8*'Data 5day'!$H$2-5.42)</f>
        <v>6.3903085239500497</v>
      </c>
      <c r="H46" s="8">
        <f>0.6108*EXP(17.27*'Data 5day'!C46/('Data 5day'!C46+237.3))</f>
        <v>5.030147795606851</v>
      </c>
      <c r="I46" s="8">
        <f>0.6108*EXP(17.27*'Data 5day'!D46/('Data 5day'!D46+237.3))</f>
        <v>2.7756312335019815</v>
      </c>
      <c r="J46" s="8">
        <f t="shared" si="1"/>
        <v>3.902889514554416</v>
      </c>
      <c r="K46" s="8">
        <f>(I46*'Data 5day'!F46+H46*'Data 5day'!G46)/200</f>
        <v>2.4627561068093802</v>
      </c>
      <c r="L46" s="8">
        <f>24*60/PI()*0.0082*B46*(D46*SIN('Data 5day'!$E$2)*SIN(C46)+COS('Data 5day'!$E$2)*COS(C46)*SIN(D46))</f>
        <v>-1.1859732185368415</v>
      </c>
      <c r="M46" s="8">
        <f>(0.75+2/100000*'Data 5day'!$E$3)*L46</f>
        <v>-0.90181403537541416</v>
      </c>
      <c r="N46" s="8">
        <f>(0.25+0.5*(1-'Data 5day'!H46/8))*L46</f>
        <v>-0.29649330463421036</v>
      </c>
      <c r="O46" s="8">
        <f t="shared" si="2"/>
        <v>-0.22829984456834199</v>
      </c>
      <c r="P46" s="8">
        <f>4.903*(10^(-9))*(0.34-0.14*SQRT(K46))*(1.35*(N46/M46)-0.35)*(('Data 4day'!C46+273.16)^4+('Data 4day'!D46+273.16)^4)/2</f>
        <v>0.45549518896838426</v>
      </c>
      <c r="Q46" s="8">
        <f t="shared" si="3"/>
        <v>-0.68379503353672622</v>
      </c>
    </row>
    <row r="47" spans="1:17" s="39" customFormat="1" ht="38.1" customHeight="1" x14ac:dyDescent="0.3">
      <c r="A47" s="38">
        <v>43659</v>
      </c>
      <c r="B47" s="8">
        <f>1+0.033*COS(2*'Data 5day'!A46*PI()/365)</f>
        <v>0.96753759330547084</v>
      </c>
      <c r="C47" s="8">
        <f>0.409*SIN(((2*PI()*'Data 5day'!A46)/365)-1.39)</f>
        <v>0.3825586689216553</v>
      </c>
      <c r="D47" s="8">
        <f>ACOS(-TAN('Data 5day'!$E$2*PI()/180)*TAN(C47))</f>
        <v>1.6987108605835775</v>
      </c>
      <c r="E47" s="23">
        <f>('Data 5day'!C47+'Data 5day'!D47)/2</f>
        <v>27.9</v>
      </c>
      <c r="F47" s="8">
        <f t="shared" si="0"/>
        <v>0.21896719002536721</v>
      </c>
      <c r="G47" s="8">
        <f>'Data 5day'!E46*4.87/LN(67.8*'Data 5day'!$H$2-5.42)</f>
        <v>5.5567900208261287</v>
      </c>
      <c r="H47" s="8">
        <f>0.6108*EXP(17.27*'Data 5day'!C47/('Data 5day'!C47+237.3))</f>
        <v>5.0020014811114493</v>
      </c>
      <c r="I47" s="8">
        <f>0.6108*EXP(17.27*'Data 5day'!D47/('Data 5day'!D47+237.3))</f>
        <v>2.7924897662121242</v>
      </c>
      <c r="J47" s="8">
        <f t="shared" si="1"/>
        <v>3.897245623661787</v>
      </c>
      <c r="K47" s="8">
        <f>(I47*'Data 5day'!F47+H47*'Data 5day'!G47)/200</f>
        <v>2.4185598471861001</v>
      </c>
      <c r="L47" s="8">
        <f>24*60/PI()*0.0082*B47*(D47*SIN('Data 5day'!$E$2)*SIN(C47)+COS('Data 5day'!$E$2)*COS(C47)*SIN(D47))</f>
        <v>-1.1705199093982575</v>
      </c>
      <c r="M47" s="8">
        <f>(0.75+2/100000*'Data 5day'!$E$3)*L47</f>
        <v>-0.89006333910643498</v>
      </c>
      <c r="N47" s="8">
        <f>(0.25+0.5*(1-'Data 5day'!H47/8))*L47</f>
        <v>-0.36578747168695547</v>
      </c>
      <c r="O47" s="8">
        <f t="shared" si="2"/>
        <v>-0.28165635319895571</v>
      </c>
      <c r="P47" s="8">
        <f>4.903*(10^(-9))*(0.34-0.14*SQRT(K47))*(1.35*(N47/M47)-0.35)*(('Data 4day'!C47+273.16)^4+('Data 4day'!D47+273.16)^4)/2</f>
        <v>1.0103628561653113</v>
      </c>
      <c r="Q47" s="8">
        <f t="shared" si="3"/>
        <v>-1.2920192093642671</v>
      </c>
    </row>
    <row r="48" spans="1:17" s="39" customFormat="1" ht="38.1" customHeight="1" x14ac:dyDescent="0.3">
      <c r="A48" s="38">
        <v>43660</v>
      </c>
      <c r="B48" s="8">
        <f>1+0.033*COS(2*'Data 5day'!A47*PI()/365)</f>
        <v>0.96764451770806614</v>
      </c>
      <c r="C48" s="8">
        <f>0.409*SIN(((2*PI()*'Data 5day'!A47)/365)-1.39)</f>
        <v>0.38001170536752515</v>
      </c>
      <c r="D48" s="8">
        <f>ACOS(-TAN('Data 5day'!$E$2*PI()/180)*TAN(C48))</f>
        <v>1.6977659644727967</v>
      </c>
      <c r="E48" s="23">
        <f>('Data 5day'!C48+'Data 5day'!D48)/2</f>
        <v>26.95</v>
      </c>
      <c r="F48" s="8">
        <f t="shared" si="0"/>
        <v>0.20862615347804067</v>
      </c>
      <c r="G48" s="8">
        <f>'Data 5day'!E47*4.87/LN(67.8*'Data 5day'!$H$2-5.42)</f>
        <v>6.1124690229087424</v>
      </c>
      <c r="H48" s="8">
        <f>0.6108*EXP(17.27*'Data 5day'!C48/('Data 5day'!C48+237.3))</f>
        <v>4.5959173166475438</v>
      </c>
      <c r="I48" s="8">
        <f>0.6108*EXP(17.27*'Data 5day'!D48/('Data 5day'!D48+237.3))</f>
        <v>2.7255876066054592</v>
      </c>
      <c r="J48" s="8">
        <f t="shared" si="1"/>
        <v>3.6607524616265015</v>
      </c>
      <c r="K48" s="8">
        <f>(I48*'Data 5day'!F48+H48*'Data 5day'!G48)/200</f>
        <v>2.3191072947826687</v>
      </c>
      <c r="L48" s="8">
        <f>24*60/PI()*0.0082*B48*(D48*SIN('Data 5day'!$E$2)*SIN(C48)+COS('Data 5day'!$E$2)*COS(C48)*SIN(D48))</f>
        <v>-1.1543606936192483</v>
      </c>
      <c r="M48" s="8">
        <f>(0.75+2/100000*'Data 5day'!$E$3)*L48</f>
        <v>-0.87777587142807634</v>
      </c>
      <c r="N48" s="8">
        <f>(0.25+0.5*(1-'Data 5day'!H48/8))*L48</f>
        <v>-0.43288526010721812</v>
      </c>
      <c r="O48" s="8">
        <f t="shared" si="2"/>
        <v>-0.33332165028255795</v>
      </c>
      <c r="P48" s="8">
        <f>4.903*(10^(-9))*(0.34-0.14*SQRT(K48))*(1.35*(N48/M48)-0.35)*(('Data 4day'!C48+273.16)^4+('Data 4day'!D48+273.16)^4)/2</f>
        <v>1.5945627175372923</v>
      </c>
      <c r="Q48" s="8">
        <f t="shared" si="3"/>
        <v>-1.9278843678198503</v>
      </c>
    </row>
    <row r="49" spans="1:17" s="39" customFormat="1" ht="38.1" customHeight="1" x14ac:dyDescent="0.3">
      <c r="A49" s="38">
        <v>43661</v>
      </c>
      <c r="B49" s="8">
        <f>1+0.033*COS(2*'Data 5day'!A48*PI()/365)</f>
        <v>0.96776102973835298</v>
      </c>
      <c r="C49" s="8">
        <f>0.409*SIN(((2*PI()*'Data 5day'!A48)/365)-1.39)</f>
        <v>0.37735213614377028</v>
      </c>
      <c r="D49" s="8">
        <f>ACOS(-TAN('Data 5day'!$E$2*PI()/180)*TAN(C49))</f>
        <v>1.6967814636473184</v>
      </c>
      <c r="E49" s="23">
        <f>('Data 5day'!C49+'Data 5day'!D49)/2</f>
        <v>27.9</v>
      </c>
      <c r="F49" s="8">
        <f t="shared" si="0"/>
        <v>0.21896719002536721</v>
      </c>
      <c r="G49" s="8">
        <f>'Data 5day'!E48*4.87/LN(67.8*'Data 5day'!$H$2-5.42)</f>
        <v>6.3903085239500497</v>
      </c>
      <c r="H49" s="8">
        <f>0.6108*EXP(17.27*'Data 5day'!C49/('Data 5day'!C49+237.3))</f>
        <v>5.030147795606851</v>
      </c>
      <c r="I49" s="8">
        <f>0.6108*EXP(17.27*'Data 5day'!D49/('Data 5day'!D49+237.3))</f>
        <v>2.7756312335019815</v>
      </c>
      <c r="J49" s="8">
        <f t="shared" si="1"/>
        <v>3.902889514554416</v>
      </c>
      <c r="K49" s="8">
        <f>(I49*'Data 5day'!F49+H49*'Data 5day'!G49)/200</f>
        <v>2.3876440056283106</v>
      </c>
      <c r="L49" s="8">
        <f>24*60/PI()*0.0082*B49*(D49*SIN('Data 5day'!$E$2)*SIN(C49)+COS('Data 5day'!$E$2)*COS(C49)*SIN(D49))</f>
        <v>-1.1375012106300399</v>
      </c>
      <c r="M49" s="8">
        <f>(0.75+2/100000*'Data 5day'!$E$3)*L49</f>
        <v>-0.86495592056308235</v>
      </c>
      <c r="N49" s="8">
        <f>(0.25+0.5*(1-'Data 5day'!H49/8))*L49</f>
        <v>-0.49765677965064248</v>
      </c>
      <c r="O49" s="8">
        <f t="shared" si="2"/>
        <v>-0.38319572033099469</v>
      </c>
      <c r="P49" s="8">
        <f>4.903*(10^(-9))*(0.34-0.14*SQRT(K49))*(1.35*(N49/M49)-0.35)*(('Data 4day'!C49+273.16)^4+('Data 4day'!D49+273.16)^4)/2</f>
        <v>2.1293401150516718</v>
      </c>
      <c r="Q49" s="8">
        <f t="shared" si="3"/>
        <v>-2.5125358353826663</v>
      </c>
    </row>
    <row r="50" spans="1:17" s="39" customFormat="1" ht="38.1" customHeight="1" x14ac:dyDescent="0.3">
      <c r="A50" s="38">
        <v>43662</v>
      </c>
      <c r="B50" s="8">
        <f>1+0.033*COS(2*'Data 5day'!A49*PI()/365)</f>
        <v>0.96788709487130231</v>
      </c>
      <c r="C50" s="8">
        <f>0.409*SIN(((2*PI()*'Data 5day'!A49)/365)-1.39)</f>
        <v>0.37458074933814994</v>
      </c>
      <c r="D50" s="8">
        <f>ACOS(-TAN('Data 5day'!$E$2*PI()/180)*TAN(C50))</f>
        <v>1.6957579067703332</v>
      </c>
      <c r="E50" s="23">
        <f>('Data 5day'!C50+'Data 5day'!D50)/2</f>
        <v>29.45</v>
      </c>
      <c r="F50" s="8">
        <f t="shared" si="0"/>
        <v>0.23676306506070141</v>
      </c>
      <c r="G50" s="8">
        <f>'Data 5day'!E49*4.87/LN(67.8*'Data 5day'!$H$2-5.42)</f>
        <v>6.6681480249913561</v>
      </c>
      <c r="H50" s="8">
        <f>0.6108*EXP(17.27*'Data 5day'!C50/('Data 5day'!C50+237.3))</f>
        <v>5.5916786681589672</v>
      </c>
      <c r="I50" s="8">
        <f>0.6108*EXP(17.27*'Data 5day'!D50/('Data 5day'!D50+237.3))</f>
        <v>2.9839174771655594</v>
      </c>
      <c r="J50" s="8">
        <f t="shared" si="1"/>
        <v>4.2877980726622633</v>
      </c>
      <c r="K50" s="8">
        <f>(I50*'Data 5day'!F50+H50*'Data 5day'!G50)/200</f>
        <v>2.4080137322786013</v>
      </c>
      <c r="L50" s="8">
        <f>24*60/PI()*0.0082*B50*(D50*SIN('Data 5day'!$E$2)*SIN(C50)+COS('Data 5day'!$E$2)*COS(C50)*SIN(D50))</f>
        <v>-1.1199473388259944</v>
      </c>
      <c r="M50" s="8">
        <f>(0.75+2/100000*'Data 5day'!$E$3)*L50</f>
        <v>-0.85160795644328613</v>
      </c>
      <c r="N50" s="8">
        <f>(0.25+0.5*(1-'Data 5day'!H50/8))*L50</f>
        <v>-0.41998025205974787</v>
      </c>
      <c r="O50" s="8">
        <f t="shared" si="2"/>
        <v>-0.32338479408600584</v>
      </c>
      <c r="P50" s="8">
        <f>4.903*(10^(-9))*(0.34-0.14*SQRT(K50))*(1.35*(N50/M50)-0.35)*(('Data 4day'!C50+273.16)^4+('Data 4day'!D50+273.16)^4)/2</f>
        <v>1.5800483184132033</v>
      </c>
      <c r="Q50" s="8">
        <f t="shared" si="3"/>
        <v>-1.9034331124992092</v>
      </c>
    </row>
    <row r="51" spans="1:17" s="39" customFormat="1" ht="38.1" customHeight="1" x14ac:dyDescent="0.3">
      <c r="A51" s="38">
        <v>43663</v>
      </c>
      <c r="B51" s="8">
        <f>1+0.033*COS(2*'Data 5day'!A50*PI()/365)</f>
        <v>0.96802267575109457</v>
      </c>
      <c r="C51" s="8">
        <f>0.409*SIN(((2*PI()*'Data 5day'!A50)/365)-1.39)</f>
        <v>0.37169836617238611</v>
      </c>
      <c r="D51" s="8">
        <f>ACOS(-TAN('Data 5day'!$E$2*PI()/180)*TAN(C51))</f>
        <v>1.6946958580226554</v>
      </c>
      <c r="E51" s="23">
        <f>('Data 5day'!C51+'Data 5day'!D51)/2</f>
        <v>28.5</v>
      </c>
      <c r="F51" s="8">
        <f t="shared" si="0"/>
        <v>0.22571768686715196</v>
      </c>
      <c r="G51" s="8">
        <f>'Data 5day'!E50*4.87/LN(67.8*'Data 5day'!$H$2-5.42)</f>
        <v>5.0011110187435168</v>
      </c>
      <c r="H51" s="8">
        <f>0.6108*EXP(17.27*'Data 5day'!C51/('Data 5day'!C51+237.3))</f>
        <v>5.2019304560289008</v>
      </c>
      <c r="I51" s="8">
        <f>0.6108*EXP(17.27*'Data 5day'!D51/('Data 5day'!D51+237.3))</f>
        <v>2.878130284758361</v>
      </c>
      <c r="J51" s="8">
        <f t="shared" si="1"/>
        <v>4.0400303703936311</v>
      </c>
      <c r="K51" s="8">
        <f>(I51*'Data 5day'!F51+H51*'Data 5day'!G51)/200</f>
        <v>2.6343566239850689</v>
      </c>
      <c r="L51" s="8">
        <f>24*60/PI()*0.0082*B51*(D51*SIN('Data 5day'!$E$2)*SIN(C51)+COS('Data 5day'!$E$2)*COS(C51)*SIN(D51))</f>
        <v>-1.1017051945194134</v>
      </c>
      <c r="M51" s="8">
        <f>(0.75+2/100000*'Data 5day'!$E$3)*L51</f>
        <v>-0.83773662991256193</v>
      </c>
      <c r="N51" s="8">
        <f>(0.25+0.5*(1-'Data 5day'!H51/8))*L51</f>
        <v>-0.27542629862985335</v>
      </c>
      <c r="O51" s="8">
        <f t="shared" si="2"/>
        <v>-0.21207824994498709</v>
      </c>
      <c r="P51" s="8">
        <f>4.903*(10^(-9))*(0.34-0.14*SQRT(K51))*(1.35*(N51/M51)-0.35)*(('Data 4day'!C51+273.16)^4+('Data 4day'!D51+273.16)^4)/2</f>
        <v>0.43490520034818736</v>
      </c>
      <c r="Q51" s="8">
        <f t="shared" si="3"/>
        <v>-0.64698345029317439</v>
      </c>
    </row>
    <row r="52" spans="1:17" s="39" customFormat="1" ht="38.1" customHeight="1" x14ac:dyDescent="0.3">
      <c r="A52" s="38">
        <v>43664</v>
      </c>
      <c r="B52" s="8">
        <f>1+0.033*COS(2*'Data 5day'!A51*PI()/365)</f>
        <v>0.96816773220218899</v>
      </c>
      <c r="C52" s="8">
        <f>0.409*SIN(((2*PI()*'Data 5day'!A51)/365)-1.39)</f>
        <v>0.36870584075881746</v>
      </c>
      <c r="D52" s="8">
        <f>ACOS(-TAN('Data 5day'!$E$2*PI()/180)*TAN(C52))</f>
        <v>1.6935958961337603</v>
      </c>
      <c r="E52" s="23">
        <f>('Data 5day'!C52+'Data 5day'!D52)/2</f>
        <v>26.65</v>
      </c>
      <c r="F52" s="8">
        <f t="shared" si="0"/>
        <v>0.2054471718360153</v>
      </c>
      <c r="G52" s="8">
        <f>'Data 5day'!E51*4.87/LN(67.8*'Data 5day'!$H$2-5.42)</f>
        <v>3.6119135135369844</v>
      </c>
      <c r="H52" s="8">
        <f>0.6108*EXP(17.27*'Data 5day'!C52/('Data 5day'!C52+237.3))</f>
        <v>4.492592251118583</v>
      </c>
      <c r="I52" s="8">
        <f>0.6108*EXP(17.27*'Data 5day'!D52/('Data 5day'!D52+237.3))</f>
        <v>2.6926645530366384</v>
      </c>
      <c r="J52" s="8">
        <f t="shared" si="1"/>
        <v>3.5926284020776107</v>
      </c>
      <c r="K52" s="8">
        <f>(I52*'Data 5day'!F52+H52*'Data 5day'!G52)/200</f>
        <v>2.6691566818796804</v>
      </c>
      <c r="L52" s="8">
        <f>24*60/PI()*0.0082*B52*(D52*SIN('Data 5day'!$E$2)*SIN(C52)+COS('Data 5day'!$E$2)*COS(C52)*SIN(D52))</f>
        <v>-1.0827811308685138</v>
      </c>
      <c r="M52" s="8">
        <f>(0.75+2/100000*'Data 5day'!$E$3)*L52</f>
        <v>-0.8233467719124179</v>
      </c>
      <c r="N52" s="8">
        <f>(0.25+0.5*(1-'Data 5day'!H52/8))*L52</f>
        <v>-0.27069528271712845</v>
      </c>
      <c r="O52" s="8">
        <f t="shared" si="2"/>
        <v>-0.2084353676921889</v>
      </c>
      <c r="P52" s="8">
        <f>4.903*(10^(-9))*(0.34-0.14*SQRT(K52))*(1.35*(N52/M52)-0.35)*(('Data 4day'!C52+273.16)^4+('Data 4day'!D52+273.16)^4)/2</f>
        <v>0.42373616250242763</v>
      </c>
      <c r="Q52" s="8">
        <f t="shared" si="3"/>
        <v>-0.63217153019461647</v>
      </c>
    </row>
    <row r="53" spans="1:17" s="39" customFormat="1" ht="38.1" customHeight="1" x14ac:dyDescent="0.3">
      <c r="A53" s="38">
        <v>43665</v>
      </c>
      <c r="B53" s="8">
        <f>1+0.033*COS(2*'Data 5day'!A52*PI()/365)</f>
        <v>0.96832222124122846</v>
      </c>
      <c r="C53" s="8">
        <f>0.409*SIN(((2*PI()*'Data 5day'!A52)/365)-1.39)</f>
        <v>0.36560405984730826</v>
      </c>
      <c r="D53" s="8">
        <f>ACOS(-TAN('Data 5day'!$E$2*PI()/180)*TAN(C53))</f>
        <v>1.6924586134067425</v>
      </c>
      <c r="E53" s="23">
        <f>('Data 5day'!C53+'Data 5day'!D53)/2</f>
        <v>28.45</v>
      </c>
      <c r="F53" s="8">
        <f t="shared" si="0"/>
        <v>0.22514855067229989</v>
      </c>
      <c r="G53" s="8">
        <f>'Data 5day'!E52*4.87/LN(67.8*'Data 5day'!$H$2-5.42)</f>
        <v>2.7783950104130644</v>
      </c>
      <c r="H53" s="8">
        <f>0.6108*EXP(17.27*'Data 5day'!C53/('Data 5day'!C53+237.3))</f>
        <v>5.1154132953859861</v>
      </c>
      <c r="I53" s="8">
        <f>0.6108*EXP(17.27*'Data 5day'!D53/('Data 5day'!D53+237.3))</f>
        <v>2.9130230003400173</v>
      </c>
      <c r="J53" s="8">
        <f t="shared" si="1"/>
        <v>4.0142181478630015</v>
      </c>
      <c r="K53" s="8">
        <f>(I53*'Data 5day'!F53+H53*'Data 5day'!G53)/200</f>
        <v>2.7362459762560531</v>
      </c>
      <c r="L53" s="8">
        <f>24*60/PI()*0.0082*B53*(D53*SIN('Data 5day'!$E$2)*SIN(C53)+COS('Data 5day'!$E$2)*COS(C53)*SIN(D53))</f>
        <v>-1.0631817367816525</v>
      </c>
      <c r="M53" s="8">
        <f>(0.75+2/100000*'Data 5day'!$E$3)*L53</f>
        <v>-0.80844339264876852</v>
      </c>
      <c r="N53" s="8">
        <f>(0.25+0.5*(1-'Data 5day'!H53/8))*L53</f>
        <v>-0.26579543419541313</v>
      </c>
      <c r="O53" s="8">
        <f t="shared" si="2"/>
        <v>-0.2046624843304681</v>
      </c>
      <c r="P53" s="8">
        <f>4.903*(10^(-9))*(0.34-0.14*SQRT(K53))*(1.35*(N53/M53)-0.35)*(('Data 4day'!C53+273.16)^4+('Data 4day'!D53+273.16)^4)/2</f>
        <v>0.40833365196559634</v>
      </c>
      <c r="Q53" s="8">
        <f t="shared" si="3"/>
        <v>-0.61299613629606442</v>
      </c>
    </row>
    <row r="54" spans="1:17" s="39" customFormat="1" ht="38.1" customHeight="1" x14ac:dyDescent="0.3">
      <c r="A54" s="38">
        <v>43666</v>
      </c>
      <c r="B54" s="8">
        <f>1+0.033*COS(2*'Data 5day'!A53*PI()/365)</f>
        <v>0.96848609708977662</v>
      </c>
      <c r="C54" s="8">
        <f>0.409*SIN(((2*PI()*'Data 5day'!A53)/365)-1.39)</f>
        <v>0.36239394256248464</v>
      </c>
      <c r="D54" s="8">
        <f>ACOS(-TAN('Data 5day'!$E$2*PI()/180)*TAN(C54))</f>
        <v>1.6912846147403702</v>
      </c>
      <c r="E54" s="23">
        <f>('Data 5day'!C54+'Data 5day'!D54)/2</f>
        <v>28.4</v>
      </c>
      <c r="F54" s="8">
        <f t="shared" si="0"/>
        <v>0.22458062023104677</v>
      </c>
      <c r="G54" s="8">
        <f>'Data 5day'!E53*4.87/LN(67.8*'Data 5day'!$H$2-5.42)</f>
        <v>3.6119135135369844</v>
      </c>
      <c r="H54" s="8">
        <f>0.6108*EXP(17.27*'Data 5day'!C54/('Data 5day'!C54+237.3))</f>
        <v>5.2019304560289008</v>
      </c>
      <c r="I54" s="8">
        <f>0.6108*EXP(17.27*'Data 5day'!D54/('Data 5day'!D54+237.3))</f>
        <v>2.8436029029276386</v>
      </c>
      <c r="J54" s="8">
        <f t="shared" si="1"/>
        <v>4.0227666794782699</v>
      </c>
      <c r="K54" s="8">
        <f>(I54*'Data 5day'!F54+H54*'Data 5day'!G54)/200</f>
        <v>2.8888568448356273</v>
      </c>
      <c r="L54" s="8">
        <f>24*60/PI()*0.0082*B54*(D54*SIN('Data 5day'!$E$2)*SIN(C54)+COS('Data 5day'!$E$2)*COS(C54)*SIN(D54))</f>
        <v>-1.0429138357943974</v>
      </c>
      <c r="M54" s="8">
        <f>(0.75+2/100000*'Data 5day'!$E$3)*L54</f>
        <v>-0.79303168073805974</v>
      </c>
      <c r="N54" s="8">
        <f>(0.25+0.5*(1-'Data 5day'!H54/8))*L54</f>
        <v>-0.26072845894859936</v>
      </c>
      <c r="O54" s="8">
        <f t="shared" si="2"/>
        <v>-0.20076091339042151</v>
      </c>
      <c r="P54" s="8">
        <f>4.903*(10^(-9))*(0.34-0.14*SQRT(K54))*(1.35*(N54/M54)-0.35)*(('Data 4day'!C54+273.16)^4+('Data 4day'!D54+273.16)^4)/2</f>
        <v>0.37972191166009989</v>
      </c>
      <c r="Q54" s="8">
        <f t="shared" si="3"/>
        <v>-0.5804828250505214</v>
      </c>
    </row>
    <row r="55" spans="1:17" s="39" customFormat="1" ht="38.1" customHeight="1" x14ac:dyDescent="0.3">
      <c r="A55" s="38">
        <v>43667</v>
      </c>
      <c r="B55" s="8">
        <f>1+0.033*COS(2*'Data 5day'!A54*PI()/365)</f>
        <v>0.96865931118788273</v>
      </c>
      <c r="C55" s="8">
        <f>0.409*SIN(((2*PI()*'Data 5day'!A54)/365)-1.39)</f>
        <v>0.35907644013137774</v>
      </c>
      <c r="D55" s="8">
        <f>ACOS(-TAN('Data 5day'!$E$2*PI()/180)*TAN(C55))</f>
        <v>1.6900745166513358</v>
      </c>
      <c r="E55" s="23">
        <f>('Data 5day'!C55+'Data 5day'!D55)/2</f>
        <v>29.4</v>
      </c>
      <c r="F55" s="8">
        <f t="shared" si="0"/>
        <v>0.23617063355931983</v>
      </c>
      <c r="G55" s="8">
        <f>'Data 5day'!E54*4.87/LN(67.8*'Data 5day'!$H$2-5.42)</f>
        <v>3.334074012495678</v>
      </c>
      <c r="H55" s="8">
        <f>0.6108*EXP(17.27*'Data 5day'!C55/('Data 5day'!C55+237.3))</f>
        <v>5.5916786681589672</v>
      </c>
      <c r="I55" s="8">
        <f>0.6108*EXP(17.27*'Data 5day'!D55/('Data 5day'!D55+237.3))</f>
        <v>2.9660542018616081</v>
      </c>
      <c r="J55" s="8">
        <f t="shared" si="1"/>
        <v>4.2788664350102881</v>
      </c>
      <c r="K55" s="8">
        <f>(I55*'Data 5day'!F55+H55*'Data 5day'!G55)/200</f>
        <v>3.0047150423625428</v>
      </c>
      <c r="L55" s="8">
        <f>24*60/PI()*0.0082*B55*(D55*SIN('Data 5day'!$E$2)*SIN(C55)+COS('Data 5day'!$E$2)*COS(C55)*SIN(D55))</f>
        <v>-1.02198448491658</v>
      </c>
      <c r="M55" s="8">
        <f>(0.75+2/100000*'Data 5day'!$E$3)*L55</f>
        <v>-0.77711700233056735</v>
      </c>
      <c r="N55" s="8">
        <f>(0.25+0.5*(1-'Data 5day'!H55/8))*L55</f>
        <v>-0.255496121229145</v>
      </c>
      <c r="O55" s="8">
        <f t="shared" si="2"/>
        <v>-0.19673201334644166</v>
      </c>
      <c r="P55" s="8">
        <f>4.903*(10^(-9))*(0.34-0.14*SQRT(K55))*(1.35*(N55/M55)-0.35)*(('Data 4day'!C55+273.16)^4+('Data 4day'!D55+273.16)^4)/2</f>
        <v>0.3723916345395078</v>
      </c>
      <c r="Q55" s="8">
        <f t="shared" si="3"/>
        <v>-0.56912364788594949</v>
      </c>
    </row>
    <row r="56" spans="1:17" s="39" customFormat="1" ht="38.1" customHeight="1" x14ac:dyDescent="0.3">
      <c r="A56" s="38">
        <v>43668</v>
      </c>
      <c r="B56" s="8">
        <f>1+0.033*COS(2*'Data 5day'!A55*PI()/365)</f>
        <v>0.96884181220847143</v>
      </c>
      <c r="C56" s="8">
        <f>0.409*SIN(((2*PI()*'Data 5day'!A55)/365)-1.39)</f>
        <v>0.35565253560155563</v>
      </c>
      <c r="D56" s="8">
        <f>ACOS(-TAN('Data 5day'!$E$2*PI()/180)*TAN(C56))</f>
        <v>1.688828946299727</v>
      </c>
      <c r="E56" s="23">
        <f>('Data 5day'!C56+'Data 5day'!D56)/2</f>
        <v>28</v>
      </c>
      <c r="F56" s="8">
        <f t="shared" si="0"/>
        <v>0.22008034247018868</v>
      </c>
      <c r="G56" s="8">
        <f>'Data 5day'!E55*4.87/LN(67.8*'Data 5day'!$H$2-5.42)</f>
        <v>3.6119135135369844</v>
      </c>
      <c r="H56" s="8">
        <f>0.6108*EXP(17.27*'Data 5day'!C56/('Data 5day'!C56+237.3))</f>
        <v>5.1729513859624818</v>
      </c>
      <c r="I56" s="8">
        <f>0.6108*EXP(17.27*'Data 5day'!D56/('Data 5day'!D56+237.3))</f>
        <v>2.7255876066054592</v>
      </c>
      <c r="J56" s="8">
        <f t="shared" si="1"/>
        <v>3.9492694962839705</v>
      </c>
      <c r="K56" s="8">
        <f>(I56*'Data 5day'!F56+H56*'Data 5day'!G56)/200</f>
        <v>2.7637156560850595</v>
      </c>
      <c r="L56" s="8">
        <f>24*60/PI()*0.0082*B56*(D56*SIN('Data 5day'!$E$2)*SIN(C56)+COS('Data 5day'!$E$2)*COS(C56)*SIN(D56))</f>
        <v>-1.0004009734460171</v>
      </c>
      <c r="M56" s="8">
        <f>(0.75+2/100000*'Data 5day'!$E$3)*L56</f>
        <v>-0.76070490020835135</v>
      </c>
      <c r="N56" s="8">
        <f>(0.25+0.5*(1-'Data 5day'!H56/8))*L56</f>
        <v>-0.31262530420188034</v>
      </c>
      <c r="O56" s="8">
        <f t="shared" si="2"/>
        <v>-0.24072148423544787</v>
      </c>
      <c r="P56" s="8">
        <f>4.903*(10^(-9))*(0.34-0.14*SQRT(K56))*(1.35*(N56/M56)-0.35)*(('Data 4day'!C56+273.16)^4+('Data 4day'!D56+273.16)^4)/2</f>
        <v>0.89011344171293105</v>
      </c>
      <c r="Q56" s="8">
        <f t="shared" si="3"/>
        <v>-1.130834925948379</v>
      </c>
    </row>
    <row r="57" spans="1:17" s="39" customFormat="1" ht="38.1" customHeight="1" x14ac:dyDescent="0.3">
      <c r="A57" s="38">
        <v>43669</v>
      </c>
      <c r="B57" s="8">
        <f>1+0.033*COS(2*'Data 5day'!A56*PI()/365)</f>
        <v>0.96903354607255143</v>
      </c>
      <c r="C57" s="8">
        <f>0.409*SIN(((2*PI()*'Data 5day'!A56)/365)-1.39)</f>
        <v>0.3521232435498246</v>
      </c>
      <c r="D57" s="8">
        <f>ACOS(-TAN('Data 5day'!$E$2*PI()/180)*TAN(C57))</f>
        <v>1.6875485405206323</v>
      </c>
      <c r="E57" s="23">
        <f>('Data 5day'!C57+'Data 5day'!D57)/2</f>
        <v>27.8</v>
      </c>
      <c r="F57" s="8">
        <f t="shared" si="0"/>
        <v>0.21785877242715077</v>
      </c>
      <c r="G57" s="8">
        <f>'Data 5day'!E56*4.87/LN(67.8*'Data 5day'!$H$2-5.42)</f>
        <v>2.7783950104130644</v>
      </c>
      <c r="H57" s="8">
        <f>0.6108*EXP(17.27*'Data 5day'!C57/('Data 5day'!C57+237.3))</f>
        <v>4.9461187754219553</v>
      </c>
      <c r="I57" s="8">
        <f>0.6108*EXP(17.27*'Data 5day'!D57/('Data 5day'!D57+237.3))</f>
        <v>2.7924897662121242</v>
      </c>
      <c r="J57" s="8">
        <f t="shared" si="1"/>
        <v>3.8693042708170395</v>
      </c>
      <c r="K57" s="8">
        <f>(I57*'Data 5day'!F57+H57*'Data 5day'!G57)/200</f>
        <v>2.7563711982529133</v>
      </c>
      <c r="L57" s="8">
        <f>24*60/PI()*0.0082*B57*(D57*SIN('Data 5day'!$E$2)*SIN(C57)+COS('Data 5day'!$E$2)*COS(C57)*SIN(D57))</f>
        <v>-0.97817082174503689</v>
      </c>
      <c r="M57" s="8">
        <f>(0.75+2/100000*'Data 5day'!$E$3)*L57</f>
        <v>-0.74380109285492602</v>
      </c>
      <c r="N57" s="8">
        <f>(0.25+0.5*(1-'Data 5day'!H57/8))*L57</f>
        <v>-0.30567838179532403</v>
      </c>
      <c r="O57" s="8">
        <f t="shared" si="2"/>
        <v>-0.2353723539823995</v>
      </c>
      <c r="P57" s="8">
        <f>4.903*(10^(-9))*(0.34-0.14*SQRT(K57))*(1.35*(N57/M57)-0.35)*(('Data 4day'!C57+273.16)^4+('Data 4day'!D57+273.16)^4)/2</f>
        <v>0.89462414499769749</v>
      </c>
      <c r="Q57" s="8">
        <f t="shared" si="3"/>
        <v>-1.129996498980097</v>
      </c>
    </row>
    <row r="58" spans="1:17" s="39" customFormat="1" ht="38.1" customHeight="1" x14ac:dyDescent="0.3">
      <c r="A58" s="38">
        <v>43670</v>
      </c>
      <c r="B58" s="8">
        <f>1+0.033*COS(2*'Data 5day'!A57*PI()/365)</f>
        <v>0.96923445596524105</v>
      </c>
      <c r="C58" s="8">
        <f>0.409*SIN(((2*PI()*'Data 5day'!A57)/365)-1.39)</f>
        <v>0.34848960978158766</v>
      </c>
      <c r="D58" s="8">
        <f>ACOS(-TAN('Data 5day'!$E$2*PI()/180)*TAN(C58))</f>
        <v>1.6862339448646984</v>
      </c>
      <c r="E58" s="23">
        <f>('Data 5day'!C58+'Data 5day'!D58)/2</f>
        <v>27.5</v>
      </c>
      <c r="F58" s="8">
        <f t="shared" si="0"/>
        <v>0.21456176978003966</v>
      </c>
      <c r="G58" s="8">
        <f>'Data 5day'!E57*4.87/LN(67.8*'Data 5day'!$H$2-5.42)</f>
        <v>3.0562345114543712</v>
      </c>
      <c r="H58" s="8">
        <f>0.6108*EXP(17.27*'Data 5day'!C58/('Data 5day'!C58+237.3))</f>
        <v>5.0020014811114493</v>
      </c>
      <c r="I58" s="8">
        <f>0.6108*EXP(17.27*'Data 5day'!D58/('Data 5day'!D58+237.3))</f>
        <v>2.6600893350973012</v>
      </c>
      <c r="J58" s="8">
        <f t="shared" si="1"/>
        <v>3.8310454081043752</v>
      </c>
      <c r="K58" s="8">
        <f>(I58*'Data 5day'!F58+H58*'Data 5day'!G58)/200</f>
        <v>2.6434714077189181</v>
      </c>
      <c r="L58" s="8">
        <f>24*60/PI()*0.0082*B58*(D58*SIN('Data 5day'!$E$2)*SIN(C58)+COS('Data 5day'!$E$2)*COS(C58)*SIN(D58))</f>
        <v>-0.95530177997553789</v>
      </c>
      <c r="M58" s="8">
        <f>(0.75+2/100000*'Data 5day'!$E$3)*L58</f>
        <v>-0.72641147349339896</v>
      </c>
      <c r="N58" s="8">
        <f>(0.25+0.5*(1-'Data 5day'!H58/8))*L58</f>
        <v>-0.29853180624235559</v>
      </c>
      <c r="O58" s="8">
        <f t="shared" si="2"/>
        <v>-0.22986949080661381</v>
      </c>
      <c r="P58" s="8">
        <f>4.903*(10^(-9))*(0.34-0.14*SQRT(K58))*(1.35*(N58/M58)-0.35)*(('Data 4day'!C58+273.16)^4+('Data 4day'!D58+273.16)^4)/2</f>
        <v>0.88229851117502733</v>
      </c>
      <c r="Q58" s="8">
        <f t="shared" si="3"/>
        <v>-1.1121680019816411</v>
      </c>
    </row>
    <row r="59" spans="1:17" s="39" customFormat="1" ht="38.1" customHeight="1" x14ac:dyDescent="0.3">
      <c r="A59" s="38">
        <v>43671</v>
      </c>
      <c r="B59" s="8">
        <f>1+0.033*COS(2*'Data 5day'!A58*PI()/365)</f>
        <v>0.96944448235260294</v>
      </c>
      <c r="C59" s="8">
        <f>0.409*SIN(((2*PI()*'Data 5day'!A58)/365)-1.39)</f>
        <v>0.34475271102095079</v>
      </c>
      <c r="D59" s="8">
        <f>ACOS(-TAN('Data 5day'!$E$2*PI()/180)*TAN(C59))</f>
        <v>1.684885812650333</v>
      </c>
      <c r="E59" s="23">
        <f>('Data 5day'!C59+'Data 5day'!D59)/2</f>
        <v>25.2</v>
      </c>
      <c r="F59" s="8">
        <f t="shared" si="0"/>
        <v>0.1906504674317423</v>
      </c>
      <c r="G59" s="8">
        <f>'Data 5day'!E58*4.87/LN(67.8*'Data 5day'!$H$2-5.42)</f>
        <v>4.7232715177022104</v>
      </c>
      <c r="H59" s="8">
        <f>0.6108*EXP(17.27*'Data 5day'!C59/('Data 5day'!C59+237.3))</f>
        <v>4.1705971966496023</v>
      </c>
      <c r="I59" s="8">
        <f>0.6108*EXP(17.27*'Data 5day'!D59/('Data 5day'!D59+237.3))</f>
        <v>2.4415438714941016</v>
      </c>
      <c r="J59" s="8">
        <f t="shared" si="1"/>
        <v>3.3060705340718517</v>
      </c>
      <c r="K59" s="8">
        <f>(I59*'Data 5day'!F59+H59*'Data 5day'!G59)/200</f>
        <v>2.6404428968807125</v>
      </c>
      <c r="L59" s="8">
        <f>24*60/PI()*0.0082*B59*(D59*SIN('Data 5day'!$E$2)*SIN(C59)+COS('Data 5day'!$E$2)*COS(C59)*SIN(D59))</f>
        <v>-0.93180182678779988</v>
      </c>
      <c r="M59" s="8">
        <f>(0.75+2/100000*'Data 5day'!$E$3)*L59</f>
        <v>-0.70854210908944304</v>
      </c>
      <c r="N59" s="8">
        <f>(0.25+0.5*(1-'Data 5day'!H59/8))*L59</f>
        <v>-0.23295045669694997</v>
      </c>
      <c r="O59" s="8">
        <f t="shared" si="2"/>
        <v>-0.17937185165665148</v>
      </c>
      <c r="P59" s="8">
        <f>4.903*(10^(-9))*(0.34-0.14*SQRT(K59))*(1.35*(N59/M59)-0.35)*(('Data 4day'!C59+273.16)^4+('Data 4day'!D59+273.16)^4)/2</f>
        <v>0.39514761461227349</v>
      </c>
      <c r="Q59" s="8">
        <f t="shared" si="3"/>
        <v>-0.57451946626892503</v>
      </c>
    </row>
    <row r="60" spans="1:17" s="39" customFormat="1" ht="38.1" customHeight="1" x14ac:dyDescent="0.3">
      <c r="A60" s="38">
        <v>43672</v>
      </c>
      <c r="B60" s="8">
        <f>1+0.033*COS(2*'Data 5day'!A59*PI()/365)</f>
        <v>0.9696635629992858</v>
      </c>
      <c r="C60" s="8">
        <f>0.409*SIN(((2*PI()*'Data 5day'!A59)/365)-1.39)</f>
        <v>0.34091365459166534</v>
      </c>
      <c r="D60" s="8">
        <f>ACOS(-TAN('Data 5day'!$E$2*PI()/180)*TAN(C60))</f>
        <v>1.6835048040301197</v>
      </c>
      <c r="E60" s="23">
        <f>('Data 5day'!C60+'Data 5day'!D60)/2</f>
        <v>24.049999999999997</v>
      </c>
      <c r="F60" s="8">
        <f t="shared" si="0"/>
        <v>0.17956300617095519</v>
      </c>
      <c r="G60" s="8">
        <f>'Data 5day'!E59*4.87/LN(67.8*'Data 5day'!$H$2-5.42)</f>
        <v>6.9459875260326616</v>
      </c>
      <c r="H60" s="8">
        <f>0.6108*EXP(17.27*'Data 5day'!C60/('Data 5day'!C60+237.3))</f>
        <v>3.6498676599831983</v>
      </c>
      <c r="I60" s="8">
        <f>0.6108*EXP(17.27*'Data 5day'!D60/('Data 5day'!D60+237.3))</f>
        <v>2.4415438714941016</v>
      </c>
      <c r="J60" s="8">
        <f t="shared" si="1"/>
        <v>3.0457057657386502</v>
      </c>
      <c r="K60" s="8">
        <f>(I60*'Data 5day'!F60+H60*'Data 5day'!G60)/200</f>
        <v>2.5264096072672788</v>
      </c>
      <c r="L60" s="8">
        <f>24*60/PI()*0.0082*B60*(D60*SIN('Data 5day'!$E$2)*SIN(C60)+COS('Data 5day'!$E$2)*COS(C60)*SIN(D60))</f>
        <v>-0.90767916795778969</v>
      </c>
      <c r="M60" s="8">
        <f>(0.75+2/100000*'Data 5day'!$E$3)*L60</f>
        <v>-0.6901992393151033</v>
      </c>
      <c r="N60" s="8">
        <f>(0.25+0.5*(1-'Data 5day'!H60/8))*L60</f>
        <v>-0.22691979198944742</v>
      </c>
      <c r="O60" s="8">
        <f t="shared" si="2"/>
        <v>-0.17472823983187452</v>
      </c>
      <c r="P60" s="8">
        <f>4.903*(10^(-9))*(0.34-0.14*SQRT(K60))*(1.35*(N60/M60)-0.35)*(('Data 4day'!C60+273.16)^4+('Data 4day'!D60+273.16)^4)/2</f>
        <v>0.42040606184957063</v>
      </c>
      <c r="Q60" s="8">
        <f t="shared" si="3"/>
        <v>-0.59513430168144521</v>
      </c>
    </row>
    <row r="61" spans="1:17" s="39" customFormat="1" ht="38.1" customHeight="1" x14ac:dyDescent="0.3">
      <c r="A61" s="38">
        <v>43673</v>
      </c>
      <c r="B61" s="8">
        <f>1+0.033*COS(2*'Data 5day'!A60*PI()/365)</f>
        <v>0.96989163298696601</v>
      </c>
      <c r="C61" s="8">
        <f>0.409*SIN(((2*PI()*'Data 5day'!A60)/365)-1.39)</f>
        <v>0.3369735780890053</v>
      </c>
      <c r="D61" s="8">
        <f>ACOS(-TAN('Data 5day'!$E$2*PI()/180)*TAN(C61))</f>
        <v>1.682091585073882</v>
      </c>
      <c r="E61" s="23">
        <f>('Data 5day'!C61+'Data 5day'!D61)/2</f>
        <v>25.2</v>
      </c>
      <c r="F61" s="8">
        <f t="shared" si="0"/>
        <v>0.1906504674317423</v>
      </c>
      <c r="G61" s="8">
        <f>'Data 5day'!E60*4.87/LN(67.8*'Data 5day'!$H$2-5.42)</f>
        <v>6.6681480249913561</v>
      </c>
      <c r="H61" s="8">
        <f>0.6108*EXP(17.27*'Data 5day'!C61/('Data 5day'!C61+237.3))</f>
        <v>4.1228854693811812</v>
      </c>
      <c r="I61" s="8">
        <f>0.6108*EXP(17.27*'Data 5day'!D61/('Data 5day'!D61+237.3))</f>
        <v>2.4717700446226427</v>
      </c>
      <c r="J61" s="8">
        <f t="shared" si="1"/>
        <v>3.2973277570019119</v>
      </c>
      <c r="K61" s="8">
        <f>(I61*'Data 5day'!F61+H61*'Data 5day'!G61)/200</f>
        <v>2.4514528677493304</v>
      </c>
      <c r="L61" s="8">
        <f>24*60/PI()*0.0082*B61*(D61*SIN('Data 5day'!$E$2)*SIN(C61)+COS('Data 5day'!$E$2)*COS(C61)*SIN(D61))</f>
        <v>-0.88294223496729929</v>
      </c>
      <c r="M61" s="8">
        <f>(0.75+2/100000*'Data 5day'!$E$3)*L61</f>
        <v>-0.67138927546913429</v>
      </c>
      <c r="N61" s="8">
        <f>(0.25+0.5*(1-'Data 5day'!H61/8))*L61</f>
        <v>-0.275919448427281</v>
      </c>
      <c r="O61" s="8">
        <f t="shared" si="2"/>
        <v>-0.21245797528900637</v>
      </c>
      <c r="P61" s="8">
        <f>4.903*(10^(-9))*(0.34-0.14*SQRT(K61))*(1.35*(N61/M61)-0.35)*(('Data 4day'!C61+273.16)^4+('Data 4day'!D61+273.16)^4)/2</f>
        <v>0.9610510885471496</v>
      </c>
      <c r="Q61" s="8">
        <f t="shared" si="3"/>
        <v>-1.1735090638361561</v>
      </c>
    </row>
    <row r="62" spans="1:17" s="39" customFormat="1" ht="38.1" customHeight="1" x14ac:dyDescent="0.3">
      <c r="A62" s="38">
        <v>43674</v>
      </c>
      <c r="B62" s="8">
        <f>1+0.033*COS(2*'Data 5day'!A61*PI()/365)</f>
        <v>0.97012862473358386</v>
      </c>
      <c r="C62" s="8">
        <f>0.409*SIN(((2*PI()*'Data 5day'!A61)/365)-1.39)</f>
        <v>0.33293364904267192</v>
      </c>
      <c r="D62" s="8">
        <f>ACOS(-TAN('Data 5day'!$E$2*PI()/180)*TAN(C62))</f>
        <v>1.6806468268706864</v>
      </c>
      <c r="E62" s="23">
        <f>('Data 5day'!C62+'Data 5day'!D62)/2</f>
        <v>23.9</v>
      </c>
      <c r="F62" s="8">
        <f t="shared" si="0"/>
        <v>0.17815773880284055</v>
      </c>
      <c r="G62" s="8">
        <f>'Data 5day'!E61*4.87/LN(67.8*'Data 5day'!$H$2-5.42)</f>
        <v>7.5016665281152743</v>
      </c>
      <c r="H62" s="8">
        <f>0.6108*EXP(17.27*'Data 5day'!C62/('Data 5day'!C62+237.3))</f>
        <v>3.7144033809363424</v>
      </c>
      <c r="I62" s="8">
        <f>0.6108*EXP(17.27*'Data 5day'!D62/('Data 5day'!D62+237.3))</f>
        <v>2.3527951289901101</v>
      </c>
      <c r="J62" s="8">
        <f t="shared" si="1"/>
        <v>3.0335992549632262</v>
      </c>
      <c r="K62" s="8">
        <f>(I62*'Data 5day'!F62+H62*'Data 5day'!G62)/200</f>
        <v>2.4648396036014497</v>
      </c>
      <c r="L62" s="8">
        <f>24*60/PI()*0.0082*B62*(D62*SIN('Data 5day'!$E$2)*SIN(C62)+COS('Data 5day'!$E$2)*COS(C62)*SIN(D62))</f>
        <v>-0.85759968352077354</v>
      </c>
      <c r="M62" s="8">
        <f>(0.75+2/100000*'Data 5day'!$E$3)*L62</f>
        <v>-0.65211879934919614</v>
      </c>
      <c r="N62" s="8">
        <f>(0.25+0.5*(1-'Data 5day'!H62/8))*L62</f>
        <v>-0.21439992088019338</v>
      </c>
      <c r="O62" s="8">
        <f t="shared" si="2"/>
        <v>-0.16508793907774891</v>
      </c>
      <c r="P62" s="8">
        <f>4.903*(10^(-9))*(0.34-0.14*SQRT(K62))*(1.35*(N62/M62)-0.35)*(('Data 4day'!C62+273.16)^4+('Data 4day'!D62+273.16)^4)/2</f>
        <v>0.43243347544945371</v>
      </c>
      <c r="Q62" s="8">
        <f t="shared" si="3"/>
        <v>-0.59752141452720264</v>
      </c>
    </row>
    <row r="63" spans="1:17" s="39" customFormat="1" ht="38.1" customHeight="1" x14ac:dyDescent="0.3">
      <c r="A63" s="38">
        <v>43675</v>
      </c>
      <c r="B63" s="8">
        <f>1+0.033*COS(2*'Data 5day'!A62*PI()/365)</f>
        <v>0.97037446801337024</v>
      </c>
      <c r="C63" s="8">
        <f>0.409*SIN(((2*PI()*'Data 5day'!A62)/365)-1.39)</f>
        <v>0.32879506457083052</v>
      </c>
      <c r="D63" s="8">
        <f>ACOS(-TAN('Data 5day'!$E$2*PI()/180)*TAN(C63))</f>
        <v>1.679171204651934</v>
      </c>
      <c r="E63" s="23">
        <f>('Data 5day'!C63+'Data 5day'!D63)/2</f>
        <v>26.95</v>
      </c>
      <c r="F63" s="8">
        <f t="shared" si="0"/>
        <v>0.20862615347804067</v>
      </c>
      <c r="G63" s="8">
        <f>'Data 5day'!E62*4.87/LN(67.8*'Data 5day'!$H$2-5.42)</f>
        <v>8.6130245322804999</v>
      </c>
      <c r="H63" s="8">
        <f>0.6108*EXP(17.27*'Data 5day'!C63/('Data 5day'!C63+237.3))</f>
        <v>4.9739919933544527</v>
      </c>
      <c r="I63" s="8">
        <f>0.6108*EXP(17.27*'Data 5day'!D63/('Data 5day'!D63+237.3))</f>
        <v>2.5023227554890153</v>
      </c>
      <c r="J63" s="8">
        <f t="shared" si="1"/>
        <v>3.7381573744217338</v>
      </c>
      <c r="K63" s="8">
        <f>(I63*'Data 5day'!F63+H63*'Data 5day'!G63)/200</f>
        <v>2.4970947589585406</v>
      </c>
      <c r="L63" s="8">
        <f>24*60/PI()*0.0082*B63*(D63*SIN('Data 5day'!$E$2)*SIN(C63)+COS('Data 5day'!$E$2)*COS(C63)*SIN(D63))</f>
        <v>-0.83166039199232367</v>
      </c>
      <c r="M63" s="8">
        <f>(0.75+2/100000*'Data 5day'!$E$3)*L63</f>
        <v>-0.6323945620709629</v>
      </c>
      <c r="N63" s="8">
        <f>(0.25+0.5*(1-'Data 5day'!H63/8))*L63</f>
        <v>-0.25989387249760115</v>
      </c>
      <c r="O63" s="8">
        <f t="shared" si="2"/>
        <v>-0.20011828182315289</v>
      </c>
      <c r="P63" s="8">
        <f>4.903*(10^(-9))*(0.34-0.14*SQRT(K63))*(1.35*(N63/M63)-0.35)*(('Data 4day'!C63+273.16)^4+('Data 4day'!D63+273.16)^4)/2</f>
        <v>0.91035725224565445</v>
      </c>
      <c r="Q63" s="8">
        <f t="shared" si="3"/>
        <v>-1.1104755340688073</v>
      </c>
    </row>
    <row r="64" spans="1:17" s="39" customFormat="1" ht="38.1" customHeight="1" x14ac:dyDescent="0.3">
      <c r="A64" s="38">
        <v>43676</v>
      </c>
      <c r="B64" s="8">
        <f>1+0.033*COS(2*'Data 5day'!A63*PI()/365)</f>
        <v>0.97062908997765562</v>
      </c>
      <c r="C64" s="8">
        <f>0.409*SIN(((2*PI()*'Data 5day'!A63)/365)-1.39)</f>
        <v>0.32455905102537808</v>
      </c>
      <c r="D64" s="8">
        <f>ACOS(-TAN('Data 5day'!$E$2*PI()/180)*TAN(C64))</f>
        <v>1.6776653969375388</v>
      </c>
      <c r="E64" s="23">
        <f>('Data 5day'!C64+'Data 5day'!D64)/2</f>
        <v>24.8</v>
      </c>
      <c r="F64" s="8">
        <f t="shared" si="0"/>
        <v>0.18673033901982353</v>
      </c>
      <c r="G64" s="8">
        <f>'Data 5day'!E63*4.87/LN(67.8*'Data 5day'!$H$2-5.42)</f>
        <v>8.0573455301978871</v>
      </c>
      <c r="H64" s="8">
        <f>0.6108*EXP(17.27*'Data 5day'!C64/('Data 5day'!C64+237.3))</f>
        <v>3.9140092986798436</v>
      </c>
      <c r="I64" s="8">
        <f>0.6108*EXP(17.27*'Data 5day'!D64/('Data 5day'!D64+237.3))</f>
        <v>2.4870053972720654</v>
      </c>
      <c r="J64" s="8">
        <f t="shared" si="1"/>
        <v>3.2005073479759547</v>
      </c>
      <c r="K64" s="8">
        <f>(I64*'Data 5day'!F64+H64*'Data 5day'!G64)/200</f>
        <v>2.3798509282132656</v>
      </c>
      <c r="L64" s="8">
        <f>24*60/PI()*0.0082*B64*(D64*SIN('Data 5day'!$E$2)*SIN(C64)+COS('Data 5day'!$E$2)*COS(C64)*SIN(D64))</f>
        <v>-0.80513345979601181</v>
      </c>
      <c r="M64" s="8">
        <f>(0.75+2/100000*'Data 5day'!$E$3)*L64</f>
        <v>-0.61222348282888739</v>
      </c>
      <c r="N64" s="8">
        <f>(0.25+0.5*(1-'Data 5day'!H64/8))*L64</f>
        <v>-0.20128336494900295</v>
      </c>
      <c r="O64" s="8">
        <f t="shared" si="2"/>
        <v>-0.15498819101073227</v>
      </c>
      <c r="P64" s="8">
        <f>4.903*(10^(-9))*(0.34-0.14*SQRT(K64))*(1.35*(N64/M64)-0.35)*(('Data 4day'!C64+273.16)^4+('Data 4day'!D64+273.16)^4)/2</f>
        <v>0.44384961035598652</v>
      </c>
      <c r="Q64" s="8">
        <f t="shared" si="3"/>
        <v>-0.59883780136671882</v>
      </c>
    </row>
    <row r="65" spans="1:17" s="39" customFormat="1" ht="38.1" customHeight="1" x14ac:dyDescent="0.3">
      <c r="A65" s="38">
        <v>43677</v>
      </c>
      <c r="B65" s="8">
        <f>1+0.033*COS(2*'Data 5day'!A64*PI()/365)</f>
        <v>0.97089241517645686</v>
      </c>
      <c r="C65" s="8">
        <f>0.409*SIN(((2*PI()*'Data 5day'!A64)/365)-1.39)</f>
        <v>0.32022686362854907</v>
      </c>
      <c r="D65" s="8">
        <f>ACOS(-TAN('Data 5day'!$E$2*PI()/180)*TAN(C65))</f>
        <v>1.6761300847070351</v>
      </c>
      <c r="E65" s="23">
        <f>('Data 5day'!C65+'Data 5day'!D65)/2</f>
        <v>26</v>
      </c>
      <c r="F65" s="8">
        <f t="shared" si="0"/>
        <v>0.19869895242110683</v>
      </c>
      <c r="G65" s="8">
        <f>'Data 5day'!E64*4.87/LN(67.8*'Data 5day'!$H$2-5.42)</f>
        <v>7.7795060291565816</v>
      </c>
      <c r="H65" s="8">
        <f>0.6108*EXP(17.27*'Data 5day'!C65/('Data 5day'!C65+237.3))</f>
        <v>4.4416910990407947</v>
      </c>
      <c r="I65" s="8">
        <f>0.6108*EXP(17.27*'Data 5day'!D65/('Data 5day'!D65+237.3))</f>
        <v>2.5177224920902961</v>
      </c>
      <c r="J65" s="8">
        <f t="shared" si="1"/>
        <v>3.4797067955655452</v>
      </c>
      <c r="K65" s="8">
        <f>(I65*'Data 5day'!F65+H65*'Data 5day'!G65)/200</f>
        <v>2.4965513627671418</v>
      </c>
      <c r="L65" s="8">
        <f>24*60/PI()*0.0082*B65*(D65*SIN('Data 5day'!$E$2)*SIN(C65)+COS('Data 5day'!$E$2)*COS(C65)*SIN(D65))</f>
        <v>-0.77802820567216135</v>
      </c>
      <c r="M65" s="8">
        <f>(0.75+2/100000*'Data 5day'!$E$3)*L65</f>
        <v>-0.5916126475931115</v>
      </c>
      <c r="N65" s="8">
        <f>(0.25+0.5*(1-'Data 5day'!H65/8))*L65</f>
        <v>-0.24313381427255043</v>
      </c>
      <c r="O65" s="8">
        <f t="shared" si="2"/>
        <v>-0.18721303698986383</v>
      </c>
      <c r="P65" s="8">
        <f>4.903*(10^(-9))*(0.34-0.14*SQRT(K65))*(1.35*(N65/M65)-0.35)*(('Data 4day'!C65+273.16)^4+('Data 4day'!D65+273.16)^4)/2</f>
        <v>0.94508337388138541</v>
      </c>
      <c r="Q65" s="8">
        <f t="shared" si="3"/>
        <v>-1.1322964108712492</v>
      </c>
    </row>
    <row r="66" spans="1:17" s="39" customFormat="1" ht="38.1" customHeight="1" x14ac:dyDescent="0.3">
      <c r="A66" s="38">
        <v>43678</v>
      </c>
      <c r="B66" s="8">
        <f>1+0.033*COS(2*'Data 5day'!A65*PI()/365)</f>
        <v>0.9711643655808343</v>
      </c>
      <c r="C66" s="8">
        <f>0.409*SIN(((2*PI()*'Data 5day'!A65)/365)-1.39)</f>
        <v>0.31579978610096499</v>
      </c>
      <c r="D66" s="8">
        <f>ACOS(-TAN('Data 5day'!$E$2*PI()/180)*TAN(C66))</f>
        <v>1.6745659505973065</v>
      </c>
      <c r="E66" s="23">
        <f>('Data 5day'!C66+'Data 5day'!D66)/2</f>
        <v>25.85</v>
      </c>
      <c r="F66" s="8">
        <f t="shared" si="0"/>
        <v>0.19716845660963872</v>
      </c>
      <c r="G66" s="8">
        <f>'Data 5day'!E65*4.87/LN(67.8*'Data 5day'!$H$2-5.42)</f>
        <v>7.7795060291565816</v>
      </c>
      <c r="H66" s="8">
        <f>0.6108*EXP(17.27*'Data 5day'!C66/('Data 5day'!C66+237.3))</f>
        <v>4.2674631045407558</v>
      </c>
      <c r="I66" s="8">
        <f>0.6108*EXP(17.27*'Data 5day'!D66/('Data 5day'!D66+237.3))</f>
        <v>2.5801527260359443</v>
      </c>
      <c r="J66" s="8">
        <f t="shared" si="1"/>
        <v>3.42380791528835</v>
      </c>
      <c r="K66" s="8">
        <f>(I66*'Data 5day'!F66+H66*'Data 5day'!G66)/200</f>
        <v>2.5646214036855746</v>
      </c>
      <c r="L66" s="8">
        <f>24*60/PI()*0.0082*B66*(D66*SIN('Data 5day'!$E$2)*SIN(C66)+COS('Data 5day'!$E$2)*COS(C66)*SIN(D66))</f>
        <v>-0.75035416588212622</v>
      </c>
      <c r="M66" s="8">
        <f>(0.75+2/100000*'Data 5day'!$E$3)*L66</f>
        <v>-0.57056930773676873</v>
      </c>
      <c r="N66" s="8">
        <f>(0.25+0.5*(1-'Data 5day'!H66/8))*L66</f>
        <v>-0.28138281220579731</v>
      </c>
      <c r="O66" s="8">
        <f t="shared" si="2"/>
        <v>-0.21666476539846394</v>
      </c>
      <c r="P66" s="8">
        <f>4.903*(10^(-9))*(0.34-0.14*SQRT(K66))*(1.35*(N66/M66)-0.35)*(('Data 4day'!C66+273.16)^4+('Data 4day'!D66+273.16)^4)/2</f>
        <v>1.4348275820221503</v>
      </c>
      <c r="Q66" s="8">
        <f t="shared" si="3"/>
        <v>-1.6514923474206142</v>
      </c>
    </row>
    <row r="67" spans="1:17" s="39" customFormat="1" ht="38.1" customHeight="1" x14ac:dyDescent="0.3">
      <c r="A67" s="38">
        <v>43679</v>
      </c>
      <c r="B67" s="8">
        <f>1+0.033*COS(2*'Data 5day'!A66*PI()/365)</f>
        <v>0.9714448606060142</v>
      </c>
      <c r="C67" s="8">
        <f>0.409*SIN(((2*PI()*'Data 5day'!A66)/365)-1.39)</f>
        <v>0.31127913028124182</v>
      </c>
      <c r="D67" s="8">
        <f>ACOS(-TAN('Data 5day'!$E$2*PI()/180)*TAN(C67))</f>
        <v>1.6729736781284703</v>
      </c>
      <c r="E67" s="23">
        <f>('Data 5day'!C67+'Data 5day'!D67)/2</f>
        <v>26</v>
      </c>
      <c r="F67" s="8">
        <f t="shared" si="0"/>
        <v>0.19869895242110683</v>
      </c>
      <c r="G67" s="8">
        <f>'Data 5day'!E66*4.87/LN(67.8*'Data 5day'!$H$2-5.42)</f>
        <v>8.6130245322804999</v>
      </c>
      <c r="H67" s="8">
        <f>0.6108*EXP(17.27*'Data 5day'!C67/('Data 5day'!C67+237.3))</f>
        <v>4.4416910990407947</v>
      </c>
      <c r="I67" s="8">
        <f>0.6108*EXP(17.27*'Data 5day'!D67/('Data 5day'!D67+237.3))</f>
        <v>2.5177224920902961</v>
      </c>
      <c r="J67" s="8">
        <f t="shared" si="1"/>
        <v>3.4797067955655452</v>
      </c>
      <c r="K67" s="8">
        <f>(I67*'Data 5day'!F67+H67*'Data 5day'!G67)/200</f>
        <v>2.4965513627671418</v>
      </c>
      <c r="L67" s="8">
        <f>24*60/PI()*0.0082*B67*(D67*SIN('Data 5day'!$E$2)*SIN(C67)+COS('Data 5day'!$E$2)*COS(C67)*SIN(D67))</f>
        <v>-0.72212109230370003</v>
      </c>
      <c r="M67" s="8">
        <f>(0.75+2/100000*'Data 5day'!$E$3)*L67</f>
        <v>-0.54910087858773349</v>
      </c>
      <c r="N67" s="8">
        <f>(0.25+0.5*(1-'Data 5day'!H67/8))*L67</f>
        <v>-0.22566284134490627</v>
      </c>
      <c r="O67" s="8">
        <f t="shared" si="2"/>
        <v>-0.17376038783557785</v>
      </c>
      <c r="P67" s="8">
        <f>4.903*(10^(-9))*(0.34-0.14*SQRT(K67))*(1.35*(N67/M67)-0.35)*(('Data 4day'!C67+273.16)^4+('Data 4day'!D67+273.16)^4)/2</f>
        <v>0.95693485821375524</v>
      </c>
      <c r="Q67" s="8">
        <f t="shared" si="3"/>
        <v>-1.1306952460493331</v>
      </c>
    </row>
    <row r="68" spans="1:17" s="39" customFormat="1" ht="38.1" customHeight="1" x14ac:dyDescent="0.3">
      <c r="A68" s="38">
        <v>43680</v>
      </c>
      <c r="B68" s="8">
        <f>1+0.033*COS(2*'Data 5day'!A67*PI()/365)</f>
        <v>0.97173381713526685</v>
      </c>
      <c r="C68" s="8">
        <f>0.409*SIN(((2*PI()*'Data 5day'!A67)/365)-1.39)</f>
        <v>0.30666623573726226</v>
      </c>
      <c r="D68" s="8">
        <f>ACOS(-TAN('Data 5day'!$E$2*PI()/180)*TAN(C68))</f>
        <v>1.6713539509592927</v>
      </c>
      <c r="E68" s="23">
        <f>('Data 5day'!C68+'Data 5day'!D68)/2</f>
        <v>27.35</v>
      </c>
      <c r="F68" s="8">
        <f t="shared" si="0"/>
        <v>0.21292906119357313</v>
      </c>
      <c r="G68" s="8">
        <f>'Data 5day'!E67*4.87/LN(67.8*'Data 5day'!$H$2-5.42)</f>
        <v>7.7795060291565816</v>
      </c>
      <c r="H68" s="8">
        <f>0.6108*EXP(17.27*'Data 5day'!C68/('Data 5day'!C68+237.3))</f>
        <v>4.8907789302521092</v>
      </c>
      <c r="I68" s="8">
        <f>0.6108*EXP(17.27*'Data 5day'!D68/('Data 5day'!D68+237.3))</f>
        <v>2.6763336594163714</v>
      </c>
      <c r="J68" s="8">
        <f t="shared" si="1"/>
        <v>3.7835562948342405</v>
      </c>
      <c r="K68" s="8">
        <f>(I68*'Data 5day'!F68+H68*'Data 5day'!G68)/200</f>
        <v>2.4777871271854814</v>
      </c>
      <c r="L68" s="8">
        <f>24*60/PI()*0.0082*B68*(D68*SIN('Data 5day'!$E$2)*SIN(C68)+COS('Data 5day'!$E$2)*COS(C68)*SIN(D68))</f>
        <v>-0.6933389504190578</v>
      </c>
      <c r="M68" s="8">
        <f>(0.75+2/100000*'Data 5day'!$E$3)*L68</f>
        <v>-0.52721493789865148</v>
      </c>
      <c r="N68" s="8">
        <f>(0.25+0.5*(1-'Data 5day'!H68/8))*L68</f>
        <v>-0.30333579080833778</v>
      </c>
      <c r="O68" s="8">
        <f t="shared" si="2"/>
        <v>-0.23356855892242009</v>
      </c>
      <c r="P68" s="8">
        <f>4.903*(10^(-9))*(0.34-0.14*SQRT(K68))*(1.35*(N68/M68)-0.35)*(('Data 4day'!C68+273.16)^4+('Data 4day'!D68+273.16)^4)/2</f>
        <v>2.0447535221284348</v>
      </c>
      <c r="Q68" s="8">
        <f t="shared" si="3"/>
        <v>-2.2783220810508547</v>
      </c>
    </row>
    <row r="69" spans="1:17" s="39" customFormat="1" ht="38.1" customHeight="1" x14ac:dyDescent="0.3">
      <c r="A69" s="38">
        <v>43681</v>
      </c>
      <c r="B69" s="8">
        <f>1+0.033*COS(2*'Data 5day'!A68*PI()/365)</f>
        <v>0.97203114954453662</v>
      </c>
      <c r="C69" s="8">
        <f>0.409*SIN(((2*PI()*'Data 5day'!A68)/365)-1.39)</f>
        <v>0.30196246936923454</v>
      </c>
      <c r="D69" s="8">
        <f>ACOS(-TAN('Data 5day'!$E$2*PI()/180)*TAN(C69))</f>
        <v>1.6697074521733644</v>
      </c>
      <c r="E69" s="23">
        <f>('Data 5day'!C69+'Data 5day'!D69)/2</f>
        <v>23.95</v>
      </c>
      <c r="F69" s="8">
        <f t="shared" si="0"/>
        <v>0.17862512717511997</v>
      </c>
      <c r="G69" s="8">
        <f>'Data 5day'!E68*4.87/LN(67.8*'Data 5day'!$H$2-5.42)</f>
        <v>9.4465430354044209</v>
      </c>
      <c r="H69" s="8">
        <f>0.6108*EXP(17.27*'Data 5day'!C69/('Data 5day'!C69+237.3))</f>
        <v>3.671270209291702</v>
      </c>
      <c r="I69" s="8">
        <f>0.6108*EXP(17.27*'Data 5day'!D69/('Data 5day'!D69+237.3))</f>
        <v>2.3968104104453793</v>
      </c>
      <c r="J69" s="8">
        <f t="shared" si="1"/>
        <v>3.0340403098685407</v>
      </c>
      <c r="K69" s="8">
        <f>(I69*'Data 5day'!F69+H69*'Data 5day'!G69)/200</f>
        <v>2.427499529683816</v>
      </c>
      <c r="L69" s="8">
        <f>24*60/PI()*0.0082*B69*(D69*SIN('Data 5day'!$E$2)*SIN(C69)+COS('Data 5day'!$E$2)*COS(C69)*SIN(D69))</f>
        <v>-0.6640179171870213</v>
      </c>
      <c r="M69" s="8">
        <f>(0.75+2/100000*'Data 5day'!$E$3)*L69</f>
        <v>-0.50491922422901092</v>
      </c>
      <c r="N69" s="8">
        <f>(0.25+0.5*(1-'Data 5day'!H69/8))*L69</f>
        <v>-0.16600447929675533</v>
      </c>
      <c r="O69" s="8">
        <f t="shared" si="2"/>
        <v>-0.1278234490585016</v>
      </c>
      <c r="P69" s="8">
        <f>4.903*(10^(-9))*(0.34-0.14*SQRT(K69))*(1.35*(N69/M69)-0.35)*(('Data 4day'!C69+273.16)^4+('Data 4day'!D69+273.16)^4)/2</f>
        <v>0.43734716285434583</v>
      </c>
      <c r="Q69" s="8">
        <f t="shared" si="3"/>
        <v>-0.56517061191284745</v>
      </c>
    </row>
    <row r="70" spans="1:17" s="39" customFormat="1" ht="38.1" customHeight="1" x14ac:dyDescent="0.3">
      <c r="A70" s="38">
        <v>43682</v>
      </c>
      <c r="B70" s="8">
        <f>1+0.033*COS(2*'Data 5day'!A69*PI()/365)</f>
        <v>0.97233676972781347</v>
      </c>
      <c r="C70" s="8">
        <f>0.409*SIN(((2*PI()*'Data 5day'!A69)/365)-1.39)</f>
        <v>0.29716922500464871</v>
      </c>
      <c r="D70" s="8">
        <f>ACOS(-TAN('Data 5day'!$E$2*PI()/180)*TAN(C70))</f>
        <v>1.6680348635971023</v>
      </c>
      <c r="E70" s="23">
        <f>('Data 5day'!C70+'Data 5day'!D70)/2</f>
        <v>25.4</v>
      </c>
      <c r="F70" s="8">
        <f t="shared" si="0"/>
        <v>0.1926363801049692</v>
      </c>
      <c r="G70" s="8">
        <f>'Data 5day'!E69*4.87/LN(67.8*'Data 5day'!$H$2-5.42)</f>
        <v>6.6681480249913561</v>
      </c>
      <c r="H70" s="8">
        <f>0.6108*EXP(17.27*'Data 5day'!C70/('Data 5day'!C70+237.3))</f>
        <v>4.2919830424837384</v>
      </c>
      <c r="I70" s="8">
        <f>0.6108*EXP(17.27*'Data 5day'!D70/('Data 5day'!D70+237.3))</f>
        <v>2.4265523121060211</v>
      </c>
      <c r="J70" s="8">
        <f t="shared" si="1"/>
        <v>3.3592676772948797</v>
      </c>
      <c r="K70" s="8">
        <f>(I70*'Data 5day'!F70+H70*'Data 5day'!G70)/200</f>
        <v>2.3673957680061513</v>
      </c>
      <c r="L70" s="8">
        <f>24*60/PI()*0.0082*B70*(D70*SIN('Data 5day'!$E$2)*SIN(C70)+COS('Data 5day'!$E$2)*COS(C70)*SIN(D70))</f>
        <v>-0.63416837879119259</v>
      </c>
      <c r="M70" s="8">
        <f>(0.75+2/100000*'Data 5day'!$E$3)*L70</f>
        <v>-0.4822216352328228</v>
      </c>
      <c r="N70" s="8">
        <f>(0.25+0.5*(1-'Data 5day'!H70/8))*L70</f>
        <v>-0.19817761837224768</v>
      </c>
      <c r="O70" s="8">
        <f t="shared" si="2"/>
        <v>-0.1525967661466307</v>
      </c>
      <c r="P70" s="8">
        <f>4.903*(10^(-9))*(0.34-0.14*SQRT(K70))*(1.35*(N70/M70)-0.35)*(('Data 4day'!C70+273.16)^4+('Data 4day'!D70+273.16)^4)/2</f>
        <v>1.0176352034436904</v>
      </c>
      <c r="Q70" s="8">
        <f t="shared" si="3"/>
        <v>-1.1702319695903212</v>
      </c>
    </row>
    <row r="71" spans="1:17" s="39" customFormat="1" ht="38.1" customHeight="1" x14ac:dyDescent="0.3">
      <c r="A71" s="38">
        <v>43683</v>
      </c>
      <c r="B71" s="8">
        <f>1+0.033*COS(2*'Data 5day'!A70*PI()/365)</f>
        <v>0.97265058712324137</v>
      </c>
      <c r="C71" s="8">
        <f>0.409*SIN(((2*PI()*'Data 5day'!A70)/365)-1.39)</f>
        <v>0.29228792298525702</v>
      </c>
      <c r="D71" s="8">
        <f>ACOS(-TAN('Data 5day'!$E$2*PI()/180)*TAN(C71))</f>
        <v>1.6663368651505028</v>
      </c>
      <c r="E71" s="23">
        <f>('Data 5day'!C71+'Data 5day'!D71)/2</f>
        <v>27.35</v>
      </c>
      <c r="F71" s="8">
        <f t="shared" ref="F71:F134" si="4">(4098*0.6108*EXP((17.27*E71)/(E71+237.3)))/((E71+237.3)^2)</f>
        <v>0.21292906119357313</v>
      </c>
      <c r="G71" s="8">
        <f>'Data 5day'!E70*4.87/LN(67.8*'Data 5day'!$H$2-5.42)</f>
        <v>8.0573455301978871</v>
      </c>
      <c r="H71" s="8">
        <f>0.6108*EXP(17.27*'Data 5day'!C71/('Data 5day'!C71+237.3))</f>
        <v>4.8907789302521092</v>
      </c>
      <c r="I71" s="8">
        <f>0.6108*EXP(17.27*'Data 5day'!D71/('Data 5day'!D71+237.3))</f>
        <v>2.6763336594163714</v>
      </c>
      <c r="J71" s="8">
        <f t="shared" ref="J71:J134" si="5">(H71+I71)/2</f>
        <v>3.7835562948342405</v>
      </c>
      <c r="K71" s="8">
        <f>(I71*'Data 5day'!F71+H71*'Data 5day'!G71)/200</f>
        <v>2.4777871271854814</v>
      </c>
      <c r="L71" s="8">
        <f>24*60/PI()*0.0082*B71*(D71*SIN('Data 5day'!$E$2)*SIN(C71)+COS('Data 5day'!$E$2)*COS(C71)*SIN(D71))</f>
        <v>-0.60380092825550968</v>
      </c>
      <c r="M71" s="8">
        <f>(0.75+2/100000*'Data 5day'!$E$3)*L71</f>
        <v>-0.45913022584548951</v>
      </c>
      <c r="N71" s="8">
        <f>(0.25+0.5*(1-'Data 5day'!H71/8))*L71</f>
        <v>-0.2641629061117855</v>
      </c>
      <c r="O71" s="8">
        <f t="shared" ref="O71:O134" si="6">(1-0.23)*N71</f>
        <v>-0.20340543770607483</v>
      </c>
      <c r="P71" s="8">
        <f>4.903*(10^(-9))*(0.34-0.14*SQRT(K71))*(1.35*(N71/M71)-0.35)*(('Data 4day'!C71+273.16)^4+('Data 4day'!D71+273.16)^4)/2</f>
        <v>1.9845696890847124</v>
      </c>
      <c r="Q71" s="8">
        <f t="shared" ref="Q71:Q134" si="7">O71-P71</f>
        <v>-2.1879751267907874</v>
      </c>
    </row>
    <row r="72" spans="1:17" s="39" customFormat="1" ht="38.1" customHeight="1" x14ac:dyDescent="0.3">
      <c r="A72" s="38">
        <v>43684</v>
      </c>
      <c r="B72" s="8">
        <f>1+0.033*COS(2*'Data 5day'!A71*PI()/365)</f>
        <v>0.97297250873995333</v>
      </c>
      <c r="C72" s="8">
        <f>0.409*SIN(((2*PI()*'Data 5day'!A71)/365)-1.39)</f>
        <v>0.28732000974619459</v>
      </c>
      <c r="D72" s="8">
        <f>ACOS(-TAN('Data 5day'!$E$2*PI()/180)*TAN(C72))</f>
        <v>1.6646141342314165</v>
      </c>
      <c r="E72" s="23">
        <f>('Data 5day'!C72+'Data 5day'!D72)/2</f>
        <v>23.95</v>
      </c>
      <c r="F72" s="8">
        <f t="shared" si="4"/>
        <v>0.17862512717511997</v>
      </c>
      <c r="G72" s="8">
        <f>'Data 5day'!E71*4.87/LN(67.8*'Data 5day'!$H$2-5.42)</f>
        <v>9.4465430354044209</v>
      </c>
      <c r="H72" s="8">
        <f>0.6108*EXP(17.27*'Data 5day'!C72/('Data 5day'!C72+237.3))</f>
        <v>3.671270209291702</v>
      </c>
      <c r="I72" s="8">
        <f>0.6108*EXP(17.27*'Data 5day'!D72/('Data 5day'!D72+237.3))</f>
        <v>2.3968104104453793</v>
      </c>
      <c r="J72" s="8">
        <f t="shared" si="5"/>
        <v>3.0340403098685407</v>
      </c>
      <c r="K72" s="8">
        <f>(I72*'Data 5day'!F72+H72*'Data 5day'!G72)/200</f>
        <v>2.427499529683816</v>
      </c>
      <c r="L72" s="8">
        <f>24*60/PI()*0.0082*B72*(D72*SIN('Data 5day'!$E$2)*SIN(C72)+COS('Data 5day'!$E$2)*COS(C72)*SIN(D72))</f>
        <v>-0.57292636291863552</v>
      </c>
      <c r="M72" s="8">
        <f>(0.75+2/100000*'Data 5day'!$E$3)*L72</f>
        <v>-0.43565320636333044</v>
      </c>
      <c r="N72" s="8">
        <f>(0.25+0.5*(1-'Data 5day'!H72/8))*L72</f>
        <v>-0.14323159072965888</v>
      </c>
      <c r="O72" s="8">
        <f t="shared" si="6"/>
        <v>-0.11028832486183734</v>
      </c>
      <c r="P72" s="8">
        <f>4.903*(10^(-9))*(0.34-0.14*SQRT(K72))*(1.35*(N72/M72)-0.35)*(('Data 4day'!C72+273.16)^4+('Data 4day'!D72+273.16)^4)/2</f>
        <v>0.45375711331706864</v>
      </c>
      <c r="Q72" s="8">
        <f t="shared" si="7"/>
        <v>-0.56404543817890596</v>
      </c>
    </row>
    <row r="73" spans="1:17" s="39" customFormat="1" ht="38.1" customHeight="1" x14ac:dyDescent="0.3">
      <c r="A73" s="38">
        <v>43685</v>
      </c>
      <c r="B73" s="8">
        <f>1+0.033*COS(2*'Data 5day'!A72*PI()/365)</f>
        <v>0.97330243918562676</v>
      </c>
      <c r="C73" s="8">
        <f>0.409*SIN(((2*PI()*'Data 5day'!A72)/365)-1.39)</f>
        <v>0.28226695738737068</v>
      </c>
      <c r="D73" s="8">
        <f>ACOS(-TAN('Data 5day'!$E$2*PI()/180)*TAN(C73))</f>
        <v>1.6628673451339797</v>
      </c>
      <c r="E73" s="23">
        <f>('Data 5day'!C73+'Data 5day'!D73)/2</f>
        <v>25.4</v>
      </c>
      <c r="F73" s="8">
        <f t="shared" si="4"/>
        <v>0.1926363801049692</v>
      </c>
      <c r="G73" s="8">
        <f>'Data 5day'!E72*4.87/LN(67.8*'Data 5day'!$H$2-5.42)</f>
        <v>6.6681480249913561</v>
      </c>
      <c r="H73" s="8">
        <f>0.6108*EXP(17.27*'Data 5day'!C73/('Data 5day'!C73+237.3))</f>
        <v>4.2919830424837384</v>
      </c>
      <c r="I73" s="8">
        <f>0.6108*EXP(17.27*'Data 5day'!D73/('Data 5day'!D73+237.3))</f>
        <v>2.4265523121060211</v>
      </c>
      <c r="J73" s="8">
        <f t="shared" si="5"/>
        <v>3.3592676772948797</v>
      </c>
      <c r="K73" s="8">
        <f>(I73*'Data 5day'!F73+H73*'Data 5day'!G73)/200</f>
        <v>2.3673957680061513</v>
      </c>
      <c r="L73" s="8">
        <f>24*60/PI()*0.0082*B73*(D73*SIN('Data 5day'!$E$2)*SIN(C73)+COS('Data 5day'!$E$2)*COS(C73)*SIN(D73))</f>
        <v>-0.54155568175869184</v>
      </c>
      <c r="M73" s="8">
        <f>(0.75+2/100000*'Data 5day'!$E$3)*L73</f>
        <v>-0.41179894040930926</v>
      </c>
      <c r="N73" s="8">
        <f>(0.25+0.5*(1-'Data 5day'!H73/8))*L73</f>
        <v>-0.16923615054959121</v>
      </c>
      <c r="O73" s="8">
        <f t="shared" si="6"/>
        <v>-0.13031183592318524</v>
      </c>
      <c r="P73" s="8">
        <f>4.903*(10^(-9))*(0.34-0.14*SQRT(K73))*(1.35*(N73/M73)-0.35)*(('Data 4day'!C73+273.16)^4+('Data 4day'!D73+273.16)^4)/2</f>
        <v>1.0049172670213062</v>
      </c>
      <c r="Q73" s="8">
        <f t="shared" si="7"/>
        <v>-1.1352291029444914</v>
      </c>
    </row>
    <row r="74" spans="1:17" s="39" customFormat="1" ht="38.1" customHeight="1" x14ac:dyDescent="0.3">
      <c r="A74" s="38">
        <v>43686</v>
      </c>
      <c r="B74" s="8">
        <f>1+0.033*COS(2*'Data 5day'!A73*PI()/365)</f>
        <v>0.97364028069474995</v>
      </c>
      <c r="C74" s="8">
        <f>0.409*SIN(((2*PI()*'Data 5day'!A73)/365)-1.39)</f>
        <v>0.27713026323725298</v>
      </c>
      <c r="D74" s="8">
        <f>ACOS(-TAN('Data 5day'!$E$2*PI()/180)*TAN(C74))</f>
        <v>1.6610971685016924</v>
      </c>
      <c r="E74" s="23">
        <f>('Data 5day'!C74+'Data 5day'!D74)/2</f>
        <v>25.9</v>
      </c>
      <c r="F74" s="8">
        <f t="shared" si="4"/>
        <v>0.19767751536034411</v>
      </c>
      <c r="G74" s="8">
        <f>'Data 5day'!E73*4.87/LN(67.8*'Data 5day'!$H$2-5.42)</f>
        <v>8.0573455301978871</v>
      </c>
      <c r="H74" s="8">
        <f>0.6108*EXP(17.27*'Data 5day'!C74/('Data 5day'!C74+237.3))</f>
        <v>4.2919830424837384</v>
      </c>
      <c r="I74" s="8">
        <f>0.6108*EXP(17.27*'Data 5day'!D74/('Data 5day'!D74+237.3))</f>
        <v>2.5801527260359443</v>
      </c>
      <c r="J74" s="8">
        <f t="shared" si="5"/>
        <v>3.4360678842598413</v>
      </c>
      <c r="K74" s="8">
        <f>(I74*'Data 5day'!F74+H74*'Data 5day'!G74)/200</f>
        <v>2.344614022512999</v>
      </c>
      <c r="L74" s="8">
        <f>24*60/PI()*0.0082*B74*(D74*SIN('Data 5day'!$E$2)*SIN(C74)+COS('Data 5day'!$E$2)*COS(C74)*SIN(D74))</f>
        <v>-0.50970008255983035</v>
      </c>
      <c r="M74" s="8">
        <f>(0.75+2/100000*'Data 5day'!$E$3)*L74</f>
        <v>-0.387575942778495</v>
      </c>
      <c r="N74" s="8">
        <f>(0.25+0.5*(1-'Data 5day'!H74/8))*L74</f>
        <v>-0.19113753095993638</v>
      </c>
      <c r="O74" s="8">
        <f t="shared" si="6"/>
        <v>-0.14717589883915103</v>
      </c>
      <c r="P74" s="8">
        <f>4.903*(10^(-9))*(0.34-0.14*SQRT(K74))*(1.35*(N74/M74)-0.35)*(('Data 4day'!C74+273.16)^4+('Data 4day'!D74+273.16)^4)/2</f>
        <v>1.5681942993775209</v>
      </c>
      <c r="Q74" s="8">
        <f t="shared" si="7"/>
        <v>-1.7153701982166718</v>
      </c>
    </row>
    <row r="75" spans="1:17" s="39" customFormat="1" ht="38.1" customHeight="1" x14ac:dyDescent="0.3">
      <c r="A75" s="38">
        <v>43687</v>
      </c>
      <c r="B75" s="8">
        <f>1+0.033*COS(2*'Data 5day'!A74*PI()/365)</f>
        <v>0.97398593315759263</v>
      </c>
      <c r="C75" s="8">
        <f>0.409*SIN(((2*PI()*'Data 5day'!A74)/365)-1.39)</f>
        <v>0.2719114494091775</v>
      </c>
      <c r="D75" s="8">
        <f>ACOS(-TAN('Data 5day'!$E$2*PI()/180)*TAN(C75))</f>
        <v>1.6593042708155055</v>
      </c>
      <c r="E75" s="23">
        <f>('Data 5day'!C75+'Data 5day'!D75)/2</f>
        <v>25.1</v>
      </c>
      <c r="F75" s="8">
        <f t="shared" si="4"/>
        <v>0.18966399559757052</v>
      </c>
      <c r="G75" s="8">
        <f>'Data 5day'!E74*4.87/LN(67.8*'Data 5day'!$H$2-5.42)</f>
        <v>8.6130245322804999</v>
      </c>
      <c r="H75" s="8">
        <f>0.6108*EXP(17.27*'Data 5day'!C75/('Data 5day'!C75+237.3))</f>
        <v>3.9825871656612759</v>
      </c>
      <c r="I75" s="8">
        <f>0.6108*EXP(17.27*'Data 5day'!D75/('Data 5day'!D75+237.3))</f>
        <v>2.5332049812438213</v>
      </c>
      <c r="J75" s="8">
        <f t="shared" si="5"/>
        <v>3.2578960734525486</v>
      </c>
      <c r="K75" s="8">
        <f>(I75*'Data 5day'!F75+H75*'Data 5day'!G75)/200</f>
        <v>2.4073188587089827</v>
      </c>
      <c r="L75" s="8">
        <f>24*60/PI()*0.0082*B75*(D75*SIN('Data 5day'!$E$2)*SIN(C75)+COS('Data 5day'!$E$2)*COS(C75)*SIN(D75))</f>
        <v>-0.47737095891230241</v>
      </c>
      <c r="M75" s="8">
        <f>(0.75+2/100000*'Data 5day'!$E$3)*L75</f>
        <v>-0.36299287715691475</v>
      </c>
      <c r="N75" s="8">
        <f>(0.25+0.5*(1-'Data 5day'!H75/8))*L75</f>
        <v>-0.14917842466009451</v>
      </c>
      <c r="O75" s="8">
        <f t="shared" si="6"/>
        <v>-0.11486738698827277</v>
      </c>
      <c r="P75" s="8">
        <f>4.903*(10^(-9))*(0.34-0.14*SQRT(K75))*(1.35*(N75/M75)-0.35)*(('Data 4day'!C75+273.16)^4+('Data 4day'!D75+273.16)^4)/2</f>
        <v>0.99267731356656574</v>
      </c>
      <c r="Q75" s="8">
        <f t="shared" si="7"/>
        <v>-1.1075447005548384</v>
      </c>
    </row>
    <row r="76" spans="1:17" s="39" customFormat="1" ht="38.1" customHeight="1" x14ac:dyDescent="0.3">
      <c r="A76" s="38">
        <v>43688</v>
      </c>
      <c r="B76" s="8">
        <f>1+0.033*COS(2*'Data 5day'!A75*PI()/365)</f>
        <v>0.97433929414987031</v>
      </c>
      <c r="C76" s="8">
        <f>0.409*SIN(((2*PI()*'Data 5day'!A75)/365)-1.39)</f>
        <v>0.26661206235031204</v>
      </c>
      <c r="D76" s="8">
        <f>ACOS(-TAN('Data 5day'!$E$2*PI()/180)*TAN(C76))</f>
        <v>1.6574893139171447</v>
      </c>
      <c r="E76" s="23">
        <f>('Data 5day'!C76+'Data 5day'!D76)/2</f>
        <v>27.049999999999997</v>
      </c>
      <c r="F76" s="8">
        <f t="shared" si="4"/>
        <v>0.20969496361300408</v>
      </c>
      <c r="G76" s="8">
        <f>'Data 5day'!E75*4.87/LN(67.8*'Data 5day'!$H$2-5.42)</f>
        <v>9.1687035343631145</v>
      </c>
      <c r="H76" s="8">
        <f>0.6108*EXP(17.27*'Data 5day'!C76/('Data 5day'!C76+237.3))</f>
        <v>4.8359775257467401</v>
      </c>
      <c r="I76" s="8">
        <f>0.6108*EXP(17.27*'Data 5day'!D76/('Data 5day'!D76+237.3))</f>
        <v>2.6118719061836697</v>
      </c>
      <c r="J76" s="8">
        <f t="shared" si="5"/>
        <v>3.7239247159652047</v>
      </c>
      <c r="K76" s="8">
        <f>(I76*'Data 5day'!F76+H76*'Data 5day'!G76)/200</f>
        <v>2.7152134334463676</v>
      </c>
      <c r="L76" s="8">
        <f>24*60/PI()*0.0082*B76*(D76*SIN('Data 5day'!$E$2)*SIN(C76)+COS('Data 5day'!$E$2)*COS(C76)*SIN(D76))</f>
        <v>-0.4445798970378157</v>
      </c>
      <c r="M76" s="8">
        <f>(0.75+2/100000*'Data 5day'!$E$3)*L76</f>
        <v>-0.33805855370755505</v>
      </c>
      <c r="N76" s="8">
        <f>(0.25+0.5*(1-'Data 5day'!H76/8))*L76</f>
        <v>-0.13893121782431742</v>
      </c>
      <c r="O76" s="8">
        <f t="shared" si="6"/>
        <v>-0.10697703772472442</v>
      </c>
      <c r="P76" s="8">
        <f>4.903*(10^(-9))*(0.34-0.14*SQRT(K76))*(1.35*(N76/M76)-0.35)*(('Data 4day'!C76+273.16)^4+('Data 4day'!D76+273.16)^4)/2</f>
        <v>0.87308643080915671</v>
      </c>
      <c r="Q76" s="8">
        <f t="shared" si="7"/>
        <v>-0.98006346853388115</v>
      </c>
    </row>
    <row r="77" spans="1:17" s="39" customFormat="1" ht="38.1" customHeight="1" x14ac:dyDescent="0.3">
      <c r="A77" s="38">
        <v>43689</v>
      </c>
      <c r="B77" s="8">
        <f>1+0.033*COS(2*'Data 5day'!A76*PI()/365)</f>
        <v>0.97470025896309476</v>
      </c>
      <c r="C77" s="8">
        <f>0.409*SIN(((2*PI()*'Data 5day'!A76)/365)-1.39)</f>
        <v>0.26123367238341294</v>
      </c>
      <c r="D77" s="8">
        <f>ACOS(-TAN('Data 5day'!$E$2*PI()/180)*TAN(C77))</f>
        <v>1.6556529545677905</v>
      </c>
      <c r="E77" s="23">
        <f>('Data 5day'!C77+'Data 5day'!D77)/2</f>
        <v>26.65</v>
      </c>
      <c r="F77" s="8">
        <f t="shared" si="4"/>
        <v>0.2054471718360153</v>
      </c>
      <c r="G77" s="8">
        <f>'Data 5day'!E76*4.87/LN(67.8*'Data 5day'!$H$2-5.42)</f>
        <v>5.0011110187435168</v>
      </c>
      <c r="H77" s="8">
        <f>0.6108*EXP(17.27*'Data 5day'!C77/('Data 5day'!C77+237.3))</f>
        <v>4.6220689030255047</v>
      </c>
      <c r="I77" s="8">
        <f>0.6108*EXP(17.27*'Data 5day'!D77/('Data 5day'!D77+237.3))</f>
        <v>2.6118719061836697</v>
      </c>
      <c r="J77" s="8">
        <f t="shared" si="5"/>
        <v>3.6169704046045874</v>
      </c>
      <c r="K77" s="8">
        <f>(I77*'Data 5day'!F77+H77*'Data 5day'!G77)/200</f>
        <v>2.487928102953147</v>
      </c>
      <c r="L77" s="8">
        <f>24*60/PI()*0.0082*B77*(D77*SIN('Data 5day'!$E$2)*SIN(C77)+COS('Data 5day'!$E$2)*COS(C77)*SIN(D77))</f>
        <v>-0.41133867243224886</v>
      </c>
      <c r="M77" s="8">
        <f>(0.75+2/100000*'Data 5day'!$E$3)*L77</f>
        <v>-0.31278192651748205</v>
      </c>
      <c r="N77" s="8">
        <f>(0.25+0.5*(1-'Data 5day'!H77/8))*L77</f>
        <v>-0.15425200216209334</v>
      </c>
      <c r="O77" s="8">
        <f t="shared" si="6"/>
        <v>-0.11877404166481187</v>
      </c>
      <c r="P77" s="8">
        <f>4.903*(10^(-9))*(0.34-0.14*SQRT(K77))*(1.35*(N77/M77)-0.35)*(('Data 4day'!C77+273.16)^4+('Data 4day'!D77+273.16)^4)/2</f>
        <v>1.4577339979427217</v>
      </c>
      <c r="Q77" s="8">
        <f t="shared" si="7"/>
        <v>-1.5765080396075337</v>
      </c>
    </row>
    <row r="78" spans="1:17" s="39" customFormat="1" ht="38.1" customHeight="1" x14ac:dyDescent="0.3">
      <c r="A78" s="38">
        <v>43690</v>
      </c>
      <c r="B78" s="8">
        <f>1+0.033*COS(2*'Data 5day'!A77*PI()/365)</f>
        <v>0.97506872063560157</v>
      </c>
      <c r="C78" s="8">
        <f>0.409*SIN(((2*PI()*'Data 5day'!A77)/365)-1.39)</f>
        <v>0.25577787324150192</v>
      </c>
      <c r="D78" s="8">
        <f>ACOS(-TAN('Data 5day'!$E$2*PI()/180)*TAN(C78))</f>
        <v>1.6537958440420959</v>
      </c>
      <c r="E78" s="23">
        <f>('Data 5day'!C78+'Data 5day'!D78)/2</f>
        <v>25.450000000000003</v>
      </c>
      <c r="F78" s="8">
        <f t="shared" si="4"/>
        <v>0.19313557107365054</v>
      </c>
      <c r="G78" s="8">
        <f>'Data 5day'!E77*4.87/LN(67.8*'Data 5day'!$H$2-5.42)</f>
        <v>5.5567900208261287</v>
      </c>
      <c r="H78" s="8">
        <f>0.6108*EXP(17.27*'Data 5day'!C78/('Data 5day'!C78+237.3))</f>
        <v>4.0288844232591545</v>
      </c>
      <c r="I78" s="8">
        <f>0.6108*EXP(17.27*'Data 5day'!D78/('Data 5day'!D78+237.3))</f>
        <v>2.6118719061836697</v>
      </c>
      <c r="J78" s="8">
        <f t="shared" si="5"/>
        <v>3.3203781647214123</v>
      </c>
      <c r="K78" s="8">
        <f>(I78*'Data 5day'!F78+H78*'Data 5day'!G78)/200</f>
        <v>2.4217116399015173</v>
      </c>
      <c r="L78" s="8">
        <f>24*60/PI()*0.0082*B78*(D78*SIN('Data 5day'!$E$2)*SIN(C78)+COS('Data 5day'!$E$2)*COS(C78)*SIN(D78))</f>
        <v>-0.37765924631796327</v>
      </c>
      <c r="M78" s="8">
        <f>(0.75+2/100000*'Data 5day'!$E$3)*L78</f>
        <v>-0.28717209090017926</v>
      </c>
      <c r="N78" s="8">
        <f>(0.25+0.5*(1-'Data 5day'!H78/8))*L78</f>
        <v>-9.4414811579490818E-2</v>
      </c>
      <c r="O78" s="8">
        <f t="shared" si="6"/>
        <v>-7.2699404916207938E-2</v>
      </c>
      <c r="P78" s="8">
        <f>4.903*(10^(-9))*(0.34-0.14*SQRT(K78))*(1.35*(N78/M78)-0.35)*(('Data 4day'!C78+273.16)^4+('Data 4day'!D78+273.16)^4)/2</f>
        <v>0.43803084678085819</v>
      </c>
      <c r="Q78" s="8">
        <f t="shared" si="7"/>
        <v>-0.5107302516970661</v>
      </c>
    </row>
    <row r="79" spans="1:17" s="39" customFormat="1" ht="38.1" customHeight="1" x14ac:dyDescent="0.3">
      <c r="A79" s="38">
        <v>43691</v>
      </c>
      <c r="B79" s="8">
        <f>1+0.033*COS(2*'Data 5day'!A78*PI()/365)</f>
        <v>0.97544456998424511</v>
      </c>
      <c r="C79" s="8">
        <f>0.409*SIN(((2*PI()*'Data 5day'!A78)/365)-1.39)</f>
        <v>0.25024628159561113</v>
      </c>
      <c r="D79" s="8">
        <f>ACOS(-TAN('Data 5day'!$E$2*PI()/180)*TAN(C79))</f>
        <v>1.651918627757442</v>
      </c>
      <c r="E79" s="23">
        <f>('Data 5day'!C79+'Data 5day'!D79)/2</f>
        <v>25.05</v>
      </c>
      <c r="F79" s="8">
        <f t="shared" si="4"/>
        <v>0.18917237426716429</v>
      </c>
      <c r="G79" s="8">
        <f>'Data 5day'!E78*4.87/LN(67.8*'Data 5day'!$H$2-5.42)</f>
        <v>4.7232715177022104</v>
      </c>
      <c r="H79" s="8">
        <f>0.6108*EXP(17.27*'Data 5day'!C79/('Data 5day'!C79+237.3))</f>
        <v>3.8464613723885481</v>
      </c>
      <c r="I79" s="8">
        <f>0.6108*EXP(17.27*'Data 5day'!D79/('Data 5day'!D79+237.3))</f>
        <v>2.6118719061836697</v>
      </c>
      <c r="J79" s="8">
        <f t="shared" si="5"/>
        <v>3.2291666392861087</v>
      </c>
      <c r="K79" s="8">
        <f>(I79*'Data 5day'!F79+H79*'Data 5day'!G79)/200</f>
        <v>2.5423561203943388</v>
      </c>
      <c r="L79" s="8">
        <f>24*60/PI()*0.0082*B79*(D79*SIN('Data 5day'!$E$2)*SIN(C79)+COS('Data 5day'!$E$2)*COS(C79)*SIN(D79))</f>
        <v>-0.34355376189841991</v>
      </c>
      <c r="M79" s="8">
        <f>(0.75+2/100000*'Data 5day'!$E$3)*L79</f>
        <v>-0.26123828054755849</v>
      </c>
      <c r="N79" s="8">
        <f>(0.25+0.5*(1-'Data 5day'!H79/8))*L79</f>
        <v>-8.5888440474604977E-2</v>
      </c>
      <c r="O79" s="8">
        <f t="shared" si="6"/>
        <v>-6.6134099165445839E-2</v>
      </c>
      <c r="P79" s="8">
        <f>4.903*(10^(-9))*(0.34-0.14*SQRT(K79))*(1.35*(N79/M79)-0.35)*(('Data 4day'!C79+273.16)^4+('Data 4day'!D79+273.16)^4)/2</f>
        <v>0.42331987308977181</v>
      </c>
      <c r="Q79" s="8">
        <f t="shared" si="7"/>
        <v>-0.48945397225521764</v>
      </c>
    </row>
    <row r="80" spans="1:17" s="39" customFormat="1" ht="38.1" customHeight="1" x14ac:dyDescent="0.3">
      <c r="A80" s="38">
        <v>43692</v>
      </c>
      <c r="B80" s="8">
        <f>1+0.033*COS(2*'Data 5day'!A79*PI()/365)</f>
        <v>0.97582769563675187</v>
      </c>
      <c r="C80" s="8">
        <f>0.409*SIN(((2*PI()*'Data 5day'!A79)/365)-1.39)</f>
        <v>0.24464053657572624</v>
      </c>
      <c r="D80" s="8">
        <f>ACOS(-TAN('Data 5day'!$E$2*PI()/180)*TAN(C80))</f>
        <v>1.6500219449382016</v>
      </c>
      <c r="E80" s="23">
        <f>('Data 5day'!C80+'Data 5day'!D80)/2</f>
        <v>24.6</v>
      </c>
      <c r="F80" s="8">
        <f t="shared" si="4"/>
        <v>0.1847958852166231</v>
      </c>
      <c r="G80" s="8">
        <f>'Data 5day'!E79*4.87/LN(67.8*'Data 5day'!$H$2-5.42)</f>
        <v>4.445432016660904</v>
      </c>
      <c r="H80" s="8">
        <f>0.6108*EXP(17.27*'Data 5day'!C80/('Data 5day'!C80+237.3))</f>
        <v>3.7361349407572058</v>
      </c>
      <c r="I80" s="8">
        <f>0.6108*EXP(17.27*'Data 5day'!D80/('Data 5day'!D80+237.3))</f>
        <v>2.548770598472057</v>
      </c>
      <c r="J80" s="8">
        <f t="shared" si="5"/>
        <v>3.1424527696146312</v>
      </c>
      <c r="K80" s="8">
        <f>(I80*'Data 5day'!F80+H80*'Data 5day'!G80)/200</f>
        <v>2.5143006012001257</v>
      </c>
      <c r="L80" s="8">
        <f>24*60/PI()*0.0082*B80*(D80*SIN('Data 5day'!$E$2)*SIN(C80)+COS('Data 5day'!$E$2)*COS(C80)*SIN(D80))</f>
        <v>-0.30903454040803896</v>
      </c>
      <c r="M80" s="8">
        <f>(0.75+2/100000*'Data 5day'!$E$3)*L80</f>
        <v>-0.23498986452627282</v>
      </c>
      <c r="N80" s="8">
        <f>(0.25+0.5*(1-'Data 5day'!H80/8))*L80</f>
        <v>-7.725863510200974E-2</v>
      </c>
      <c r="O80" s="8">
        <f t="shared" si="6"/>
        <v>-5.9489149028547503E-2</v>
      </c>
      <c r="P80" s="8">
        <f>4.903*(10^(-9))*(0.34-0.14*SQRT(K80))*(1.35*(N80/M80)-0.35)*(('Data 4day'!C80+273.16)^4+('Data 4day'!D80+273.16)^4)/2</f>
        <v>0.43370822304400541</v>
      </c>
      <c r="Q80" s="8">
        <f t="shared" si="7"/>
        <v>-0.49319737207255293</v>
      </c>
    </row>
    <row r="81" spans="1:17" s="39" customFormat="1" ht="38.1" customHeight="1" x14ac:dyDescent="0.3">
      <c r="A81" s="38">
        <v>43693</v>
      </c>
      <c r="B81" s="8">
        <f>1+0.033*COS(2*'Data 5day'!A80*PI()/365)</f>
        <v>0.9762179840647226</v>
      </c>
      <c r="C81" s="8">
        <f>0.409*SIN(((2*PI()*'Data 5day'!A80)/365)-1.39)</f>
        <v>0.23896229928507901</v>
      </c>
      <c r="D81" s="8">
        <f>ACOS(-TAN('Data 5day'!$E$2*PI()/180)*TAN(C81))</f>
        <v>1.6481064283147087</v>
      </c>
      <c r="E81" s="23">
        <f>('Data 5day'!C81+'Data 5day'!D81)/2</f>
        <v>27.1</v>
      </c>
      <c r="F81" s="8">
        <f t="shared" si="4"/>
        <v>0.21023109299087567</v>
      </c>
      <c r="G81" s="8">
        <f>'Data 5day'!E80*4.87/LN(67.8*'Data 5day'!$H$2-5.42)</f>
        <v>3.334074012495678</v>
      </c>
      <c r="H81" s="8">
        <f>0.6108*EXP(17.27*'Data 5day'!C81/('Data 5day'!C81+237.3))</f>
        <v>4.8633111980528723</v>
      </c>
      <c r="I81" s="8">
        <f>0.6108*EXP(17.27*'Data 5day'!D81/('Data 5day'!D81+237.3))</f>
        <v>2.6118719061836697</v>
      </c>
      <c r="J81" s="8">
        <f t="shared" si="5"/>
        <v>3.7375915521182712</v>
      </c>
      <c r="K81" s="8">
        <f>(I81*'Data 5day'!F81+H81*'Data 5day'!G81)/200</f>
        <v>2.7267386299615173</v>
      </c>
      <c r="L81" s="8">
        <f>24*60/PI()*0.0082*B81*(D81*SIN('Data 5day'!$E$2)*SIN(C81)+COS('Data 5day'!$E$2)*COS(C81)*SIN(D81))</f>
        <v>-0.27411407695081352</v>
      </c>
      <c r="M81" s="8">
        <f>(0.75+2/100000*'Data 5day'!$E$3)*L81</f>
        <v>-0.20843634411339859</v>
      </c>
      <c r="N81" s="8">
        <f>(0.25+0.5*(1-'Data 5day'!H81/8))*L81</f>
        <v>-6.8528519237703381E-2</v>
      </c>
      <c r="O81" s="8">
        <f t="shared" si="6"/>
        <v>-5.2766959813031603E-2</v>
      </c>
      <c r="P81" s="8">
        <f>4.903*(10^(-9))*(0.34-0.14*SQRT(K81))*(1.35*(N81/M81)-0.35)*(('Data 4day'!C81+273.16)^4+('Data 4day'!D81+273.16)^4)/2</f>
        <v>0.40015131022227196</v>
      </c>
      <c r="Q81" s="8">
        <f t="shared" si="7"/>
        <v>-0.45291827003530355</v>
      </c>
    </row>
    <row r="82" spans="1:17" s="39" customFormat="1" ht="38.1" customHeight="1" x14ac:dyDescent="0.3">
      <c r="A82" s="38">
        <v>43694</v>
      </c>
      <c r="B82" s="8">
        <f>1+0.033*COS(2*'Data 5day'!A81*PI()/365)</f>
        <v>0.97661531961727277</v>
      </c>
      <c r="C82" s="8">
        <f>0.409*SIN(((2*PI()*'Data 5day'!A81)/365)-1.39)</f>
        <v>0.23321325230792456</v>
      </c>
      <c r="D82" s="8">
        <f>ACOS(-TAN('Data 5day'!$E$2*PI()/180)*TAN(C82))</f>
        <v>1.6461727038565237</v>
      </c>
      <c r="E82" s="23">
        <f>('Data 5day'!C82+'Data 5day'!D82)/2</f>
        <v>26.7</v>
      </c>
      <c r="F82" s="8">
        <f t="shared" si="4"/>
        <v>0.20597415419609683</v>
      </c>
      <c r="G82" s="8">
        <f>'Data 5day'!E81*4.87/LN(67.8*'Data 5day'!$H$2-5.42)</f>
        <v>4.7232715177022104</v>
      </c>
      <c r="H82" s="8">
        <f>0.6108*EXP(17.27*'Data 5day'!C82/('Data 5day'!C82+237.3))</f>
        <v>4.492592251118583</v>
      </c>
      <c r="I82" s="8">
        <f>0.6108*EXP(17.27*'Data 5day'!D82/('Data 5day'!D82+237.3))</f>
        <v>2.7090824052161175</v>
      </c>
      <c r="J82" s="8">
        <f t="shared" si="5"/>
        <v>3.6008373281673505</v>
      </c>
      <c r="K82" s="8">
        <f>(I82*'Data 5day'!F82+H82*'Data 5day'!G82)/200</f>
        <v>2.6384080573371009</v>
      </c>
      <c r="L82" s="8">
        <f>24*60/PI()*0.0082*B82*(D82*SIN('Data 5day'!$E$2)*SIN(C82)+COS('Data 5day'!$E$2)*COS(C82)*SIN(D82))</f>
        <v>-0.23880503612153747</v>
      </c>
      <c r="M82" s="8">
        <f>(0.75+2/100000*'Data 5day'!$E$3)*L82</f>
        <v>-0.18158734946681709</v>
      </c>
      <c r="N82" s="8">
        <f>(0.25+0.5*(1-'Data 5day'!H82/8))*L82</f>
        <v>-5.9701259030384368E-2</v>
      </c>
      <c r="O82" s="8">
        <f t="shared" si="6"/>
        <v>-4.5969969453395966E-2</v>
      </c>
      <c r="P82" s="8">
        <f>4.903*(10^(-9))*(0.34-0.14*SQRT(K82))*(1.35*(N82/M82)-0.35)*(('Data 4day'!C82+273.16)^4+('Data 4day'!D82+273.16)^4)/2</f>
        <v>0.41282184668393324</v>
      </c>
      <c r="Q82" s="8">
        <f t="shared" si="7"/>
        <v>-0.45879181613732922</v>
      </c>
    </row>
    <row r="83" spans="1:17" s="39" customFormat="1" ht="38.1" customHeight="1" x14ac:dyDescent="0.3">
      <c r="A83" s="38">
        <v>43695</v>
      </c>
      <c r="B83" s="8">
        <f>1+0.033*COS(2*'Data 5day'!A82*PI()/365)</f>
        <v>0.97701958455530324</v>
      </c>
      <c r="C83" s="8">
        <f>0.409*SIN(((2*PI()*'Data 5day'!A82)/365)-1.39)</f>
        <v>0.22739509921095732</v>
      </c>
      <c r="D83" s="8">
        <f>ACOS(-TAN('Data 5day'!$E$2*PI()/180)*TAN(C83))</f>
        <v>1.6442213905395171</v>
      </c>
      <c r="E83" s="23">
        <f>('Data 5day'!C83+'Data 5day'!D83)/2</f>
        <v>25</v>
      </c>
      <c r="F83" s="8">
        <f t="shared" si="4"/>
        <v>0.18868182684282603</v>
      </c>
      <c r="G83" s="8">
        <f>'Data 5day'!E82*4.87/LN(67.8*'Data 5day'!$H$2-5.42)</f>
        <v>4.445432016660904</v>
      </c>
      <c r="H83" s="8">
        <f>0.6108*EXP(17.27*'Data 5day'!C83/('Data 5day'!C83+237.3))</f>
        <v>3.8464613723885481</v>
      </c>
      <c r="I83" s="8">
        <f>0.6108*EXP(17.27*'Data 5day'!D83/('Data 5day'!D83+237.3))</f>
        <v>2.5959699942202965</v>
      </c>
      <c r="J83" s="8">
        <f t="shared" si="5"/>
        <v>3.2212156833044223</v>
      </c>
      <c r="K83" s="8">
        <f>(I83*'Data 5day'!F83+H83*'Data 5day'!G83)/200</f>
        <v>2.5697389028025008</v>
      </c>
      <c r="L83" s="8">
        <f>24*60/PI()*0.0082*B83*(D83*SIN('Data 5day'!$E$2)*SIN(C83)+COS('Data 5day'!$E$2)*COS(C83)*SIN(D83))</f>
        <v>-0.20312024740414777</v>
      </c>
      <c r="M83" s="8">
        <f>(0.75+2/100000*'Data 5day'!$E$3)*L83</f>
        <v>-0.15445263612611396</v>
      </c>
      <c r="N83" s="8">
        <f>(0.25+0.5*(1-'Data 5day'!H83/8))*L83</f>
        <v>-5.0780061851036944E-2</v>
      </c>
      <c r="O83" s="8">
        <f t="shared" si="6"/>
        <v>-3.9100647625298447E-2</v>
      </c>
      <c r="P83" s="8">
        <f>4.903*(10^(-9))*(0.34-0.14*SQRT(K83))*(1.35*(N83/M83)-0.35)*(('Data 4day'!C83+273.16)^4+('Data 4day'!D83+273.16)^4)/2</f>
        <v>0.42915651192463078</v>
      </c>
      <c r="Q83" s="8">
        <f t="shared" si="7"/>
        <v>-0.46825715954992925</v>
      </c>
    </row>
    <row r="84" spans="1:17" s="39" customFormat="1" ht="38.1" customHeight="1" x14ac:dyDescent="0.3">
      <c r="A84" s="38">
        <v>43696</v>
      </c>
      <c r="B84" s="8">
        <f>1+0.033*COS(2*'Data 5day'!A83*PI()/365)</f>
        <v>0.97743065908638782</v>
      </c>
      <c r="C84" s="8">
        <f>0.409*SIN(((2*PI()*'Data 5day'!A83)/365)-1.39)</f>
        <v>0.22150956403850508</v>
      </c>
      <c r="D84" s="8">
        <f>ACOS(-TAN('Data 5day'!$E$2*PI()/180)*TAN(C84))</f>
        <v>1.6422531001462064</v>
      </c>
      <c r="E84" s="23">
        <f>('Data 5day'!C84+'Data 5day'!D84)/2</f>
        <v>25.8</v>
      </c>
      <c r="F84" s="8">
        <f t="shared" si="4"/>
        <v>0.19666050184576003</v>
      </c>
      <c r="G84" s="8">
        <f>'Data 5day'!E83*4.87/LN(67.8*'Data 5day'!$H$2-5.42)</f>
        <v>4.1675925156195976</v>
      </c>
      <c r="H84" s="8">
        <f>0.6108*EXP(17.27*'Data 5day'!C84/('Data 5day'!C84+237.3))</f>
        <v>4.0756492057609837</v>
      </c>
      <c r="I84" s="8">
        <f>0.6108*EXP(17.27*'Data 5day'!D84/('Data 5day'!D84+237.3))</f>
        <v>2.6926645530366384</v>
      </c>
      <c r="J84" s="8">
        <f t="shared" si="5"/>
        <v>3.384156879398811</v>
      </c>
      <c r="K84" s="8">
        <f>(I84*'Data 5day'!F84+H84*'Data 5day'!G84)/200</f>
        <v>2.583411573238501</v>
      </c>
      <c r="L84" s="8">
        <f>24*60/PI()*0.0082*B84*(D84*SIN('Data 5day'!$E$2)*SIN(C84)+COS('Data 5day'!$E$2)*COS(C84)*SIN(D84))</f>
        <v>-0.16707270034215307</v>
      </c>
      <c r="M84" s="8">
        <f>(0.75+2/100000*'Data 5day'!$E$3)*L84</f>
        <v>-0.1270420813401732</v>
      </c>
      <c r="N84" s="8">
        <f>(0.25+0.5*(1-'Data 5day'!H84/8))*L84</f>
        <v>-4.1768175085538269E-2</v>
      </c>
      <c r="O84" s="8">
        <f t="shared" si="6"/>
        <v>-3.2161494815864465E-2</v>
      </c>
      <c r="P84" s="8">
        <f>4.903*(10^(-9))*(0.34-0.14*SQRT(K84))*(1.35*(N84/M84)-0.35)*(('Data 4day'!C84+273.16)^4+('Data 4day'!D84+273.16)^4)/2</f>
        <v>0.42336047850288072</v>
      </c>
      <c r="Q84" s="8">
        <f t="shared" si="7"/>
        <v>-0.45552197331874517</v>
      </c>
    </row>
    <row r="85" spans="1:17" s="39" customFormat="1" ht="38.1" customHeight="1" x14ac:dyDescent="0.3">
      <c r="A85" s="38">
        <v>43697</v>
      </c>
      <c r="B85" s="8">
        <f>1+0.033*COS(2*'Data 5day'!A84*PI()/365)</f>
        <v>0.97784842140027151</v>
      </c>
      <c r="C85" s="8">
        <f>0.409*SIN(((2*PI()*'Data 5day'!A84)/365)-1.39)</f>
        <v>0.21555839080166095</v>
      </c>
      <c r="D85" s="8">
        <f>ACOS(-TAN('Data 5day'!$E$2*PI()/180)*TAN(C85))</f>
        <v>1.6402684370987226</v>
      </c>
      <c r="E85" s="23">
        <f>('Data 5day'!C85+'Data 5day'!D85)/2</f>
        <v>25.8</v>
      </c>
      <c r="F85" s="8">
        <f t="shared" si="4"/>
        <v>0.19666050184576003</v>
      </c>
      <c r="G85" s="8">
        <f>'Data 5day'!E84*4.87/LN(67.8*'Data 5day'!$H$2-5.42)</f>
        <v>4.445432016660904</v>
      </c>
      <c r="H85" s="8">
        <f>0.6108*EXP(17.27*'Data 5day'!C85/('Data 5day'!C85+237.3))</f>
        <v>4.1946326109173357</v>
      </c>
      <c r="I85" s="8">
        <f>0.6108*EXP(17.27*'Data 5day'!D85/('Data 5day'!D85+237.3))</f>
        <v>2.6118719061836697</v>
      </c>
      <c r="J85" s="8">
        <f t="shared" si="5"/>
        <v>3.403252258550503</v>
      </c>
      <c r="K85" s="8">
        <f>(I85*'Data 5day'!F85+H85*'Data 5day'!G85)/200</f>
        <v>2.5920990690712609</v>
      </c>
      <c r="L85" s="8">
        <f>24*60/PI()*0.0082*B85*(D85*SIN('Data 5day'!$E$2)*SIN(C85)+COS('Data 5day'!$E$2)*COS(C85)*SIN(D85))</f>
        <v>-0.13067553947683691</v>
      </c>
      <c r="M85" s="8">
        <f>(0.75+2/100000*'Data 5day'!$E$3)*L85</f>
        <v>-9.9365680218186786E-2</v>
      </c>
      <c r="N85" s="8">
        <f>(0.25+0.5*(1-'Data 5day'!H85/8))*L85</f>
        <v>-3.2668884869209228E-2</v>
      </c>
      <c r="O85" s="8">
        <f t="shared" si="6"/>
        <v>-2.5155041349291106E-2</v>
      </c>
      <c r="P85" s="8">
        <f>4.903*(10^(-9))*(0.34-0.14*SQRT(K85))*(1.35*(N85/M85)-0.35)*(('Data 4day'!C85+273.16)^4+('Data 4day'!D85+273.16)^4)/2</f>
        <v>0.41877706856195079</v>
      </c>
      <c r="Q85" s="8">
        <f t="shared" si="7"/>
        <v>-0.44393210991124188</v>
      </c>
    </row>
    <row r="86" spans="1:17" s="39" customFormat="1" ht="38.1" customHeight="1" x14ac:dyDescent="0.3">
      <c r="A86" s="38">
        <v>43698</v>
      </c>
      <c r="B86" s="8">
        <f>1+0.033*COS(2*'Data 5day'!A85*PI()/365)</f>
        <v>0.97827274770496442</v>
      </c>
      <c r="C86" s="8">
        <f>0.409*SIN(((2*PI()*'Data 5day'!A85)/365)-1.39)</f>
        <v>0.20954334296149085</v>
      </c>
      <c r="D86" s="8">
        <f>ACOS(-TAN('Data 5day'!$E$2*PI()/180)*TAN(C86))</f>
        <v>1.6382679983237121</v>
      </c>
      <c r="E86" s="23">
        <f>('Data 5day'!C86+'Data 5day'!D86)/2</f>
        <v>26.05</v>
      </c>
      <c r="F86" s="8">
        <f t="shared" si="4"/>
        <v>0.19921133453623632</v>
      </c>
      <c r="G86" s="8">
        <f>'Data 5day'!E85*4.87/LN(67.8*'Data 5day'!$H$2-5.42)</f>
        <v>4.1675925156195976</v>
      </c>
      <c r="H86" s="8">
        <f>0.6108*EXP(17.27*'Data 5day'!C86/('Data 5day'!C86+237.3))</f>
        <v>4.2674631045407558</v>
      </c>
      <c r="I86" s="8">
        <f>0.6108*EXP(17.27*'Data 5day'!D86/('Data 5day'!D86+237.3))</f>
        <v>2.6439311922105757</v>
      </c>
      <c r="J86" s="8">
        <f t="shared" si="5"/>
        <v>3.4556971483756658</v>
      </c>
      <c r="K86" s="8">
        <f>(I86*'Data 5day'!F86+H86*'Data 5day'!G86)/200</f>
        <v>2.7786328116574182</v>
      </c>
      <c r="L86" s="8">
        <f>24*60/PI()*0.0082*B86*(D86*SIN('Data 5day'!$E$2)*SIN(C86)+COS('Data 5day'!$E$2)*COS(C86)*SIN(D86))</f>
        <v>-9.3942059049448509E-2</v>
      </c>
      <c r="M86" s="8">
        <f>(0.75+2/100000*'Data 5day'!$E$3)*L86</f>
        <v>-7.1433541701200642E-2</v>
      </c>
      <c r="N86" s="8">
        <f>(0.25+0.5*(1-'Data 5day'!H86/8))*L86</f>
        <v>-2.3485514762362127E-2</v>
      </c>
      <c r="O86" s="8">
        <f t="shared" si="6"/>
        <v>-1.808384636701884E-2</v>
      </c>
      <c r="P86" s="8">
        <f>4.903*(10^(-9))*(0.34-0.14*SQRT(K86))*(1.35*(N86/M86)-0.35)*(('Data 4day'!C86+273.16)^4+('Data 4day'!D86+273.16)^4)/2</f>
        <v>0.39367578657666885</v>
      </c>
      <c r="Q86" s="8">
        <f t="shared" si="7"/>
        <v>-0.41175963294368767</v>
      </c>
    </row>
    <row r="87" spans="1:17" s="39" customFormat="1" ht="38.1" customHeight="1" x14ac:dyDescent="0.3">
      <c r="A87" s="38">
        <v>43699</v>
      </c>
      <c r="B87" s="8">
        <f>1+0.033*COS(2*'Data 5day'!A86*PI()/365)</f>
        <v>0.97870351226342489</v>
      </c>
      <c r="C87" s="8">
        <f>0.409*SIN(((2*PI()*'Data 5day'!A86)/365)-1.39)</f>
        <v>0.20346620290648557</v>
      </c>
      <c r="D87" s="8">
        <f>ACOS(-TAN('Data 5day'!$E$2*PI()/180)*TAN(C87))</f>
        <v>1.6362523731484278</v>
      </c>
      <c r="E87" s="23">
        <f>('Data 5day'!C87+'Data 5day'!D87)/2</f>
        <v>25.6</v>
      </c>
      <c r="F87" s="8">
        <f t="shared" si="4"/>
        <v>0.19463968475425517</v>
      </c>
      <c r="G87" s="8">
        <f>'Data 5day'!E86*4.87/LN(67.8*'Data 5day'!$H$2-5.42)</f>
        <v>4.445432016660904</v>
      </c>
      <c r="H87" s="8">
        <f>0.6108*EXP(17.27*'Data 5day'!C87/('Data 5day'!C87+237.3))</f>
        <v>4.0288844232591545</v>
      </c>
      <c r="I87" s="8">
        <f>0.6108*EXP(17.27*'Data 5day'!D87/('Data 5day'!D87+237.3))</f>
        <v>2.6600893350973012</v>
      </c>
      <c r="J87" s="8">
        <f t="shared" si="5"/>
        <v>3.3444868791782278</v>
      </c>
      <c r="K87" s="8">
        <f>(I87*'Data 5day'!F87+H87*'Data 5day'!G87)/200</f>
        <v>2.73873413981388</v>
      </c>
      <c r="L87" s="8">
        <f>24*60/PI()*0.0082*B87*(D87*SIN('Data 5day'!$E$2)*SIN(C87)+COS('Data 5day'!$E$2)*COS(C87)*SIN(D87))</f>
        <v>-5.6885697464449173E-2</v>
      </c>
      <c r="M87" s="8">
        <f>(0.75+2/100000*'Data 5day'!$E$3)*L87</f>
        <v>-4.3255884351967151E-2</v>
      </c>
      <c r="N87" s="8">
        <f>(0.25+0.5*(1-'Data 5day'!H87/8))*L87</f>
        <v>-1.4221424366112293E-2</v>
      </c>
      <c r="O87" s="8">
        <f t="shared" si="6"/>
        <v>-1.0950496761906466E-2</v>
      </c>
      <c r="P87" s="8">
        <f>4.903*(10^(-9))*(0.34-0.14*SQRT(K87))*(1.35*(N87/M87)-0.35)*(('Data 4day'!C87+273.16)^4+('Data 4day'!D87+273.16)^4)/2</f>
        <v>0.39737423331673472</v>
      </c>
      <c r="Q87" s="8">
        <f t="shared" si="7"/>
        <v>-0.40832473007864117</v>
      </c>
    </row>
    <row r="88" spans="1:17" s="39" customFormat="1" ht="38.1" customHeight="1" x14ac:dyDescent="0.3">
      <c r="A88" s="38">
        <v>43700</v>
      </c>
      <c r="B88" s="8">
        <f>1+0.033*COS(2*'Data 5day'!A87*PI()/365)</f>
        <v>0.97914058743081744</v>
      </c>
      <c r="C88" s="8">
        <f>0.409*SIN(((2*PI()*'Data 5day'!A87)/365)-1.39)</f>
        <v>0.19732877142439911</v>
      </c>
      <c r="D88" s="8">
        <f>ACOS(-TAN('Data 5day'!$E$2*PI()/180)*TAN(C88))</f>
        <v>1.6342221432272148</v>
      </c>
      <c r="E88" s="23">
        <f>('Data 5day'!C88+'Data 5day'!D88)/2</f>
        <v>25.7</v>
      </c>
      <c r="F88" s="8">
        <f t="shared" si="4"/>
        <v>0.19564789669312857</v>
      </c>
      <c r="G88" s="8">
        <f>'Data 5day'!E87*4.87/LN(67.8*'Data 5day'!$H$2-5.42)</f>
        <v>4.445432016660904</v>
      </c>
      <c r="H88" s="8">
        <f>0.6108*EXP(17.27*'Data 5day'!C88/('Data 5day'!C88+237.3))</f>
        <v>4.1228854693811812</v>
      </c>
      <c r="I88" s="8">
        <f>0.6108*EXP(17.27*'Data 5day'!D88/('Data 5day'!D88+237.3))</f>
        <v>2.6278588442730206</v>
      </c>
      <c r="J88" s="8">
        <f t="shared" si="5"/>
        <v>3.3753721568271011</v>
      </c>
      <c r="K88" s="8">
        <f>(I88*'Data 5day'!F88+H88*'Data 5day'!G88)/200</f>
        <v>2.6607488933983166</v>
      </c>
      <c r="L88" s="8">
        <f>24*60/PI()*0.0082*B88*(D88*SIN('Data 5day'!$E$2)*SIN(C88)+COS('Data 5day'!$E$2)*COS(C88)*SIN(D88))</f>
        <v>-1.9520031511445622E-2</v>
      </c>
      <c r="M88" s="8">
        <f>(0.75+2/100000*'Data 5day'!$E$3)*L88</f>
        <v>-1.484303196130325E-2</v>
      </c>
      <c r="N88" s="8">
        <f>(0.25+0.5*(1-'Data 5day'!H88/8))*L88</f>
        <v>-4.8800078778614055E-3</v>
      </c>
      <c r="O88" s="8">
        <f t="shared" si="6"/>
        <v>-3.7576060659532825E-3</v>
      </c>
      <c r="P88" s="8">
        <f>4.903*(10^(-9))*(0.34-0.14*SQRT(K88))*(1.35*(N88/M88)-0.35)*(('Data 4day'!C88+273.16)^4+('Data 4day'!D88+273.16)^4)/2</f>
        <v>0.41017233032179129</v>
      </c>
      <c r="Q88" s="8">
        <f t="shared" si="7"/>
        <v>-0.41392993638774456</v>
      </c>
    </row>
    <row r="89" spans="1:17" s="39" customFormat="1" ht="38.1" customHeight="1" x14ac:dyDescent="0.3">
      <c r="A89" s="38">
        <v>43701</v>
      </c>
      <c r="B89" s="8">
        <f>1+0.033*COS(2*'Data 5day'!A88*PI()/365)</f>
        <v>0.97958384369233742</v>
      </c>
      <c r="C89" s="8">
        <f>0.409*SIN(((2*PI()*'Data 5day'!A88)/365)-1.39)</f>
        <v>0.19113286716863562</v>
      </c>
      <c r="D89" s="8">
        <f>ACOS(-TAN('Data 5day'!$E$2*PI()/180)*TAN(C89))</f>
        <v>1.6321778824975466</v>
      </c>
      <c r="E89" s="23">
        <f>('Data 5day'!C89+'Data 5day'!D89)/2</f>
        <v>26.9</v>
      </c>
      <c r="F89" s="8">
        <f t="shared" si="4"/>
        <v>0.20809346882072433</v>
      </c>
      <c r="G89" s="8">
        <f>'Data 5day'!E88*4.87/LN(67.8*'Data 5day'!$H$2-5.42)</f>
        <v>5.5567900208261287</v>
      </c>
      <c r="H89" s="8">
        <f>0.6108*EXP(17.27*'Data 5day'!C89/('Data 5day'!C89+237.3))</f>
        <v>4.6483496796026218</v>
      </c>
      <c r="I89" s="8">
        <f>0.6108*EXP(17.27*'Data 5day'!D89/('Data 5day'!D89+237.3))</f>
        <v>2.6763336594163714</v>
      </c>
      <c r="J89" s="8">
        <f t="shared" si="5"/>
        <v>3.6623416695094964</v>
      </c>
      <c r="K89" s="8">
        <f>(I89*'Data 5day'!F89+H89*'Data 5day'!G89)/200</f>
        <v>2.6357599742599667</v>
      </c>
      <c r="L89" s="8">
        <f>24*60/PI()*0.0082*B89*(D89*SIN('Data 5day'!$E$2)*SIN(C89)+COS('Data 5day'!$E$2)*COS(C89)*SIN(D89))</f>
        <v>1.8141229655693335E-2</v>
      </c>
      <c r="M89" s="8">
        <f>(0.75+2/100000*'Data 5day'!$E$3)*L89</f>
        <v>1.3794591030189211E-2</v>
      </c>
      <c r="N89" s="8">
        <f>(0.25+0.5*(1-'Data 5day'!H89/8))*L89</f>
        <v>4.5353074139233337E-3</v>
      </c>
      <c r="O89" s="8">
        <f t="shared" si="6"/>
        <v>3.4921867087209669E-3</v>
      </c>
      <c r="P89" s="8">
        <f>4.903*(10^(-9))*(0.34-0.14*SQRT(K89))*(1.35*(N89/M89)-0.35)*(('Data 4day'!C89+273.16)^4+('Data 4day'!D89+273.16)^4)/2</f>
        <v>0.42102422383343319</v>
      </c>
      <c r="Q89" s="8">
        <f t="shared" si="7"/>
        <v>-0.41753203712471221</v>
      </c>
    </row>
    <row r="90" spans="1:17" s="39" customFormat="1" ht="38.1" customHeight="1" x14ac:dyDescent="0.3">
      <c r="A90" s="38">
        <v>43702</v>
      </c>
      <c r="B90" s="8">
        <f>1+0.033*COS(2*'Data 5day'!A89*PI()/365)</f>
        <v>0.98003314970158795</v>
      </c>
      <c r="C90" s="8">
        <f>0.409*SIN(((2*PI()*'Data 5day'!A89)/365)-1.39)</f>
        <v>0.18488032611934527</v>
      </c>
      <c r="D90" s="8">
        <f>ACOS(-TAN('Data 5day'!$E$2*PI()/180)*TAN(C90))</f>
        <v>1.6301201571647355</v>
      </c>
      <c r="E90" s="23">
        <f>('Data 5day'!C90+'Data 5day'!D90)/2</f>
        <v>26.5</v>
      </c>
      <c r="F90" s="8">
        <f t="shared" si="4"/>
        <v>0.20387302489183121</v>
      </c>
      <c r="G90" s="8">
        <f>'Data 5day'!E89*4.87/LN(67.8*'Data 5day'!$H$2-5.42)</f>
        <v>5.5567900208261287</v>
      </c>
      <c r="H90" s="8">
        <f>0.6108*EXP(17.27*'Data 5day'!C90/('Data 5day'!C90+237.3))</f>
        <v>4.5439995866454055</v>
      </c>
      <c r="I90" s="8">
        <f>0.6108*EXP(17.27*'Data 5day'!D90/('Data 5day'!D90+237.3))</f>
        <v>2.6118719061836697</v>
      </c>
      <c r="J90" s="8">
        <f t="shared" si="5"/>
        <v>3.5779357464145374</v>
      </c>
      <c r="K90" s="8">
        <f>(I90*'Data 5day'!F90+H90*'Data 5day'!G90)/200</f>
        <v>2.5157872404674428</v>
      </c>
      <c r="L90" s="8">
        <f>24*60/PI()*0.0082*B90*(D90*SIN('Data 5day'!$E$2)*SIN(C90)+COS('Data 5day'!$E$2)*COS(C90)*SIN(D90))</f>
        <v>5.6084250783274711E-2</v>
      </c>
      <c r="M90" s="8">
        <f>(0.75+2/100000*'Data 5day'!$E$3)*L90</f>
        <v>4.2646464295602086E-2</v>
      </c>
      <c r="N90" s="8">
        <f>(0.25+0.5*(1-'Data 5day'!H90/8))*L90</f>
        <v>1.4021062695818678E-2</v>
      </c>
      <c r="O90" s="8">
        <f t="shared" si="6"/>
        <v>1.0796218275780383E-2</v>
      </c>
      <c r="P90" s="8">
        <f>4.903*(10^(-9))*(0.34-0.14*SQRT(K90))*(1.35*(N90/M90)-0.35)*(('Data 4day'!C90+273.16)^4+('Data 4day'!D90+273.16)^4)/2</f>
        <v>0.43543907008422</v>
      </c>
      <c r="Q90" s="8">
        <f t="shared" si="7"/>
        <v>-0.42464285180843964</v>
      </c>
    </row>
    <row r="91" spans="1:17" s="39" customFormat="1" ht="38.1" customHeight="1" x14ac:dyDescent="0.3">
      <c r="A91" s="38">
        <v>43703</v>
      </c>
      <c r="B91" s="8">
        <f>1+0.033*COS(2*'Data 5day'!A90*PI()/365)</f>
        <v>0.98048837231950192</v>
      </c>
      <c r="C91" s="8">
        <f>0.409*SIN(((2*PI()*'Data 5day'!A90)/365)-1.39)</f>
        <v>0.17857300103938117</v>
      </c>
      <c r="D91" s="8">
        <f>ACOS(-TAN('Data 5day'!$E$2*PI()/180)*TAN(C91))</f>
        <v>1.628049525714403</v>
      </c>
      <c r="E91" s="23">
        <f>('Data 5day'!C91+'Data 5day'!D91)/2</f>
        <v>26.9</v>
      </c>
      <c r="F91" s="8">
        <f t="shared" si="4"/>
        <v>0.20809346882072433</v>
      </c>
      <c r="G91" s="8">
        <f>'Data 5day'!E90*4.87/LN(67.8*'Data 5day'!$H$2-5.42)</f>
        <v>4.445432016660904</v>
      </c>
      <c r="H91" s="8">
        <f>0.6108*EXP(17.27*'Data 5day'!C91/('Data 5day'!C91+237.3))</f>
        <v>4.6483496796026218</v>
      </c>
      <c r="I91" s="8">
        <f>0.6108*EXP(17.27*'Data 5day'!D91/('Data 5day'!D91+237.3))</f>
        <v>2.6763336594163714</v>
      </c>
      <c r="J91" s="8">
        <f t="shared" si="5"/>
        <v>3.6623416695094964</v>
      </c>
      <c r="K91" s="8">
        <f>(I91*'Data 5day'!F91+H91*'Data 5day'!G91)/200</f>
        <v>2.6357599742599667</v>
      </c>
      <c r="L91" s="8">
        <f>24*60/PI()*0.0082*B91*(D91*SIN('Data 5day'!$E$2)*SIN(C91)+COS('Data 5day'!$E$2)*COS(C91)*SIN(D91))</f>
        <v>9.4295077025759538E-2</v>
      </c>
      <c r="M91" s="8">
        <f>(0.75+2/100000*'Data 5day'!$E$3)*L91</f>
        <v>7.1701976570387543E-2</v>
      </c>
      <c r="N91" s="8">
        <f>(0.25+0.5*(1-'Data 5day'!H91/8))*L91</f>
        <v>2.3573769256439885E-2</v>
      </c>
      <c r="O91" s="8">
        <f t="shared" si="6"/>
        <v>1.8151802327458711E-2</v>
      </c>
      <c r="P91" s="8">
        <f>4.903*(10^(-9))*(0.34-0.14*SQRT(K91))*(1.35*(N91/M91)-0.35)*(('Data 4day'!C91+273.16)^4+('Data 4day'!D91+273.16)^4)/2</f>
        <v>0.41350720491618032</v>
      </c>
      <c r="Q91" s="8">
        <f t="shared" si="7"/>
        <v>-0.39535540258872159</v>
      </c>
    </row>
    <row r="92" spans="1:17" s="39" customFormat="1" ht="38.1" customHeight="1" x14ac:dyDescent="0.3">
      <c r="A92" s="38">
        <v>43704</v>
      </c>
      <c r="B92" s="8">
        <f>1+0.033*COS(2*'Data 5day'!A91*PI()/365)</f>
        <v>0.980949376653793</v>
      </c>
      <c r="C92" s="8">
        <f>0.409*SIN(((2*PI()*'Data 5day'!A91)/365)-1.39)</f>
        <v>0.17221276092528845</v>
      </c>
      <c r="D92" s="8">
        <f>ACOS(-TAN('Data 5day'!$E$2*PI()/180)*TAN(C92))</f>
        <v>1.6259665389517739</v>
      </c>
      <c r="E92" s="23">
        <f>('Data 5day'!C92+'Data 5day'!D92)/2</f>
        <v>26.5</v>
      </c>
      <c r="F92" s="8">
        <f t="shared" si="4"/>
        <v>0.20387302489183121</v>
      </c>
      <c r="G92" s="8">
        <f>'Data 5day'!E91*4.87/LN(67.8*'Data 5day'!$H$2-5.42)</f>
        <v>5.5567900208261287</v>
      </c>
      <c r="H92" s="8">
        <f>0.6108*EXP(17.27*'Data 5day'!C92/('Data 5day'!C92+237.3))</f>
        <v>4.5439995866454055</v>
      </c>
      <c r="I92" s="8">
        <f>0.6108*EXP(17.27*'Data 5day'!D92/('Data 5day'!D92+237.3))</f>
        <v>2.6118719061836697</v>
      </c>
      <c r="J92" s="8">
        <f t="shared" si="5"/>
        <v>3.5779357464145374</v>
      </c>
      <c r="K92" s="8">
        <f>(I92*'Data 5day'!F92+H92*'Data 5day'!G92)/200</f>
        <v>2.5157872404674428</v>
      </c>
      <c r="L92" s="8">
        <f>24*60/PI()*0.0082*B92*(D92*SIN('Data 5day'!$E$2)*SIN(C92)+COS('Data 5day'!$E$2)*COS(C92)*SIN(D92))</f>
        <v>0.1327596406963335</v>
      </c>
      <c r="M92" s="8">
        <f>(0.75+2/100000*'Data 5day'!$E$3)*L92</f>
        <v>0.10095043078549198</v>
      </c>
      <c r="N92" s="8">
        <f>(0.25+0.5*(1-'Data 5day'!H92/8))*L92</f>
        <v>3.3189910174083376E-2</v>
      </c>
      <c r="O92" s="8">
        <f t="shared" si="6"/>
        <v>2.5556230834044201E-2</v>
      </c>
      <c r="P92" s="8">
        <f>4.903*(10^(-9))*(0.34-0.14*SQRT(K92))*(1.35*(N92/M92)-0.35)*(('Data 4day'!C92+273.16)^4+('Data 4day'!D92+273.16)^4)/2</f>
        <v>0.43334926560739889</v>
      </c>
      <c r="Q92" s="8">
        <f t="shared" si="7"/>
        <v>-0.40779303477335471</v>
      </c>
    </row>
    <row r="93" spans="1:17" s="39" customFormat="1" ht="38.1" customHeight="1" x14ac:dyDescent="0.3">
      <c r="A93" s="38">
        <v>43705</v>
      </c>
      <c r="B93" s="8">
        <f>1+0.033*COS(2*'Data 5day'!A92*PI()/365)</f>
        <v>0.98141602609892764</v>
      </c>
      <c r="C93" s="8">
        <f>0.409*SIN(((2*PI()*'Data 5day'!A92)/365)-1.39)</f>
        <v>0.16580149045347745</v>
      </c>
      <c r="D93" s="8">
        <f>ACOS(-TAN('Data 5day'!$E$2*PI()/180)*TAN(C93))</f>
        <v>1.6238717400668252</v>
      </c>
      <c r="E93" s="23">
        <f>('Data 5day'!C93+'Data 5day'!D93)/2</f>
        <v>27.05</v>
      </c>
      <c r="F93" s="8">
        <f t="shared" si="4"/>
        <v>0.2096949636130041</v>
      </c>
      <c r="G93" s="8">
        <f>'Data 5day'!E92*4.87/LN(67.8*'Data 5day'!$H$2-5.42)</f>
        <v>4.445432016660904</v>
      </c>
      <c r="H93" s="8">
        <f>0.6108*EXP(17.27*'Data 5day'!C93/('Data 5day'!C93+237.3))</f>
        <v>4.6483496796026218</v>
      </c>
      <c r="I93" s="8">
        <f>0.6108*EXP(17.27*'Data 5day'!D93/('Data 5day'!D93+237.3))</f>
        <v>2.7255876066054592</v>
      </c>
      <c r="J93" s="8">
        <f t="shared" si="5"/>
        <v>3.6869686431040405</v>
      </c>
      <c r="K93" s="8">
        <f>(I93*'Data 5day'!F93+H93*'Data 5day'!G93)/200</f>
        <v>2.7180747018552038</v>
      </c>
      <c r="L93" s="8">
        <f>24*60/PI()*0.0082*B93*(D93*SIN('Data 5day'!$E$2)*SIN(C93)+COS('Data 5day'!$E$2)*COS(C93)*SIN(D93))</f>
        <v>0.17146376825839182</v>
      </c>
      <c r="M93" s="8">
        <f>(0.75+2/100000*'Data 5day'!$E$3)*L93</f>
        <v>0.13038104938368114</v>
      </c>
      <c r="N93" s="8">
        <f>(0.25+0.5*(1-'Data 5day'!H93/8))*L93</f>
        <v>6.4298913096896934E-2</v>
      </c>
      <c r="O93" s="8">
        <f t="shared" si="6"/>
        <v>4.9510163084610641E-2</v>
      </c>
      <c r="P93" s="8">
        <f>4.903*(10^(-9))*(0.34-0.14*SQRT(K93))*(1.35*(N93/M93)-0.35)*(('Data 4day'!C93+273.16)^4+('Data 4day'!D93+273.16)^4)/2</f>
        <v>1.3723835510264135</v>
      </c>
      <c r="Q93" s="8">
        <f t="shared" si="7"/>
        <v>-1.3228733879418029</v>
      </c>
    </row>
    <row r="94" spans="1:17" s="39" customFormat="1" ht="38.1" customHeight="1" x14ac:dyDescent="0.3">
      <c r="A94" s="38">
        <v>43706</v>
      </c>
      <c r="B94" s="8">
        <f>1+0.033*COS(2*'Data 5day'!A93*PI()/365)</f>
        <v>0.98188818237660425</v>
      </c>
      <c r="C94" s="8">
        <f>0.409*SIN(((2*PI()*'Data 5day'!A93)/365)-1.39)</f>
        <v>0.1593410894217562</v>
      </c>
      <c r="D94" s="8">
        <f>ACOS(-TAN('Data 5day'!$E$2*PI()/180)*TAN(C94))</f>
        <v>1.6217656647243175</v>
      </c>
      <c r="E94" s="23">
        <f>('Data 5day'!C94+'Data 5day'!D94)/2</f>
        <v>25.2</v>
      </c>
      <c r="F94" s="8">
        <f t="shared" si="4"/>
        <v>0.1906504674317423</v>
      </c>
      <c r="G94" s="8">
        <f>'Data 5day'!E93*4.87/LN(67.8*'Data 5day'!$H$2-5.42)</f>
        <v>4.445432016660904</v>
      </c>
      <c r="H94" s="8">
        <f>0.6108*EXP(17.27*'Data 5day'!C94/('Data 5day'!C94+237.3))</f>
        <v>3.8241720180540506</v>
      </c>
      <c r="I94" s="8">
        <f>0.6108*EXP(17.27*'Data 5day'!D94/('Data 5day'!D94+237.3))</f>
        <v>2.6763336594163714</v>
      </c>
      <c r="J94" s="8">
        <f t="shared" si="5"/>
        <v>3.2502528387352108</v>
      </c>
      <c r="K94" s="8">
        <f>(I94*'Data 5day'!F94+H94*'Data 5day'!G94)/200</f>
        <v>2.6533277508716036</v>
      </c>
      <c r="L94" s="8">
        <f>24*60/PI()*0.0082*B94*(D94*SIN('Data 5day'!$E$2)*SIN(C94)+COS('Data 5day'!$E$2)*COS(C94)*SIN(D94))</f>
        <v>0.21039318755527334</v>
      </c>
      <c r="M94" s="8">
        <f>(0.75+2/100000*'Data 5day'!$E$3)*L94</f>
        <v>0.15998297981702983</v>
      </c>
      <c r="N94" s="8">
        <f>(0.25+0.5*(1-'Data 5day'!H94/8))*L94</f>
        <v>5.2598296888818334E-2</v>
      </c>
      <c r="O94" s="8">
        <f t="shared" si="6"/>
        <v>4.0500688604390121E-2</v>
      </c>
      <c r="P94" s="8">
        <f>4.903*(10^(-9))*(0.34-0.14*SQRT(K94))*(1.35*(N94/M94)-0.35)*(('Data 4day'!C94+273.16)^4+('Data 4day'!D94+273.16)^4)/2</f>
        <v>0.42043220457069547</v>
      </c>
      <c r="Q94" s="8">
        <f t="shared" si="7"/>
        <v>-0.37993151596630537</v>
      </c>
    </row>
    <row r="95" spans="1:17" s="39" customFormat="1" ht="38.1" customHeight="1" x14ac:dyDescent="0.3">
      <c r="A95" s="38">
        <v>43707</v>
      </c>
      <c r="B95" s="8">
        <f>1+0.033*COS(2*'Data 5day'!A94*PI()/365)</f>
        <v>0.98236570557672775</v>
      </c>
      <c r="C95" s="8">
        <f>0.409*SIN(((2*PI()*'Data 5day'!A94)/365)-1.39)</f>
        <v>0.15283347218637625</v>
      </c>
      <c r="D95" s="8">
        <f>ACOS(-TAN('Data 5day'!$E$2*PI()/180)*TAN(C95))</f>
        <v>1.6196488411777028</v>
      </c>
      <c r="E95" s="23">
        <f>('Data 5day'!C95+'Data 5day'!D95)/2</f>
        <v>26.65</v>
      </c>
      <c r="F95" s="8">
        <f t="shared" si="4"/>
        <v>0.2054471718360153</v>
      </c>
      <c r="G95" s="8">
        <f>'Data 5day'!E94*4.87/LN(67.8*'Data 5day'!$H$2-5.42)</f>
        <v>5.0011110187435168</v>
      </c>
      <c r="H95" s="8">
        <f>0.6108*EXP(17.27*'Data 5day'!C95/('Data 5day'!C95+237.3))</f>
        <v>4.5959173166475438</v>
      </c>
      <c r="I95" s="8">
        <f>0.6108*EXP(17.27*'Data 5day'!D95/('Data 5day'!D95+237.3))</f>
        <v>2.6278588442730206</v>
      </c>
      <c r="J95" s="8">
        <f t="shared" si="5"/>
        <v>3.6118880804602824</v>
      </c>
      <c r="K95" s="8">
        <f>(I95*'Data 5day'!F95+H95*'Data 5day'!G95)/200</f>
        <v>2.5826531032139348</v>
      </c>
      <c r="L95" s="8">
        <f>24*60/PI()*0.0082*B95*(D95*SIN('Data 5day'!$E$2)*SIN(C95)+COS('Data 5day'!$E$2)*COS(C95)*SIN(D95))</f>
        <v>0.24953353527483171</v>
      </c>
      <c r="M95" s="8">
        <f>(0.75+2/100000*'Data 5day'!$E$3)*L95</f>
        <v>0.18974530022298203</v>
      </c>
      <c r="N95" s="8">
        <f>(0.25+0.5*(1-'Data 5day'!H95/8))*L95</f>
        <v>6.2383383818707928E-2</v>
      </c>
      <c r="O95" s="8">
        <f t="shared" si="6"/>
        <v>4.8035205540405107E-2</v>
      </c>
      <c r="P95" s="8">
        <f>4.903*(10^(-9))*(0.34-0.14*SQRT(K95))*(1.35*(N95/M95)-0.35)*(('Data 4day'!C95+273.16)^4+('Data 4day'!D95+273.16)^4)/2</f>
        <v>0.42979224006454586</v>
      </c>
      <c r="Q95" s="8">
        <f t="shared" si="7"/>
        <v>-0.38175703452414078</v>
      </c>
    </row>
    <row r="96" spans="1:17" s="39" customFormat="1" ht="38.1" customHeight="1" x14ac:dyDescent="0.3">
      <c r="A96" s="38">
        <v>43708</v>
      </c>
      <c r="B96" s="8">
        <f>1+0.033*COS(2*'Data 5day'!A95*PI()/365)</f>
        <v>0.98284845419886802</v>
      </c>
      <c r="C96" s="8">
        <f>0.409*SIN(((2*PI()*'Data 5day'!A95)/365)-1.39)</f>
        <v>0.14628056709477169</v>
      </c>
      <c r="D96" s="8">
        <f>ACOS(-TAN('Data 5day'!$E$2*PI()/180)*TAN(C96))</f>
        <v>1.6175217904059118</v>
      </c>
      <c r="E96" s="23">
        <f>('Data 5day'!C96+'Data 5day'!D96)/2</f>
        <v>26.15</v>
      </c>
      <c r="F96" s="8">
        <f t="shared" si="4"/>
        <v>0.20023943546559078</v>
      </c>
      <c r="G96" s="8">
        <f>'Data 5day'!E95*4.87/LN(67.8*'Data 5day'!$H$2-5.42)</f>
        <v>5.0011110187435168</v>
      </c>
      <c r="H96" s="8">
        <f>0.6108*EXP(17.27*'Data 5day'!C96/('Data 5day'!C96+237.3))</f>
        <v>4.2919830424837384</v>
      </c>
      <c r="I96" s="8">
        <f>0.6108*EXP(17.27*'Data 5day'!D96/('Data 5day'!D96+237.3))</f>
        <v>2.6600893350973012</v>
      </c>
      <c r="J96" s="8">
        <f t="shared" si="5"/>
        <v>3.4760361887905198</v>
      </c>
      <c r="K96" s="8">
        <f>(I96*'Data 5day'!F96+H96*'Data 5day'!G96)/200</f>
        <v>2.7875548153162257</v>
      </c>
      <c r="L96" s="8">
        <f>24*60/PI()*0.0082*B96*(D96*SIN('Data 5day'!$E$2)*SIN(C96)+COS('Data 5day'!$E$2)*COS(C96)*SIN(D96))</f>
        <v>0.28887036464441329</v>
      </c>
      <c r="M96" s="8">
        <f>(0.75+2/100000*'Data 5day'!$E$3)*L96</f>
        <v>0.21965702527561184</v>
      </c>
      <c r="N96" s="8">
        <f>(0.25+0.5*(1-'Data 5day'!H96/8))*L96</f>
        <v>7.2217591161103323E-2</v>
      </c>
      <c r="O96" s="8">
        <f t="shared" si="6"/>
        <v>5.5607545194049562E-2</v>
      </c>
      <c r="P96" s="8">
        <f>4.903*(10^(-9))*(0.34-0.14*SQRT(K96))*(1.35*(N96/M96)-0.35)*(('Data 4day'!C96+273.16)^4+('Data 4day'!D96+273.16)^4)/2</f>
        <v>0.39202106629073524</v>
      </c>
      <c r="Q96" s="8">
        <f t="shared" si="7"/>
        <v>-0.33641352109668565</v>
      </c>
    </row>
    <row r="97" spans="1:17" s="39" customFormat="1" ht="38.1" customHeight="1" x14ac:dyDescent="0.3">
      <c r="A97" s="38">
        <v>43709</v>
      </c>
      <c r="B97" s="8">
        <f>1+0.033*COS(2*'Data 5day'!A96*PI()/365)</f>
        <v>0.98333628519418981</v>
      </c>
      <c r="C97" s="8">
        <f>0.409*SIN(((2*PI()*'Data 5day'!A96)/365)-1.39)</f>
        <v>0.13968431591414338</v>
      </c>
      <c r="D97" s="8">
        <f>ACOS(-TAN('Data 5day'!$E$2*PI()/180)*TAN(C97))</f>
        <v>1.615385026272</v>
      </c>
      <c r="E97" s="23">
        <f>('Data 5day'!C97+'Data 5day'!D97)/2</f>
        <v>25.85</v>
      </c>
      <c r="F97" s="8">
        <f t="shared" si="4"/>
        <v>0.19716845660963872</v>
      </c>
      <c r="G97" s="8">
        <f>'Data 5day'!E96*4.87/LN(67.8*'Data 5day'!$H$2-5.42)</f>
        <v>6.3903085239500497</v>
      </c>
      <c r="H97" s="8">
        <f>0.6108*EXP(17.27*'Data 5day'!C97/('Data 5day'!C97+237.3))</f>
        <v>4.0756492057609837</v>
      </c>
      <c r="I97" s="8">
        <f>0.6108*EXP(17.27*'Data 5day'!D97/('Data 5day'!D97+237.3))</f>
        <v>2.7090824052161175</v>
      </c>
      <c r="J97" s="8">
        <f t="shared" si="5"/>
        <v>3.3923658054885504</v>
      </c>
      <c r="K97" s="8">
        <f>(I97*'Data 5day'!F97+H97*'Data 5day'!G97)/200</f>
        <v>2.746712123117665</v>
      </c>
      <c r="L97" s="8">
        <f>24*60/PI()*0.0082*B97*(D97*SIN('Data 5day'!$E$2)*SIN(C97)+COS('Data 5day'!$E$2)*COS(C97)*SIN(D97))</f>
        <v>0.32838915335109653</v>
      </c>
      <c r="M97" s="8">
        <f>(0.75+2/100000*'Data 5day'!$E$3)*L97</f>
        <v>0.24970711220817379</v>
      </c>
      <c r="N97" s="8">
        <f>(0.25+0.5*(1-'Data 5day'!H97/8))*L97</f>
        <v>8.2097288337774132E-2</v>
      </c>
      <c r="O97" s="8">
        <f t="shared" si="6"/>
        <v>6.3214912020086084E-2</v>
      </c>
      <c r="P97" s="8">
        <f>4.903*(10^(-9))*(0.34-0.14*SQRT(K97))*(1.35*(N97/M97)-0.35)*(('Data 4day'!C97+273.16)^4+('Data 4day'!D97+273.16)^4)/2</f>
        <v>0.40310820012756393</v>
      </c>
      <c r="Q97" s="8">
        <f t="shared" si="7"/>
        <v>-0.33989328810747788</v>
      </c>
    </row>
    <row r="98" spans="1:17" s="39" customFormat="1" ht="38.1" customHeight="1" x14ac:dyDescent="0.3">
      <c r="A98" s="38">
        <v>43710</v>
      </c>
      <c r="B98" s="8">
        <f>1+0.033*COS(2*'Data 5day'!A97*PI()/365)</f>
        <v>0.98382905400784104</v>
      </c>
      <c r="C98" s="8">
        <f>0.409*SIN(((2*PI()*'Data 5day'!A97)/365)-1.39)</f>
        <v>0.13304667325607564</v>
      </c>
      <c r="D98" s="8">
        <f>ACOS(-TAN('Data 5day'!$E$2*PI()/180)*TAN(C98))</f>
        <v>1.6132390557026417</v>
      </c>
      <c r="E98" s="23">
        <f>('Data 5day'!C98+'Data 5day'!D98)/2</f>
        <v>24.4</v>
      </c>
      <c r="F98" s="8">
        <f t="shared" si="4"/>
        <v>0.18287834725832472</v>
      </c>
      <c r="G98" s="8">
        <f>'Data 5day'!E97*4.87/LN(67.8*'Data 5day'!$H$2-5.42)</f>
        <v>5.8346295218674369</v>
      </c>
      <c r="H98" s="8">
        <f>0.6108*EXP(17.27*'Data 5day'!C98/('Data 5day'!C98+237.3))</f>
        <v>3.5444766708090345</v>
      </c>
      <c r="I98" s="8">
        <f>0.6108*EXP(17.27*'Data 5day'!D98/('Data 5day'!D98+237.3))</f>
        <v>2.6278588442730206</v>
      </c>
      <c r="J98" s="8">
        <f t="shared" si="5"/>
        <v>3.0861677575410278</v>
      </c>
      <c r="K98" s="8">
        <f>(I98*'Data 5day'!F98+H98*'Data 5day'!G98)/200</f>
        <v>2.6414249442387097</v>
      </c>
      <c r="L98" s="8">
        <f>24*60/PI()*0.0082*B98*(D98*SIN('Data 5day'!$E$2)*SIN(C98)+COS('Data 5day'!$E$2)*COS(C98)*SIN(D98))</f>
        <v>0.36807531168096375</v>
      </c>
      <c r="M98" s="8">
        <f>(0.75+2/100000*'Data 5day'!$E$3)*L98</f>
        <v>0.27988446700220482</v>
      </c>
      <c r="N98" s="8">
        <f>(0.25+0.5*(1-'Data 5day'!H98/8))*L98</f>
        <v>9.2018827920240936E-2</v>
      </c>
      <c r="O98" s="8">
        <f t="shared" si="6"/>
        <v>7.0854497498585522E-2</v>
      </c>
      <c r="P98" s="8">
        <f>4.903*(10^(-9))*(0.34-0.14*SQRT(K98))*(1.35*(N98/M98)-0.35)*(('Data 4day'!C98+273.16)^4+('Data 4day'!D98+273.16)^4)/2</f>
        <v>0.40757460077112906</v>
      </c>
      <c r="Q98" s="8">
        <f t="shared" si="7"/>
        <v>-0.33672010327254354</v>
      </c>
    </row>
    <row r="99" spans="1:17" s="39" customFormat="1" ht="38.1" customHeight="1" x14ac:dyDescent="0.3">
      <c r="A99" s="38">
        <v>43711</v>
      </c>
      <c r="B99" s="8">
        <f>1+0.033*COS(2*'Data 5day'!A98*PI()/365)</f>
        <v>0.98432661462178739</v>
      </c>
      <c r="C99" s="8">
        <f>0.409*SIN(((2*PI()*'Data 5day'!A98)/365)-1.39)</f>
        <v>0.1263696059973394</v>
      </c>
      <c r="D99" s="8">
        <f>ACOS(-TAN('Data 5day'!$E$2*PI()/180)*TAN(C99))</f>
        <v>1.6110843788874469</v>
      </c>
      <c r="E99" s="23">
        <f>('Data 5day'!C99+'Data 5day'!D99)/2</f>
        <v>25.5</v>
      </c>
      <c r="F99" s="8">
        <f t="shared" si="4"/>
        <v>0.19363585091694488</v>
      </c>
      <c r="G99" s="8">
        <f>'Data 5day'!E98*4.87/LN(67.8*'Data 5day'!$H$2-5.42)</f>
        <v>5.5567900208261287</v>
      </c>
      <c r="H99" s="8">
        <f>0.6108*EXP(17.27*'Data 5day'!C99/('Data 5day'!C99+237.3))</f>
        <v>4.0756492057609837</v>
      </c>
      <c r="I99" s="8">
        <f>0.6108*EXP(17.27*'Data 5day'!D99/('Data 5day'!D99+237.3))</f>
        <v>2.5959699942202965</v>
      </c>
      <c r="J99" s="8">
        <f t="shared" si="5"/>
        <v>3.3358095999906401</v>
      </c>
      <c r="K99" s="8">
        <f>(I99*'Data 5day'!F99+H99*'Data 5day'!G99)/200</f>
        <v>2.6850809042960377</v>
      </c>
      <c r="L99" s="8">
        <f>24*60/PI()*0.0082*B99*(D99*SIN('Data 5day'!$E$2)*SIN(C99)+COS('Data 5day'!$E$2)*COS(C99)*SIN(D99))</f>
        <v>0.40791419087050518</v>
      </c>
      <c r="M99" s="8">
        <f>(0.75+2/100000*'Data 5day'!$E$3)*L99</f>
        <v>0.31017795073793214</v>
      </c>
      <c r="N99" s="8">
        <f>(0.25+0.5*(1-'Data 5day'!H99/8))*L99</f>
        <v>0.10197854771762629</v>
      </c>
      <c r="O99" s="8">
        <f t="shared" si="6"/>
        <v>7.8523481742572246E-2</v>
      </c>
      <c r="P99" s="8">
        <f>4.903*(10^(-9))*(0.34-0.14*SQRT(K99))*(1.35*(N99/M99)-0.35)*(('Data 4day'!C99+273.16)^4+('Data 4day'!D99+273.16)^4)/2</f>
        <v>0.4033130467483832</v>
      </c>
      <c r="Q99" s="8">
        <f t="shared" si="7"/>
        <v>-0.32478956500581097</v>
      </c>
    </row>
    <row r="100" spans="1:17" s="39" customFormat="1" ht="38.1" customHeight="1" x14ac:dyDescent="0.3">
      <c r="A100" s="38">
        <v>43712</v>
      </c>
      <c r="B100" s="8">
        <f>1+0.033*COS(2*'Data 5day'!A99*PI()/365)</f>
        <v>0.98482881959808055</v>
      </c>
      <c r="C100" s="8">
        <f>0.409*SIN(((2*PI()*'Data 5day'!A99)/365)-1.39)</f>
        <v>0.11965509269706703</v>
      </c>
      <c r="D100" s="8">
        <f>ACOS(-TAN('Data 5day'!$E$2*PI()/180)*TAN(C100))</f>
        <v>1.6089214894970918</v>
      </c>
      <c r="E100" s="23">
        <f>('Data 5day'!C100+'Data 5day'!D100)/2</f>
        <v>24.75</v>
      </c>
      <c r="F100" s="8">
        <f t="shared" si="4"/>
        <v>0.18624513325562769</v>
      </c>
      <c r="G100" s="8">
        <f>'Data 5day'!E99*4.87/LN(67.8*'Data 5day'!$H$2-5.42)</f>
        <v>6.9459875260326616</v>
      </c>
      <c r="H100" s="8">
        <f>0.6108*EXP(17.27*'Data 5day'!C100/('Data 5day'!C100+237.3))</f>
        <v>3.6498676599831983</v>
      </c>
      <c r="I100" s="8">
        <f>0.6108*EXP(17.27*'Data 5day'!D100/('Data 5day'!D100+237.3))</f>
        <v>2.6600893350973012</v>
      </c>
      <c r="J100" s="8">
        <f t="shared" si="5"/>
        <v>3.1549784975402497</v>
      </c>
      <c r="K100" s="8">
        <f>(I100*'Data 5day'!F100+H100*'Data 5day'!G100)/200</f>
        <v>2.7310054170147167</v>
      </c>
      <c r="L100" s="8">
        <f>24*60/PI()*0.0082*B100*(D100*SIN('Data 5day'!$E$2)*SIN(C100)+COS('Data 5day'!$E$2)*COS(C100)*SIN(D100))</f>
        <v>0.44789109166220226</v>
      </c>
      <c r="M100" s="8">
        <f>(0.75+2/100000*'Data 5day'!$E$3)*L100</f>
        <v>0.34057638609993857</v>
      </c>
      <c r="N100" s="8">
        <f>(0.25+0.5*(1-'Data 5day'!H100/8))*L100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4day'!C100+273.16)^4+('Data 4day'!D100+273.16)^4)/2</f>
        <v>0.38997667845633149</v>
      </c>
      <c r="Q100" s="8">
        <f t="shared" si="7"/>
        <v>-0.30375764331135757</v>
      </c>
    </row>
    <row r="101" spans="1:17" s="39" customFormat="1" ht="38.1" customHeight="1" x14ac:dyDescent="0.3">
      <c r="A101" s="38">
        <v>43713</v>
      </c>
      <c r="B101" s="8">
        <f>1+0.033*COS(2*'Data 5day'!A100*PI()/365)</f>
        <v>0.98533552012254777</v>
      </c>
      <c r="C101" s="8">
        <f>0.409*SIN(((2*PI()*'Data 5day'!A100)/365)-1.39)</f>
        <v>0.11290512301045975</v>
      </c>
      <c r="D101" s="8">
        <f>ACOS(-TAN('Data 5day'!$E$2*PI()/180)*TAN(C101))</f>
        <v>1.6067508749192414</v>
      </c>
      <c r="E101" s="23">
        <f>('Data 5day'!C101+'Data 5day'!D101)/2</f>
        <v>23.2</v>
      </c>
      <c r="F101" s="8">
        <f t="shared" si="4"/>
        <v>0.1717218061559965</v>
      </c>
      <c r="G101" s="8">
        <f>'Data 5day'!E100*4.87/LN(67.8*'Data 5day'!$H$2-5.42)</f>
        <v>6.3903085239500497</v>
      </c>
      <c r="H101" s="8">
        <f>0.6108*EXP(17.27*'Data 5day'!C101/('Data 5day'!C101+237.3))</f>
        <v>3.3022863265902909</v>
      </c>
      <c r="I101" s="8">
        <f>0.6108*EXP(17.27*'Data 5day'!D101/('Data 5day'!D101+237.3))</f>
        <v>2.4415438714941016</v>
      </c>
      <c r="J101" s="8">
        <f t="shared" si="5"/>
        <v>2.8719150990421962</v>
      </c>
      <c r="K101" s="8">
        <f>(I101*'Data 5day'!F101+H101*'Data 5day'!G101)/200</f>
        <v>2.6094287155866716</v>
      </c>
      <c r="L101" s="8">
        <f>24*60/PI()*0.0082*B101*(D101*SIN('Data 5day'!$E$2)*SIN(C101)+COS('Data 5day'!$E$2)*COS(C101)*SIN(D101))</f>
        <v>0.48799127305563372</v>
      </c>
      <c r="M101" s="8">
        <f>(0.75+2/100000*'Data 5day'!$E$3)*L101</f>
        <v>0.37106856403150384</v>
      </c>
      <c r="N101" s="8">
        <f>(0.25+0.5*(1-'Data 5day'!H101/8))*L101</f>
        <v>0.12199781826390843</v>
      </c>
      <c r="O101" s="8">
        <f t="shared" si="6"/>
        <v>9.3938320063209499E-2</v>
      </c>
      <c r="P101" s="8">
        <f>4.903*(10^(-9))*(0.34-0.14*SQRT(K101))*(1.35*(N101/M101)-0.35)*(('Data 4day'!C101+273.16)^4+('Data 4day'!D101+273.16)^4)/2</f>
        <v>0.41600843440626206</v>
      </c>
      <c r="Q101" s="8">
        <f t="shared" si="7"/>
        <v>-0.32207011434305255</v>
      </c>
    </row>
    <row r="102" spans="1:17" s="39" customFormat="1" ht="38.1" customHeight="1" x14ac:dyDescent="0.3">
      <c r="A102" s="38">
        <v>43714</v>
      </c>
      <c r="B102" s="8">
        <f>1+0.033*COS(2*'Data 5day'!A101*PI()/365)</f>
        <v>0.98584656604888798</v>
      </c>
      <c r="C102" s="8">
        <f>0.409*SIN(((2*PI()*'Data 5day'!A101)/365)-1.39)</f>
        <v>0.10612169709921272</v>
      </c>
      <c r="D102" s="8">
        <f>ACOS(-TAN('Data 5day'!$E$2*PI()/180)*TAN(C102))</f>
        <v>1.6045730165112633</v>
      </c>
      <c r="E102" s="23">
        <f>('Data 5day'!C102+'Data 5day'!D102)/2</f>
        <v>22.65</v>
      </c>
      <c r="F102" s="8">
        <f t="shared" si="4"/>
        <v>0.16680364864169481</v>
      </c>
      <c r="G102" s="8">
        <f>'Data 5day'!E101*4.87/LN(67.8*'Data 5day'!$H$2-5.42)</f>
        <v>6.9459875260326616</v>
      </c>
      <c r="H102" s="8">
        <f>0.6108*EXP(17.27*'Data 5day'!C102/('Data 5day'!C102+237.3))</f>
        <v>3.0563126530167612</v>
      </c>
      <c r="I102" s="8">
        <f>0.6108*EXP(17.27*'Data 5day'!D102/('Data 5day'!D102+237.3))</f>
        <v>2.4717700446226427</v>
      </c>
      <c r="J102" s="8">
        <f t="shared" si="5"/>
        <v>2.7640413488197018</v>
      </c>
      <c r="K102" s="8">
        <f>(I102*'Data 5day'!F102+H102*'Data 5day'!G102)/200</f>
        <v>2.4478800773664089</v>
      </c>
      <c r="L102" s="8">
        <f>24*60/PI()*0.0082*B102*(D102*SIN('Data 5day'!$E$2)*SIN(C102)+COS('Data 5day'!$E$2)*COS(C102)*SIN(D102))</f>
        <v>0.52819996124446156</v>
      </c>
      <c r="M102" s="8">
        <f>(0.75+2/100000*'Data 5day'!$E$3)*L102</f>
        <v>0.40164325053028854</v>
      </c>
      <c r="N102" s="8">
        <f>(0.25+0.5*(1-'Data 5day'!H102/8))*L102</f>
        <v>0.13204999031111539</v>
      </c>
      <c r="O102" s="8">
        <f t="shared" si="6"/>
        <v>0.10167849253955885</v>
      </c>
      <c r="P102" s="8">
        <f>4.903*(10^(-9))*(0.34-0.14*SQRT(K102))*(1.35*(N102/M102)-0.35)*(('Data 4day'!C102+273.16)^4+('Data 4day'!D102+273.16)^4)/2</f>
        <v>0.43734421782867539</v>
      </c>
      <c r="Q102" s="8">
        <f t="shared" si="7"/>
        <v>-0.33566572528911653</v>
      </c>
    </row>
    <row r="103" spans="1:17" s="39" customFormat="1" ht="38.1" customHeight="1" x14ac:dyDescent="0.3">
      <c r="A103" s="38">
        <v>43715</v>
      </c>
      <c r="B103" s="8">
        <f>1+0.033*COS(2*'Data 5day'!A102*PI()/365)</f>
        <v>0.98636180594316414</v>
      </c>
      <c r="C103" s="8">
        <f>0.409*SIN(((2*PI()*'Data 5day'!A102)/365)-1.39)</f>
        <v>9.9306825038821045E-2</v>
      </c>
      <c r="D103" s="8">
        <f>ACOS(-TAN('Data 5day'!$E$2*PI()/180)*TAN(C103))</f>
        <v>1.6023883898687286</v>
      </c>
      <c r="E103" s="23">
        <f>('Data 5day'!C103+'Data 5day'!D103)/2</f>
        <v>25.2</v>
      </c>
      <c r="F103" s="8">
        <f t="shared" si="4"/>
        <v>0.1906504674317423</v>
      </c>
      <c r="G103" s="8">
        <f>'Data 5day'!E102*4.87/LN(67.8*'Data 5day'!$H$2-5.42)</f>
        <v>7.5016665281152743</v>
      </c>
      <c r="H103" s="8">
        <f>0.6108*EXP(17.27*'Data 5day'!C103/('Data 5day'!C103+237.3))</f>
        <v>3.9825871656612759</v>
      </c>
      <c r="I103" s="8">
        <f>0.6108*EXP(17.27*'Data 5day'!D103/('Data 5day'!D103+237.3))</f>
        <v>2.5644197206554633</v>
      </c>
      <c r="J103" s="8">
        <f t="shared" si="5"/>
        <v>3.2735034431583694</v>
      </c>
      <c r="K103" s="8">
        <f>(I103*'Data 5day'!F103+H103*'Data 5day'!G103)/200</f>
        <v>2.6873915948601153</v>
      </c>
      <c r="L103" s="8">
        <f>24*60/PI()*0.0082*B103*(D103*SIN('Data 5day'!$E$2)*SIN(C103)+COS('Data 5day'!$E$2)*COS(C103)*SIN(D103))</f>
        <v>0.56850235872897326</v>
      </c>
      <c r="M103" s="8">
        <f>(0.75+2/100000*'Data 5day'!$E$3)*L103</f>
        <v>0.43228919357751122</v>
      </c>
      <c r="N103" s="8">
        <f>(0.25+0.5*(1-'Data 5day'!H103/8))*L103</f>
        <v>0.17765698710280414</v>
      </c>
      <c r="O103" s="8">
        <f t="shared" si="6"/>
        <v>0.13679588006915919</v>
      </c>
      <c r="P103" s="8">
        <f>4.903*(10^(-9))*(0.34-0.14*SQRT(K103))*(1.35*(N103/M103)-0.35)*(('Data 4day'!C103+273.16)^4+('Data 4day'!D103+273.16)^4)/2</f>
        <v>0.85973933412141246</v>
      </c>
      <c r="Q103" s="8">
        <f t="shared" si="7"/>
        <v>-0.72294345405225324</v>
      </c>
    </row>
    <row r="104" spans="1:17" s="39" customFormat="1" ht="38.1" customHeight="1" x14ac:dyDescent="0.3">
      <c r="A104" s="38">
        <v>43716</v>
      </c>
      <c r="B104" s="8">
        <f>1+0.033*COS(2*'Data 5day'!A103*PI()/365)</f>
        <v>0.98688108712867562</v>
      </c>
      <c r="C104" s="8">
        <f>0.409*SIN(((2*PI()*'Data 5day'!A103)/365)-1.39)</f>
        <v>9.2462526222953909E-2</v>
      </c>
      <c r="D104" s="8">
        <f>ACOS(-TAN('Data 5day'!$E$2*PI()/180)*TAN(C104))</f>
        <v>1.6001974651087087</v>
      </c>
      <c r="E104" s="23">
        <f>('Data 5day'!C104+'Data 5day'!D104)/2</f>
        <v>25.35</v>
      </c>
      <c r="F104" s="8">
        <f t="shared" si="4"/>
        <v>0.1921382761319867</v>
      </c>
      <c r="G104" s="8">
        <f>'Data 5day'!E103*4.87/LN(67.8*'Data 5day'!$H$2-5.42)</f>
        <v>6.9459875260326616</v>
      </c>
      <c r="H104" s="8">
        <f>0.6108*EXP(17.27*'Data 5day'!C104/('Data 5day'!C104+237.3))</f>
        <v>4.0756492057609837</v>
      </c>
      <c r="I104" s="8">
        <f>0.6108*EXP(17.27*'Data 5day'!D104/('Data 5day'!D104+237.3))</f>
        <v>2.548770598472057</v>
      </c>
      <c r="J104" s="8">
        <f t="shared" si="5"/>
        <v>3.3122099021165203</v>
      </c>
      <c r="K104" s="8">
        <f>(I104*'Data 5day'!F104+H104*'Data 5day'!G104)/200</f>
        <v>2.5940606900451137</v>
      </c>
      <c r="L104" s="8">
        <f>24*60/PI()*0.0082*B104*(D104*SIN('Data 5day'!$E$2)*SIN(C104)+COS('Data 5day'!$E$2)*COS(C104)*SIN(D104))</f>
        <v>0.60888365359290075</v>
      </c>
      <c r="M104" s="8">
        <f>(0.75+2/100000*'Data 5day'!$E$3)*L104</f>
        <v>0.46299513019204169</v>
      </c>
      <c r="N104" s="8">
        <f>(0.25+0.5*(1-'Data 5day'!H104/8))*L104</f>
        <v>0.19027614174778149</v>
      </c>
      <c r="O104" s="8">
        <f t="shared" si="6"/>
        <v>0.14651262914579175</v>
      </c>
      <c r="P104" s="8">
        <f>4.903*(10^(-9))*(0.34-0.14*SQRT(K104))*(1.35*(N104/M104)-0.35)*(('Data 4day'!C104+273.16)^4+('Data 4day'!D104+273.16)^4)/2</f>
        <v>0.91285274986658682</v>
      </c>
      <c r="Q104" s="8">
        <f t="shared" si="7"/>
        <v>-0.76634012072079505</v>
      </c>
    </row>
    <row r="105" spans="1:17" s="39" customFormat="1" ht="38.1" customHeight="1" x14ac:dyDescent="0.3">
      <c r="A105" s="38">
        <v>43717</v>
      </c>
      <c r="B105" s="8">
        <f>1+0.033*COS(2*'Data 5day'!A104*PI()/365)</f>
        <v>0.98740425573120028</v>
      </c>
      <c r="C105" s="8">
        <f>0.409*SIN(((2*PI()*'Data 5day'!A104)/365)-1.39)</f>
        <v>8.5590828765061439E-2</v>
      </c>
      <c r="D105" s="8">
        <f>ACOS(-TAN('Data 5day'!$E$2*PI()/180)*TAN(C105))</f>
        <v>1.5980007071668827</v>
      </c>
      <c r="E105" s="23">
        <f>('Data 5day'!C105+'Data 5day'!D105)/2</f>
        <v>26.05</v>
      </c>
      <c r="F105" s="8">
        <f t="shared" si="4"/>
        <v>0.19921133453623632</v>
      </c>
      <c r="G105" s="8">
        <f>'Data 5day'!E104*4.87/LN(67.8*'Data 5day'!$H$2-5.42)</f>
        <v>6.6681480249913561</v>
      </c>
      <c r="H105" s="8">
        <f>0.6108*EXP(17.27*'Data 5day'!C105/('Data 5day'!C105+237.3))</f>
        <v>4.3662793205014685</v>
      </c>
      <c r="I105" s="8">
        <f>0.6108*EXP(17.27*'Data 5day'!D105/('Data 5day'!D105+237.3))</f>
        <v>2.5801527260359443</v>
      </c>
      <c r="J105" s="8">
        <f t="shared" si="5"/>
        <v>3.4732160232687064</v>
      </c>
      <c r="K105" s="8">
        <f>(I105*'Data 5day'!F105+H105*'Data 5day'!G105)/200</f>
        <v>2.6927397049149575</v>
      </c>
      <c r="L105" s="8">
        <f>24*60/PI()*0.0082*B105*(D105*SIN('Data 5day'!$E$2)*SIN(C105)+COS('Data 5day'!$E$2)*COS(C105)*SIN(D105))</f>
        <v>0.6493290289326159</v>
      </c>
      <c r="M105" s="8">
        <f>(0.75+2/100000*'Data 5day'!$E$3)*L105</f>
        <v>0.49374979360036109</v>
      </c>
      <c r="N105" s="8">
        <f>(0.25+0.5*(1-'Data 5day'!H105/8))*L105</f>
        <v>0.20291532154144248</v>
      </c>
      <c r="O105" s="8">
        <f t="shared" si="6"/>
        <v>0.15624479758691071</v>
      </c>
      <c r="P105" s="8">
        <f>4.903*(10^(-9))*(0.34-0.14*SQRT(K105))*(1.35*(N105/M105)-0.35)*(('Data 4day'!C105+273.16)^4+('Data 4day'!D105+273.16)^4)/2</f>
        <v>0.88480524329388288</v>
      </c>
      <c r="Q105" s="8">
        <f t="shared" si="7"/>
        <v>-0.7285604457069722</v>
      </c>
    </row>
    <row r="106" spans="1:17" s="39" customFormat="1" ht="38.1" customHeight="1" x14ac:dyDescent="0.3">
      <c r="A106" s="38">
        <v>43718</v>
      </c>
      <c r="B106" s="8">
        <f>1+0.033*COS(2*'Data 5day'!A105*PI()/365)</f>
        <v>0.98793115672459009</v>
      </c>
      <c r="C106" s="8">
        <f>0.409*SIN(((2*PI()*'Data 5day'!A105)/365)-1.39)</f>
        <v>7.8693768897405231E-2</v>
      </c>
      <c r="D106" s="8">
        <f>ACOS(-TAN('Data 5day'!$E$2*PI()/180)*TAN(C106))</f>
        <v>1.595798576107488</v>
      </c>
      <c r="E106" s="23">
        <f>('Data 5day'!C106+'Data 5day'!D106)/2</f>
        <v>27.049999999999997</v>
      </c>
      <c r="F106" s="8">
        <f t="shared" si="4"/>
        <v>0.20969496361300408</v>
      </c>
      <c r="G106" s="8">
        <f>'Data 5day'!E105*4.87/LN(67.8*'Data 5day'!$H$2-5.42)</f>
        <v>6.9459875260326616</v>
      </c>
      <c r="H106" s="8">
        <f>0.6108*EXP(17.27*'Data 5day'!C106/('Data 5day'!C106+237.3))</f>
        <v>4.9739919933544527</v>
      </c>
      <c r="I106" s="8">
        <f>0.6108*EXP(17.27*'Data 5day'!D106/('Data 5day'!D106+237.3))</f>
        <v>2.5332049812438213</v>
      </c>
      <c r="J106" s="8">
        <f t="shared" si="5"/>
        <v>3.7535984872991373</v>
      </c>
      <c r="K106" s="8">
        <f>(I106*'Data 5day'!F106+H106*'Data 5day'!G106)/200</f>
        <v>2.6301801023069347</v>
      </c>
      <c r="L106" s="8">
        <f>24*60/PI()*0.0082*B106*(D106*SIN('Data 5day'!$E$2)*SIN(C106)+COS('Data 5day'!$E$2)*COS(C106)*SIN(D106))</f>
        <v>0.68982367242588527</v>
      </c>
      <c r="M106" s="8">
        <f>(0.75+2/100000*'Data 5day'!$E$3)*L106</f>
        <v>0.52454192051264315</v>
      </c>
      <c r="N106" s="8">
        <f>(0.25+0.5*(1-'Data 5day'!H106/8))*L106</f>
        <v>0.21556989763308915</v>
      </c>
      <c r="O106" s="8">
        <f t="shared" si="6"/>
        <v>0.16598882117747865</v>
      </c>
      <c r="P106" s="8">
        <f>4.903*(10^(-9))*(0.34-0.14*SQRT(K106))*(1.35*(N106/M106)-0.35)*(('Data 4day'!C106+273.16)^4+('Data 4day'!D106+273.16)^4)/2</f>
        <v>0.92331364256862503</v>
      </c>
      <c r="Q106" s="8">
        <f t="shared" si="7"/>
        <v>-0.75732482139114632</v>
      </c>
    </row>
    <row r="107" spans="1:17" s="39" customFormat="1" ht="38.1" customHeight="1" x14ac:dyDescent="0.3">
      <c r="A107" s="38">
        <v>43719</v>
      </c>
      <c r="B107" s="8">
        <f>1+0.033*COS(2*'Data 5day'!A106*PI()/365)</f>
        <v>0.9884616339767095</v>
      </c>
      <c r="C107" s="8">
        <f>0.409*SIN(((2*PI()*'Data 5day'!A106)/365)-1.39)</f>
        <v>7.1773390367673717E-2</v>
      </c>
      <c r="D107" s="8">
        <f>ACOS(-TAN('Data 5day'!$E$2*PI()/180)*TAN(C107))</f>
        <v>1.5935915274451455</v>
      </c>
      <c r="E107" s="23">
        <f>('Data 5day'!C107+'Data 5day'!D107)/2</f>
        <v>26.700000000000003</v>
      </c>
      <c r="F107" s="8">
        <f t="shared" si="4"/>
        <v>0.20597415419609688</v>
      </c>
      <c r="G107" s="8">
        <f>'Data 5day'!E106*4.87/LN(67.8*'Data 5day'!$H$2-5.42)</f>
        <v>6.3903085239500497</v>
      </c>
      <c r="H107" s="8">
        <f>0.6108*EXP(17.27*'Data 5day'!C107/('Data 5day'!C107+237.3))</f>
        <v>4.7817101702880001</v>
      </c>
      <c r="I107" s="8">
        <f>0.6108*EXP(17.27*'Data 5day'!D107/('Data 5day'!D107+237.3))</f>
        <v>2.5332049812438213</v>
      </c>
      <c r="J107" s="8">
        <f t="shared" si="5"/>
        <v>3.6574575757659105</v>
      </c>
      <c r="K107" s="8">
        <f>(I107*'Data 5day'!F107+H107*'Data 5day'!G107)/200</f>
        <v>2.6695055498932039</v>
      </c>
      <c r="L107" s="8">
        <f>24*60/PI()*0.0082*B107*(D107*SIN('Data 5day'!$E$2)*SIN(C107)+COS('Data 5day'!$E$2)*COS(C107)*SIN(D107))</f>
        <v>0.7303527860268324</v>
      </c>
      <c r="M107" s="8">
        <f>(0.75+2/100000*'Data 5day'!$E$3)*L107</f>
        <v>0.5553602584948033</v>
      </c>
      <c r="N107" s="8">
        <f>(0.25+0.5*(1-'Data 5day'!H107/8))*L107</f>
        <v>0.27388229476006215</v>
      </c>
      <c r="O107" s="8">
        <f t="shared" si="6"/>
        <v>0.21088936696524785</v>
      </c>
      <c r="P107" s="8">
        <f>4.903*(10^(-9))*(0.34-0.14*SQRT(K107))*(1.35*(N107/M107)-0.35)*(('Data 4day'!C107+273.16)^4+('Data 4day'!D107+273.16)^4)/2</f>
        <v>1.3953552029327623</v>
      </c>
      <c r="Q107" s="8">
        <f t="shared" si="7"/>
        <v>-1.1844658359675144</v>
      </c>
    </row>
    <row r="108" spans="1:17" s="39" customFormat="1" ht="38.1" customHeight="1" x14ac:dyDescent="0.3">
      <c r="A108" s="38">
        <v>43720</v>
      </c>
      <c r="B108" s="8">
        <f>1+0.033*COS(2*'Data 5day'!A107*PI()/365)</f>
        <v>0.98899553029569987</v>
      </c>
      <c r="C108" s="8">
        <f>0.409*SIN(((2*PI()*'Data 5day'!A107)/365)-1.39)</f>
        <v>6.4831743833380015E-2</v>
      </c>
      <c r="D108" s="8">
        <f>ACOS(-TAN('Data 5day'!$E$2*PI()/180)*TAN(C108))</f>
        <v>1.5913800124776147</v>
      </c>
      <c r="E108" s="23">
        <f>('Data 5day'!C108+'Data 5day'!D108)/2</f>
        <v>26.25</v>
      </c>
      <c r="F108" s="8">
        <f t="shared" si="4"/>
        <v>0.2012719980595416</v>
      </c>
      <c r="G108" s="8">
        <f>'Data 5day'!E107*4.87/LN(67.8*'Data 5day'!$H$2-5.42)</f>
        <v>5.5567900208261287</v>
      </c>
      <c r="H108" s="8">
        <f>0.6108*EXP(17.27*'Data 5day'!C108/('Data 5day'!C108+237.3))</f>
        <v>4.5182323834037019</v>
      </c>
      <c r="I108" s="8">
        <f>0.6108*EXP(17.27*'Data 5day'!D108/('Data 5day'!D108+237.3))</f>
        <v>2.548770598472057</v>
      </c>
      <c r="J108" s="8">
        <f t="shared" si="5"/>
        <v>3.5335014909378795</v>
      </c>
      <c r="K108" s="8">
        <f>(I108*'Data 5day'!F108+H108*'Data 5day'!G108)/200</f>
        <v>2.5772565026137033</v>
      </c>
      <c r="L108" s="8">
        <f>24*60/PI()*0.0082*B108*(D108*SIN('Data 5day'!$E$2)*SIN(C108)+COS('Data 5day'!$E$2)*COS(C108)*SIN(D108))</f>
        <v>0.77090159577286177</v>
      </c>
      <c r="M108" s="8">
        <f>(0.75+2/100000*'Data 5day'!$E$3)*L108</f>
        <v>0.58619357342568401</v>
      </c>
      <c r="N108" s="8">
        <f>(0.25+0.5*(1-'Data 5day'!H108/8))*L108</f>
        <v>0.19272539894321544</v>
      </c>
      <c r="O108" s="8">
        <f t="shared" si="6"/>
        <v>0.1483985571862759</v>
      </c>
      <c r="P108" s="8">
        <f>4.903*(10^(-9))*(0.34-0.14*SQRT(K108))*(1.35*(N108/M108)-0.35)*(('Data 4day'!C108+273.16)^4+('Data 4day'!D108+273.16)^4)/2</f>
        <v>0.42682518053934365</v>
      </c>
      <c r="Q108" s="8">
        <f t="shared" si="7"/>
        <v>-0.27842662335306778</v>
      </c>
    </row>
    <row r="109" spans="1:17" s="39" customFormat="1" ht="38.1" customHeight="1" x14ac:dyDescent="0.3">
      <c r="A109" s="38">
        <v>43721</v>
      </c>
      <c r="B109" s="8">
        <f>1+0.033*COS(2*'Data 5day'!A108*PI()/365)</f>
        <v>0.98953268747655954</v>
      </c>
      <c r="C109" s="8">
        <f>0.409*SIN(((2*PI()*'Data 5day'!A108)/365)-1.39)</f>
        <v>5.7870886254204473E-2</v>
      </c>
      <c r="D109" s="8">
        <f>ACOS(-TAN('Data 5day'!$E$2*PI()/180)*TAN(C109))</f>
        <v>1.5891644786285317</v>
      </c>
      <c r="E109" s="23">
        <f>('Data 5day'!C109+'Data 5day'!D109)/2</f>
        <v>25.15</v>
      </c>
      <c r="F109" s="8">
        <f t="shared" si="4"/>
        <v>0.19015669269727431</v>
      </c>
      <c r="G109" s="8">
        <f>'Data 5day'!E108*4.87/LN(67.8*'Data 5day'!$H$2-5.42)</f>
        <v>5.2789505197848232</v>
      </c>
      <c r="H109" s="8">
        <f>0.6108*EXP(17.27*'Data 5day'!C109/('Data 5day'!C109+237.3))</f>
        <v>4.0522081272490516</v>
      </c>
      <c r="I109" s="8">
        <f>0.6108*EXP(17.27*'Data 5day'!D109/('Data 5day'!D109+237.3))</f>
        <v>2.5023227554890153</v>
      </c>
      <c r="J109" s="8">
        <f t="shared" si="5"/>
        <v>3.2772654413690336</v>
      </c>
      <c r="K109" s="8">
        <f>(I109*'Data 5day'!F109+H109*'Data 5day'!G109)/200</f>
        <v>2.5578384010700814</v>
      </c>
      <c r="L109" s="8">
        <f>24*60/PI()*0.0082*B109*(D109*SIN('Data 5day'!$E$2)*SIN(C109)+COS('Data 5day'!$E$2)*COS(C109)*SIN(D109))</f>
        <v>0.81145536168885124</v>
      </c>
      <c r="M109" s="8">
        <f>(0.75+2/100000*'Data 5day'!$E$3)*L109</f>
        <v>0.61703065702820248</v>
      </c>
      <c r="N109" s="8">
        <f>(0.25+0.5*(1-'Data 5day'!H109/8))*L109</f>
        <v>0.20286384042221281</v>
      </c>
      <c r="O109" s="8">
        <f t="shared" si="6"/>
        <v>0.15620515712510386</v>
      </c>
      <c r="P109" s="8">
        <f>4.903*(10^(-9))*(0.34-0.14*SQRT(K109))*(1.35*(N109/M109)-0.35)*(('Data 4day'!C109+273.16)^4+('Data 4day'!D109+273.16)^4)/2</f>
        <v>0.4234848742780572</v>
      </c>
      <c r="Q109" s="8">
        <f t="shared" si="7"/>
        <v>-0.26727971715295334</v>
      </c>
    </row>
    <row r="110" spans="1:17" s="39" customFormat="1" ht="38.1" customHeight="1" x14ac:dyDescent="0.3">
      <c r="A110" s="38">
        <v>43722</v>
      </c>
      <c r="B110" s="8">
        <f>1+0.033*COS(2*'Data 5day'!A109*PI()/365)</f>
        <v>0.99007294634802301</v>
      </c>
      <c r="C110" s="8">
        <f>0.409*SIN(((2*PI()*'Data 5day'!A109)/365)-1.39)</f>
        <v>5.0892880282476169E-2</v>
      </c>
      <c r="D110" s="8">
        <f>ACOS(-TAN('Data 5day'!$E$2*PI()/180)*TAN(C110))</f>
        <v>1.5869453697992086</v>
      </c>
      <c r="E110" s="23">
        <f>('Data 5day'!C110+'Data 5day'!D110)/2</f>
        <v>25.25</v>
      </c>
      <c r="F110" s="8">
        <f t="shared" si="4"/>
        <v>0.19114532166868012</v>
      </c>
      <c r="G110" s="8">
        <f>'Data 5day'!E109*4.87/LN(67.8*'Data 5day'!$H$2-5.42)</f>
        <v>5.2789505197848232</v>
      </c>
      <c r="H110" s="8">
        <f>0.6108*EXP(17.27*'Data 5day'!C110/('Data 5day'!C110+237.3))</f>
        <v>3.9825871656612759</v>
      </c>
      <c r="I110" s="8">
        <f>0.6108*EXP(17.27*'Data 5day'!D110/('Data 5day'!D110+237.3))</f>
        <v>2.5801527260359443</v>
      </c>
      <c r="J110" s="8">
        <f t="shared" si="5"/>
        <v>3.2813699458486099</v>
      </c>
      <c r="K110" s="8">
        <f>(I110*'Data 5day'!F110+H110*'Data 5day'!G110)/200</f>
        <v>2.5670614230313813</v>
      </c>
      <c r="L110" s="8">
        <f>24*60/PI()*0.0082*B110*(D110*SIN('Data 5day'!$E$2)*SIN(C110)+COS('Data 5day'!$E$2)*COS(C110)*SIN(D110))</f>
        <v>0.85199938777313189</v>
      </c>
      <c r="M110" s="8">
        <f>(0.75+2/100000*'Data 5day'!$E$3)*L110</f>
        <v>0.64786033446268942</v>
      </c>
      <c r="N110" s="8">
        <f>(0.25+0.5*(1-'Data 5day'!H110/8))*L110</f>
        <v>0.21299984694328297</v>
      </c>
      <c r="O110" s="8">
        <f t="shared" si="6"/>
        <v>0.16400988214632789</v>
      </c>
      <c r="P110" s="8">
        <f>4.903*(10^(-9))*(0.34-0.14*SQRT(K110))*(1.35*(N110/M110)-0.35)*(('Data 4day'!C110+273.16)^4+('Data 4day'!D110+273.16)^4)/2</f>
        <v>0.42144840528708144</v>
      </c>
      <c r="Q110" s="8">
        <f t="shared" si="7"/>
        <v>-0.25743852314075355</v>
      </c>
    </row>
    <row r="111" spans="1:17" s="39" customFormat="1" ht="38.1" customHeight="1" x14ac:dyDescent="0.3">
      <c r="A111" s="38">
        <v>43723</v>
      </c>
      <c r="B111" s="8">
        <f>1+0.033*COS(2*'Data 5day'!A110*PI()/365)</f>
        <v>0.99061614681972687</v>
      </c>
      <c r="C111" s="8">
        <f>0.409*SIN(((2*PI()*'Data 5day'!A110)/365)-1.39)</f>
        <v>4.3899793651961491E-2</v>
      </c>
      <c r="D111" s="8">
        <f>ACOS(-TAN('Data 5day'!$E$2*PI()/180)*TAN(C111))</f>
        <v>1.584723126728568</v>
      </c>
      <c r="E111" s="23">
        <f>('Data 5day'!C111+'Data 5day'!D111)/2</f>
        <v>27.6</v>
      </c>
      <c r="F111" s="8">
        <f t="shared" si="4"/>
        <v>0.2156560781610482</v>
      </c>
      <c r="G111" s="8">
        <f>'Data 5day'!E110*4.87/LN(67.8*'Data 5day'!$H$2-5.42)</f>
        <v>3.6119135135369844</v>
      </c>
      <c r="H111" s="8">
        <f>0.6108*EXP(17.27*'Data 5day'!C111/('Data 5day'!C111+237.3))</f>
        <v>4.7547753962618131</v>
      </c>
      <c r="I111" s="8">
        <f>0.6108*EXP(17.27*'Data 5day'!D111/('Data 5day'!D111+237.3))</f>
        <v>2.8436029029276386</v>
      </c>
      <c r="J111" s="8">
        <f t="shared" si="5"/>
        <v>3.7991891495947261</v>
      </c>
      <c r="K111" s="8">
        <f>(I111*'Data 5day'!F111+H111*'Data 5day'!G111)/200</f>
        <v>2.8154137593100028</v>
      </c>
      <c r="L111" s="8">
        <f>24*60/PI()*0.0082*B111*(D111*SIN('Data 5day'!$E$2)*SIN(C111)+COS('Data 5day'!$E$2)*COS(C111)*SIN(D111))</f>
        <v>0.89251903204935479</v>
      </c>
      <c r="M111" s="8">
        <f>(0.75+2/100000*'Data 5day'!$E$3)*L111</f>
        <v>0.6786714719703294</v>
      </c>
      <c r="N111" s="8">
        <f>(0.25+0.5*(1-'Data 5day'!H111/8))*L111</f>
        <v>0.2231297580123387</v>
      </c>
      <c r="O111" s="8">
        <f t="shared" si="6"/>
        <v>0.1718099136695008</v>
      </c>
      <c r="P111" s="8">
        <f>4.903*(10^(-9))*(0.34-0.14*SQRT(K111))*(1.35*(N111/M111)-0.35)*(('Data 4day'!C111+273.16)^4+('Data 4day'!D111+273.16)^4)/2</f>
        <v>0.38736265255581848</v>
      </c>
      <c r="Q111" s="8">
        <f t="shared" si="7"/>
        <v>-0.21555273888631768</v>
      </c>
    </row>
    <row r="112" spans="1:17" s="39" customFormat="1" ht="38.1" customHeight="1" x14ac:dyDescent="0.3">
      <c r="A112" s="38">
        <v>43724</v>
      </c>
      <c r="B112" s="8">
        <f>1+0.033*COS(2*'Data 5day'!A111*PI()/365)</f>
        <v>0.9911621279296482</v>
      </c>
      <c r="C112" s="8">
        <f>0.409*SIN(((2*PI()*'Data 5day'!A111)/365)-1.39)</f>
        <v>3.6893698565152948E-2</v>
      </c>
      <c r="D112" s="8">
        <f>ACOS(-TAN('Data 5day'!$E$2*PI()/180)*TAN(C112))</f>
        <v>1.5824981873603101</v>
      </c>
      <c r="E112" s="23">
        <f>('Data 5day'!C112+'Data 5day'!D112)/2</f>
        <v>26.7</v>
      </c>
      <c r="F112" s="8">
        <f t="shared" si="4"/>
        <v>0.20597415419609683</v>
      </c>
      <c r="G112" s="8">
        <f>'Data 5day'!E111*4.87/LN(67.8*'Data 5day'!$H$2-5.42)</f>
        <v>3.8897530145782908</v>
      </c>
      <c r="H112" s="8">
        <f>0.6108*EXP(17.27*'Data 5day'!C112/('Data 5day'!C112+237.3))</f>
        <v>4.4670786642686746</v>
      </c>
      <c r="I112" s="8">
        <f>0.6108*EXP(17.27*'Data 5day'!D112/('Data 5day'!D112+237.3))</f>
        <v>2.7255876066054592</v>
      </c>
      <c r="J112" s="8">
        <f t="shared" si="5"/>
        <v>3.5963331354370669</v>
      </c>
      <c r="K112" s="8">
        <f>(I112*'Data 5day'!F112+H112*'Data 5day'!G112)/200</f>
        <v>2.6431476962081546</v>
      </c>
      <c r="L112" s="8">
        <f>24*60/PI()*0.0082*B112*(D112*SIN('Data 5day'!$E$2)*SIN(C112)+COS('Data 5day'!$E$2)*COS(C112)*SIN(D112))</f>
        <v>0.93299971666766834</v>
      </c>
      <c r="M112" s="8">
        <f>(0.75+2/100000*'Data 5day'!$E$3)*L112</f>
        <v>0.709452984554095</v>
      </c>
      <c r="N112" s="8">
        <f>(0.25+0.5*(1-'Data 5day'!H112/8))*L112</f>
        <v>0.23324992916691709</v>
      </c>
      <c r="O112" s="8">
        <f t="shared" si="6"/>
        <v>0.17960244545852616</v>
      </c>
      <c r="P112" s="8">
        <f>4.903*(10^(-9))*(0.34-0.14*SQRT(K112))*(1.35*(N112/M112)-0.35)*(('Data 4day'!C112+273.16)^4+('Data 4day'!D112+273.16)^4)/2</f>
        <v>0.41868180081141132</v>
      </c>
      <c r="Q112" s="8">
        <f t="shared" si="7"/>
        <v>-0.23907935535288516</v>
      </c>
    </row>
    <row r="113" spans="1:17" s="39" customFormat="1" ht="38.1" customHeight="1" x14ac:dyDescent="0.3">
      <c r="A113" s="38">
        <v>43725</v>
      </c>
      <c r="B113" s="8">
        <f>1+0.033*COS(2*'Data 5day'!A112*PI()/365)</f>
        <v>0.99171072789180092</v>
      </c>
      <c r="C113" s="8">
        <f>0.409*SIN(((2*PI()*'Data 5day'!A112)/365)-1.39)</f>
        <v>2.9876671079227975E-2</v>
      </c>
      <c r="D113" s="8">
        <f>ACOS(-TAN('Data 5day'!$E$2*PI()/180)*TAN(C113))</f>
        <v>1.580270987216408</v>
      </c>
      <c r="E113" s="23">
        <f>('Data 5day'!C113+'Data 5day'!D113)/2</f>
        <v>25.9</v>
      </c>
      <c r="F113" s="8">
        <f t="shared" si="4"/>
        <v>0.19767751536034411</v>
      </c>
      <c r="G113" s="8">
        <f>'Data 5day'!E112*4.87/LN(67.8*'Data 5day'!$H$2-5.42)</f>
        <v>4.7232715177022104</v>
      </c>
      <c r="H113" s="8">
        <f>0.6108*EXP(17.27*'Data 5day'!C113/('Data 5day'!C113+237.3))</f>
        <v>4.2430650587590133</v>
      </c>
      <c r="I113" s="8">
        <f>0.6108*EXP(17.27*'Data 5day'!D113/('Data 5day'!D113+237.3))</f>
        <v>2.6118719061836697</v>
      </c>
      <c r="J113" s="8">
        <f t="shared" si="5"/>
        <v>3.4274684824713413</v>
      </c>
      <c r="K113" s="8">
        <f>(I113*'Data 5day'!F113+H113*'Data 5day'!G113)/200</f>
        <v>2.5597273278690187</v>
      </c>
      <c r="L113" s="8">
        <f>24*60/PI()*0.0082*B113*(D113*SIN('Data 5day'!$E$2)*SIN(C113)+COS('Data 5day'!$E$2)*COS(C113)*SIN(D113))</f>
        <v>0.9734269380382945</v>
      </c>
      <c r="M113" s="8">
        <f>(0.75+2/100000*'Data 5day'!$E$3)*L113</f>
        <v>0.74019384368431906</v>
      </c>
      <c r="N113" s="8">
        <f>(0.25+0.5*(1-'Data 5day'!H113/8))*L113</f>
        <v>0.24335673450957362</v>
      </c>
      <c r="O113" s="8">
        <f t="shared" si="6"/>
        <v>0.1873846855723717</v>
      </c>
      <c r="P113" s="8">
        <f>4.903*(10^(-9))*(0.34-0.14*SQRT(K113))*(1.35*(N113/M113)-0.35)*(('Data 4day'!C113+273.16)^4+('Data 4day'!D113+273.16)^4)/2</f>
        <v>0.43026277977962846</v>
      </c>
      <c r="Q113" s="8">
        <f t="shared" si="7"/>
        <v>-0.24287809420725676</v>
      </c>
    </row>
    <row r="114" spans="1:17" s="39" customFormat="1" ht="38.1" customHeight="1" x14ac:dyDescent="0.3">
      <c r="A114" s="38">
        <v>43726</v>
      </c>
      <c r="B114" s="8">
        <f>1+0.033*COS(2*'Data 5day'!A113*PI()/365)</f>
        <v>0.99226178414417643</v>
      </c>
      <c r="C114" s="8">
        <f>0.409*SIN(((2*PI()*'Data 5day'!A113)/365)-1.39)</f>
        <v>2.2850790490871208E-2</v>
      </c>
      <c r="D114" s="8">
        <f>ACOS(-TAN('Data 5day'!$E$2*PI()/180)*TAN(C114))</f>
        <v>1.5780419597760444</v>
      </c>
      <c r="E114" s="23">
        <f>('Data 5day'!C114+'Data 5day'!D114)/2</f>
        <v>26.049999999999997</v>
      </c>
      <c r="F114" s="8">
        <f t="shared" si="4"/>
        <v>0.19921133453623621</v>
      </c>
      <c r="G114" s="8">
        <f>'Data 5day'!E113*4.87/LN(67.8*'Data 5day'!$H$2-5.42)</f>
        <v>4.7232715177022104</v>
      </c>
      <c r="H114" s="8">
        <f>0.6108*EXP(17.27*'Data 5day'!C114/('Data 5day'!C114+237.3))</f>
        <v>4.3413906376622462</v>
      </c>
      <c r="I114" s="8">
        <f>0.6108*EXP(17.27*'Data 5day'!D114/('Data 5day'!D114+237.3))</f>
        <v>2.5959699942202965</v>
      </c>
      <c r="J114" s="8">
        <f t="shared" si="5"/>
        <v>3.4686803159412714</v>
      </c>
      <c r="K114" s="8">
        <f>(I114*'Data 5day'!F114+H114*'Data 5day'!G114)/200</f>
        <v>2.5440263768045615</v>
      </c>
      <c r="L114" s="8">
        <f>24*60/PI()*0.0082*B114*(D114*SIN('Data 5day'!$E$2)*SIN(C114)+COS('Data 5day'!$E$2)*COS(C114)*SIN(D114))</f>
        <v>1.0137862769800072</v>
      </c>
      <c r="M114" s="8">
        <f>(0.75+2/100000*'Data 5day'!$E$3)*L114</f>
        <v>0.77088308501559744</v>
      </c>
      <c r="N114" s="8">
        <f>(0.25+0.5*(1-'Data 5day'!H114/8))*L114</f>
        <v>0.44353149617875315</v>
      </c>
      <c r="O114" s="8">
        <f t="shared" si="6"/>
        <v>0.34151925205763994</v>
      </c>
      <c r="P114" s="8">
        <f>4.903*(10^(-9))*(0.34-0.14*SQRT(K114))*(1.35*(N114/M114)-0.35)*(('Data 4day'!C114+273.16)^4+('Data 4day'!D114+273.16)^4)/2</f>
        <v>1.9652452418664452</v>
      </c>
      <c r="Q114" s="8">
        <f t="shared" si="7"/>
        <v>-1.6237259898088052</v>
      </c>
    </row>
    <row r="115" spans="1:17" s="39" customFormat="1" ht="38.1" customHeight="1" x14ac:dyDescent="0.3">
      <c r="A115" s="38">
        <v>43727</v>
      </c>
      <c r="B115" s="8">
        <f>1+0.033*COS(2*'Data 5day'!A114*PI()/365)</f>
        <v>0.99281513339691441</v>
      </c>
      <c r="C115" s="8">
        <f>0.409*SIN(((2*PI()*'Data 5day'!A114)/365)-1.39)</f>
        <v>1.5818138720131186E-2</v>
      </c>
      <c r="D115" s="8">
        <f>ACOS(-TAN('Data 5day'!$E$2*PI()/180)*TAN(C115))</f>
        <v>1.5758115368591012</v>
      </c>
      <c r="E115" s="23">
        <f>('Data 5day'!C115+'Data 5day'!D115)/2</f>
        <v>26.25</v>
      </c>
      <c r="F115" s="8">
        <f t="shared" si="4"/>
        <v>0.2012719980595416</v>
      </c>
      <c r="G115" s="8">
        <f>'Data 5day'!E114*4.87/LN(67.8*'Data 5day'!$H$2-5.42)</f>
        <v>5.2789505197848232</v>
      </c>
      <c r="H115" s="8">
        <f>0.6108*EXP(17.27*'Data 5day'!C115/('Data 5day'!C115+237.3))</f>
        <v>4.2674631045407558</v>
      </c>
      <c r="I115" s="8">
        <f>0.6108*EXP(17.27*'Data 5day'!D115/('Data 5day'!D115+237.3))</f>
        <v>2.7090824052161175</v>
      </c>
      <c r="J115" s="8">
        <f t="shared" si="5"/>
        <v>3.4882727548784365</v>
      </c>
      <c r="K115" s="8">
        <f>(I115*'Data 5day'!F115+H115*'Data 5day'!G115)/200</f>
        <v>2.5485103423233104</v>
      </c>
      <c r="L115" s="8">
        <f>24*60/PI()*0.0082*B115*(D115*SIN('Data 5day'!$E$2)*SIN(C115)+COS('Data 5day'!$E$2)*COS(C115)*SIN(D115))</f>
        <v>1.0540634088657692</v>
      </c>
      <c r="M115" s="8">
        <f>(0.75+2/100000*'Data 5day'!$E$3)*L115</f>
        <v>0.80150981610153083</v>
      </c>
      <c r="N115" s="8">
        <f>(0.25+0.5*(1-'Data 5day'!H115/8))*L115</f>
        <v>0.2635158522164423</v>
      </c>
      <c r="O115" s="8">
        <f t="shared" si="6"/>
        <v>0.20290720620666058</v>
      </c>
      <c r="P115" s="8">
        <f>4.903*(10^(-9))*(0.34-0.14*SQRT(K115))*(1.35*(N115/M115)-0.35)*(('Data 4day'!C115+273.16)^4+('Data 4day'!D115+273.16)^4)/2</f>
        <v>0.43104739026948924</v>
      </c>
      <c r="Q115" s="8">
        <f t="shared" si="7"/>
        <v>-0.22814018406282865</v>
      </c>
    </row>
    <row r="116" spans="1:17" s="39" customFormat="1" ht="38.1" customHeight="1" x14ac:dyDescent="0.3">
      <c r="A116" s="38">
        <v>43728</v>
      </c>
      <c r="B116" s="8">
        <f>1+0.033*COS(2*'Data 5day'!A115*PI()/365)</f>
        <v>0.99337061168068908</v>
      </c>
      <c r="C116" s="8">
        <f>0.409*SIN(((2*PI()*'Data 5day'!A115)/365)-1.39)</f>
        <v>8.7807996935049988E-3</v>
      </c>
      <c r="D116" s="8">
        <f>ACOS(-TAN('Data 5day'!$E$2*PI()/180)*TAN(C116))</f>
        <v>1.5735801490133321</v>
      </c>
      <c r="E116" s="23">
        <f>('Data 5day'!C116+'Data 5day'!D116)/2</f>
        <v>25.35</v>
      </c>
      <c r="F116" s="8">
        <f t="shared" si="4"/>
        <v>0.1921382761319867</v>
      </c>
      <c r="G116" s="8">
        <f>'Data 5day'!E115*4.87/LN(67.8*'Data 5day'!$H$2-5.42)</f>
        <v>5.0011110187435168</v>
      </c>
      <c r="H116" s="8">
        <f>0.6108*EXP(17.27*'Data 5day'!C116/('Data 5day'!C116+237.3))</f>
        <v>4.0756492057609837</v>
      </c>
      <c r="I116" s="8">
        <f>0.6108*EXP(17.27*'Data 5day'!D116/('Data 5day'!D116+237.3))</f>
        <v>2.548770598472057</v>
      </c>
      <c r="J116" s="8">
        <f t="shared" si="5"/>
        <v>3.3122099021165203</v>
      </c>
      <c r="K116" s="8">
        <f>(I116*'Data 5day'!F116+H116*'Data 5day'!G116)/200</f>
        <v>2.64350326402778</v>
      </c>
      <c r="L116" s="8">
        <f>24*60/PI()*0.0082*B116*(D116*SIN('Data 5day'!$E$2)*SIN(C116)+COS('Data 5day'!$E$2)*COS(C116)*SIN(D116))</f>
        <v>1.0942441137473062</v>
      </c>
      <c r="M116" s="8">
        <f>(0.75+2/100000*'Data 5day'!$E$3)*L116</f>
        <v>0.83206322409345157</v>
      </c>
      <c r="N116" s="8">
        <f>(0.25+0.5*(1-'Data 5day'!H116/8))*L116</f>
        <v>0.27356102843682656</v>
      </c>
      <c r="O116" s="8">
        <f t="shared" si="6"/>
        <v>0.21064199189635646</v>
      </c>
      <c r="P116" s="8">
        <f>4.903*(10^(-9))*(0.34-0.14*SQRT(K116))*(1.35*(N116/M116)-0.35)*(('Data 4day'!C116+273.16)^4+('Data 4day'!D116+273.16)^4)/2</f>
        <v>0.40651059569679482</v>
      </c>
      <c r="Q116" s="8">
        <f t="shared" si="7"/>
        <v>-0.19586860380043836</v>
      </c>
    </row>
    <row r="117" spans="1:17" s="39" customFormat="1" ht="38.1" customHeight="1" x14ac:dyDescent="0.3">
      <c r="A117" s="38">
        <v>43729</v>
      </c>
      <c r="B117" s="8">
        <f>1+0.033*COS(2*'Data 5day'!A116*PI()/365)</f>
        <v>0.99392805439529652</v>
      </c>
      <c r="C117" s="8">
        <f>0.409*SIN(((2*PI()*'Data 5day'!A116)/365)-1.39)</f>
        <v>1.7408587264244454E-3</v>
      </c>
      <c r="D117" s="8">
        <f>ACOS(-TAN('Data 5day'!$E$2*PI()/180)*TAN(C117))</f>
        <v>1.5713482259043394</v>
      </c>
      <c r="E117" s="23">
        <f>('Data 5day'!C117+'Data 5day'!D117)/2</f>
        <v>26.799999999999997</v>
      </c>
      <c r="F117" s="8">
        <f t="shared" si="4"/>
        <v>0.20703153059292448</v>
      </c>
      <c r="G117" s="8">
        <f>'Data 5day'!E116*4.87/LN(67.8*'Data 5day'!$H$2-5.42)</f>
        <v>4.445432016660904</v>
      </c>
      <c r="H117" s="8">
        <f>0.6108*EXP(17.27*'Data 5day'!C117/('Data 5day'!C117+237.3))</f>
        <v>4.5439995866454055</v>
      </c>
      <c r="I117" s="8">
        <f>0.6108*EXP(17.27*'Data 5day'!D117/('Data 5day'!D117+237.3))</f>
        <v>2.7090824052161175</v>
      </c>
      <c r="J117" s="8">
        <f t="shared" si="5"/>
        <v>3.6265409959307613</v>
      </c>
      <c r="K117" s="8">
        <f>(I117*'Data 5day'!F117+H117*'Data 5day'!G117)/200</f>
        <v>2.6858814902430042</v>
      </c>
      <c r="L117" s="8">
        <f>24*60/PI()*0.0082*B117*(D117*SIN('Data 5day'!$E$2)*SIN(C117)+COS('Data 5day'!$E$2)*COS(C117)*SIN(D117))</f>
        <v>1.1343142864402269</v>
      </c>
      <c r="M117" s="8">
        <f>(0.75+2/100000*'Data 5day'!$E$3)*L117</f>
        <v>0.86253258340914851</v>
      </c>
      <c r="N117" s="8">
        <f>(0.25+0.5*(1-'Data 5day'!H117/8))*L117</f>
        <v>0.35447321451257091</v>
      </c>
      <c r="O117" s="8">
        <f t="shared" si="6"/>
        <v>0.27294437517467962</v>
      </c>
      <c r="P117" s="8">
        <f>4.903*(10^(-9))*(0.34-0.14*SQRT(K117))*(1.35*(N117/M117)-0.35)*(('Data 4day'!C117+273.16)^4+('Data 4day'!D117+273.16)^4)/2</f>
        <v>0.8891415985126262</v>
      </c>
      <c r="Q117" s="8">
        <f t="shared" si="7"/>
        <v>-0.61619722333794658</v>
      </c>
    </row>
    <row r="118" spans="1:17" s="39" customFormat="1" ht="38.1" customHeight="1" x14ac:dyDescent="0.3">
      <c r="A118" s="38">
        <v>43730</v>
      </c>
      <c r="B118" s="8">
        <f>1+0.033*COS(2*'Data 5day'!A117*PI()/365)</f>
        <v>0.99448729635843003</v>
      </c>
      <c r="C118" s="8">
        <f>0.409*SIN(((2*PI()*'Data 5day'!A117)/365)-1.39)</f>
        <v>-5.2995980946671916E-3</v>
      </c>
      <c r="D118" s="8">
        <f>ACOS(-TAN('Data 5day'!$E$2*PI()/180)*TAN(C118))</f>
        <v>1.5691161967074931</v>
      </c>
      <c r="E118" s="23">
        <f>('Data 5day'!C118+'Data 5day'!D118)/2</f>
        <v>26.95</v>
      </c>
      <c r="F118" s="8">
        <f t="shared" si="4"/>
        <v>0.20862615347804067</v>
      </c>
      <c r="G118" s="8">
        <f>'Data 5day'!E117*4.87/LN(67.8*'Data 5day'!$H$2-5.42)</f>
        <v>5.5567900208261287</v>
      </c>
      <c r="H118" s="8">
        <f>0.6108*EXP(17.27*'Data 5day'!C118/('Data 5day'!C118+237.3))</f>
        <v>4.6747601804976453</v>
      </c>
      <c r="I118" s="8">
        <f>0.6108*EXP(17.27*'Data 5day'!D118/('Data 5day'!D118+237.3))</f>
        <v>2.6763336594163714</v>
      </c>
      <c r="J118" s="8">
        <f t="shared" si="5"/>
        <v>3.6755469199570081</v>
      </c>
      <c r="K118" s="8">
        <f>(I118*'Data 5day'!F118+H118*'Data 5day'!G118)/200</f>
        <v>2.7093016187354033</v>
      </c>
      <c r="L118" s="8">
        <f>24*60/PI()*0.0082*B118*(D118*SIN('Data 5day'!$E$2)*SIN(C118)+COS('Data 5day'!$E$2)*COS(C118)*SIN(D118))</f>
        <v>1.1742599465509753</v>
      </c>
      <c r="M118" s="8">
        <f>(0.75+2/100000*'Data 5day'!$E$3)*L118</f>
        <v>0.89290726335736159</v>
      </c>
      <c r="N118" s="8">
        <f>(0.25+0.5*(1-'Data 5day'!H118/8))*L118</f>
        <v>0.3669562332971798</v>
      </c>
      <c r="O118" s="8">
        <f t="shared" si="6"/>
        <v>0.28255629963882845</v>
      </c>
      <c r="P118" s="8">
        <f>4.903*(10^(-9))*(0.34-0.14*SQRT(K118))*(1.35*(N118/M118)-0.35)*(('Data 4day'!C118+273.16)^4+('Data 4day'!D118+273.16)^4)/2</f>
        <v>0.9016373565948459</v>
      </c>
      <c r="Q118" s="8">
        <f t="shared" si="7"/>
        <v>-0.61908105695601745</v>
      </c>
    </row>
    <row r="119" spans="1:17" s="39" customFormat="1" ht="38.1" customHeight="1" x14ac:dyDescent="0.3">
      <c r="A119" s="38">
        <v>43731</v>
      </c>
      <c r="B119" s="8">
        <f>1+0.033*COS(2*'Data 5day'!A118*PI()/365)</f>
        <v>0.99504817185462646</v>
      </c>
      <c r="C119" s="8">
        <f>0.409*SIN(((2*PI()*'Data 5day'!A118)/365)-1.39)</f>
        <v>-1.2338484530469047E-2</v>
      </c>
      <c r="D119" s="8">
        <f>ACOS(-TAN('Data 5day'!$E$2*PI()/180)*TAN(C119))</f>
        <v>1.5668844905009247</v>
      </c>
      <c r="E119" s="23">
        <f>('Data 5day'!C119+'Data 5day'!D119)/2</f>
        <v>27.1</v>
      </c>
      <c r="F119" s="8">
        <f t="shared" si="4"/>
        <v>0.21023109299087567</v>
      </c>
      <c r="G119" s="8">
        <f>'Data 5day'!E118*4.87/LN(67.8*'Data 5day'!$H$2-5.42)</f>
        <v>3.334074012495678</v>
      </c>
      <c r="H119" s="8">
        <f>0.6108*EXP(17.27*'Data 5day'!C119/('Data 5day'!C119+237.3))</f>
        <v>4.5959173166475438</v>
      </c>
      <c r="I119" s="8">
        <f>0.6108*EXP(17.27*'Data 5day'!D119/('Data 5day'!D119+237.3))</f>
        <v>2.7756312335019815</v>
      </c>
      <c r="J119" s="8">
        <f t="shared" si="5"/>
        <v>3.6857742750747624</v>
      </c>
      <c r="K119" s="8">
        <f>(I119*'Data 5day'!F119+H119*'Data 5day'!G119)/200</f>
        <v>2.6058106601246154</v>
      </c>
      <c r="L119" s="8">
        <f>24*60/PI()*0.0082*B119*(D119*SIN('Data 5day'!$E$2)*SIN(C119)+COS('Data 5day'!$E$2)*COS(C119)*SIN(D119))</f>
        <v>1.2140672484267576</v>
      </c>
      <c r="M119" s="8">
        <f>(0.75+2/100000*'Data 5day'!$E$3)*L119</f>
        <v>0.9231767357037064</v>
      </c>
      <c r="N119" s="8">
        <f>(0.25+0.5*(1-'Data 5day'!H119/8))*L119</f>
        <v>0.3035168121066894</v>
      </c>
      <c r="O119" s="8">
        <f t="shared" si="6"/>
        <v>0.23370794532215083</v>
      </c>
      <c r="P119" s="8">
        <f>4.903*(10^(-9))*(0.34-0.14*SQRT(K119))*(1.35*(N119/M119)-0.35)*(('Data 4day'!C119+273.16)^4+('Data 4day'!D119+273.16)^4)/2</f>
        <v>0.4268711018423747</v>
      </c>
      <c r="Q119" s="8">
        <f t="shared" si="7"/>
        <v>-0.19316315652022387</v>
      </c>
    </row>
    <row r="120" spans="1:17" s="39" customFormat="1" ht="38.1" customHeight="1" x14ac:dyDescent="0.3">
      <c r="A120" s="38">
        <v>43732</v>
      </c>
      <c r="B120" s="8">
        <f>1+0.033*COS(2*'Data 5day'!A119*PI()/365)</f>
        <v>0.99561051468437156</v>
      </c>
      <c r="C120" s="8">
        <f>0.409*SIN(((2*PI()*'Data 5day'!A119)/365)-1.39)</f>
        <v>-1.9373714807017859E-2</v>
      </c>
      <c r="D120" s="8">
        <f>ACOS(-TAN('Data 5day'!$E$2*PI()/180)*TAN(C120))</f>
        <v>1.564653536658736</v>
      </c>
      <c r="E120" s="23">
        <f>('Data 5day'!C120+'Data 5day'!D120)/2</f>
        <v>26.9</v>
      </c>
      <c r="F120" s="8">
        <f t="shared" si="4"/>
        <v>0.20809346882072433</v>
      </c>
      <c r="G120" s="8">
        <f>'Data 5day'!E119*4.87/LN(67.8*'Data 5day'!$H$2-5.42)</f>
        <v>3.0562345114543712</v>
      </c>
      <c r="H120" s="8">
        <f>0.6108*EXP(17.27*'Data 5day'!C120/('Data 5day'!C120+237.3))</f>
        <v>4.3166253828706109</v>
      </c>
      <c r="I120" s="8">
        <f>0.6108*EXP(17.27*'Data 5day'!D120/('Data 5day'!D120+237.3))</f>
        <v>2.8955307729089892</v>
      </c>
      <c r="J120" s="8">
        <f t="shared" si="5"/>
        <v>3.6060780778898001</v>
      </c>
      <c r="K120" s="8">
        <f>(I120*'Data 5day'!F120+H120*'Data 5day'!G120)/200</f>
        <v>2.7392078082466131</v>
      </c>
      <c r="L120" s="8">
        <f>24*60/PI()*0.0082*B120*(D120*SIN('Data 5day'!$E$2)*SIN(C120)+COS('Data 5day'!$E$2)*COS(C120)*SIN(D120))</f>
        <v>1.2537224910094165</v>
      </c>
      <c r="M120" s="8">
        <f>(0.75+2/100000*'Data 5day'!$E$3)*L120</f>
        <v>0.95333058216356026</v>
      </c>
      <c r="N120" s="8">
        <f>(0.25+0.5*(1-'Data 5day'!H120/8))*L120</f>
        <v>0.31343062275235412</v>
      </c>
      <c r="O120" s="8">
        <f t="shared" si="6"/>
        <v>0.24134157951931268</v>
      </c>
      <c r="P120" s="8">
        <f>4.903*(10^(-9))*(0.34-0.14*SQRT(K120))*(1.35*(N120/M120)-0.35)*(('Data 4day'!C120+273.16)^4+('Data 4day'!D120+273.16)^4)/2</f>
        <v>0.40503721455425207</v>
      </c>
      <c r="Q120" s="8">
        <f t="shared" si="7"/>
        <v>-0.16369563503493939</v>
      </c>
    </row>
    <row r="121" spans="1:17" s="39" customFormat="1" ht="38.1" customHeight="1" x14ac:dyDescent="0.3">
      <c r="A121" s="38">
        <v>43733</v>
      </c>
      <c r="B121" s="8">
        <f>1+0.033*COS(2*'Data 5day'!A120*PI()/365)</f>
        <v>0.99617415821334843</v>
      </c>
      <c r="C121" s="8">
        <f>0.409*SIN(((2*PI()*'Data 5day'!A120)/365)-1.39)</f>
        <v>-2.6403204233750699E-2</v>
      </c>
      <c r="D121" s="8">
        <f>ACOS(-TAN('Data 5day'!$E$2*PI()/180)*TAN(C121))</f>
        <v>1.5624237652435551</v>
      </c>
      <c r="E121" s="23">
        <f>('Data 5day'!C121+'Data 5day'!D121)/2</f>
        <v>25.35</v>
      </c>
      <c r="F121" s="8">
        <f t="shared" si="4"/>
        <v>0.1921382761319867</v>
      </c>
      <c r="G121" s="8">
        <f>'Data 5day'!E120*4.87/LN(67.8*'Data 5day'!$H$2-5.42)</f>
        <v>2.222716008330452</v>
      </c>
      <c r="H121" s="8">
        <f>0.6108*EXP(17.27*'Data 5day'!C121/('Data 5day'!C121+237.3))</f>
        <v>4.0756492057609837</v>
      </c>
      <c r="I121" s="8">
        <f>0.6108*EXP(17.27*'Data 5day'!D121/('Data 5day'!D121+237.3))</f>
        <v>2.548770598472057</v>
      </c>
      <c r="J121" s="8">
        <f t="shared" si="5"/>
        <v>3.3122099021165203</v>
      </c>
      <c r="K121" s="8">
        <f>(I121*'Data 5day'!F121+H121*'Data 5day'!G121)/200</f>
        <v>2.64350326402778</v>
      </c>
      <c r="L121" s="8">
        <f>24*60/PI()*0.0082*B121*(D121*SIN('Data 5day'!$E$2)*SIN(C121)+COS('Data 5day'!$E$2)*COS(C121)*SIN(D121))</f>
        <v>1.2932121275742106</v>
      </c>
      <c r="M121" s="8">
        <f>(0.75+2/100000*'Data 5day'!$E$3)*L121</f>
        <v>0.98335850180742967</v>
      </c>
      <c r="N121" s="8">
        <f>(0.25+0.5*(1-'Data 5day'!H121/8))*L121</f>
        <v>0.32330303189355264</v>
      </c>
      <c r="O121" s="8">
        <f t="shared" si="6"/>
        <v>0.24894333455803555</v>
      </c>
      <c r="P121" s="8">
        <f>4.903*(10^(-9))*(0.34-0.14*SQRT(K121))*(1.35*(N121/M121)-0.35)*(('Data 4day'!C121+273.16)^4+('Data 4day'!D121+273.16)^4)/2</f>
        <v>0.41834309258319319</v>
      </c>
      <c r="Q121" s="8">
        <f t="shared" si="7"/>
        <v>-0.16939975802515764</v>
      </c>
    </row>
    <row r="122" spans="1:17" s="39" customFormat="1" ht="38.1" customHeight="1" x14ac:dyDescent="0.3">
      <c r="A122" s="38">
        <v>43734</v>
      </c>
      <c r="B122" s="8">
        <f>1+0.033*COS(2*'Data 5day'!A121*PI()/365)</f>
        <v>0.99673893542181524</v>
      </c>
      <c r="C122" s="8">
        <f>0.409*SIN(((2*PI()*'Data 5day'!A121)/365)-1.39)</f>
        <v>-3.3424869821240911E-2</v>
      </c>
      <c r="D122" s="8">
        <f>ACOS(-TAN('Data 5day'!$E$2*PI()/180)*TAN(C122))</f>
        <v>1.5601956073975849</v>
      </c>
      <c r="E122" s="23">
        <f>('Data 5day'!C122+'Data 5day'!D122)/2</f>
        <v>26.799999999999997</v>
      </c>
      <c r="F122" s="8">
        <f t="shared" si="4"/>
        <v>0.20703153059292448</v>
      </c>
      <c r="G122" s="8">
        <f>'Data 5day'!E121*4.87/LN(67.8*'Data 5day'!$H$2-5.42)</f>
        <v>4.445432016660904</v>
      </c>
      <c r="H122" s="8">
        <f>0.6108*EXP(17.27*'Data 5day'!C122/('Data 5day'!C122+237.3))</f>
        <v>4.5439995866454055</v>
      </c>
      <c r="I122" s="8">
        <f>0.6108*EXP(17.27*'Data 5day'!D122/('Data 5day'!D122+237.3))</f>
        <v>2.7090824052161175</v>
      </c>
      <c r="J122" s="8">
        <f t="shared" si="5"/>
        <v>3.6265409959307613</v>
      </c>
      <c r="K122" s="8">
        <f>(I122*'Data 5day'!F122+H122*'Data 5day'!G122)/200</f>
        <v>2.6858814902430042</v>
      </c>
      <c r="L122" s="8">
        <f>24*60/PI()*0.0082*B122*(D122*SIN('Data 5day'!$E$2)*SIN(C122)+COS('Data 5day'!$E$2)*COS(C122)*SIN(D122))</f>
        <v>1.3325227753343254</v>
      </c>
      <c r="M122" s="8">
        <f>(0.75+2/100000*'Data 5day'!$E$3)*L122</f>
        <v>1.013250318364221</v>
      </c>
      <c r="N122" s="8">
        <f>(0.25+0.5*(1-'Data 5day'!H122/8))*L122</f>
        <v>0.4164133672919767</v>
      </c>
      <c r="O122" s="8">
        <f t="shared" si="6"/>
        <v>0.32063829281482209</v>
      </c>
      <c r="P122" s="8">
        <f>4.903*(10^(-9))*(0.34-0.14*SQRT(K122))*(1.35*(N122/M122)-0.35)*(('Data 4day'!C122+273.16)^4+('Data 4day'!D122+273.16)^4)/2</f>
        <v>0.88399142296379241</v>
      </c>
      <c r="Q122" s="8">
        <f t="shared" si="7"/>
        <v>-0.56335313014897026</v>
      </c>
    </row>
    <row r="123" spans="1:17" s="39" customFormat="1" ht="38.1" customHeight="1" x14ac:dyDescent="0.3">
      <c r="A123" s="38">
        <v>43735</v>
      </c>
      <c r="B123" s="8">
        <f>1+0.033*COS(2*'Data 5day'!A122*PI()/365)</f>
        <v>0.99730467895409602</v>
      </c>
      <c r="C123" s="8">
        <f>0.409*SIN(((2*PI()*'Data 5day'!A122)/365)-1.39)</f>
        <v>-4.0436630898435667E-2</v>
      </c>
      <c r="D123" s="8">
        <f>ACOS(-TAN('Data 5day'!$E$2*PI()/180)*TAN(C123))</f>
        <v>1.5579694957312693</v>
      </c>
      <c r="E123" s="23">
        <f>('Data 5day'!C123+'Data 5day'!D123)/2</f>
        <v>26.95</v>
      </c>
      <c r="F123" s="8">
        <f t="shared" si="4"/>
        <v>0.20862615347804067</v>
      </c>
      <c r="G123" s="8">
        <f>'Data 5day'!E122*4.87/LN(67.8*'Data 5day'!$H$2-5.42)</f>
        <v>5.5567900208261287</v>
      </c>
      <c r="H123" s="8">
        <f>0.6108*EXP(17.27*'Data 5day'!C123/('Data 5day'!C123+237.3))</f>
        <v>4.6747601804976453</v>
      </c>
      <c r="I123" s="8">
        <f>0.6108*EXP(17.27*'Data 5day'!D123/('Data 5day'!D123+237.3))</f>
        <v>2.6763336594163714</v>
      </c>
      <c r="J123" s="8">
        <f t="shared" si="5"/>
        <v>3.6755469199570081</v>
      </c>
      <c r="K123" s="8">
        <f>(I123*'Data 5day'!F123+H123*'Data 5day'!G123)/200</f>
        <v>2.7093016187354033</v>
      </c>
      <c r="L123" s="8">
        <f>24*60/PI()*0.0082*B123*(D123*SIN('Data 5day'!$E$2)*SIN(C123)+COS('Data 5day'!$E$2)*COS(C123)*SIN(D123))</f>
        <v>1.3716412248920837</v>
      </c>
      <c r="M123" s="8">
        <f>(0.75+2/100000*'Data 5day'!$E$3)*L123</f>
        <v>1.0429959874079404</v>
      </c>
      <c r="N123" s="8">
        <f>(0.25+0.5*(1-'Data 5day'!H123/8))*L123</f>
        <v>0.42863788277877618</v>
      </c>
      <c r="O123" s="8">
        <f t="shared" si="6"/>
        <v>0.33005116973965765</v>
      </c>
      <c r="P123" s="8">
        <f>4.903*(10^(-9))*(0.34-0.14*SQRT(K123))*(1.35*(N123/M123)-0.35)*(('Data 4day'!C123+273.16)^4+('Data 4day'!D123+273.16)^4)/2</f>
        <v>0.88347206790743138</v>
      </c>
      <c r="Q123" s="8">
        <f t="shared" si="7"/>
        <v>-0.55342089816777373</v>
      </c>
    </row>
    <row r="124" spans="1:17" s="39" customFormat="1" ht="38.1" customHeight="1" x14ac:dyDescent="0.3">
      <c r="A124" s="38">
        <v>43736</v>
      </c>
      <c r="B124" s="8">
        <f>1+0.033*COS(2*'Data 5day'!A123*PI()/365)</f>
        <v>0.99787122116817262</v>
      </c>
      <c r="C124" s="8">
        <f>0.409*SIN(((2*PI()*'Data 5day'!A123)/365)-1.39)</f>
        <v>-4.7436409729201254E-2</v>
      </c>
      <c r="D124" s="8">
        <f>ACOS(-TAN('Data 5day'!$E$2*PI()/180)*TAN(C124))</f>
        <v>1.5557458647087135</v>
      </c>
      <c r="E124" s="23">
        <f>('Data 5day'!C124+'Data 5day'!D124)/2</f>
        <v>27.1</v>
      </c>
      <c r="F124" s="8">
        <f t="shared" si="4"/>
        <v>0.21023109299087567</v>
      </c>
      <c r="G124" s="8">
        <f>'Data 5day'!E123*4.87/LN(67.8*'Data 5day'!$H$2-5.42)</f>
        <v>3.334074012495678</v>
      </c>
      <c r="H124" s="8">
        <f>0.6108*EXP(17.27*'Data 5day'!C124/('Data 5day'!C124+237.3))</f>
        <v>4.5959173166475438</v>
      </c>
      <c r="I124" s="8">
        <f>0.6108*EXP(17.27*'Data 5day'!D124/('Data 5day'!D124+237.3))</f>
        <v>2.7756312335019815</v>
      </c>
      <c r="J124" s="8">
        <f t="shared" si="5"/>
        <v>3.6857742750747624</v>
      </c>
      <c r="K124" s="8">
        <f>(I124*'Data 5day'!F124+H124*'Data 5day'!G124)/200</f>
        <v>2.6058106601246154</v>
      </c>
      <c r="L124" s="8">
        <f>24*60/PI()*0.0082*B124*(D124*SIN('Data 5day'!$E$2)*SIN(C124)+COS('Data 5day'!$E$2)*COS(C124)*SIN(D124))</f>
        <v>1.4105544495177897</v>
      </c>
      <c r="M124" s="8">
        <f>(0.75+2/100000*'Data 5day'!$E$3)*L124</f>
        <v>1.0725856034133272</v>
      </c>
      <c r="N124" s="8">
        <f>(0.25+0.5*(1-'Data 5day'!H124/8))*L124</f>
        <v>0.35263861237944744</v>
      </c>
      <c r="O124" s="8">
        <f t="shared" si="6"/>
        <v>0.27153173153217453</v>
      </c>
      <c r="P124" s="8">
        <f>4.903*(10^(-9))*(0.34-0.14*SQRT(K124))*(1.35*(N124/M124)-0.35)*(('Data 4day'!C124+273.16)^4+('Data 4day'!D124+273.16)^4)/2</f>
        <v>0.42548837014801777</v>
      </c>
      <c r="Q124" s="8">
        <f t="shared" si="7"/>
        <v>-0.15395663861584324</v>
      </c>
    </row>
    <row r="125" spans="1:17" s="39" customFormat="1" ht="38.1" customHeight="1" x14ac:dyDescent="0.3">
      <c r="A125" s="38">
        <v>43737</v>
      </c>
      <c r="B125" s="8">
        <f>1+0.033*COS(2*'Data 5day'!A124*PI()/365)</f>
        <v>0.99843839418535973</v>
      </c>
      <c r="C125" s="8">
        <f>0.409*SIN(((2*PI()*'Data 5day'!A124)/365)-1.39)</f>
        <v>-5.4422132128002149E-2</v>
      </c>
      <c r="D125" s="8">
        <f>ACOS(-TAN('Data 5day'!$E$2*PI()/180)*TAN(C125))</f>
        <v>1.5535251510289823</v>
      </c>
      <c r="E125" s="23">
        <f>('Data 5day'!C125+'Data 5day'!D125)/2</f>
        <v>26.9</v>
      </c>
      <c r="F125" s="8">
        <f t="shared" si="4"/>
        <v>0.20809346882072433</v>
      </c>
      <c r="G125" s="8">
        <f>'Data 5day'!E124*4.87/LN(67.8*'Data 5day'!$H$2-5.42)</f>
        <v>3.0562345114543712</v>
      </c>
      <c r="H125" s="8">
        <f>0.6108*EXP(17.27*'Data 5day'!C125/('Data 5day'!C125+237.3))</f>
        <v>4.3166253828706109</v>
      </c>
      <c r="I125" s="8">
        <f>0.6108*EXP(17.27*'Data 5day'!D125/('Data 5day'!D125+237.3))</f>
        <v>2.8955307729089892</v>
      </c>
      <c r="J125" s="8">
        <f t="shared" si="5"/>
        <v>3.6060780778898001</v>
      </c>
      <c r="K125" s="8">
        <f>(I125*'Data 5day'!F125+H125*'Data 5day'!G125)/200</f>
        <v>2.7392078082466131</v>
      </c>
      <c r="L125" s="8">
        <f>24*60/PI()*0.0082*B125*(D125*SIN('Data 5day'!$E$2)*SIN(C125)+COS('Data 5day'!$E$2)*COS(C125)*SIN(D125))</f>
        <v>1.4492496142373652</v>
      </c>
      <c r="M125" s="8">
        <f>(0.75+2/100000*'Data 5day'!$E$3)*L125</f>
        <v>1.1020094066660924</v>
      </c>
      <c r="N125" s="8">
        <f>(0.25+0.5*(1-'Data 5day'!H125/8))*L125</f>
        <v>0.3623124035593413</v>
      </c>
      <c r="O125" s="8">
        <f t="shared" si="6"/>
        <v>0.27898055074069283</v>
      </c>
      <c r="P125" s="8">
        <f>4.903*(10^(-9))*(0.34-0.14*SQRT(K125))*(1.35*(N125/M125)-0.35)*(('Data 4day'!C125+273.16)^4+('Data 4day'!D125+273.16)^4)/2</f>
        <v>0.40038892929712799</v>
      </c>
      <c r="Q125" s="8">
        <f t="shared" si="7"/>
        <v>-0.12140837855643516</v>
      </c>
    </row>
    <row r="126" spans="1:17" s="39" customFormat="1" ht="38.1" customHeight="1" x14ac:dyDescent="0.3">
      <c r="A126" s="38">
        <v>43738</v>
      </c>
      <c r="B126" s="8">
        <f>1+0.033*COS(2*'Data 5day'!A125*PI()/365)</f>
        <v>0.99900602994005205</v>
      </c>
      <c r="C126" s="8">
        <f>0.409*SIN(((2*PI()*'Data 5day'!A125)/365)-1.39)</f>
        <v>-6.1391728074528064E-2</v>
      </c>
      <c r="D126" s="8">
        <f>ACOS(-TAN('Data 5day'!$E$2*PI()/180)*TAN(C126))</f>
        <v>1.5513077940023974</v>
      </c>
      <c r="E126" s="23">
        <f>('Data 5day'!C126+'Data 5day'!D126)/2</f>
        <v>26.7</v>
      </c>
      <c r="F126" s="8">
        <f t="shared" si="4"/>
        <v>0.20597415419609683</v>
      </c>
      <c r="G126" s="8">
        <f>'Data 5day'!E125*4.87/LN(67.8*'Data 5day'!$H$2-5.42)</f>
        <v>2.222716008330452</v>
      </c>
      <c r="H126" s="8">
        <f>0.6108*EXP(17.27*'Data 5day'!C126/('Data 5day'!C126+237.3))</f>
        <v>4.4670786642686746</v>
      </c>
      <c r="I126" s="8">
        <f>0.6108*EXP(17.27*'Data 5day'!D126/('Data 5day'!D126+237.3))</f>
        <v>2.7255876066054592</v>
      </c>
      <c r="J126" s="8">
        <f t="shared" si="5"/>
        <v>3.5963331354370669</v>
      </c>
      <c r="K126" s="8">
        <f>(I126*'Data 5day'!F126+H126*'Data 5day'!G126)/200</f>
        <v>2.4805553106047658</v>
      </c>
      <c r="L126" s="8">
        <f>24*60/PI()*0.0082*B126*(D126*SIN('Data 5day'!$E$2)*SIN(C126)+COS('Data 5day'!$E$2)*COS(C126)*SIN(D126))</f>
        <v>1.4877140847100654</v>
      </c>
      <c r="M126" s="8">
        <f>(0.75+2/100000*'Data 5day'!$E$3)*L126</f>
        <v>1.1312577900135337</v>
      </c>
      <c r="N126" s="8">
        <f>(0.25+0.5*(1-'Data 5day'!H126/8))*L126</f>
        <v>0.37192852117751635</v>
      </c>
      <c r="O126" s="8">
        <f t="shared" si="6"/>
        <v>0.28638496130668761</v>
      </c>
      <c r="P126" s="8">
        <f>4.903*(10^(-9))*(0.34-0.14*SQRT(K126))*(1.35*(N126/M126)-0.35)*(('Data 4day'!C126+273.16)^4+('Data 4day'!D126+273.16)^4)/2</f>
        <v>0.44508079804344186</v>
      </c>
      <c r="Q126" s="8">
        <f t="shared" si="7"/>
        <v>-0.15869583673675425</v>
      </c>
    </row>
    <row r="127" spans="1:17" s="39" customFormat="1" ht="38.1" customHeight="1" x14ac:dyDescent="0.3">
      <c r="A127" s="38">
        <v>43739</v>
      </c>
      <c r="B127" s="8">
        <f>1+0.033*COS(2*'Data 5day'!A126*PI()/365)</f>
        <v>0.99957396022952472</v>
      </c>
      <c r="C127" s="8">
        <f>0.409*SIN(((2*PI()*'Data 5day'!A126)/365)-1.39)</f>
        <v>-6.8343132327083486E-2</v>
      </c>
      <c r="D127" s="8">
        <f>ACOS(-TAN('Data 5day'!$E$2*PI()/180)*TAN(C127))</f>
        <v>1.5490942359209459</v>
      </c>
      <c r="E127" s="23">
        <f>('Data 5day'!C127+'Data 5day'!D127)/2</f>
        <v>25.1</v>
      </c>
      <c r="F127" s="8">
        <f t="shared" si="4"/>
        <v>0.18966399559757052</v>
      </c>
      <c r="G127" s="8">
        <f>'Data 5day'!E126*4.87/LN(67.8*'Data 5day'!$H$2-5.42)</f>
        <v>2.5005555093717584</v>
      </c>
      <c r="H127" s="8">
        <f>0.6108*EXP(17.27*'Data 5day'!C127/('Data 5day'!C127+237.3))</f>
        <v>4.1466816501200547</v>
      </c>
      <c r="I127" s="8">
        <f>0.6108*EXP(17.27*'Data 5day'!D127/('Data 5day'!D127+237.3))</f>
        <v>2.4265523121060211</v>
      </c>
      <c r="J127" s="8">
        <f t="shared" si="5"/>
        <v>3.2866169811130379</v>
      </c>
      <c r="K127" s="8">
        <f>(I127*'Data 5day'!F127+H127*'Data 5day'!G127)/200</f>
        <v>2.4914535973632281</v>
      </c>
      <c r="L127" s="8">
        <f>24*60/PI()*0.0082*B127*(D127*SIN('Data 5day'!$E$2)*SIN(C127)+COS('Data 5day'!$E$2)*COS(C127)*SIN(D127))</f>
        <v>1.5259354358777819</v>
      </c>
      <c r="M127" s="8">
        <f>(0.75+2/100000*'Data 5day'!$E$3)*L127</f>
        <v>1.1603213054414654</v>
      </c>
      <c r="N127" s="8">
        <f>(0.25+0.5*(1-'Data 5day'!H127/8))*L127</f>
        <v>0.38148385896944548</v>
      </c>
      <c r="O127" s="8">
        <f t="shared" si="6"/>
        <v>0.29374257140647303</v>
      </c>
      <c r="P127" s="8">
        <f>4.903*(10^(-9))*(0.34-0.14*SQRT(K127))*(1.35*(N127/M127)-0.35)*(('Data 4day'!C127+273.16)^4+('Data 4day'!D127+273.16)^4)/2</f>
        <v>0.43397496519209083</v>
      </c>
      <c r="Q127" s="8">
        <f t="shared" si="7"/>
        <v>-0.1402323937856178</v>
      </c>
    </row>
    <row r="128" spans="1:17" s="39" customFormat="1" ht="38.1" customHeight="1" x14ac:dyDescent="0.3">
      <c r="A128" s="38">
        <v>43740</v>
      </c>
      <c r="B128" s="8">
        <f>1+0.033*COS(2*'Data 5day'!A127*PI()/365)</f>
        <v>1.000142016763776</v>
      </c>
      <c r="C128" s="8">
        <f>0.409*SIN(((2*PI()*'Data 5day'!A127)/365)-1.39)</f>
        <v>-7.5274285034564459E-2</v>
      </c>
      <c r="D128" s="8">
        <f>ACOS(-TAN('Data 5day'!$E$2*PI()/180)*TAN(C128))</f>
        <v>1.5468849224219043</v>
      </c>
      <c r="E128" s="23">
        <f>('Data 5day'!C128+'Data 5day'!D128)/2</f>
        <v>26.1</v>
      </c>
      <c r="F128" s="8">
        <f t="shared" si="4"/>
        <v>0.19972482824833868</v>
      </c>
      <c r="G128" s="8">
        <f>'Data 5day'!E127*4.87/LN(67.8*'Data 5day'!$H$2-5.42)</f>
        <v>1.9448765072891454</v>
      </c>
      <c r="H128" s="8">
        <f>0.6108*EXP(17.27*'Data 5day'!C128/('Data 5day'!C128+237.3))</f>
        <v>4.5439995866454055</v>
      </c>
      <c r="I128" s="8">
        <f>0.6108*EXP(17.27*'Data 5day'!D128/('Data 5day'!D128+237.3))</f>
        <v>2.4870053972720654</v>
      </c>
      <c r="J128" s="8">
        <f t="shared" si="5"/>
        <v>3.5155024919587357</v>
      </c>
      <c r="K128" s="8">
        <f>(I128*'Data 5day'!F128+H128*'Data 5day'!G128)/200</f>
        <v>2.4014957474509999</v>
      </c>
      <c r="L128" s="8">
        <f>24*60/PI()*0.0082*B128*(D128*SIN('Data 5day'!$E$2)*SIN(C128)+COS('Data 5day'!$E$2)*COS(C128)*SIN(D128))</f>
        <v>1.5639014603677972</v>
      </c>
      <c r="M128" s="8">
        <f>(0.75+2/100000*'Data 5day'!$E$3)*L128</f>
        <v>1.189190670463673</v>
      </c>
      <c r="N128" s="8">
        <f>(0.25+0.5*(1-'Data 5day'!H128/8))*L128</f>
        <v>0.6842068889109113</v>
      </c>
      <c r="O128" s="8">
        <f t="shared" si="6"/>
        <v>0.5268393044614017</v>
      </c>
      <c r="P128" s="8">
        <f>4.903*(10^(-9))*(0.34-0.14*SQRT(K128))*(1.35*(N128/M128)-0.35)*(('Data 4day'!C128+273.16)^4+('Data 4day'!D128+273.16)^4)/2</f>
        <v>2.0683808339297483</v>
      </c>
      <c r="Q128" s="8">
        <f t="shared" si="7"/>
        <v>-1.5415415294683465</v>
      </c>
    </row>
    <row r="129" spans="1:17" s="39" customFormat="1" ht="38.1" customHeight="1" x14ac:dyDescent="0.3">
      <c r="A129" s="38">
        <v>43741</v>
      </c>
      <c r="B129" s="8">
        <f>1+0.033*COS(2*'Data 5day'!A128*PI()/365)</f>
        <v>1.0007100312153954</v>
      </c>
      <c r="C129" s="8">
        <f>0.409*SIN(((2*PI()*'Data 5day'!A128)/365)-1.39)</f>
        <v>-8.2183132346837912E-2</v>
      </c>
      <c r="D129" s="8">
        <f>ACOS(-TAN('Data 5day'!$E$2*PI()/180)*TAN(C129))</f>
        <v>1.5446803028437743</v>
      </c>
      <c r="E129" s="23">
        <f>('Data 5day'!C129+'Data 5day'!D129)/2</f>
        <v>26.2</v>
      </c>
      <c r="F129" s="8">
        <f t="shared" si="4"/>
        <v>0.20075515809842714</v>
      </c>
      <c r="G129" s="8">
        <f>'Data 5day'!E128*4.87/LN(67.8*'Data 5day'!$H$2-5.42)</f>
        <v>1.9448765072891454</v>
      </c>
      <c r="H129" s="8">
        <f>0.6108*EXP(17.27*'Data 5day'!C129/('Data 5day'!C129+237.3))</f>
        <v>4.492592251118583</v>
      </c>
      <c r="I129" s="8">
        <f>0.6108*EXP(17.27*'Data 5day'!D129/('Data 5day'!D129+237.3))</f>
        <v>2.548770598472057</v>
      </c>
      <c r="J129" s="8">
        <f t="shared" si="5"/>
        <v>3.52068142479532</v>
      </c>
      <c r="K129" s="8">
        <f>(I129*'Data 5day'!F129+H129*'Data 5day'!G129)/200</f>
        <v>2.4098166037298423</v>
      </c>
      <c r="L129" s="8">
        <f>24*60/PI()*0.0082*B129*(D129*SIN('Data 5day'!$E$2)*SIN(C129)+COS('Data 5day'!$E$2)*COS(C129)*SIN(D129))</f>
        <v>1.6016001766311125</v>
      </c>
      <c r="M129" s="8">
        <f>(0.75+2/100000*'Data 5day'!$E$3)*L129</f>
        <v>1.2178567743102979</v>
      </c>
      <c r="N129" s="8">
        <f>(0.25+0.5*(1-'Data 5day'!H129/8))*L129</f>
        <v>1.1011001214338898</v>
      </c>
      <c r="O129" s="8">
        <f t="shared" si="6"/>
        <v>0.84784709350409515</v>
      </c>
      <c r="P129" s="8">
        <f>4.903*(10^(-9))*(0.34-0.14*SQRT(K129))*(1.35*(N129/M129)-0.35)*(('Data 4day'!C129+273.16)^4+('Data 4day'!D129+273.16)^4)/2</f>
        <v>4.2116299027327742</v>
      </c>
      <c r="Q129" s="8">
        <f t="shared" si="7"/>
        <v>-3.3637828092286792</v>
      </c>
    </row>
    <row r="130" spans="1:17" s="39" customFormat="1" ht="38.1" customHeight="1" x14ac:dyDescent="0.3">
      <c r="A130" s="38">
        <v>43742</v>
      </c>
      <c r="B130" s="8">
        <f>1+0.033*COS(2*'Data 5day'!A129*PI()/365)</f>
        <v>1.0012778352694418</v>
      </c>
      <c r="C130" s="8">
        <f>0.409*SIN(((2*PI()*'Data 5day'!A129)/365)-1.39)</f>
        <v>-8.9067627023339382E-2</v>
      </c>
      <c r="D130" s="8">
        <f>ACOS(-TAN('Data 5day'!$E$2*PI()/180)*TAN(C130))</f>
        <v>1.5424808305736186</v>
      </c>
      <c r="E130" s="23">
        <f>('Data 5day'!C130+'Data 5day'!D130)/2</f>
        <v>27</v>
      </c>
      <c r="F130" s="8">
        <f t="shared" si="4"/>
        <v>0.20915998442580919</v>
      </c>
      <c r="G130" s="8">
        <f>'Data 5day'!E129*4.87/LN(67.8*'Data 5day'!$H$2-5.42)</f>
        <v>2.222716008330452</v>
      </c>
      <c r="H130" s="8">
        <f>0.6108*EXP(17.27*'Data 5day'!C130/('Data 5day'!C130+237.3))</f>
        <v>4.6747601804976453</v>
      </c>
      <c r="I130" s="8">
        <f>0.6108*EXP(17.27*'Data 5day'!D130/('Data 5day'!D130+237.3))</f>
        <v>2.6926645530366384</v>
      </c>
      <c r="J130" s="8">
        <f t="shared" si="5"/>
        <v>3.6837123667671419</v>
      </c>
      <c r="K130" s="8">
        <f>(I130*'Data 5day'!F130+H130*'Data 5day'!G130)/200</f>
        <v>2.4773248498333431</v>
      </c>
      <c r="L130" s="8">
        <f>24*60/PI()*0.0082*B130*(D130*SIN('Data 5day'!$E$2)*SIN(C130)+COS('Data 5day'!$E$2)*COS(C130)*SIN(D130))</f>
        <v>1.6390198367988758</v>
      </c>
      <c r="M130" s="8">
        <f>(0.75+2/100000*'Data 5day'!$E$3)*L130</f>
        <v>1.2463106839018652</v>
      </c>
      <c r="N130" s="8">
        <f>(0.25+0.5*(1-'Data 5day'!H130/8))*L130</f>
        <v>0.51219369899964873</v>
      </c>
      <c r="O130" s="8">
        <f t="shared" si="6"/>
        <v>0.39438914822972954</v>
      </c>
      <c r="P130" s="8">
        <f>4.903*(10^(-9))*(0.34-0.14*SQRT(K130))*(1.35*(N130/M130)-0.35)*(('Data 4day'!C130+273.16)^4+('Data 4day'!D130+273.16)^4)/2</f>
        <v>0.93506132113272955</v>
      </c>
      <c r="Q130" s="8">
        <f t="shared" si="7"/>
        <v>-0.54067217290299996</v>
      </c>
    </row>
    <row r="131" spans="1:17" s="39" customFormat="1" ht="38.1" customHeight="1" x14ac:dyDescent="0.3">
      <c r="A131" s="38">
        <v>43743</v>
      </c>
      <c r="B131" s="8">
        <f>1+0.033*COS(2*'Data 5day'!A130*PI()/365)</f>
        <v>1.0018452606733199</v>
      </c>
      <c r="C131" s="8">
        <f>0.409*SIN(((2*PI()*'Data 5day'!A130)/365)-1.39)</f>
        <v>-9.5925729039717356E-2</v>
      </c>
      <c r="D131" s="8">
        <f>ACOS(-TAN('Data 5day'!$E$2*PI()/180)*TAN(C131))</f>
        <v>1.5402869633848686</v>
      </c>
      <c r="E131" s="23">
        <f>('Data 5day'!C131+'Data 5day'!D131)/2</f>
        <v>24.8</v>
      </c>
      <c r="F131" s="8">
        <f t="shared" si="4"/>
        <v>0.18673033901982353</v>
      </c>
      <c r="G131" s="8">
        <f>'Data 5day'!E130*4.87/LN(67.8*'Data 5day'!$H$2-5.42)</f>
        <v>1.9448765072891454</v>
      </c>
      <c r="H131" s="8">
        <f>0.6108*EXP(17.27*'Data 5day'!C131/('Data 5day'!C131+237.3))</f>
        <v>4.1228854693811812</v>
      </c>
      <c r="I131" s="8">
        <f>0.6108*EXP(17.27*'Data 5day'!D131/('Data 5day'!D131+237.3))</f>
        <v>2.3527951289901101</v>
      </c>
      <c r="J131" s="8">
        <f t="shared" si="5"/>
        <v>3.2378402991856454</v>
      </c>
      <c r="K131" s="8">
        <f>(I131*'Data 5day'!F131+H131*'Data 5day'!G131)/200</f>
        <v>2.3374459963296119</v>
      </c>
      <c r="L131" s="8">
        <f>24*60/PI()*0.0082*B131*(D131*SIN('Data 5day'!$E$2)*SIN(C131)+COS('Data 5day'!$E$2)*COS(C131)*SIN(D131))</f>
        <v>1.6761489342399152</v>
      </c>
      <c r="M131" s="8">
        <f>(0.75+2/100000*'Data 5day'!$E$3)*L131</f>
        <v>1.2745436495960314</v>
      </c>
      <c r="N131" s="8">
        <f>(0.25+0.5*(1-'Data 5day'!H131/8))*L131</f>
        <v>0.41903723355997879</v>
      </c>
      <c r="O131" s="8">
        <f t="shared" si="6"/>
        <v>0.32265866984118369</v>
      </c>
      <c r="P131" s="8">
        <f>4.903*(10^(-9))*(0.34-0.14*SQRT(K131))*(1.35*(N131/M131)-0.35)*(('Data 4day'!C131+273.16)^4+('Data 4day'!D131+273.16)^4)/2</f>
        <v>0.47070123738067216</v>
      </c>
      <c r="Q131" s="8">
        <f t="shared" si="7"/>
        <v>-0.14804256753948847</v>
      </c>
    </row>
    <row r="132" spans="1:17" s="39" customFormat="1" ht="38.1" customHeight="1" x14ac:dyDescent="0.3">
      <c r="A132" s="38">
        <v>43744</v>
      </c>
      <c r="B132" s="8">
        <f>1+0.033*COS(2*'Data 5day'!A131*PI()/365)</f>
        <v>1.0024121392866365</v>
      </c>
      <c r="C132" s="8">
        <f>0.409*SIN(((2*PI()*'Data 5day'!A131)/365)-1.39)</f>
        <v>-0.1027554061923341</v>
      </c>
      <c r="D132" s="8">
        <f>ACOS(-TAN('Data 5day'!$E$2*PI()/180)*TAN(C132))</f>
        <v>1.5380991637646737</v>
      </c>
      <c r="E132" s="23">
        <f>('Data 5day'!C132+'Data 5day'!D132)/2</f>
        <v>25.3</v>
      </c>
      <c r="F132" s="8">
        <f t="shared" si="4"/>
        <v>0.19164125727803294</v>
      </c>
      <c r="G132" s="8">
        <f>'Data 5day'!E131*4.87/LN(67.8*'Data 5day'!$H$2-5.42)</f>
        <v>1.9448765072891454</v>
      </c>
      <c r="H132" s="8">
        <f>0.6108*EXP(17.27*'Data 5day'!C132/('Data 5day'!C132+237.3))</f>
        <v>4.2674631045407558</v>
      </c>
      <c r="I132" s="8">
        <f>0.6108*EXP(17.27*'Data 5day'!D132/('Data 5day'!D132+237.3))</f>
        <v>2.4116412804606884</v>
      </c>
      <c r="J132" s="8">
        <f t="shared" si="5"/>
        <v>3.3395521925007223</v>
      </c>
      <c r="K132" s="8">
        <f>(I132*'Data 5day'!F132+H132*'Data 5day'!G132)/200</f>
        <v>2.3123225822177154</v>
      </c>
      <c r="L132" s="8">
        <f>24*60/PI()*0.0082*B132*(D132*SIN('Data 5day'!$E$2)*SIN(C132)+COS('Data 5day'!$E$2)*COS(C132)*SIN(D132))</f>
        <v>1.7129762108027671</v>
      </c>
      <c r="M132" s="8">
        <f>(0.75+2/100000*'Data 5day'!$E$3)*L132</f>
        <v>1.302547110694424</v>
      </c>
      <c r="N132" s="8">
        <f>(0.25+0.5*(1-'Data 5day'!H132/8))*L132</f>
        <v>0.42824405270069177</v>
      </c>
      <c r="O132" s="8">
        <f t="shared" si="6"/>
        <v>0.32974792057953267</v>
      </c>
      <c r="P132" s="8">
        <f>4.903*(10^(-9))*(0.34-0.14*SQRT(K132))*(1.35*(N132/M132)-0.35)*(('Data 4day'!C132+273.16)^4+('Data 4day'!D132+273.16)^4)/2</f>
        <v>0.46844264593283019</v>
      </c>
      <c r="Q132" s="8">
        <f t="shared" si="7"/>
        <v>-0.13869472535329752</v>
      </c>
    </row>
    <row r="133" spans="1:17" s="39" customFormat="1" ht="38.1" customHeight="1" x14ac:dyDescent="0.3">
      <c r="A133" s="38">
        <v>43745</v>
      </c>
      <c r="B133" s="8">
        <f>1+0.033*COS(2*'Data 5day'!A132*PI()/365)</f>
        <v>1.0029783031310244</v>
      </c>
      <c r="C133" s="8">
        <f>0.409*SIN(((2*PI()*'Data 5day'!A132)/365)-1.39)</f>
        <v>-0.10955463470045239</v>
      </c>
      <c r="D133" s="8">
        <f>ACOS(-TAN('Data 5day'!$E$2*PI()/180)*TAN(C133))</f>
        <v>1.5359178992298428</v>
      </c>
      <c r="E133" s="23">
        <f>('Data 5day'!C133+'Data 5day'!D133)/2</f>
        <v>25.25</v>
      </c>
      <c r="F133" s="8">
        <f t="shared" si="4"/>
        <v>0.19114532166868012</v>
      </c>
      <c r="G133" s="8">
        <f>'Data 5day'!E132*4.87/LN(67.8*'Data 5day'!$H$2-5.42)</f>
        <v>1.3891975052065322</v>
      </c>
      <c r="H133" s="8">
        <f>0.6108*EXP(17.27*'Data 5day'!C133/('Data 5day'!C133+237.3))</f>
        <v>4.2187883965303437</v>
      </c>
      <c r="I133" s="8">
        <f>0.6108*EXP(17.27*'Data 5day'!D133/('Data 5day'!D133+237.3))</f>
        <v>2.4265523121060211</v>
      </c>
      <c r="J133" s="8">
        <f t="shared" si="5"/>
        <v>3.3226703543181824</v>
      </c>
      <c r="K133" s="8">
        <f>(I133*'Data 5day'!F133+H133*'Data 5day'!G133)/200</f>
        <v>2.3670144871586847</v>
      </c>
      <c r="L133" s="8">
        <f>24*60/PI()*0.0082*B133*(D133*SIN('Data 5day'!$E$2)*SIN(C133)+COS('Data 5day'!$E$2)*COS(C133)*SIN(D133))</f>
        <v>1.7494906637262049</v>
      </c>
      <c r="M133" s="8">
        <f>(0.75+2/100000*'Data 5day'!$E$3)*L133</f>
        <v>1.330312700697406</v>
      </c>
      <c r="N133" s="8">
        <f>(0.25+0.5*(1-'Data 5day'!H133/8))*L133</f>
        <v>0.43737266593155122</v>
      </c>
      <c r="O133" s="8">
        <f t="shared" si="6"/>
        <v>0.33677695276729447</v>
      </c>
      <c r="P133" s="8">
        <f>4.903*(10^(-9))*(0.34-0.14*SQRT(K133))*(1.35*(N133/M133)-0.35)*(('Data 4day'!C133+273.16)^4+('Data 4day'!D133+273.16)^4)/2</f>
        <v>0.46426267795945131</v>
      </c>
      <c r="Q133" s="8">
        <f t="shared" si="7"/>
        <v>-0.12748572519215684</v>
      </c>
    </row>
    <row r="134" spans="1:17" s="39" customFormat="1" ht="38.1" customHeight="1" x14ac:dyDescent="0.3">
      <c r="A134" s="38">
        <v>43746</v>
      </c>
      <c r="B134" s="8">
        <f>1+0.033*COS(2*'Data 5day'!A133*PI()/365)</f>
        <v>1.0035435844399174</v>
      </c>
      <c r="C134" s="8">
        <f>0.409*SIN(((2*PI()*'Data 5day'!A133)/365)-1.39)</f>
        <v>-0.11632139980592662</v>
      </c>
      <c r="D134" s="8">
        <f>ACOS(-TAN('Data 5day'!$E$2*PI()/180)*TAN(C134))</f>
        <v>1.5337436426304245</v>
      </c>
      <c r="E134" s="23">
        <f>('Data 5day'!C134+'Data 5day'!D134)/2</f>
        <v>25</v>
      </c>
      <c r="F134" s="8">
        <f t="shared" si="4"/>
        <v>0.18868182684282603</v>
      </c>
      <c r="G134" s="8">
        <f>'Data 5day'!E133*4.87/LN(67.8*'Data 5day'!$H$2-5.42)</f>
        <v>2.5005555093717584</v>
      </c>
      <c r="H134" s="8">
        <f>0.6108*EXP(17.27*'Data 5day'!C134/('Data 5day'!C134+237.3))</f>
        <v>4.5182323834037019</v>
      </c>
      <c r="I134" s="8">
        <f>0.6108*EXP(17.27*'Data 5day'!D134/('Data 5day'!D134+237.3))</f>
        <v>2.1837218414652266</v>
      </c>
      <c r="J134" s="8">
        <f t="shared" si="5"/>
        <v>3.3509771124344643</v>
      </c>
      <c r="K134" s="8">
        <f>(I134*'Data 5day'!F134+H134*'Data 5day'!G134)/200</f>
        <v>2.2072329675602056</v>
      </c>
      <c r="L134" s="8">
        <f>24*60/PI()*0.0082*B134*(D134*SIN('Data 5day'!$E$2)*SIN(C134)+COS('Data 5day'!$E$2)*COS(C134)*SIN(D134))</f>
        <v>1.7856815522027769</v>
      </c>
      <c r="M134" s="8">
        <f>(0.75+2/100000*'Data 5day'!$E$3)*L134</f>
        <v>1.3578322522949915</v>
      </c>
      <c r="N134" s="8">
        <f>(0.25+0.5*(1-'Data 5day'!H134/8))*L134</f>
        <v>0.44642038805069423</v>
      </c>
      <c r="O134" s="8">
        <f t="shared" si="6"/>
        <v>0.34374369879903455</v>
      </c>
      <c r="P134" s="8">
        <f>4.903*(10^(-9))*(0.34-0.14*SQRT(K134))*(1.35*(N134/M134)-0.35)*(('Data 4day'!C134+273.16)^4+('Data 4day'!D134+273.16)^4)/2</f>
        <v>0.48824163778831836</v>
      </c>
      <c r="Q134" s="8">
        <f t="shared" si="7"/>
        <v>-0.14449793898928381</v>
      </c>
    </row>
    <row r="135" spans="1:17" s="39" customFormat="1" ht="38.1" customHeight="1" x14ac:dyDescent="0.3">
      <c r="A135" s="38">
        <v>43747</v>
      </c>
      <c r="B135" s="8">
        <f>1+0.033*COS(2*'Data 5day'!A134*PI()/365)</f>
        <v>1.0041078157082641</v>
      </c>
      <c r="C135" s="8">
        <f>0.409*SIN(((2*PI()*'Data 5day'!A134)/365)-1.39)</f>
        <v>-0.12305369637021663</v>
      </c>
      <c r="D135" s="8">
        <f>ACOS(-TAN('Data 5day'!$E$2*PI()/180)*TAN(C135))</f>
        <v>1.5315768724399554</v>
      </c>
      <c r="E135" s="23">
        <f>('Data 5day'!C135+'Data 5day'!D135)/2</f>
        <v>25.85</v>
      </c>
      <c r="F135" s="8">
        <f t="shared" ref="F135:F198" si="8">(4098*0.6108*EXP((17.27*E135)/(E135+237.3)))/((E135+237.3)^2)</f>
        <v>0.19716845660963872</v>
      </c>
      <c r="G135" s="8">
        <f>'Data 5day'!E134*4.87/LN(67.8*'Data 5day'!$H$2-5.42)</f>
        <v>3.0562345114543712</v>
      </c>
      <c r="H135" s="8">
        <f>0.6108*EXP(17.27*'Data 5day'!C135/('Data 5day'!C135+237.3))</f>
        <v>4.6220689030255047</v>
      </c>
      <c r="I135" s="8">
        <f>0.6108*EXP(17.27*'Data 5day'!D135/('Data 5day'!D135+237.3))</f>
        <v>2.3673876975032684</v>
      </c>
      <c r="J135" s="8">
        <f t="shared" ref="J135:J198" si="9">(H135+I135)/2</f>
        <v>3.4947283002643865</v>
      </c>
      <c r="K135" s="8">
        <f>(I135*'Data 5day'!F135+H135*'Data 5day'!G135)/200</f>
        <v>2.4150812900518992</v>
      </c>
      <c r="L135" s="8">
        <f>24*60/PI()*0.0082*B135*(D135*SIN('Data 5day'!$E$2)*SIN(C135)+COS('Data 5day'!$E$2)*COS(C135)*SIN(D135))</f>
        <v>1.8215384035804723</v>
      </c>
      <c r="M135" s="8">
        <f>(0.75+2/100000*'Data 5day'!$E$3)*L135</f>
        <v>1.385097802082591</v>
      </c>
      <c r="N135" s="8">
        <f>(0.25+0.5*(1-'Data 5day'!H135/8))*L135</f>
        <v>0.56923075111889754</v>
      </c>
      <c r="O135" s="8">
        <f t="shared" ref="O135:O198" si="10">(1-0.23)*N135</f>
        <v>0.4383076783615511</v>
      </c>
      <c r="P135" s="8">
        <f>4.903*(10^(-9))*(0.34-0.14*SQRT(K135))*(1.35*(N135/M135)-0.35)*(('Data 4day'!C135+273.16)^4+('Data 4day'!D135+273.16)^4)/2</f>
        <v>1.0020950176529555</v>
      </c>
      <c r="Q135" s="8">
        <f t="shared" ref="Q135:Q198" si="11">O135-P135</f>
        <v>-0.56378733929140434</v>
      </c>
    </row>
    <row r="136" spans="1:17" s="39" customFormat="1" ht="38.1" customHeight="1" x14ac:dyDescent="0.3">
      <c r="A136" s="38">
        <v>43748</v>
      </c>
      <c r="B136" s="8">
        <f>1+0.033*COS(2*'Data 5day'!A135*PI()/365)</f>
        <v>1.0046708297421625</v>
      </c>
      <c r="C136" s="8">
        <f>0.409*SIN(((2*PI()*'Data 5day'!A135)/365)-1.39)</f>
        <v>-0.12974952946855617</v>
      </c>
      <c r="D136" s="8">
        <f>ACOS(-TAN('Data 5day'!$E$2*PI()/180)*TAN(C136))</f>
        <v>1.5294180730314018</v>
      </c>
      <c r="E136" s="23">
        <f>('Data 5day'!C136+'Data 5day'!D136)/2</f>
        <v>26</v>
      </c>
      <c r="F136" s="8">
        <f t="shared" si="8"/>
        <v>0.19869895242110683</v>
      </c>
      <c r="G136" s="8">
        <f>'Data 5day'!E135*4.87/LN(67.8*'Data 5day'!$H$2-5.42)</f>
        <v>2.7783950104130644</v>
      </c>
      <c r="H136" s="8">
        <f>0.6108*EXP(17.27*'Data 5day'!C136/('Data 5day'!C136+237.3))</f>
        <v>4.6220689030255047</v>
      </c>
      <c r="I136" s="8">
        <f>0.6108*EXP(17.27*'Data 5day'!D136/('Data 5day'!D136+237.3))</f>
        <v>2.4116412804606884</v>
      </c>
      <c r="J136" s="8">
        <f t="shared" si="9"/>
        <v>3.5168550917430963</v>
      </c>
      <c r="K136" s="8">
        <f>(I136*'Data 5day'!F136+H136*'Data 5day'!G136)/200</f>
        <v>2.3364107533219505</v>
      </c>
      <c r="L136" s="8">
        <f>24*60/PI()*0.0082*B136*(D136*SIN('Data 5day'!$E$2)*SIN(C136)+COS('Data 5day'!$E$2)*COS(C136)*SIN(D136))</f>
        <v>1.857051019188332</v>
      </c>
      <c r="M136" s="8">
        <f>(0.75+2/100000*'Data 5day'!$E$3)*L136</f>
        <v>1.4121015949908076</v>
      </c>
      <c r="N136" s="8">
        <f>(0.25+0.5*(1-'Data 5day'!H136/8))*L136</f>
        <v>0.58032844349635382</v>
      </c>
      <c r="O136" s="8">
        <f t="shared" si="10"/>
        <v>0.44685290149219248</v>
      </c>
      <c r="P136" s="8">
        <f>4.903*(10^(-9))*(0.34-0.14*SQRT(K136))*(1.35*(N136/M136)-0.35)*(('Data 4day'!C136+273.16)^4+('Data 4day'!D136+273.16)^4)/2</f>
        <v>1.012073154937414</v>
      </c>
      <c r="Q136" s="8">
        <f t="shared" si="11"/>
        <v>-0.56522025344522153</v>
      </c>
    </row>
    <row r="137" spans="1:17" s="39" customFormat="1" ht="38.1" customHeight="1" x14ac:dyDescent="0.3">
      <c r="A137" s="38">
        <v>43749</v>
      </c>
      <c r="B137" s="8">
        <f>1+0.033*COS(2*'Data 5day'!A136*PI()/365)</f>
        <v>1.0052324597084035</v>
      </c>
      <c r="C137" s="8">
        <f>0.409*SIN(((2*PI()*'Data 5day'!A136)/365)-1.39)</f>
        <v>-0.13640691498109001</v>
      </c>
      <c r="D137" s="8">
        <f>ACOS(-TAN('Data 5day'!$E$2*PI()/180)*TAN(C137))</f>
        <v>1.5272677349378043</v>
      </c>
      <c r="E137" s="23">
        <f>('Data 5day'!C137+'Data 5day'!D137)/2</f>
        <v>25.3</v>
      </c>
      <c r="F137" s="8">
        <f t="shared" si="8"/>
        <v>0.19164125727803294</v>
      </c>
      <c r="G137" s="8">
        <f>'Data 5day'!E136*4.87/LN(67.8*'Data 5day'!$H$2-5.42)</f>
        <v>2.222716008330452</v>
      </c>
      <c r="H137" s="8">
        <f>0.6108*EXP(17.27*'Data 5day'!C137/('Data 5day'!C137+237.3))</f>
        <v>4.2674631045407558</v>
      </c>
      <c r="I137" s="8">
        <f>0.6108*EXP(17.27*'Data 5day'!D137/('Data 5day'!D137+237.3))</f>
        <v>2.4116412804606884</v>
      </c>
      <c r="J137" s="8">
        <f t="shared" si="9"/>
        <v>3.3395521925007223</v>
      </c>
      <c r="K137" s="8">
        <f>(I137*'Data 5day'!F137+H137*'Data 5day'!G137)/200</f>
        <v>2.3450681029588729</v>
      </c>
      <c r="L137" s="8">
        <f>24*60/PI()*0.0082*B137*(D137*SIN('Data 5day'!$E$2)*SIN(C137)+COS('Data 5day'!$E$2)*COS(C137)*SIN(D137))</f>
        <v>1.8922094797724212</v>
      </c>
      <c r="M137" s="8">
        <f>(0.75+2/100000*'Data 5day'!$E$3)*L137</f>
        <v>1.4388360884189491</v>
      </c>
      <c r="N137" s="8">
        <f>(0.25+0.5*(1-'Data 5day'!H137/8))*L137</f>
        <v>0.47305236994310529</v>
      </c>
      <c r="O137" s="8">
        <f t="shared" si="10"/>
        <v>0.36425032485619108</v>
      </c>
      <c r="P137" s="8">
        <f>4.903*(10^(-9))*(0.34-0.14*SQRT(K137))*(1.35*(N137/M137)-0.35)*(('Data 4day'!C137+273.16)^4+('Data 4day'!D137+273.16)^4)/2</f>
        <v>0.45800429817414939</v>
      </c>
      <c r="Q137" s="8">
        <f t="shared" si="11"/>
        <v>-9.3753973317958317E-2</v>
      </c>
    </row>
    <row r="138" spans="1:17" s="39" customFormat="1" ht="38.1" customHeight="1" x14ac:dyDescent="0.3">
      <c r="A138" s="38">
        <v>43750</v>
      </c>
      <c r="B138" s="8">
        <f>1+0.033*COS(2*'Data 5day'!A137*PI()/365)</f>
        <v>1.0057925391839071</v>
      </c>
      <c r="C138" s="8">
        <f>0.409*SIN(((2*PI()*'Data 5day'!A137)/365)-1.39)</f>
        <v>-0.14302388018081227</v>
      </c>
      <c r="D138" s="8">
        <f>ACOS(-TAN('Data 5day'!$E$2*PI()/180)*TAN(C138))</f>
        <v>1.5251263550966305</v>
      </c>
      <c r="E138" s="23">
        <f>('Data 5day'!C138+'Data 5day'!D138)/2</f>
        <v>26.200000000000003</v>
      </c>
      <c r="F138" s="8">
        <f t="shared" si="8"/>
        <v>0.20075515809842717</v>
      </c>
      <c r="G138" s="8">
        <f>'Data 5day'!E137*4.87/LN(67.8*'Data 5day'!$H$2-5.42)</f>
        <v>1.9448765072891454</v>
      </c>
      <c r="H138" s="8">
        <f>0.6108*EXP(17.27*'Data 5day'!C138/('Data 5day'!C138+237.3))</f>
        <v>4.6483496796026218</v>
      </c>
      <c r="I138" s="8">
        <f>0.6108*EXP(17.27*'Data 5day'!D138/('Data 5day'!D138+237.3))</f>
        <v>2.4566163260716172</v>
      </c>
      <c r="J138" s="8">
        <f t="shared" si="9"/>
        <v>3.5524830028371195</v>
      </c>
      <c r="K138" s="8">
        <f>(I138*'Data 5day'!F138+H138*'Data 5day'!G138)/200</f>
        <v>2.428462596524255</v>
      </c>
      <c r="L138" s="8">
        <f>24*60/PI()*0.0082*B138*(D138*SIN('Data 5day'!$E$2)*SIN(C138)+COS('Data 5day'!$E$2)*COS(C138)*SIN(D138))</f>
        <v>1.9270041505293909</v>
      </c>
      <c r="M138" s="8">
        <f>(0.75+2/100000*'Data 5day'!$E$3)*L138</f>
        <v>1.4652939560625489</v>
      </c>
      <c r="N138" s="8">
        <f>(0.25+0.5*(1-'Data 5day'!H138/8))*L138</f>
        <v>0.48175103763234772</v>
      </c>
      <c r="O138" s="8">
        <f t="shared" si="10"/>
        <v>0.37094829897690773</v>
      </c>
      <c r="P138" s="8">
        <f>4.903*(10^(-9))*(0.34-0.14*SQRT(K138))*(1.35*(N138/M138)-0.35)*(('Data 4day'!C138+273.16)^4+('Data 4day'!D138+273.16)^4)/2</f>
        <v>0.44855097576014469</v>
      </c>
      <c r="Q138" s="8">
        <f t="shared" si="11"/>
        <v>-7.7602676783236957E-2</v>
      </c>
    </row>
    <row r="139" spans="1:17" s="39" customFormat="1" ht="38.1" customHeight="1" x14ac:dyDescent="0.3">
      <c r="A139" s="38">
        <v>43751</v>
      </c>
      <c r="B139" s="8">
        <f>1+0.033*COS(2*'Data 5day'!A138*PI()/365)</f>
        <v>1.0063509022050374</v>
      </c>
      <c r="C139" s="8">
        <f>0.409*SIN(((2*PI()*'Data 5day'!A138)/365)-1.39)</f>
        <v>-0.14959846431812918</v>
      </c>
      <c r="D139" s="8">
        <f>ACOS(-TAN('Data 5day'!$E$2*PI()/180)*TAN(C139))</f>
        <v>1.5229944370768296</v>
      </c>
      <c r="E139" s="23">
        <f>('Data 5day'!C139+'Data 5day'!D139)/2</f>
        <v>26.15</v>
      </c>
      <c r="F139" s="8">
        <f t="shared" si="8"/>
        <v>0.20023943546559078</v>
      </c>
      <c r="G139" s="8">
        <f>'Data 5day'!E138*4.87/LN(67.8*'Data 5day'!$H$2-5.42)</f>
        <v>1.111358004165226</v>
      </c>
      <c r="H139" s="8">
        <f>0.6108*EXP(17.27*'Data 5day'!C139/('Data 5day'!C139+237.3))</f>
        <v>4.5698943880770111</v>
      </c>
      <c r="I139" s="8">
        <f>0.6108*EXP(17.27*'Data 5day'!D139/('Data 5day'!D139+237.3))</f>
        <v>2.4870053972720654</v>
      </c>
      <c r="J139" s="8">
        <f t="shared" si="9"/>
        <v>3.528449892674538</v>
      </c>
      <c r="K139" s="8">
        <f>(I139*'Data 5day'!F139+H139*'Data 5day'!G139)/200</f>
        <v>2.4072564716004461</v>
      </c>
      <c r="L139" s="8">
        <f>24*60/PI()*0.0082*B139*(D139*SIN('Data 5day'!$E$2)*SIN(C139)+COS('Data 5day'!$E$2)*COS(C139)*SIN(D139))</f>
        <v>1.961425685725551</v>
      </c>
      <c r="M139" s="8">
        <f>(0.75+2/100000*'Data 5day'!$E$3)*L139</f>
        <v>1.4914680914257088</v>
      </c>
      <c r="N139" s="8">
        <f>(0.25+0.5*(1-'Data 5day'!H139/8))*L139</f>
        <v>0.49035642143138775</v>
      </c>
      <c r="O139" s="8">
        <f t="shared" si="10"/>
        <v>0.37757444450216859</v>
      </c>
      <c r="P139" s="8">
        <f>4.903*(10^(-9))*(0.34-0.14*SQRT(K139))*(1.35*(N139/M139)-0.35)*(('Data 4day'!C139+273.16)^4+('Data 4day'!D139+273.16)^4)/2</f>
        <v>0.45215939849865316</v>
      </c>
      <c r="Q139" s="8">
        <f t="shared" si="11"/>
        <v>-7.4584953996484571E-2</v>
      </c>
    </row>
    <row r="140" spans="1:17" s="39" customFormat="1" ht="38.1" customHeight="1" x14ac:dyDescent="0.3">
      <c r="A140" s="38">
        <v>43752</v>
      </c>
      <c r="B140" s="8">
        <f>1+0.033*COS(2*'Data 5day'!A139*PI()/365)</f>
        <v>1.0069073833167805</v>
      </c>
      <c r="C140" s="8">
        <f>0.409*SIN(((2*PI()*'Data 5day'!A139)/365)-1.39)</f>
        <v>-0.1561287192018693</v>
      </c>
      <c r="D140" s="8">
        <f>ACOS(-TAN('Data 5day'!$E$2*PI()/180)*TAN(C140))</f>
        <v>1.5208724912875806</v>
      </c>
      <c r="E140" s="23">
        <f>('Data 5day'!C140+'Data 5day'!D140)/2</f>
        <v>25.7</v>
      </c>
      <c r="F140" s="8">
        <f t="shared" si="8"/>
        <v>0.19564789669312857</v>
      </c>
      <c r="G140" s="8">
        <f>'Data 5day'!E139*4.87/LN(67.8*'Data 5day'!$H$2-5.42)</f>
        <v>1.9448765072891454</v>
      </c>
      <c r="H140" s="8">
        <f>0.6108*EXP(17.27*'Data 5day'!C140/('Data 5day'!C140+237.3))</f>
        <v>4.3662793205014685</v>
      </c>
      <c r="I140" s="8">
        <f>0.6108*EXP(17.27*'Data 5day'!D140/('Data 5day'!D140+237.3))</f>
        <v>2.4717700446226427</v>
      </c>
      <c r="J140" s="8">
        <f t="shared" si="9"/>
        <v>3.4190246825620556</v>
      </c>
      <c r="K140" s="8">
        <f>(I140*'Data 5day'!F140+H140*'Data 5day'!G140)/200</f>
        <v>2.4181840307793236</v>
      </c>
      <c r="L140" s="8">
        <f>24*60/PI()*0.0082*B140*(D140*SIN('Data 5day'!$E$2)*SIN(C140)+COS('Data 5day'!$E$2)*COS(C140)*SIN(D140))</f>
        <v>1.9954650328901724</v>
      </c>
      <c r="M140" s="8">
        <f>(0.75+2/100000*'Data 5day'!$E$3)*L140</f>
        <v>1.517351611009687</v>
      </c>
      <c r="N140" s="8">
        <f>(0.25+0.5*(1-'Data 5day'!H140/8))*L140</f>
        <v>0.4988662582225431</v>
      </c>
      <c r="O140" s="8">
        <f t="shared" si="10"/>
        <v>0.38412701883135819</v>
      </c>
      <c r="P140" s="8">
        <f>4.903*(10^(-9))*(0.34-0.14*SQRT(K140))*(1.35*(N140/M140)-0.35)*(('Data 4day'!C140+273.16)^4+('Data 4day'!D140+273.16)^4)/2</f>
        <v>0.44485978021811101</v>
      </c>
      <c r="Q140" s="8">
        <f t="shared" si="11"/>
        <v>-6.073276138675282E-2</v>
      </c>
    </row>
    <row r="141" spans="1:17" s="39" customFormat="1" ht="38.1" customHeight="1" x14ac:dyDescent="0.3">
      <c r="A141" s="38">
        <v>43753</v>
      </c>
      <c r="B141" s="8">
        <f>1+0.033*COS(2*'Data 5day'!A140*PI()/365)</f>
        <v>1.0074618176217736</v>
      </c>
      <c r="C141" s="8">
        <f>0.409*SIN(((2*PI()*'Data 5day'!A140)/365)-1.39)</f>
        <v>-0.16261270977657588</v>
      </c>
      <c r="D141" s="8">
        <f>ACOS(-TAN('Data 5day'!$E$2*PI()/180)*TAN(C141))</f>
        <v>1.5187610351677159</v>
      </c>
      <c r="E141" s="23">
        <f>('Data 5day'!C141+'Data 5day'!D141)/2</f>
        <v>25.75</v>
      </c>
      <c r="F141" s="8">
        <f t="shared" si="8"/>
        <v>0.19615364917180653</v>
      </c>
      <c r="G141" s="8">
        <f>'Data 5day'!E140*4.87/LN(67.8*'Data 5day'!$H$2-5.42)</f>
        <v>2.5005555093717584</v>
      </c>
      <c r="H141" s="8">
        <f>0.6108*EXP(17.27*'Data 5day'!C141/('Data 5day'!C141+237.3))</f>
        <v>4.5698943880770111</v>
      </c>
      <c r="I141" s="8">
        <f>0.6108*EXP(17.27*'Data 5day'!D141/('Data 5day'!D141+237.3))</f>
        <v>2.3673876975032684</v>
      </c>
      <c r="J141" s="8">
        <f t="shared" si="9"/>
        <v>3.4686410427901397</v>
      </c>
      <c r="K141" s="8">
        <f>(I141*'Data 5day'!F141+H141*'Data 5day'!G141)/200</f>
        <v>2.47285193540419</v>
      </c>
      <c r="L141" s="8">
        <f>24*60/PI()*0.0082*B141*(D141*SIN('Data 5day'!$E$2)*SIN(C141)+COS('Data 5day'!$E$2)*COS(C141)*SIN(D141))</f>
        <v>2.0291134365726062</v>
      </c>
      <c r="M141" s="8">
        <f>(0.75+2/100000*'Data 5day'!$E$3)*L141</f>
        <v>1.5429378571698098</v>
      </c>
      <c r="N141" s="8">
        <f>(0.25+0.5*(1-'Data 5day'!H141/8))*L141</f>
        <v>0.63409794892893945</v>
      </c>
      <c r="O141" s="8">
        <f t="shared" si="10"/>
        <v>0.48825542067528338</v>
      </c>
      <c r="P141" s="8">
        <f>4.903*(10^(-9))*(0.34-0.14*SQRT(K141))*(1.35*(N141/M141)-0.35)*(('Data 4day'!C141+273.16)^4+('Data 4day'!D141+273.16)^4)/2</f>
        <v>0.9611978883912029</v>
      </c>
      <c r="Q141" s="8">
        <f t="shared" si="11"/>
        <v>-0.47294246771591952</v>
      </c>
    </row>
    <row r="142" spans="1:17" s="39" customFormat="1" ht="38.1" customHeight="1" x14ac:dyDescent="0.3">
      <c r="A142" s="38">
        <v>43754</v>
      </c>
      <c r="B142" s="8">
        <f>1+0.033*COS(2*'Data 5day'!A141*PI()/365)</f>
        <v>1.0080140408291658</v>
      </c>
      <c r="C142" s="8">
        <f>0.409*SIN(((2*PI()*'Data 5day'!A141)/365)-1.39)</f>
        <v>-0.16904851469590629</v>
      </c>
      <c r="D142" s="8">
        <f>ACOS(-TAN('Data 5day'!$E$2*PI()/180)*TAN(C142))</f>
        <v>1.5166605933548045</v>
      </c>
      <c r="E142" s="23">
        <f>('Data 5day'!C142+'Data 5day'!D142)/2</f>
        <v>24.55</v>
      </c>
      <c r="F142" s="8">
        <f t="shared" si="8"/>
        <v>0.18431491947026032</v>
      </c>
      <c r="G142" s="8">
        <f>'Data 5day'!E141*4.87/LN(67.8*'Data 5day'!$H$2-5.42)</f>
        <v>3.0562345114543712</v>
      </c>
      <c r="H142" s="8">
        <f>0.6108*EXP(17.27*'Data 5day'!C142/('Data 5day'!C142+237.3))</f>
        <v>4.1466816501200547</v>
      </c>
      <c r="I142" s="8">
        <f>0.6108*EXP(17.27*'Data 5day'!D142/('Data 5day'!D142+237.3))</f>
        <v>2.2668801009804516</v>
      </c>
      <c r="J142" s="8">
        <f t="shared" si="9"/>
        <v>3.2067808755502529</v>
      </c>
      <c r="K142" s="8">
        <f>(I142*'Data 5day'!F142+H142*'Data 5day'!G142)/200</f>
        <v>2.3644784439988795</v>
      </c>
      <c r="L142" s="8">
        <f>24*60/PI()*0.0082*B142*(D142*SIN('Data 5day'!$E$2)*SIN(C142)+COS('Data 5day'!$E$2)*COS(C142)*SIN(D142))</f>
        <v>2.0623624416536019</v>
      </c>
      <c r="M142" s="8">
        <f>(0.75+2/100000*'Data 5day'!$E$3)*L142</f>
        <v>1.5682204006333988</v>
      </c>
      <c r="N142" s="8">
        <f>(0.25+0.5*(1-'Data 5day'!H142/8))*L142</f>
        <v>0.64448826301675055</v>
      </c>
      <c r="O142" s="8">
        <f t="shared" si="10"/>
        <v>0.49625596252289794</v>
      </c>
      <c r="P142" s="8">
        <f>4.903*(10^(-9))*(0.34-0.14*SQRT(K142))*(1.35*(N142/M142)-0.35)*(('Data 4day'!C142+273.16)^4+('Data 4day'!D142+273.16)^4)/2</f>
        <v>0.99043312969605446</v>
      </c>
      <c r="Q142" s="8">
        <f t="shared" si="11"/>
        <v>-0.49417716717315652</v>
      </c>
    </row>
    <row r="143" spans="1:17" s="39" customFormat="1" ht="38.1" customHeight="1" x14ac:dyDescent="0.3">
      <c r="A143" s="38">
        <v>43755</v>
      </c>
      <c r="B143" s="8">
        <f>1+0.033*COS(2*'Data 5day'!A142*PI()/365)</f>
        <v>1.0085638893033033</v>
      </c>
      <c r="C143" s="8">
        <f>0.409*SIN(((2*PI()*'Data 5day'!A142)/365)-1.39)</f>
        <v>-0.17543422689196619</v>
      </c>
      <c r="D143" s="8">
        <f>ACOS(-TAN('Data 5day'!$E$2*PI()/180)*TAN(C143))</f>
        <v>1.514571697832876</v>
      </c>
      <c r="E143" s="23">
        <f>('Data 5day'!C143+'Data 5day'!D143)/2</f>
        <v>24.6</v>
      </c>
      <c r="F143" s="8">
        <f t="shared" si="8"/>
        <v>0.1847958852166231</v>
      </c>
      <c r="G143" s="8">
        <f>'Data 5day'!E142*4.87/LN(67.8*'Data 5day'!$H$2-5.42)</f>
        <v>3.0562345114543712</v>
      </c>
      <c r="H143" s="8">
        <f>0.6108*EXP(17.27*'Data 5day'!C143/('Data 5day'!C143+237.3))</f>
        <v>4.2430650587590133</v>
      </c>
      <c r="I143" s="8">
        <f>0.6108*EXP(17.27*'Data 5day'!D143/('Data 5day'!D143+237.3))</f>
        <v>2.2249611183378328</v>
      </c>
      <c r="J143" s="8">
        <f t="shared" si="9"/>
        <v>3.2340130885484228</v>
      </c>
      <c r="K143" s="8">
        <f>(I143*'Data 5day'!F143+H143*'Data 5day'!G143)/200</f>
        <v>2.4430194676875825</v>
      </c>
      <c r="L143" s="8">
        <f>24*60/PI()*0.0082*B143*(D143*SIN('Data 5day'!$E$2)*SIN(C143)+COS('Data 5day'!$E$2)*COS(C143)*SIN(D143))</f>
        <v>2.0952038962020958</v>
      </c>
      <c r="M143" s="8">
        <f>(0.75+2/100000*'Data 5day'!$E$3)*L143</f>
        <v>1.5931930426720735</v>
      </c>
      <c r="N143" s="8">
        <f>(0.25+0.5*(1-'Data 5day'!H143/8))*L143</f>
        <v>0.65475121756315491</v>
      </c>
      <c r="O143" s="8">
        <f t="shared" si="10"/>
        <v>0.50415843752362932</v>
      </c>
      <c r="P143" s="8">
        <f>4.903*(10^(-9))*(0.34-0.14*SQRT(K143))*(1.35*(N143/M143)-0.35)*(('Data 4day'!C143+273.16)^4+('Data 4day'!D143+273.16)^4)/2</f>
        <v>0.97318136276885681</v>
      </c>
      <c r="Q143" s="8">
        <f t="shared" si="11"/>
        <v>-0.46902292524522748</v>
      </c>
    </row>
    <row r="144" spans="1:17" s="39" customFormat="1" ht="38.1" customHeight="1" x14ac:dyDescent="0.3">
      <c r="A144" s="38">
        <v>43756</v>
      </c>
      <c r="B144" s="8">
        <f>1+0.033*COS(2*'Data 5day'!A143*PI()/365)</f>
        <v>1.0091112001122164</v>
      </c>
      <c r="C144" s="8">
        <f>0.409*SIN(((2*PI()*'Data 5day'!A143)/365)-1.39)</f>
        <v>-0.18176795414041763</v>
      </c>
      <c r="D144" s="8">
        <f>ACOS(-TAN('Data 5day'!$E$2*PI()/180)*TAN(C144))</f>
        <v>1.5124948880577691</v>
      </c>
      <c r="E144" s="23">
        <f>('Data 5day'!C144+'Data 5day'!D144)/2</f>
        <v>25.1</v>
      </c>
      <c r="F144" s="8">
        <f t="shared" si="8"/>
        <v>0.18966399559757052</v>
      </c>
      <c r="G144" s="8">
        <f>'Data 5day'!E143*4.87/LN(67.8*'Data 5day'!$H$2-5.42)</f>
        <v>3.0562345114543712</v>
      </c>
      <c r="H144" s="8">
        <f>0.6108*EXP(17.27*'Data 5day'!C144/('Data 5day'!C144+237.3))</f>
        <v>4.3912919467167955</v>
      </c>
      <c r="I144" s="8">
        <f>0.6108*EXP(17.27*'Data 5day'!D144/('Data 5day'!D144+237.3))</f>
        <v>2.2810057729824531</v>
      </c>
      <c r="J144" s="8">
        <f t="shared" si="9"/>
        <v>3.3361488598496241</v>
      </c>
      <c r="K144" s="8">
        <f>(I144*'Data 5day'!F144+H144*'Data 5day'!G144)/200</f>
        <v>2.3772562047638841</v>
      </c>
      <c r="L144" s="8">
        <f>24*60/PI()*0.0082*B144*(D144*SIN('Data 5day'!$E$2)*SIN(C144)+COS('Data 5day'!$E$2)*COS(C144)*SIN(D144))</f>
        <v>2.1276299538696986</v>
      </c>
      <c r="M144" s="8">
        <f>(0.75+2/100000*'Data 5day'!$E$3)*L144</f>
        <v>1.6178498169225186</v>
      </c>
      <c r="N144" s="8">
        <f>(0.25+0.5*(1-'Data 5day'!H144/8))*L144</f>
        <v>0.53190748846742464</v>
      </c>
      <c r="O144" s="8">
        <f t="shared" si="10"/>
        <v>0.40956876611991699</v>
      </c>
      <c r="P144" s="8">
        <f>4.903*(10^(-9))*(0.34-0.14*SQRT(K144))*(1.35*(N144/M144)-0.35)*(('Data 4day'!C144+273.16)^4+('Data 4day'!D144+273.16)^4)/2</f>
        <v>0.45086814621958349</v>
      </c>
      <c r="Q144" s="8">
        <f t="shared" si="11"/>
        <v>-4.1299380099666494E-2</v>
      </c>
    </row>
    <row r="145" spans="1:17" s="39" customFormat="1" ht="38.1" customHeight="1" x14ac:dyDescent="0.3">
      <c r="A145" s="38">
        <v>43757</v>
      </c>
      <c r="B145" s="8">
        <f>1+0.033*COS(2*'Data 5day'!A144*PI()/365)</f>
        <v>1.0096558110759004</v>
      </c>
      <c r="C145" s="8">
        <f>0.409*SIN(((2*PI()*'Data 5day'!A144)/365)-1.39)</f>
        <v>-0.18804781962118322</v>
      </c>
      <c r="D145" s="8">
        <f>ACOS(-TAN('Data 5day'!$E$2*PI()/180)*TAN(C145))</f>
        <v>1.5104307110590953</v>
      </c>
      <c r="E145" s="23">
        <f>('Data 5day'!C145+'Data 5day'!D145)/2</f>
        <v>24.7</v>
      </c>
      <c r="F145" s="8">
        <f t="shared" si="8"/>
        <v>0.18576099026505447</v>
      </c>
      <c r="G145" s="8">
        <f>'Data 5day'!E144*4.87/LN(67.8*'Data 5day'!$H$2-5.42)</f>
        <v>3.334074012495678</v>
      </c>
      <c r="H145" s="8">
        <f>0.6108*EXP(17.27*'Data 5day'!C145/('Data 5day'!C145+237.3))</f>
        <v>4.1228854693811812</v>
      </c>
      <c r="I145" s="8">
        <f>0.6108*EXP(17.27*'Data 5day'!D145/('Data 5day'!D145+237.3))</f>
        <v>2.3238457638211925</v>
      </c>
      <c r="J145" s="8">
        <f t="shared" si="9"/>
        <v>3.2233656166011868</v>
      </c>
      <c r="K145" s="8">
        <f>(I145*'Data 5day'!F145+H145*'Data 5day'!G145)/200</f>
        <v>2.4184268334926937</v>
      </c>
      <c r="L145" s="8">
        <f>24*60/PI()*0.0082*B145*(D145*SIN('Data 5day'!$E$2)*SIN(C145)+COS('Data 5day'!$E$2)*COS(C145)*SIN(D145))</f>
        <v>2.159633075815953</v>
      </c>
      <c r="M145" s="8">
        <f>(0.75+2/100000*'Data 5day'!$E$3)*L145</f>
        <v>1.6421849908504507</v>
      </c>
      <c r="N145" s="8">
        <f>(0.25+0.5*(1-'Data 5day'!H145/8))*L145</f>
        <v>0.53990826895398825</v>
      </c>
      <c r="O145" s="8">
        <f t="shared" si="10"/>
        <v>0.41572936709457098</v>
      </c>
      <c r="P145" s="8">
        <f>4.903*(10^(-9))*(0.34-0.14*SQRT(K145))*(1.35*(N145/M145)-0.35)*(('Data 4day'!C145+273.16)^4+('Data 4day'!D145+273.16)^4)/2</f>
        <v>0.44111020731810147</v>
      </c>
      <c r="Q145" s="8">
        <f t="shared" si="11"/>
        <v>-2.5380840223530488E-2</v>
      </c>
    </row>
    <row r="146" spans="1:17" s="39" customFormat="1" ht="38.1" customHeight="1" x14ac:dyDescent="0.3">
      <c r="A146" s="38">
        <v>43758</v>
      </c>
      <c r="B146" s="8">
        <f>1+0.033*COS(2*'Data 5day'!A145*PI()/365)</f>
        <v>1.0101975608143732</v>
      </c>
      <c r="C146" s="8">
        <f>0.409*SIN(((2*PI()*'Data 5day'!A145)/365)-1.39)</f>
        <v>-0.19427196247459103</v>
      </c>
      <c r="D146" s="8">
        <f>ACOS(-TAN('Data 5day'!$E$2*PI()/180)*TAN(C146))</f>
        <v>1.5083797215178167</v>
      </c>
      <c r="E146" s="23">
        <f>('Data 5day'!C146+'Data 5day'!D146)/2</f>
        <v>25.05</v>
      </c>
      <c r="F146" s="8">
        <f t="shared" si="8"/>
        <v>0.18917237426716429</v>
      </c>
      <c r="G146" s="8">
        <f>'Data 5day'!E145*4.87/LN(67.8*'Data 5day'!$H$2-5.42)</f>
        <v>3.0562345114543712</v>
      </c>
      <c r="H146" s="8">
        <f>0.6108*EXP(17.27*'Data 5day'!C146/('Data 5day'!C146+237.3))</f>
        <v>4.0288844232591545</v>
      </c>
      <c r="I146" s="8">
        <f>0.6108*EXP(17.27*'Data 5day'!D146/('Data 5day'!D146+237.3))</f>
        <v>2.4870053972720654</v>
      </c>
      <c r="J146" s="8">
        <f t="shared" si="9"/>
        <v>3.2579449102656097</v>
      </c>
      <c r="K146" s="8">
        <f>(I146*'Data 5day'!F146+H146*'Data 5day'!G146)/200</f>
        <v>2.6700487474796808</v>
      </c>
      <c r="L146" s="8">
        <f>24*60/PI()*0.0082*B146*(D146*SIN('Data 5day'!$E$2)*SIN(C146)+COS('Data 5day'!$E$2)*COS(C146)*SIN(D146))</f>
        <v>2.1912060321584743</v>
      </c>
      <c r="M146" s="8">
        <f>(0.75+2/100000*'Data 5day'!$E$3)*L146</f>
        <v>1.6661930668533038</v>
      </c>
      <c r="N146" s="8">
        <f>(0.25+0.5*(1-'Data 5day'!H146/8))*L146</f>
        <v>0.54780150803961858</v>
      </c>
      <c r="O146" s="8">
        <f t="shared" si="10"/>
        <v>0.42180716119050632</v>
      </c>
      <c r="P146" s="8">
        <f>4.903*(10^(-9))*(0.34-0.14*SQRT(K146))*(1.35*(N146/M146)-0.35)*(('Data 4day'!C146+273.16)^4+('Data 4day'!D146+273.16)^4)/2</f>
        <v>0.40521850841226487</v>
      </c>
      <c r="Q146" s="8">
        <f t="shared" si="11"/>
        <v>1.6588652778241453E-2</v>
      </c>
    </row>
    <row r="147" spans="1:17" s="39" customFormat="1" ht="38.1" customHeight="1" x14ac:dyDescent="0.3">
      <c r="A147" s="38">
        <v>43759</v>
      </c>
      <c r="B147" s="8">
        <f>1+0.033*COS(2*'Data 5day'!A146*PI()/365)</f>
        <v>1.0107362887954954</v>
      </c>
      <c r="C147" s="8">
        <f>0.409*SIN(((2*PI()*'Data 5day'!A146)/365)-1.39)</f>
        <v>-0.20043853835278497</v>
      </c>
      <c r="D147" s="8">
        <f>ACOS(-TAN('Data 5day'!$E$2*PI()/180)*TAN(C147))</f>
        <v>1.5063424818184474</v>
      </c>
      <c r="E147" s="23">
        <f>('Data 5day'!C147+'Data 5day'!D147)/2</f>
        <v>25.9</v>
      </c>
      <c r="F147" s="8">
        <f t="shared" si="8"/>
        <v>0.19767751536034411</v>
      </c>
      <c r="G147" s="8">
        <f>'Data 5day'!E146*4.87/LN(67.8*'Data 5day'!$H$2-5.42)</f>
        <v>8.3351850312391953</v>
      </c>
      <c r="H147" s="8">
        <f>0.6108*EXP(17.27*'Data 5day'!C147/('Data 5day'!C147+237.3))</f>
        <v>4.3912919467167955</v>
      </c>
      <c r="I147" s="8">
        <f>0.6108*EXP(17.27*'Data 5day'!D147/('Data 5day'!D147+237.3))</f>
        <v>2.5177224920902961</v>
      </c>
      <c r="J147" s="8">
        <f t="shared" si="9"/>
        <v>3.4545072194035455</v>
      </c>
      <c r="K147" s="8">
        <f>(I147*'Data 5day'!F147+H147*'Data 5day'!G147)/200</f>
        <v>2.5813395315041823</v>
      </c>
      <c r="L147" s="8">
        <f>24*60/PI()*0.0082*B147*(D147*SIN('Data 5day'!$E$2)*SIN(C147)+COS('Data 5day'!$E$2)*COS(C147)*SIN(D147))</f>
        <v>2.2223419029429858</v>
      </c>
      <c r="M147" s="8">
        <f>(0.75+2/100000*'Data 5day'!$E$3)*L147</f>
        <v>1.6898687829978463</v>
      </c>
      <c r="N147" s="8">
        <f>(0.25+0.5*(1-'Data 5day'!H147/8))*L147</f>
        <v>0.83337821360361963</v>
      </c>
      <c r="O147" s="8">
        <f t="shared" si="10"/>
        <v>0.64170122447478717</v>
      </c>
      <c r="P147" s="8">
        <f>4.903*(10^(-9))*(0.34-0.14*SQRT(K147))*(1.35*(N147/M147)-0.35)*(('Data 4day'!C147+273.16)^4+('Data 4day'!D147+273.16)^4)/2</f>
        <v>1.4271259992750509</v>
      </c>
      <c r="Q147" s="8">
        <f t="shared" si="11"/>
        <v>-0.78542477480026374</v>
      </c>
    </row>
    <row r="148" spans="1:17" s="39" customFormat="1" ht="38.1" customHeight="1" x14ac:dyDescent="0.3">
      <c r="A148" s="38">
        <v>43760</v>
      </c>
      <c r="B148" s="8">
        <f>1+0.033*COS(2*'Data 5day'!A147*PI()/365)</f>
        <v>1.0112718353825392</v>
      </c>
      <c r="C148" s="8">
        <f>0.409*SIN(((2*PI()*'Data 5day'!A147)/365)-1.39)</f>
        <v>-0.20654571996624763</v>
      </c>
      <c r="D148" s="8">
        <f>ACOS(-TAN('Data 5day'!$E$2*PI()/180)*TAN(C148))</f>
        <v>1.5043195620749072</v>
      </c>
      <c r="E148" s="23">
        <f>('Data 5day'!C148+'Data 5day'!D148)/2</f>
        <v>26.650000000000002</v>
      </c>
      <c r="F148" s="8">
        <f t="shared" si="8"/>
        <v>0.20544717183601541</v>
      </c>
      <c r="G148" s="8">
        <f>'Data 5day'!E147*4.87/LN(67.8*'Data 5day'!$H$2-5.42)</f>
        <v>7.2238270270739688</v>
      </c>
      <c r="H148" s="8">
        <f>0.6108*EXP(17.27*'Data 5day'!C148/('Data 5day'!C148+237.3))</f>
        <v>4.8087773652629577</v>
      </c>
      <c r="I148" s="8">
        <f>0.6108*EXP(17.27*'Data 5day'!D148/('Data 5day'!D148+237.3))</f>
        <v>2.5023227554890153</v>
      </c>
      <c r="J148" s="8">
        <f t="shared" si="9"/>
        <v>3.6555500603759867</v>
      </c>
      <c r="K148" s="8">
        <f>(I148*'Data 5day'!F148+H148*'Data 5day'!G148)/200</f>
        <v>2.6708160015243534</v>
      </c>
      <c r="L148" s="8">
        <f>24*60/PI()*0.0082*B148*(D148*SIN('Data 5day'!$E$2)*SIN(C148)+COS('Data 5day'!$E$2)*COS(C148)*SIN(D148))</f>
        <v>2.2530340786293106</v>
      </c>
      <c r="M148" s="8">
        <f>(0.75+2/100000*'Data 5day'!$E$3)*L148</f>
        <v>1.7132071133897278</v>
      </c>
      <c r="N148" s="8">
        <f>(0.25+0.5*(1-'Data 5day'!H148/8))*L148</f>
        <v>0.70407314957165956</v>
      </c>
      <c r="O148" s="8">
        <f t="shared" si="10"/>
        <v>0.54213632517017785</v>
      </c>
      <c r="P148" s="8">
        <f>4.903*(10^(-9))*(0.34-0.14*SQRT(K148))*(1.35*(N148/M148)-0.35)*(('Data 4day'!C148+273.16)^4+('Data 4day'!D148+273.16)^4)/2</f>
        <v>0.90406507045452178</v>
      </c>
      <c r="Q148" s="8">
        <f t="shared" si="11"/>
        <v>-0.36192874528434393</v>
      </c>
    </row>
    <row r="149" spans="1:17" s="39" customFormat="1" ht="38.1" customHeight="1" x14ac:dyDescent="0.3">
      <c r="A149" s="38">
        <v>43761</v>
      </c>
      <c r="B149" s="8">
        <f>1+0.033*COS(2*'Data 5day'!A148*PI()/365)</f>
        <v>1.0118040418814931</v>
      </c>
      <c r="C149" s="8">
        <f>0.409*SIN(((2*PI()*'Data 5day'!A148)/365)-1.39)</f>
        <v>-0.212591697625262</v>
      </c>
      <c r="D149" s="8">
        <f>ACOS(-TAN('Data 5day'!$E$2*PI()/180)*TAN(C149))</f>
        <v>1.5023115401290768</v>
      </c>
      <c r="E149" s="23">
        <f>('Data 5day'!C149+'Data 5day'!D149)/2</f>
        <v>26.35</v>
      </c>
      <c r="F149" s="8">
        <f t="shared" si="8"/>
        <v>0.20230903762868169</v>
      </c>
      <c r="G149" s="8">
        <f>'Data 5day'!E148*4.87/LN(67.8*'Data 5day'!$H$2-5.42)</f>
        <v>5.8346295218674369</v>
      </c>
      <c r="H149" s="8">
        <f>0.6108*EXP(17.27*'Data 5day'!C149/('Data 5day'!C149+237.3))</f>
        <v>4.5698943880770111</v>
      </c>
      <c r="I149" s="8">
        <f>0.6108*EXP(17.27*'Data 5day'!D149/('Data 5day'!D149+237.3))</f>
        <v>2.548770598472057</v>
      </c>
      <c r="J149" s="8">
        <f t="shared" si="9"/>
        <v>3.559332493274534</v>
      </c>
      <c r="K149" s="8">
        <f>(I149*'Data 5day'!F149+H149*'Data 5day'!G149)/200</f>
        <v>2.5730176417968869</v>
      </c>
      <c r="L149" s="8">
        <f>24*60/PI()*0.0082*B149*(D149*SIN('Data 5day'!$E$2)*SIN(C149)+COS('Data 5day'!$E$2)*COS(C149)*SIN(D149))</f>
        <v>2.2832762600903416</v>
      </c>
      <c r="M149" s="8">
        <f>(0.75+2/100000*'Data 5day'!$E$3)*L149</f>
        <v>1.7362032681726955</v>
      </c>
      <c r="N149" s="8">
        <f>(0.25+0.5*(1-'Data 5day'!H149/8))*L149</f>
        <v>0.85622859753387814</v>
      </c>
      <c r="O149" s="8">
        <f t="shared" si="10"/>
        <v>0.65929602010108623</v>
      </c>
      <c r="P149" s="8">
        <f>4.903*(10^(-9))*(0.34-0.14*SQRT(K149))*(1.35*(N149/M149)-0.35)*(('Data 4day'!C149+273.16)^4+('Data 4day'!D149+273.16)^4)/2</f>
        <v>1.4404883361345593</v>
      </c>
      <c r="Q149" s="8">
        <f t="shared" si="11"/>
        <v>-0.78119231603347306</v>
      </c>
    </row>
    <row r="150" spans="1:17" s="39" customFormat="1" ht="38.1" customHeight="1" x14ac:dyDescent="0.3">
      <c r="A150" s="38">
        <v>43762</v>
      </c>
      <c r="B150" s="8">
        <f>1+0.033*COS(2*'Data 5day'!A149*PI()/365)</f>
        <v>1.0123327505880855</v>
      </c>
      <c r="C150" s="8">
        <f>0.409*SIN(((2*PI()*'Data 5day'!A149)/365)-1.39)</f>
        <v>-0.21857467977616568</v>
      </c>
      <c r="D150" s="8">
        <f>ACOS(-TAN('Data 5day'!$E$2*PI()/180)*TAN(C150))</f>
        <v>1.5003190015211245</v>
      </c>
      <c r="E150" s="23">
        <f>('Data 5day'!C150+'Data 5day'!D150)/2</f>
        <v>26.5</v>
      </c>
      <c r="F150" s="8">
        <f t="shared" si="8"/>
        <v>0.20387302489183121</v>
      </c>
      <c r="G150" s="8">
        <f>'Data 5day'!E149*4.87/LN(67.8*'Data 5day'!$H$2-5.42)</f>
        <v>4.7232715177022104</v>
      </c>
      <c r="H150" s="8">
        <f>0.6108*EXP(17.27*'Data 5day'!C150/('Data 5day'!C150+237.3))</f>
        <v>4.5698943880770111</v>
      </c>
      <c r="I150" s="8">
        <f>0.6108*EXP(17.27*'Data 5day'!D150/('Data 5day'!D150+237.3))</f>
        <v>2.5959699942202965</v>
      </c>
      <c r="J150" s="8">
        <f t="shared" si="9"/>
        <v>3.5829321911486538</v>
      </c>
      <c r="K150" s="8">
        <f>(I150*'Data 5day'!F150+H150*'Data 5day'!G150)/200</f>
        <v>2.5061370370905025</v>
      </c>
      <c r="L150" s="8">
        <f>24*60/PI()*0.0082*B150*(D150*SIN('Data 5day'!$E$2)*SIN(C150)+COS('Data 5day'!$E$2)*COS(C150)*SIN(D150))</f>
        <v>2.3130624581221051</v>
      </c>
      <c r="M150" s="8">
        <f>(0.75+2/100000*'Data 5day'!$E$3)*L150</f>
        <v>1.7588526931560486</v>
      </c>
      <c r="N150" s="8">
        <f>(0.25+0.5*(1-'Data 5day'!H150/8))*L150</f>
        <v>0.57826561453052627</v>
      </c>
      <c r="O150" s="8">
        <f t="shared" si="10"/>
        <v>0.44526452318850523</v>
      </c>
      <c r="P150" s="8">
        <f>4.903*(10^(-9))*(0.34-0.14*SQRT(K150))*(1.35*(N150/M150)-0.35)*(('Data 4day'!C150+273.16)^4+('Data 4day'!D150+273.16)^4)/2</f>
        <v>0.42786963227774832</v>
      </c>
      <c r="Q150" s="8">
        <f t="shared" si="11"/>
        <v>1.7394890910756911E-2</v>
      </c>
    </row>
    <row r="151" spans="1:17" s="39" customFormat="1" ht="38.1" customHeight="1" x14ac:dyDescent="0.3">
      <c r="A151" s="38">
        <v>43763</v>
      </c>
      <c r="B151" s="8">
        <f>1+0.033*COS(2*'Data 5day'!A150*PI()/365)</f>
        <v>1.012857804834516</v>
      </c>
      <c r="C151" s="8">
        <f>0.409*SIN(((2*PI()*'Data 5day'!A150)/365)-1.39)</f>
        <v>-0.22449289353222343</v>
      </c>
      <c r="D151" s="8">
        <f>ACOS(-TAN('Data 5day'!$E$2*PI()/180)*TAN(C151))</f>
        <v>1.4983425394307148</v>
      </c>
      <c r="E151" s="23">
        <f>('Data 5day'!C151+'Data 5day'!D151)/2</f>
        <v>24.35</v>
      </c>
      <c r="F151" s="8">
        <f t="shared" si="8"/>
        <v>0.1824015920751953</v>
      </c>
      <c r="G151" s="8">
        <f>'Data 5day'!E150*4.87/LN(67.8*'Data 5day'!$H$2-5.42)</f>
        <v>4.7232715177022104</v>
      </c>
      <c r="H151" s="8">
        <f>0.6108*EXP(17.27*'Data 5day'!C151/('Data 5day'!C151+237.3))</f>
        <v>3.868863716528768</v>
      </c>
      <c r="I151" s="8">
        <f>0.6108*EXP(17.27*'Data 5day'!D151/('Data 5day'!D151+237.3))</f>
        <v>2.3820593372779197</v>
      </c>
      <c r="J151" s="8">
        <f t="shared" si="9"/>
        <v>3.1254615269033437</v>
      </c>
      <c r="K151" s="8">
        <f>(I151*'Data 5day'!F151+H151*'Data 5day'!G151)/200</f>
        <v>2.4162049905004093</v>
      </c>
      <c r="L151" s="8">
        <f>24*60/PI()*0.0082*B151*(D151*SIN('Data 5day'!$E$2)*SIN(C151)+COS('Data 5day'!$E$2)*COS(C151)*SIN(D151))</f>
        <v>2.3423869924639793</v>
      </c>
      <c r="M151" s="8">
        <f>(0.75+2/100000*'Data 5day'!$E$3)*L151</f>
        <v>1.7811510690696097</v>
      </c>
      <c r="N151" s="8">
        <f>(0.25+0.5*(1-'Data 5day'!H151/8))*L151</f>
        <v>0.87839512217399229</v>
      </c>
      <c r="O151" s="8">
        <f t="shared" si="10"/>
        <v>0.67636424407397411</v>
      </c>
      <c r="P151" s="8">
        <f>4.903*(10^(-9))*(0.34-0.14*SQRT(K151))*(1.35*(N151/M151)-0.35)*(('Data 4day'!C151+273.16)^4+('Data 4day'!D151+273.16)^4)/2</f>
        <v>1.4772183236961676</v>
      </c>
      <c r="Q151" s="8">
        <f t="shared" si="11"/>
        <v>-0.80085407962219346</v>
      </c>
    </row>
    <row r="152" spans="1:17" s="39" customFormat="1" ht="38.1" customHeight="1" x14ac:dyDescent="0.3">
      <c r="A152" s="38">
        <v>43764</v>
      </c>
      <c r="B152" s="8">
        <f>1+0.033*COS(2*'Data 5day'!A151*PI()/365)</f>
        <v>1.0133790490358798</v>
      </c>
      <c r="C152" s="8">
        <f>0.409*SIN(((2*PI()*'Data 5day'!A151)/365)-1.39)</f>
        <v>-0.23034458519897447</v>
      </c>
      <c r="D152" s="8">
        <f>ACOS(-TAN('Data 5day'!$E$2*PI()/180)*TAN(C152))</f>
        <v>1.4963827545882309</v>
      </c>
      <c r="E152" s="23">
        <f>('Data 5day'!C152+'Data 5day'!D152)/2</f>
        <v>24.9</v>
      </c>
      <c r="F152" s="8">
        <f t="shared" si="8"/>
        <v>0.18770394627061798</v>
      </c>
      <c r="G152" s="8">
        <f>'Data 5day'!E151*4.87/LN(67.8*'Data 5day'!$H$2-5.42)</f>
        <v>3.0562345114543712</v>
      </c>
      <c r="H152" s="8">
        <f>0.6108*EXP(17.27*'Data 5day'!C152/('Data 5day'!C152+237.3))</f>
        <v>4.0756492057609837</v>
      </c>
      <c r="I152" s="8">
        <f>0.6108*EXP(17.27*'Data 5day'!D152/('Data 5day'!D152+237.3))</f>
        <v>2.4116412804606884</v>
      </c>
      <c r="J152" s="8">
        <f t="shared" si="9"/>
        <v>3.2436452431108362</v>
      </c>
      <c r="K152" s="8">
        <f>(I152*'Data 5day'!F152+H152*'Data 5day'!G152)/200</f>
        <v>2.4133213251452093</v>
      </c>
      <c r="L152" s="8">
        <f>24*60/PI()*0.0082*B152*(D152*SIN('Data 5day'!$E$2)*SIN(C152)+COS('Data 5day'!$E$2)*COS(C152)*SIN(D152))</f>
        <v>2.3712444903292842</v>
      </c>
      <c r="M152" s="8">
        <f>(0.75+2/100000*'Data 5day'!$E$3)*L152</f>
        <v>1.8030943104463877</v>
      </c>
      <c r="N152" s="8">
        <f>(0.25+0.5*(1-'Data 5day'!H152/8))*L152</f>
        <v>0.59281112258232105</v>
      </c>
      <c r="O152" s="8">
        <f t="shared" si="10"/>
        <v>0.45646456438838723</v>
      </c>
      <c r="P152" s="8">
        <f>4.903*(10^(-9))*(0.34-0.14*SQRT(K152))*(1.35*(N152/M152)-0.35)*(('Data 4day'!C152+273.16)^4+('Data 4day'!D152+273.16)^4)/2</f>
        <v>0.43764702034629277</v>
      </c>
      <c r="Q152" s="8">
        <f t="shared" si="11"/>
        <v>1.8817544042094458E-2</v>
      </c>
    </row>
    <row r="153" spans="1:17" s="39" customFormat="1" ht="38.1" customHeight="1" x14ac:dyDescent="0.3">
      <c r="A153" s="38">
        <v>43765</v>
      </c>
      <c r="B153" s="8">
        <f>1+0.033*COS(2*'Data 5day'!A152*PI()/365)</f>
        <v>1.013896328736271</v>
      </c>
      <c r="C153" s="8">
        <f>0.409*SIN(((2*PI()*'Data 5day'!A152)/365)-1.39)</f>
        <v>-0.23612802079388742</v>
      </c>
      <c r="D153" s="8">
        <f>ACOS(-TAN('Data 5day'!$E$2*PI()/180)*TAN(C153))</f>
        <v>1.4944402551551976</v>
      </c>
      <c r="E153" s="23">
        <f>('Data 5day'!C153+'Data 5day'!D153)/2</f>
        <v>24.15</v>
      </c>
      <c r="F153" s="8">
        <f t="shared" si="8"/>
        <v>0.18050503360802694</v>
      </c>
      <c r="G153" s="8">
        <f>'Data 5day'!E152*4.87/LN(67.8*'Data 5day'!$H$2-5.42)</f>
        <v>1.9448765072891454</v>
      </c>
      <c r="H153" s="8">
        <f>0.6108*EXP(17.27*'Data 5day'!C153/('Data 5day'!C153+237.3))</f>
        <v>3.868863716528768</v>
      </c>
      <c r="I153" s="8">
        <f>0.6108*EXP(17.27*'Data 5day'!D153/('Data 5day'!D153+237.3))</f>
        <v>2.3238457638211925</v>
      </c>
      <c r="J153" s="8">
        <f t="shared" si="9"/>
        <v>3.0963547401749802</v>
      </c>
      <c r="K153" s="8">
        <f>(I153*'Data 5day'!F153+H153*'Data 5day'!G153)/200</f>
        <v>2.4025903860173021</v>
      </c>
      <c r="L153" s="8">
        <f>24*60/PI()*0.0082*B153*(D153*SIN('Data 5day'!$E$2)*SIN(C153)+COS('Data 5day'!$E$2)*COS(C153)*SIN(D153))</f>
        <v>2.3996298844474433</v>
      </c>
      <c r="M153" s="8">
        <f>(0.75+2/100000*'Data 5day'!$E$3)*L153</f>
        <v>1.8246785641338359</v>
      </c>
      <c r="N153" s="8">
        <f>(0.25+0.5*(1-'Data 5day'!H153/8))*L153</f>
        <v>0.59990747111186082</v>
      </c>
      <c r="O153" s="8">
        <f t="shared" si="10"/>
        <v>0.46192875275613282</v>
      </c>
      <c r="P153" s="8">
        <f>4.903*(10^(-9))*(0.34-0.14*SQRT(K153))*(1.35*(N153/M153)-0.35)*(('Data 4day'!C153+273.16)^4+('Data 4day'!D153+273.16)^4)/2</f>
        <v>0.44710243967568097</v>
      </c>
      <c r="Q153" s="8">
        <f t="shared" si="11"/>
        <v>1.4826313080451847E-2</v>
      </c>
    </row>
    <row r="154" spans="1:17" s="39" customFormat="1" ht="38.1" customHeight="1" x14ac:dyDescent="0.3">
      <c r="A154" s="38">
        <v>43766</v>
      </c>
      <c r="B154" s="8">
        <f>1+0.033*COS(2*'Data 5day'!A153*PI()/365)</f>
        <v>1.0144094906545502</v>
      </c>
      <c r="C154" s="8">
        <f>0.409*SIN(((2*PI()*'Data 5day'!A153)/365)-1.39)</f>
        <v>-0.2418414865601794</v>
      </c>
      <c r="D154" s="8">
        <f>ACOS(-TAN('Data 5day'!$E$2*PI()/180)*TAN(C154))</f>
        <v>1.492515656573131</v>
      </c>
      <c r="E154" s="23">
        <f>('Data 5day'!C154+'Data 5day'!D154)/2</f>
        <v>25.05</v>
      </c>
      <c r="F154" s="8">
        <f t="shared" si="8"/>
        <v>0.18917237426716429</v>
      </c>
      <c r="G154" s="8">
        <f>'Data 5day'!E153*4.87/LN(67.8*'Data 5day'!$H$2-5.42)</f>
        <v>2.222716008330452</v>
      </c>
      <c r="H154" s="8">
        <f>0.6108*EXP(17.27*'Data 5day'!C154/('Data 5day'!C154+237.3))</f>
        <v>4.2674631045407558</v>
      </c>
      <c r="I154" s="8">
        <f>0.6108*EXP(17.27*'Data 5day'!D154/('Data 5day'!D154+237.3))</f>
        <v>2.3382812709274461</v>
      </c>
      <c r="J154" s="8">
        <f t="shared" si="9"/>
        <v>3.302872187734101</v>
      </c>
      <c r="K154" s="8">
        <f>(I154*'Data 5day'!F154+H154*'Data 5day'!G154)/200</f>
        <v>2.4712743695301094</v>
      </c>
      <c r="L154" s="8">
        <f>24*60/PI()*0.0082*B154*(D154*SIN('Data 5day'!$E$2)*SIN(C154)+COS('Data 5day'!$E$2)*COS(C154)*SIN(D154))</f>
        <v>2.4275384106200582</v>
      </c>
      <c r="M154" s="8">
        <f>(0.75+2/100000*'Data 5day'!$E$3)*L154</f>
        <v>1.8459002074354922</v>
      </c>
      <c r="N154" s="8">
        <f>(0.25+0.5*(1-'Data 5day'!H154/8))*L154</f>
        <v>1.2137692053100291</v>
      </c>
      <c r="O154" s="8">
        <f t="shared" si="10"/>
        <v>0.93460228808872237</v>
      </c>
      <c r="P154" s="8">
        <f>4.903*(10^(-9))*(0.34-0.14*SQRT(K154))*(1.35*(N154/M154)-0.35)*(('Data 4day'!C154+273.16)^4+('Data 4day'!D154+273.16)^4)/2</f>
        <v>2.5349361252596139</v>
      </c>
      <c r="Q154" s="8">
        <f t="shared" si="11"/>
        <v>-1.6003338371708915</v>
      </c>
    </row>
    <row r="155" spans="1:17" s="39" customFormat="1" ht="38.1" customHeight="1" x14ac:dyDescent="0.3">
      <c r="A155" s="38">
        <v>43767</v>
      </c>
      <c r="B155" s="8">
        <f>1+0.033*COS(2*'Data 5day'!A154*PI()/365)</f>
        <v>1.0149183827297661</v>
      </c>
      <c r="C155" s="8">
        <f>0.409*SIN(((2*PI()*'Data 5day'!A154)/365)-1.39)</f>
        <v>-0.24748328947463652</v>
      </c>
      <c r="D155" s="8">
        <f>ACOS(-TAN('Data 5day'!$E$2*PI()/180)*TAN(C155))</f>
        <v>1.4906095813800935</v>
      </c>
      <c r="E155" s="23">
        <f>('Data 5day'!C155+'Data 5day'!D155)/2</f>
        <v>25.450000000000003</v>
      </c>
      <c r="F155" s="8">
        <f t="shared" si="8"/>
        <v>0.19313557107365054</v>
      </c>
      <c r="G155" s="8">
        <f>'Data 5day'!E154*4.87/LN(67.8*'Data 5day'!$H$2-5.42)</f>
        <v>2.7783950104130644</v>
      </c>
      <c r="H155" s="8">
        <f>0.6108*EXP(17.27*'Data 5day'!C155/('Data 5day'!C155+237.3))</f>
        <v>4.3912919467167955</v>
      </c>
      <c r="I155" s="8">
        <f>0.6108*EXP(17.27*'Data 5day'!D155/('Data 5day'!D155+237.3))</f>
        <v>2.3820593372779197</v>
      </c>
      <c r="J155" s="8">
        <f t="shared" si="9"/>
        <v>3.3866756419973578</v>
      </c>
      <c r="K155" s="8">
        <f>(I155*'Data 5day'!F155+H155*'Data 5day'!G155)/200</f>
        <v>2.324004146681109</v>
      </c>
      <c r="L155" s="8">
        <f>24*60/PI()*0.0082*B155*(D155*SIN('Data 5day'!$E$2)*SIN(C155)+COS('Data 5day'!$E$2)*COS(C155)*SIN(D155))</f>
        <v>2.4549656047942392</v>
      </c>
      <c r="M155" s="8">
        <f>(0.75+2/100000*'Data 5day'!$E$3)*L155</f>
        <v>1.8667558458855393</v>
      </c>
      <c r="N155" s="8">
        <f>(0.25+0.5*(1-'Data 5day'!H155/8))*L155</f>
        <v>1.0740474520974796</v>
      </c>
      <c r="O155" s="8">
        <f t="shared" si="10"/>
        <v>0.82701653811505937</v>
      </c>
      <c r="P155" s="8">
        <f>4.903*(10^(-9))*(0.34-0.14*SQRT(K155))*(1.35*(N155/M155)-0.35)*(('Data 4day'!C155+273.16)^4+('Data 4day'!D155+273.16)^4)/2</f>
        <v>2.126965349136408</v>
      </c>
      <c r="Q155" s="8">
        <f t="shared" si="11"/>
        <v>-1.2999488110213486</v>
      </c>
    </row>
    <row r="156" spans="1:17" s="39" customFormat="1" ht="38.1" customHeight="1" x14ac:dyDescent="0.3">
      <c r="A156" s="38">
        <v>43768</v>
      </c>
      <c r="B156" s="8">
        <f>1+0.033*COS(2*'Data 5day'!A155*PI()/365)</f>
        <v>1.015422854166214</v>
      </c>
      <c r="C156" s="8">
        <f>0.409*SIN(((2*PI()*'Data 5day'!A155)/365)-1.39)</f>
        <v>-0.25305175774929578</v>
      </c>
      <c r="D156" s="8">
        <f>ACOS(-TAN('Data 5day'!$E$2*PI()/180)*TAN(C156))</f>
        <v>1.4887226589942957</v>
      </c>
      <c r="E156" s="23">
        <f>('Data 5day'!C156+'Data 5day'!D156)/2</f>
        <v>24.35</v>
      </c>
      <c r="F156" s="8">
        <f t="shared" si="8"/>
        <v>0.1824015920751953</v>
      </c>
      <c r="G156" s="8">
        <f>'Data 5day'!E155*4.87/LN(67.8*'Data 5day'!$H$2-5.42)</f>
        <v>2.5005555093717584</v>
      </c>
      <c r="H156" s="8">
        <f>0.6108*EXP(17.27*'Data 5day'!C156/('Data 5day'!C156+237.3))</f>
        <v>3.868863716528768</v>
      </c>
      <c r="I156" s="8">
        <f>0.6108*EXP(17.27*'Data 5day'!D156/('Data 5day'!D156+237.3))</f>
        <v>2.3820593372779197</v>
      </c>
      <c r="J156" s="8">
        <f t="shared" si="9"/>
        <v>3.1254615269033437</v>
      </c>
      <c r="K156" s="8">
        <f>(I156*'Data 5day'!F156+H156*'Data 5day'!G156)/200</f>
        <v>2.4162049905004093</v>
      </c>
      <c r="L156" s="8">
        <f>24*60/PI()*0.0082*B156*(D156*SIN('Data 5day'!$E$2)*SIN(C156)+COS('Data 5day'!$E$2)*COS(C156)*SIN(D156))</f>
        <v>2.4819072996577334</v>
      </c>
      <c r="M156" s="8">
        <f>(0.75+2/100000*'Data 5day'!$E$3)*L156</f>
        <v>1.8872423106597405</v>
      </c>
      <c r="N156" s="8">
        <f>(0.25+0.5*(1-'Data 5day'!H156/8))*L156</f>
        <v>0.93071523737165007</v>
      </c>
      <c r="O156" s="8">
        <f t="shared" si="10"/>
        <v>0.71665073277617053</v>
      </c>
      <c r="P156" s="8">
        <f>4.903*(10^(-9))*(0.34-0.14*SQRT(K156))*(1.35*(N156/M156)-0.35)*(('Data 4day'!C156+273.16)^4+('Data 4day'!D156+273.16)^4)/2</f>
        <v>1.5345877043603104</v>
      </c>
      <c r="Q156" s="8">
        <f t="shared" si="11"/>
        <v>-0.81793697158413992</v>
      </c>
    </row>
    <row r="157" spans="1:17" s="39" customFormat="1" ht="38.1" customHeight="1" x14ac:dyDescent="0.3">
      <c r="A157" s="38">
        <v>43769</v>
      </c>
      <c r="B157" s="8">
        <f>1+0.033*COS(2*'Data 5day'!A156*PI()/365)</f>
        <v>1.0159227554781203</v>
      </c>
      <c r="C157" s="8">
        <f>0.409*SIN(((2*PI()*'Data 5day'!A156)/365)-1.39)</f>
        <v>-0.25854524132682943</v>
      </c>
      <c r="D157" s="8">
        <f>ACOS(-TAN('Data 5day'!$E$2*PI()/180)*TAN(C157))</f>
        <v>1.486855525464152</v>
      </c>
      <c r="E157" s="23">
        <f>('Data 5day'!C157+'Data 5day'!D157)/2</f>
        <v>24.9</v>
      </c>
      <c r="F157" s="8">
        <f t="shared" si="8"/>
        <v>0.18770394627061798</v>
      </c>
      <c r="G157" s="8">
        <f>'Data 5day'!E156*4.87/LN(67.8*'Data 5day'!$H$2-5.42)</f>
        <v>3.0562345114543712</v>
      </c>
      <c r="H157" s="8">
        <f>0.6108*EXP(17.27*'Data 5day'!C157/('Data 5day'!C157+237.3))</f>
        <v>4.0756492057609837</v>
      </c>
      <c r="I157" s="8">
        <f>0.6108*EXP(17.27*'Data 5day'!D157/('Data 5day'!D157+237.3))</f>
        <v>2.4116412804606884</v>
      </c>
      <c r="J157" s="8">
        <f t="shared" si="9"/>
        <v>3.2436452431108362</v>
      </c>
      <c r="K157" s="8">
        <f>(I157*'Data 5day'!F157+H157*'Data 5day'!G157)/200</f>
        <v>2.4133213251452093</v>
      </c>
      <c r="L157" s="8">
        <f>24*60/PI()*0.0082*B157*(D157*SIN('Data 5day'!$E$2)*SIN(C157)+COS('Data 5day'!$E$2)*COS(C157)*SIN(D157))</f>
        <v>2.5083596207613672</v>
      </c>
      <c r="M157" s="8">
        <f>(0.75+2/100000*'Data 5day'!$E$3)*L157</f>
        <v>1.9073566556269435</v>
      </c>
      <c r="N157" s="8">
        <f>(0.25+0.5*(1-'Data 5day'!H157/8))*L157</f>
        <v>0.6270899051903418</v>
      </c>
      <c r="O157" s="8">
        <f t="shared" si="10"/>
        <v>0.4828592269965632</v>
      </c>
      <c r="P157" s="8">
        <f>4.903*(10^(-9))*(0.34-0.14*SQRT(K157))*(1.35*(N157/M157)-0.35)*(('Data 4day'!C157+273.16)^4+('Data 4day'!D157+273.16)^4)/2</f>
        <v>0.4597206224084055</v>
      </c>
      <c r="Q157" s="8">
        <f t="shared" si="11"/>
        <v>2.3138604588157696E-2</v>
      </c>
    </row>
    <row r="158" spans="1:17" s="39" customFormat="1" ht="38.1" customHeight="1" x14ac:dyDescent="0.3">
      <c r="A158" s="38">
        <v>43770</v>
      </c>
      <c r="B158" s="8">
        <f>1+0.033*COS(2*'Data 5day'!A157*PI()/365)</f>
        <v>1.0164179385339369</v>
      </c>
      <c r="C158" s="8">
        <f>0.409*SIN(((2*PI()*'Data 5day'!A157)/365)-1.39)</f>
        <v>-0.26396211236949496</v>
      </c>
      <c r="D158" s="8">
        <f>ACOS(-TAN('Data 5day'!$E$2*PI()/180)*TAN(C158))</f>
        <v>1.4850088231842651</v>
      </c>
      <c r="E158" s="23">
        <f>('Data 5day'!C158+'Data 5day'!D158)/2</f>
        <v>24.15</v>
      </c>
      <c r="F158" s="8">
        <f t="shared" si="8"/>
        <v>0.18050503360802694</v>
      </c>
      <c r="G158" s="8">
        <f>'Data 5day'!E157*4.87/LN(67.8*'Data 5day'!$H$2-5.42)</f>
        <v>1.9448765072891454</v>
      </c>
      <c r="H158" s="8">
        <f>0.6108*EXP(17.27*'Data 5day'!C158/('Data 5day'!C158+237.3))</f>
        <v>3.868863716528768</v>
      </c>
      <c r="I158" s="8">
        <f>0.6108*EXP(17.27*'Data 5day'!D158/('Data 5day'!D158+237.3))</f>
        <v>2.3238457638211925</v>
      </c>
      <c r="J158" s="8">
        <f t="shared" si="9"/>
        <v>3.0963547401749802</v>
      </c>
      <c r="K158" s="8">
        <f>(I158*'Data 5day'!F158+H158*'Data 5day'!G158)/200</f>
        <v>2.4025903860173021</v>
      </c>
      <c r="L158" s="8">
        <f>24*60/PI()*0.0082*B158*(D158*SIN('Data 5day'!$E$2)*SIN(C158)+COS('Data 5day'!$E$2)*COS(C158)*SIN(D158))</f>
        <v>2.5343189821755172</v>
      </c>
      <c r="M158" s="8">
        <f>(0.75+2/100000*'Data 5day'!$E$3)*L158</f>
        <v>1.9270961540462632</v>
      </c>
      <c r="N158" s="8">
        <f>(0.25+0.5*(1-'Data 5day'!H158/8))*L158</f>
        <v>0.6335797455438793</v>
      </c>
      <c r="O158" s="8">
        <f t="shared" si="10"/>
        <v>0.48785640406878705</v>
      </c>
      <c r="P158" s="8">
        <f>4.903*(10^(-9))*(0.34-0.14*SQRT(K158))*(1.35*(N158/M158)-0.35)*(('Data 4day'!C158+273.16)^4+('Data 4day'!D158+273.16)^4)/2</f>
        <v>0.45808956088299774</v>
      </c>
      <c r="Q158" s="8">
        <f t="shared" si="11"/>
        <v>2.9766843185789316E-2</v>
      </c>
    </row>
    <row r="159" spans="1:17" s="39" customFormat="1" ht="38.1" customHeight="1" x14ac:dyDescent="0.3">
      <c r="A159" s="38">
        <v>43771</v>
      </c>
      <c r="B159" s="8">
        <f>1+0.033*COS(2*'Data 5day'!A158*PI()/365)</f>
        <v>1.0169082566002379</v>
      </c>
      <c r="C159" s="8">
        <f>0.409*SIN(((2*PI()*'Data 5day'!A158)/365)-1.39)</f>
        <v>-0.26930076574149636</v>
      </c>
      <c r="D159" s="8">
        <f>ACOS(-TAN('Data 5day'!$E$2*PI()/180)*TAN(C159))</f>
        <v>1.4831832005768972</v>
      </c>
      <c r="E159" s="23">
        <f>('Data 5day'!C159+'Data 5day'!D159)/2</f>
        <v>25.05</v>
      </c>
      <c r="F159" s="8">
        <f t="shared" si="8"/>
        <v>0.18917237426716429</v>
      </c>
      <c r="G159" s="8">
        <f>'Data 5day'!E158*4.87/LN(67.8*'Data 5day'!$H$2-5.42)</f>
        <v>2.222716008330452</v>
      </c>
      <c r="H159" s="8">
        <f>0.6108*EXP(17.27*'Data 5day'!C159/('Data 5day'!C159+237.3))</f>
        <v>4.2674631045407558</v>
      </c>
      <c r="I159" s="8">
        <f>0.6108*EXP(17.27*'Data 5day'!D159/('Data 5day'!D159+237.3))</f>
        <v>2.3382812709274461</v>
      </c>
      <c r="J159" s="8">
        <f t="shared" si="9"/>
        <v>3.302872187734101</v>
      </c>
      <c r="K159" s="8">
        <f>(I159*'Data 5day'!F159+H159*'Data 5day'!G159)/200</f>
        <v>2.4712743695301094</v>
      </c>
      <c r="L159" s="8">
        <f>24*60/PI()*0.0082*B159*(D159*SIN('Data 5day'!$E$2)*SIN(C159)+COS('Data 5day'!$E$2)*COS(C159)*SIN(D159))</f>
        <v>2.5597820816883536</v>
      </c>
      <c r="M159" s="8">
        <f>(0.75+2/100000*'Data 5day'!$E$3)*L159</f>
        <v>1.946458294915824</v>
      </c>
      <c r="N159" s="8">
        <f>(0.25+0.5*(1-'Data 5day'!H159/8))*L159</f>
        <v>1.2798910408441768</v>
      </c>
      <c r="O159" s="8">
        <f t="shared" si="10"/>
        <v>0.98551610145001622</v>
      </c>
      <c r="P159" s="8">
        <f>4.903*(10^(-9))*(0.34-0.14*SQRT(K159))*(1.35*(N159/M159)-0.35)*(('Data 4day'!C159+273.16)^4+('Data 4day'!D159+273.16)^4)/2</f>
        <v>2.5052108606806742</v>
      </c>
      <c r="Q159" s="8">
        <f t="shared" si="11"/>
        <v>-1.519694759230658</v>
      </c>
    </row>
    <row r="160" spans="1:17" s="39" customFormat="1" ht="38.1" customHeight="1" x14ac:dyDescent="0.3">
      <c r="A160" s="38">
        <v>43772</v>
      </c>
      <c r="B160" s="8">
        <f>1+0.033*COS(2*'Data 5day'!A159*PI()/365)</f>
        <v>1.0173935643851983</v>
      </c>
      <c r="C160" s="8">
        <f>0.409*SIN(((2*PI()*'Data 5day'!A159)/365)-1.39)</f>
        <v>-0.2745596194846221</v>
      </c>
      <c r="D160" s="8">
        <f>ACOS(-TAN('Data 5day'!$E$2*PI()/180)*TAN(C160))</f>
        <v>1.4813793117385705</v>
      </c>
      <c r="E160" s="23">
        <f>('Data 5day'!C160+'Data 5day'!D160)/2</f>
        <v>25.450000000000003</v>
      </c>
      <c r="F160" s="8">
        <f t="shared" si="8"/>
        <v>0.19313557107365054</v>
      </c>
      <c r="G160" s="8">
        <f>'Data 5day'!E159*4.87/LN(67.8*'Data 5day'!$H$2-5.42)</f>
        <v>2.7783950104130644</v>
      </c>
      <c r="H160" s="8">
        <f>0.6108*EXP(17.27*'Data 5day'!C160/('Data 5day'!C160+237.3))</f>
        <v>4.3912919467167955</v>
      </c>
      <c r="I160" s="8">
        <f>0.6108*EXP(17.27*'Data 5day'!D160/('Data 5day'!D160+237.3))</f>
        <v>2.3820593372779197</v>
      </c>
      <c r="J160" s="8">
        <f t="shared" si="9"/>
        <v>3.3866756419973578</v>
      </c>
      <c r="K160" s="8">
        <f>(I160*'Data 5day'!F160+H160*'Data 5day'!G160)/200</f>
        <v>2.324004146681109</v>
      </c>
      <c r="L160" s="8">
        <f>24*60/PI()*0.0082*B160*(D160*SIN('Data 5day'!$E$2)*SIN(C160)+COS('Data 5day'!$E$2)*COS(C160)*SIN(D160))</f>
        <v>2.584745895554744</v>
      </c>
      <c r="M160" s="8">
        <f>(0.75+2/100000*'Data 5day'!$E$3)*L160</f>
        <v>1.9654407789798272</v>
      </c>
      <c r="N160" s="8">
        <f>(0.25+0.5*(1-'Data 5day'!H160/8))*L160</f>
        <v>1.1308263293052006</v>
      </c>
      <c r="O160" s="8">
        <f t="shared" si="10"/>
        <v>0.87073627356500449</v>
      </c>
      <c r="P160" s="8">
        <f>4.903*(10^(-9))*(0.34-0.14*SQRT(K160))*(1.35*(N160/M160)-0.35)*(('Data 4day'!C160+273.16)^4+('Data 4day'!D160+273.16)^4)/2</f>
        <v>2.1277039099059438</v>
      </c>
      <c r="Q160" s="8">
        <f t="shared" si="11"/>
        <v>-1.2569676363409394</v>
      </c>
    </row>
    <row r="161" spans="1:17" s="39" customFormat="1" ht="38.1" customHeight="1" x14ac:dyDescent="0.3">
      <c r="A161" s="38">
        <v>43773</v>
      </c>
      <c r="B161" s="8">
        <f>1+0.033*COS(2*'Data 5day'!A160*PI()/365)</f>
        <v>1.0178737180816473</v>
      </c>
      <c r="C161" s="8">
        <f>0.409*SIN(((2*PI()*'Data 5day'!A160)/365)-1.39)</f>
        <v>-0.27973711528701239</v>
      </c>
      <c r="D161" s="8">
        <f>ACOS(-TAN('Data 5day'!$E$2*PI()/180)*TAN(C161))</f>
        <v>1.4795978160515324</v>
      </c>
      <c r="E161" s="23">
        <f>('Data 5day'!C161+'Data 5day'!D161)/2</f>
        <v>25.9</v>
      </c>
      <c r="F161" s="8">
        <f t="shared" si="8"/>
        <v>0.19767751536034411</v>
      </c>
      <c r="G161" s="8">
        <f>'Data 5day'!E160*4.87/LN(67.8*'Data 5day'!$H$2-5.42)</f>
        <v>2.5005555093717584</v>
      </c>
      <c r="H161" s="8">
        <f>0.6108*EXP(17.27*'Data 5day'!C161/('Data 5day'!C161+237.3))</f>
        <v>4.5439995866454055</v>
      </c>
      <c r="I161" s="8">
        <f>0.6108*EXP(17.27*'Data 5day'!D161/('Data 5day'!D161+237.3))</f>
        <v>2.4265523121060211</v>
      </c>
      <c r="J161" s="8">
        <f t="shared" si="9"/>
        <v>3.4852759493757133</v>
      </c>
      <c r="K161" s="8">
        <f>(I161*'Data 5day'!F161+H161*'Data 5day'!G161)/200</f>
        <v>2.0929888227438238</v>
      </c>
      <c r="L161" s="8">
        <f>24*60/PI()*0.0082*B161*(D161*SIN('Data 5day'!$E$2)*SIN(C161)+COS('Data 5day'!$E$2)*COS(C161)*SIN(D161))</f>
        <v>2.6092076728057676</v>
      </c>
      <c r="M161" s="8">
        <f>(0.75+2/100000*'Data 5day'!$E$3)*L161</f>
        <v>1.9840415144015056</v>
      </c>
      <c r="N161" s="8">
        <f>(0.25+0.5*(1-'Data 5day'!H161/8))*L161</f>
        <v>1.7938302750539652</v>
      </c>
      <c r="O161" s="8">
        <f t="shared" si="10"/>
        <v>1.3812493117915532</v>
      </c>
      <c r="P161" s="8">
        <f>4.903*(10^(-9))*(0.34-0.14*SQRT(K161))*(1.35*(N161/M161)-0.35)*(('Data 4day'!C161+273.16)^4+('Data 4day'!D161+273.16)^4)/2</f>
        <v>4.71941088122664</v>
      </c>
      <c r="Q161" s="8">
        <f t="shared" si="11"/>
        <v>-3.338161569435087</v>
      </c>
    </row>
    <row r="162" spans="1:17" s="39" customFormat="1" ht="38.1" customHeight="1" x14ac:dyDescent="0.3">
      <c r="A162" s="38">
        <v>43774</v>
      </c>
      <c r="B162" s="8">
        <f>1+0.033*COS(2*'Data 5day'!A161*PI()/365)</f>
        <v>1.0183485754096824</v>
      </c>
      <c r="C162" s="8">
        <f>0.409*SIN(((2*PI()*'Data 5day'!A161)/365)-1.39)</f>
        <v>-0.28483171894492193</v>
      </c>
      <c r="D162" s="8">
        <f>ACOS(-TAN('Data 5day'!$E$2*PI()/180)*TAN(C162))</f>
        <v>1.4778393777599179</v>
      </c>
      <c r="E162" s="23">
        <f>('Data 5day'!C162+'Data 5day'!D162)/2</f>
        <v>25.6</v>
      </c>
      <c r="F162" s="8">
        <f t="shared" si="8"/>
        <v>0.19463968475425517</v>
      </c>
      <c r="G162" s="8">
        <f>'Data 5day'!E161*4.87/LN(67.8*'Data 5day'!$H$2-5.42)</f>
        <v>2.222716008330452</v>
      </c>
      <c r="H162" s="8">
        <f>0.6108*EXP(17.27*'Data 5day'!C162/('Data 5day'!C162+237.3))</f>
        <v>4.4164290333261924</v>
      </c>
      <c r="I162" s="8">
        <f>0.6108*EXP(17.27*'Data 5day'!D162/('Data 5day'!D162+237.3))</f>
        <v>2.4116412804606884</v>
      </c>
      <c r="J162" s="8">
        <f t="shared" si="9"/>
        <v>3.4140351568934406</v>
      </c>
      <c r="K162" s="8">
        <f>(I162*'Data 5day'!F162+H162*'Data 5day'!G162)/200</f>
        <v>2.2531216689880695</v>
      </c>
      <c r="L162" s="8">
        <f>24*60/PI()*0.0082*B162*(D162*SIN('Data 5day'!$E$2)*SIN(C162)+COS('Data 5day'!$E$2)*COS(C162)*SIN(D162))</f>
        <v>2.6331649291299293</v>
      </c>
      <c r="M162" s="8">
        <f>(0.75+2/100000*'Data 5day'!$E$3)*L162</f>
        <v>2.0022586121103982</v>
      </c>
      <c r="N162" s="8">
        <f>(0.25+0.5*(1-'Data 5day'!H162/8))*L162</f>
        <v>1.6457280807062058</v>
      </c>
      <c r="O162" s="8">
        <f t="shared" si="10"/>
        <v>1.2672106221437784</v>
      </c>
      <c r="P162" s="8">
        <f>4.903*(10^(-9))*(0.34-0.14*SQRT(K162))*(1.35*(N162/M162)-0.35)*(('Data 4day'!C162+273.16)^4+('Data 4day'!D162+273.16)^4)/2</f>
        <v>3.5881183197156021</v>
      </c>
      <c r="Q162" s="8">
        <f t="shared" si="11"/>
        <v>-2.3209076975718235</v>
      </c>
    </row>
    <row r="163" spans="1:17" s="39" customFormat="1" ht="38.1" customHeight="1" x14ac:dyDescent="0.3">
      <c r="A163" s="38">
        <v>43775</v>
      </c>
      <c r="B163" s="8">
        <f>1+0.033*COS(2*'Data 5day'!A162*PI()/365)</f>
        <v>1.018817995658829</v>
      </c>
      <c r="C163" s="8">
        <f>0.409*SIN(((2*PI()*'Data 5day'!A162)/365)-1.39)</f>
        <v>-0.2898419208173359</v>
      </c>
      <c r="D163" s="8">
        <f>ACOS(-TAN('Data 5day'!$E$2*PI()/180)*TAN(C163))</f>
        <v>1.4761046655105516</v>
      </c>
      <c r="E163" s="23">
        <f>('Data 5day'!C163+'Data 5day'!D163)/2</f>
        <v>25.8</v>
      </c>
      <c r="F163" s="8">
        <f t="shared" si="8"/>
        <v>0.19666050184576003</v>
      </c>
      <c r="G163" s="8">
        <f>'Data 5day'!E162*4.87/LN(67.8*'Data 5day'!$H$2-5.42)</f>
        <v>1.667037006247839</v>
      </c>
      <c r="H163" s="8">
        <f>0.6108*EXP(17.27*'Data 5day'!C163/('Data 5day'!C163+237.3))</f>
        <v>4.3662793205014685</v>
      </c>
      <c r="I163" s="8">
        <f>0.6108*EXP(17.27*'Data 5day'!D163/('Data 5day'!D163+237.3))</f>
        <v>2.5023227554890153</v>
      </c>
      <c r="J163" s="8">
        <f t="shared" si="9"/>
        <v>3.4343010379952421</v>
      </c>
      <c r="K163" s="8">
        <f>(I163*'Data 5day'!F163+H163*'Data 5day'!G163)/200</f>
        <v>2.1608401989824308</v>
      </c>
      <c r="L163" s="8">
        <f>24*60/PI()*0.0082*B163*(D163*SIN('Data 5day'!$E$2)*SIN(C163)+COS('Data 5day'!$E$2)*COS(C163)*SIN(D163))</f>
        <v>2.6566154403381774</v>
      </c>
      <c r="M163" s="8">
        <f>(0.75+2/100000*'Data 5day'!$E$3)*L163</f>
        <v>2.0200903808331501</v>
      </c>
      <c r="N163" s="8">
        <f>(0.25+0.5*(1-'Data 5day'!H163/8))*L163</f>
        <v>1.4943461851902249</v>
      </c>
      <c r="O163" s="8">
        <f t="shared" si="10"/>
        <v>1.1506465625964732</v>
      </c>
      <c r="P163" s="8">
        <f>4.903*(10^(-9))*(0.34-0.14*SQRT(K163))*(1.35*(N163/M163)-0.35)*(('Data 4day'!C163+273.16)^4+('Data 4day'!D163+273.16)^4)/2</f>
        <v>3.250619905859621</v>
      </c>
      <c r="Q163" s="8">
        <f t="shared" si="11"/>
        <v>-2.099973343263148</v>
      </c>
    </row>
    <row r="164" spans="1:17" s="39" customFormat="1" ht="38.1" customHeight="1" x14ac:dyDescent="0.3">
      <c r="A164" s="38">
        <v>43776</v>
      </c>
      <c r="B164" s="8">
        <f>1+0.033*COS(2*'Data 5day'!A163*PI()/365)</f>
        <v>1.0192818397297361</v>
      </c>
      <c r="C164" s="8">
        <f>0.409*SIN(((2*PI()*'Data 5day'!A163)/365)-1.39)</f>
        <v>-0.294766236273311</v>
      </c>
      <c r="D164" s="8">
        <f>ACOS(-TAN('Data 5day'!$E$2*PI()/180)*TAN(C164))</f>
        <v>1.4743943518584381</v>
      </c>
      <c r="E164" s="23">
        <f>('Data 5day'!C164+'Data 5day'!D164)/2</f>
        <v>24.95</v>
      </c>
      <c r="F164" s="8">
        <f t="shared" si="8"/>
        <v>0.18819235146356303</v>
      </c>
      <c r="G164" s="8">
        <f>'Data 5day'!E163*4.87/LN(67.8*'Data 5day'!$H$2-5.42)</f>
        <v>2.222716008330452</v>
      </c>
      <c r="H164" s="8">
        <f>0.6108*EXP(17.27*'Data 5day'!C164/('Data 5day'!C164+237.3))</f>
        <v>4.2430650587590133</v>
      </c>
      <c r="I164" s="8">
        <f>0.6108*EXP(17.27*'Data 5day'!D164/('Data 5day'!D164+237.3))</f>
        <v>2.3238457638211925</v>
      </c>
      <c r="J164" s="8">
        <f t="shared" si="9"/>
        <v>3.2834554112901029</v>
      </c>
      <c r="K164" s="8">
        <f>(I164*'Data 5day'!F164+H164*'Data 5day'!G164)/200</f>
        <v>2.2854573744256794</v>
      </c>
      <c r="L164" s="8">
        <f>24*60/PI()*0.0082*B164*(D164*SIN('Data 5day'!$E$2)*SIN(C164)+COS('Data 5day'!$E$2)*COS(C164)*SIN(D164))</f>
        <v>2.6795572354260018</v>
      </c>
      <c r="M164" s="8">
        <f>(0.75+2/100000*'Data 5day'!$E$3)*L164</f>
        <v>2.0375353218179315</v>
      </c>
      <c r="N164" s="8">
        <f>(0.25+0.5*(1-'Data 5day'!H164/8))*L164</f>
        <v>1.1723062904988757</v>
      </c>
      <c r="O164" s="8">
        <f t="shared" si="10"/>
        <v>0.90267584368413434</v>
      </c>
      <c r="P164" s="8">
        <f>4.903*(10^(-9))*(0.34-0.14*SQRT(K164))*(1.35*(N164/M164)-0.35)*(('Data 4day'!C164+273.16)^4+('Data 4day'!D164+273.16)^4)/2</f>
        <v>2.0497379252984596</v>
      </c>
      <c r="Q164" s="8">
        <f t="shared" si="11"/>
        <v>-1.1470620816143251</v>
      </c>
    </row>
    <row r="165" spans="1:17" s="39" customFormat="1" ht="38.1" customHeight="1" x14ac:dyDescent="0.3">
      <c r="A165" s="38">
        <v>43777</v>
      </c>
      <c r="B165" s="8">
        <f>1+0.033*COS(2*'Data 5day'!A164*PI()/365)</f>
        <v>1.0197399701753953</v>
      </c>
      <c r="C165" s="8">
        <f>0.409*SIN(((2*PI()*'Data 5day'!A164)/365)-1.39)</f>
        <v>-0.29960320613190167</v>
      </c>
      <c r="D165" s="8">
        <f>ACOS(-TAN('Data 5day'!$E$2*PI()/180)*TAN(C165))</f>
        <v>1.4727091127371172</v>
      </c>
      <c r="E165" s="23">
        <f>('Data 5day'!C165+'Data 5day'!D165)/2</f>
        <v>25.15</v>
      </c>
      <c r="F165" s="8">
        <f t="shared" si="8"/>
        <v>0.19015669269727431</v>
      </c>
      <c r="G165" s="8">
        <f>'Data 5day'!E164*4.87/LN(67.8*'Data 5day'!$H$2-5.42)</f>
        <v>2.222716008330452</v>
      </c>
      <c r="H165" s="8">
        <f>0.6108*EXP(17.27*'Data 5day'!C165/('Data 5day'!C165+237.3))</f>
        <v>4.3662793205014685</v>
      </c>
      <c r="I165" s="8">
        <f>0.6108*EXP(17.27*'Data 5day'!D165/('Data 5day'!D165+237.3))</f>
        <v>2.3094882494907831</v>
      </c>
      <c r="J165" s="8">
        <f t="shared" si="9"/>
        <v>3.3378837849961256</v>
      </c>
      <c r="K165" s="8">
        <f>(I165*'Data 5day'!F165+H165*'Data 5day'!G165)/200</f>
        <v>2.2511649208884901</v>
      </c>
      <c r="L165" s="8">
        <f>24*60/PI()*0.0082*B165*(D165*SIN('Data 5day'!$E$2)*SIN(C165)+COS('Data 5day'!$E$2)*COS(C165)*SIN(D165))</f>
        <v>2.7019885892468776</v>
      </c>
      <c r="M165" s="8">
        <f>(0.75+2/100000*'Data 5day'!$E$3)*L165</f>
        <v>2.0545921232633257</v>
      </c>
      <c r="N165" s="8">
        <f>(0.25+0.5*(1-'Data 5day'!H165/8))*L165</f>
        <v>1.3509942946234388</v>
      </c>
      <c r="O165" s="8">
        <f t="shared" si="10"/>
        <v>1.040265606860048</v>
      </c>
      <c r="P165" s="8">
        <f>4.903*(10^(-9))*(0.34-0.14*SQRT(K165))*(1.35*(N165/M165)-0.35)*(('Data 4day'!C165+273.16)^4+('Data 4day'!D165+273.16)^4)/2</f>
        <v>2.6223284619586202</v>
      </c>
      <c r="Q165" s="8">
        <f t="shared" si="11"/>
        <v>-1.5820628550985723</v>
      </c>
    </row>
    <row r="166" spans="1:17" s="39" customFormat="1" ht="38.1" customHeight="1" x14ac:dyDescent="0.3">
      <c r="A166" s="38">
        <v>43778</v>
      </c>
      <c r="B166" s="8">
        <f>1+0.033*COS(2*'Data 5day'!A165*PI()/365)</f>
        <v>1.020192251241868</v>
      </c>
      <c r="C166" s="8">
        <f>0.409*SIN(((2*PI()*'Data 5day'!A165)/365)-1.39)</f>
        <v>-0.30435139709454895</v>
      </c>
      <c r="D166" s="8">
        <f>ACOS(-TAN('Data 5day'!$E$2*PI()/180)*TAN(C166))</f>
        <v>1.4710496268941746</v>
      </c>
      <c r="E166" s="23">
        <f>('Data 5day'!C166+'Data 5day'!D166)/2</f>
        <v>24.4</v>
      </c>
      <c r="F166" s="8">
        <f t="shared" si="8"/>
        <v>0.18287834725832472</v>
      </c>
      <c r="G166" s="8">
        <f>'Data 5day'!E165*4.87/LN(67.8*'Data 5day'!$H$2-5.42)</f>
        <v>1.9448765072891454</v>
      </c>
      <c r="H166" s="8">
        <f>0.6108*EXP(17.27*'Data 5day'!C166/('Data 5day'!C166+237.3))</f>
        <v>4.4164290333261924</v>
      </c>
      <c r="I166" s="8">
        <f>0.6108*EXP(17.27*'Data 5day'!D166/('Data 5day'!D166+237.3))</f>
        <v>2.0770026187312354</v>
      </c>
      <c r="J166" s="8">
        <f t="shared" si="9"/>
        <v>3.2467158260287139</v>
      </c>
      <c r="K166" s="8">
        <f>(I166*'Data 5day'!F166+H166*'Data 5day'!G166)/200</f>
        <v>1.9941364620801503</v>
      </c>
      <c r="L166" s="8">
        <f>24*60/PI()*0.0082*B166*(D166*SIN('Data 5day'!$E$2)*SIN(C166)+COS('Data 5day'!$E$2)*COS(C166)*SIN(D166))</f>
        <v>2.7239080148124293</v>
      </c>
      <c r="M166" s="8">
        <f>(0.75+2/100000*'Data 5day'!$E$3)*L166</f>
        <v>2.071259654463371</v>
      </c>
      <c r="N166" s="8">
        <f>(0.25+0.5*(1-'Data 5day'!H166/8))*L166</f>
        <v>1.5321982583319915</v>
      </c>
      <c r="O166" s="8">
        <f t="shared" si="10"/>
        <v>1.1797926589156336</v>
      </c>
      <c r="P166" s="8">
        <f>4.903*(10^(-9))*(0.34-0.14*SQRT(K166))*(1.35*(N166/M166)-0.35)*(('Data 4day'!C166+273.16)^4+('Data 4day'!D166+273.16)^4)/2</f>
        <v>3.5575009076470723</v>
      </c>
      <c r="Q166" s="8">
        <f t="shared" si="11"/>
        <v>-2.3777082487314387</v>
      </c>
    </row>
    <row r="167" spans="1:17" s="39" customFormat="1" ht="38.1" customHeight="1" x14ac:dyDescent="0.3">
      <c r="A167" s="38">
        <v>43779</v>
      </c>
      <c r="B167" s="8">
        <f>1+0.033*COS(2*'Data 5day'!A166*PI()/365)</f>
        <v>1.020638548908513</v>
      </c>
      <c r="C167" s="8">
        <f>0.409*SIN(((2*PI()*'Data 5day'!A166)/365)-1.39)</f>
        <v>-0.30900940216979578</v>
      </c>
      <c r="D167" s="8">
        <f>ACOS(-TAN('Data 5day'!$E$2*PI()/180)*TAN(C167))</f>
        <v>1.469416575292338</v>
      </c>
      <c r="E167" s="23">
        <f>('Data 5day'!C167+'Data 5day'!D167)/2</f>
        <v>24.299999999999997</v>
      </c>
      <c r="F167" s="8">
        <f t="shared" si="8"/>
        <v>0.18192588494728226</v>
      </c>
      <c r="G167" s="8">
        <f>'Data 5day'!E166*4.87/LN(67.8*'Data 5day'!$H$2-5.42)</f>
        <v>2.5005555093717584</v>
      </c>
      <c r="H167" s="8">
        <f>0.6108*EXP(17.27*'Data 5day'!C167/('Data 5day'!C167+237.3))</f>
        <v>4.3413906376622462</v>
      </c>
      <c r="I167" s="8">
        <f>0.6108*EXP(17.27*'Data 5day'!D167/('Data 5day'!D167+237.3))</f>
        <v>2.0900878010879693</v>
      </c>
      <c r="J167" s="8">
        <f t="shared" si="9"/>
        <v>3.2157392193751075</v>
      </c>
      <c r="K167" s="8">
        <f>(I167*'Data 5day'!F167+H167*'Data 5day'!G167)/200</f>
        <v>1.6937073015869446</v>
      </c>
      <c r="L167" s="8">
        <f>24*60/PI()*0.0082*B167*(D167*SIN('Data 5day'!$E$2)*SIN(C167)+COS('Data 5day'!$E$2)*COS(C167)*SIN(D167))</f>
        <v>2.7453142552357006</v>
      </c>
      <c r="M167" s="8">
        <f>(0.75+2/100000*'Data 5day'!$E$3)*L167</f>
        <v>2.0875369596812265</v>
      </c>
      <c r="N167" s="8">
        <f>(0.25+0.5*(1-'Data 5day'!H167/8))*L167</f>
        <v>1.5442392685700816</v>
      </c>
      <c r="O167" s="8">
        <f t="shared" si="10"/>
        <v>1.189064236798963</v>
      </c>
      <c r="P167" s="8">
        <f>4.903*(10^(-9))*(0.34-0.14*SQRT(K167))*(1.35*(N167/M167)-0.35)*(('Data 4day'!C167+273.16)^4+('Data 4day'!D167+273.16)^4)/2</f>
        <v>3.9390438410902444</v>
      </c>
      <c r="Q167" s="8">
        <f t="shared" si="11"/>
        <v>-2.7499796042912816</v>
      </c>
    </row>
    <row r="168" spans="1:17" s="39" customFormat="1" ht="38.1" customHeight="1" x14ac:dyDescent="0.3">
      <c r="A168" s="38">
        <v>43780</v>
      </c>
      <c r="B168" s="8">
        <f>1+0.033*COS(2*'Data 5day'!A167*PI()/365)</f>
        <v>1.0210787309277003</v>
      </c>
      <c r="C168" s="8">
        <f>0.409*SIN(((2*PI()*'Data 5day'!A167)/365)-1.39)</f>
        <v>-0.31357584109021086</v>
      </c>
      <c r="D168" s="8">
        <f>ACOS(-TAN('Data 5day'!$E$2*PI()/180)*TAN(C168))</f>
        <v>1.4678106404767197</v>
      </c>
      <c r="E168" s="23">
        <f>('Data 5day'!C168+'Data 5day'!D168)/2</f>
        <v>24.8</v>
      </c>
      <c r="F168" s="8">
        <f t="shared" si="8"/>
        <v>0.18673033901982353</v>
      </c>
      <c r="G168" s="8">
        <f>'Data 5day'!E167*4.87/LN(67.8*'Data 5day'!$H$2-5.42)</f>
        <v>2.5005555093717584</v>
      </c>
      <c r="H168" s="8">
        <f>0.6108*EXP(17.27*'Data 5day'!C168/('Data 5day'!C168+237.3))</f>
        <v>4.492592251118583</v>
      </c>
      <c r="I168" s="8">
        <f>0.6108*EXP(17.27*'Data 5day'!D168/('Data 5day'!D168+237.3))</f>
        <v>2.143152914469288</v>
      </c>
      <c r="J168" s="8">
        <f t="shared" si="9"/>
        <v>3.3178725827939353</v>
      </c>
      <c r="K168" s="8">
        <f>(I168*'Data 5day'!F168+H168*'Data 5day'!G168)/200</f>
        <v>2.0943916160506793</v>
      </c>
      <c r="L168" s="8">
        <f>24*60/PI()*0.0082*B168*(D168*SIN('Data 5day'!$E$2)*SIN(C168)+COS('Data 5day'!$E$2)*COS(C168)*SIN(D168))</f>
        <v>2.7662062753349868</v>
      </c>
      <c r="M168" s="8">
        <f>(0.75+2/100000*'Data 5day'!$E$3)*L168</f>
        <v>2.103423251764724</v>
      </c>
      <c r="N168" s="8">
        <f>(0.25+0.5*(1-'Data 5day'!H168/8))*L168</f>
        <v>1.3831031376674934</v>
      </c>
      <c r="O168" s="8">
        <f t="shared" si="10"/>
        <v>1.0649894160039699</v>
      </c>
      <c r="P168" s="8">
        <f>4.903*(10^(-9))*(0.34-0.14*SQRT(K168))*(1.35*(N168/M168)-0.35)*(('Data 4day'!C168+273.16)^4+('Data 4day'!D168+273.16)^4)/2</f>
        <v>2.862292431067246</v>
      </c>
      <c r="Q168" s="8">
        <f t="shared" si="11"/>
        <v>-1.7973030150632761</v>
      </c>
    </row>
    <row r="169" spans="1:17" s="39" customFormat="1" ht="38.1" customHeight="1" x14ac:dyDescent="0.3">
      <c r="A169" s="38">
        <v>43781</v>
      </c>
      <c r="B169" s="8">
        <f>1+0.033*COS(2*'Data 5day'!A168*PI()/365)</f>
        <v>1.0215126668639976</v>
      </c>
      <c r="C169" s="8">
        <f>0.409*SIN(((2*PI()*'Data 5day'!A168)/365)-1.39)</f>
        <v>-0.3180493607213899</v>
      </c>
      <c r="D169" s="8">
        <f>ACOS(-TAN('Data 5day'!$E$2*PI()/180)*TAN(C169))</f>
        <v>1.4662325059089092</v>
      </c>
      <c r="E169" s="23">
        <f>('Data 5day'!C169+'Data 5day'!D169)/2</f>
        <v>24.65</v>
      </c>
      <c r="F169" s="8">
        <f t="shared" si="8"/>
        <v>0.18527790820050849</v>
      </c>
      <c r="G169" s="8">
        <f>'Data 5day'!E168*4.87/LN(67.8*'Data 5day'!$H$2-5.42)</f>
        <v>2.5005555093717584</v>
      </c>
      <c r="H169" s="8">
        <f>0.6108*EXP(17.27*'Data 5day'!C169/('Data 5day'!C169+237.3))</f>
        <v>4.3912919467167955</v>
      </c>
      <c r="I169" s="8">
        <f>0.6108*EXP(17.27*'Data 5day'!D169/('Data 5day'!D169+237.3))</f>
        <v>2.1566019800756622</v>
      </c>
      <c r="J169" s="8">
        <f t="shared" si="9"/>
        <v>3.273946963396229</v>
      </c>
      <c r="K169" s="8">
        <f>(I169*'Data 5day'!F169+H169*'Data 5day'!G169)/200</f>
        <v>2.1717235024207877</v>
      </c>
      <c r="L169" s="8">
        <f>24*60/PI()*0.0082*B169*(D169*SIN('Data 5day'!$E$2)*SIN(C169)+COS('Data 5day'!$E$2)*COS(C169)*SIN(D169))</f>
        <v>2.7865832529166146</v>
      </c>
      <c r="M169" s="8">
        <f>(0.75+2/100000*'Data 5day'!$E$3)*L169</f>
        <v>2.1189179055177938</v>
      </c>
      <c r="N169" s="8">
        <f>(0.25+0.5*(1-'Data 5day'!H169/8))*L169</f>
        <v>1.5674530797655957</v>
      </c>
      <c r="O169" s="8">
        <f t="shared" si="10"/>
        <v>1.2069388714195086</v>
      </c>
      <c r="P169" s="8">
        <f>4.903*(10^(-9))*(0.34-0.14*SQRT(K169))*(1.35*(N169/M169)-0.35)*(('Data 4day'!C169+273.16)^4+('Data 4day'!D169+273.16)^4)/2</f>
        <v>3.352379667306407</v>
      </c>
      <c r="Q169" s="8">
        <f t="shared" si="11"/>
        <v>-2.1454407958868984</v>
      </c>
    </row>
    <row r="170" spans="1:17" s="39" customFormat="1" ht="38.1" customHeight="1" x14ac:dyDescent="0.3">
      <c r="A170" s="38">
        <v>43782</v>
      </c>
      <c r="B170" s="8">
        <f>1+0.033*COS(2*'Data 5day'!A169*PI()/365)</f>
        <v>1.0219402281328214</v>
      </c>
      <c r="C170" s="8">
        <f>0.409*SIN(((2*PI()*'Data 5day'!A169)/365)-1.39)</f>
        <v>-0.32242863546291989</v>
      </c>
      <c r="D170" s="8">
        <f>ACOS(-TAN('Data 5day'!$E$2*PI()/180)*TAN(C170))</f>
        <v>1.4646828552687616</v>
      </c>
      <c r="E170" s="23">
        <f>('Data 5day'!C170+'Data 5day'!D170)/2</f>
        <v>24.05</v>
      </c>
      <c r="F170" s="8">
        <f t="shared" si="8"/>
        <v>0.17956300617095522</v>
      </c>
      <c r="G170" s="8">
        <f>'Data 5day'!E169*4.87/LN(67.8*'Data 5day'!$H$2-5.42)</f>
        <v>2.5005555093717584</v>
      </c>
      <c r="H170" s="8">
        <f>0.6108*EXP(17.27*'Data 5day'!C170/('Data 5day'!C170+237.3))</f>
        <v>4.3912919467167955</v>
      </c>
      <c r="I170" s="8">
        <f>0.6108*EXP(17.27*'Data 5day'!D170/('Data 5day'!D170+237.3))</f>
        <v>1.9999869748999506</v>
      </c>
      <c r="J170" s="8">
        <f t="shared" si="9"/>
        <v>3.1956394608083731</v>
      </c>
      <c r="K170" s="8">
        <f>(I170*'Data 5day'!F170+H170*'Data 5day'!G170)/200</f>
        <v>1.9240349648064947</v>
      </c>
      <c r="L170" s="8">
        <f>24*60/PI()*0.0082*B170*(D170*SIN('Data 5day'!$E$2)*SIN(C170)+COS('Data 5day'!$E$2)*COS(C170)*SIN(D170))</f>
        <v>2.8064445697561378</v>
      </c>
      <c r="M170" s="8">
        <f>(0.75+2/100000*'Data 5day'!$E$3)*L170</f>
        <v>2.1340204508425669</v>
      </c>
      <c r="N170" s="8">
        <f>(0.25+0.5*(1-'Data 5day'!H170/8))*L170</f>
        <v>2.1048334273171032</v>
      </c>
      <c r="O170" s="8">
        <f t="shared" si="10"/>
        <v>1.6207217390341695</v>
      </c>
      <c r="P170" s="8">
        <f>4.903*(10^(-9))*(0.34-0.14*SQRT(K170))*(1.35*(N170/M170)-0.35)*(('Data 4day'!C170+273.16)^4+('Data 4day'!D170+273.16)^4)/2</f>
        <v>5.4089999484032809</v>
      </c>
      <c r="Q170" s="8">
        <f t="shared" si="11"/>
        <v>-3.7882782093691114</v>
      </c>
    </row>
    <row r="171" spans="1:17" s="39" customFormat="1" ht="38.1" customHeight="1" x14ac:dyDescent="0.3">
      <c r="A171" s="38">
        <v>43783</v>
      </c>
      <c r="B171" s="8">
        <f>1+0.033*COS(2*'Data 5day'!A170*PI()/365)</f>
        <v>1.0223612880385406</v>
      </c>
      <c r="C171" s="8">
        <f>0.409*SIN(((2*PI()*'Data 5day'!A170)/365)-1.39)</f>
        <v>-0.32671236764118211</v>
      </c>
      <c r="D171" s="8">
        <f>ACOS(-TAN('Data 5day'!$E$2*PI()/180)*TAN(C171))</f>
        <v>1.4631623717248825</v>
      </c>
      <c r="E171" s="23">
        <f>('Data 5day'!C171+'Data 5day'!D171)/2</f>
        <v>24.15</v>
      </c>
      <c r="F171" s="8">
        <f t="shared" si="8"/>
        <v>0.18050503360802694</v>
      </c>
      <c r="G171" s="8">
        <f>'Data 5day'!E170*4.87/LN(67.8*'Data 5day'!$H$2-5.42)</f>
        <v>2.5005555093717584</v>
      </c>
      <c r="H171" s="8">
        <f>0.6108*EXP(17.27*'Data 5day'!C171/('Data 5day'!C171+237.3))</f>
        <v>4.2674631045407558</v>
      </c>
      <c r="I171" s="8">
        <f>0.6108*EXP(17.27*'Data 5day'!D171/('Data 5day'!D171+237.3))</f>
        <v>2.0900878010879693</v>
      </c>
      <c r="J171" s="8">
        <f t="shared" si="9"/>
        <v>3.1787754528143628</v>
      </c>
      <c r="K171" s="8">
        <f>(I171*'Data 5day'!F171+H171*'Data 5day'!G171)/200</f>
        <v>2.0827865971009909</v>
      </c>
      <c r="L171" s="8">
        <f>24*60/PI()*0.0082*B171*(D171*SIN('Data 5day'!$E$2)*SIN(C171)+COS('Data 5day'!$E$2)*COS(C171)*SIN(D171))</f>
        <v>2.8257898022982921</v>
      </c>
      <c r="M171" s="8">
        <f>(0.75+2/100000*'Data 5day'!$E$3)*L171</f>
        <v>2.1487305656676212</v>
      </c>
      <c r="N171" s="8">
        <f>(0.25+0.5*(1-'Data 5day'!H171/8))*L171</f>
        <v>1.7661186264364326</v>
      </c>
      <c r="O171" s="8">
        <f t="shared" si="10"/>
        <v>1.3599113423560532</v>
      </c>
      <c r="P171" s="8">
        <f>4.903*(10^(-9))*(0.34-0.14*SQRT(K171))*(1.35*(N171/M171)-0.35)*(('Data 4day'!C171+273.16)^4+('Data 4day'!D171+273.16)^4)/2</f>
        <v>3.9332830096710159</v>
      </c>
      <c r="Q171" s="8">
        <f t="shared" si="11"/>
        <v>-2.5733716673149627</v>
      </c>
    </row>
    <row r="172" spans="1:17" s="39" customFormat="1" ht="38.1" customHeight="1" x14ac:dyDescent="0.3">
      <c r="A172" s="38">
        <v>43784</v>
      </c>
      <c r="B172" s="8">
        <f>1+0.033*COS(2*'Data 5day'!A171*PI()/365)</f>
        <v>1.0227757218120181</v>
      </c>
      <c r="C172" s="8">
        <f>0.409*SIN(((2*PI()*'Data 5day'!A171)/365)-1.39)</f>
        <v>-0.33089928789388207</v>
      </c>
      <c r="D172" s="8">
        <f>ACOS(-TAN('Data 5day'!$E$2*PI()/180)*TAN(C172))</f>
        <v>1.4616717371749528</v>
      </c>
      <c r="E172" s="23">
        <f>('Data 5day'!C172+'Data 5day'!D172)/2</f>
        <v>24.1</v>
      </c>
      <c r="F172" s="8">
        <f t="shared" si="8"/>
        <v>0.18003350042526389</v>
      </c>
      <c r="G172" s="8">
        <f>'Data 5day'!E171*4.87/LN(67.8*'Data 5day'!$H$2-5.42)</f>
        <v>2.5005555093717584</v>
      </c>
      <c r="H172" s="8">
        <f>0.6108*EXP(17.27*'Data 5day'!C172/('Data 5day'!C172+237.3))</f>
        <v>4.3166253828706109</v>
      </c>
      <c r="I172" s="8">
        <f>0.6108*EXP(17.27*'Data 5day'!D172/('Data 5day'!D172+237.3))</f>
        <v>2.0510472190114379</v>
      </c>
      <c r="J172" s="8">
        <f t="shared" si="9"/>
        <v>3.1838363009410244</v>
      </c>
      <c r="K172" s="8">
        <f>(I172*'Data 5day'!F172+H172*'Data 5day'!G172)/200</f>
        <v>1.8039057477068405</v>
      </c>
      <c r="L172" s="8">
        <f>24*60/PI()*0.0082*B172*(D172*SIN('Data 5day'!$E$2)*SIN(C172)+COS('Data 5day'!$E$2)*COS(C172)*SIN(D172))</f>
        <v>2.8446187120970219</v>
      </c>
      <c r="M172" s="8">
        <f>(0.75+2/100000*'Data 5day'!$E$3)*L172</f>
        <v>2.1630480686785751</v>
      </c>
      <c r="N172" s="8">
        <f>(0.25+0.5*(1-'Data 5day'!H172/8))*L172</f>
        <v>1.9556753645667024</v>
      </c>
      <c r="O172" s="8">
        <f t="shared" si="10"/>
        <v>1.5058700307163608</v>
      </c>
      <c r="P172" s="8">
        <f>4.903*(10^(-9))*(0.34-0.14*SQRT(K172))*(1.35*(N172/M172)-0.35)*(('Data 4day'!C172+273.16)^4+('Data 4day'!D172+273.16)^4)/2</f>
        <v>4.9433277099860256</v>
      </c>
      <c r="Q172" s="8">
        <f t="shared" si="11"/>
        <v>-3.4374576792696647</v>
      </c>
    </row>
    <row r="173" spans="1:17" s="39" customFormat="1" ht="38.1" customHeight="1" x14ac:dyDescent="0.3">
      <c r="A173" s="38">
        <v>43785</v>
      </c>
      <c r="B173" s="8">
        <f>1+0.033*COS(2*'Data 5day'!A172*PI()/365)</f>
        <v>1.0231834066475822</v>
      </c>
      <c r="C173" s="8">
        <f>0.409*SIN(((2*PI()*'Data 5day'!A172)/365)-1.39)</f>
        <v>-0.33498815554618733</v>
      </c>
      <c r="D173" s="8">
        <f>ACOS(-TAN('Data 5day'!$E$2*PI()/180)*TAN(C173))</f>
        <v>1.4602116314571991</v>
      </c>
      <c r="E173" s="23">
        <f>('Data 5day'!C173+'Data 5day'!D173)/2</f>
        <v>24.05</v>
      </c>
      <c r="F173" s="8">
        <f t="shared" si="8"/>
        <v>0.17956300617095522</v>
      </c>
      <c r="G173" s="8">
        <f>'Data 5day'!E172*4.87/LN(67.8*'Data 5day'!$H$2-5.42)</f>
        <v>2.7783950104130644</v>
      </c>
      <c r="H173" s="8">
        <f>0.6108*EXP(17.27*'Data 5day'!C173/('Data 5day'!C173+237.3))</f>
        <v>4.2674631045407558</v>
      </c>
      <c r="I173" s="8">
        <f>0.6108*EXP(17.27*'Data 5day'!D173/('Data 5day'!D173+237.3))</f>
        <v>2.0639892026604851</v>
      </c>
      <c r="J173" s="8">
        <f t="shared" si="9"/>
        <v>3.1657261536006205</v>
      </c>
      <c r="K173" s="8">
        <f>(I173*'Data 5day'!F173+H173*'Data 5day'!G173)/200</f>
        <v>1.8937158586278804</v>
      </c>
      <c r="L173" s="8">
        <f>24*60/PI()*0.0082*B173*(D173*SIN('Data 5day'!$E$2)*SIN(C173)+COS('Data 5day'!$E$2)*COS(C173)*SIN(D173))</f>
        <v>2.8629312360177783</v>
      </c>
      <c r="M173" s="8">
        <f>(0.75+2/100000*'Data 5day'!$E$3)*L173</f>
        <v>2.1769729118679186</v>
      </c>
      <c r="N173" s="8">
        <f>(0.25+0.5*(1-'Data 5day'!H173/8))*L173</f>
        <v>1.9682652247622225</v>
      </c>
      <c r="O173" s="8">
        <f t="shared" si="10"/>
        <v>1.5155642230669113</v>
      </c>
      <c r="P173" s="8">
        <f>4.903*(10^(-9))*(0.34-0.14*SQRT(K173))*(1.35*(N173/M173)-0.35)*(('Data 4day'!C173+273.16)^4+('Data 4day'!D173+273.16)^4)/2</f>
        <v>4.756091502612863</v>
      </c>
      <c r="Q173" s="8">
        <f t="shared" si="11"/>
        <v>-3.2405272795459519</v>
      </c>
    </row>
    <row r="174" spans="1:17" s="39" customFormat="1" ht="38.1" customHeight="1" x14ac:dyDescent="0.3">
      <c r="A174" s="38">
        <v>43786</v>
      </c>
      <c r="B174" s="8">
        <f>1+0.033*COS(2*'Data 5day'!A173*PI()/365)</f>
        <v>1.0235842217394178</v>
      </c>
      <c r="C174" s="8">
        <f>0.409*SIN(((2*PI()*'Data 5day'!A173)/365)-1.39)</f>
        <v>-0.33897775897836802</v>
      </c>
      <c r="D174" s="8">
        <f>ACOS(-TAN('Data 5day'!$E$2*PI()/180)*TAN(C174))</f>
        <v>1.4587827315344648</v>
      </c>
      <c r="E174" s="23">
        <f>('Data 5day'!C174+'Data 5day'!D174)/2</f>
        <v>24.1</v>
      </c>
      <c r="F174" s="8">
        <f t="shared" si="8"/>
        <v>0.18003350042526389</v>
      </c>
      <c r="G174" s="8">
        <f>'Data 5day'!E173*4.87/LN(67.8*'Data 5day'!$H$2-5.42)</f>
        <v>2.7783950104130644</v>
      </c>
      <c r="H174" s="8">
        <f>0.6108*EXP(17.27*'Data 5day'!C174/('Data 5day'!C174+237.3))</f>
        <v>4.0992081541413299</v>
      </c>
      <c r="I174" s="8">
        <f>0.6108*EXP(17.27*'Data 5day'!D174/('Data 5day'!D174+237.3))</f>
        <v>2.1701248415136294</v>
      </c>
      <c r="J174" s="8">
        <f t="shared" si="9"/>
        <v>3.1346664978274799</v>
      </c>
      <c r="K174" s="8">
        <f>(I174*'Data 5day'!F174+H174*'Data 5day'!G174)/200</f>
        <v>2.0281239665235971</v>
      </c>
      <c r="L174" s="8">
        <f>24*60/PI()*0.0082*B174*(D174*SIN('Data 5day'!$E$2)*SIN(C174)+COS('Data 5day'!$E$2)*COS(C174)*SIN(D174))</f>
        <v>2.8807274762251529</v>
      </c>
      <c r="M174" s="8">
        <f>(0.75+2/100000*'Data 5day'!$E$3)*L174</f>
        <v>2.1905051729216063</v>
      </c>
      <c r="N174" s="8">
        <f>(0.25+0.5*(1-'Data 5day'!H174/8))*L174</f>
        <v>1.6204092053766486</v>
      </c>
      <c r="O174" s="8">
        <f t="shared" si="10"/>
        <v>1.2477150881400194</v>
      </c>
      <c r="P174" s="8">
        <f>4.903*(10^(-9))*(0.34-0.14*SQRT(K174))*(1.35*(N174/M174)-0.35)*(('Data 4day'!C174+273.16)^4+('Data 4day'!D174+273.16)^4)/2</f>
        <v>3.4338420293221312</v>
      </c>
      <c r="Q174" s="8">
        <f t="shared" si="11"/>
        <v>-2.1861269411821116</v>
      </c>
    </row>
    <row r="175" spans="1:17" s="39" customFormat="1" ht="38.1" customHeight="1" x14ac:dyDescent="0.3">
      <c r="A175" s="38">
        <v>43787</v>
      </c>
      <c r="B175" s="8">
        <f>1+0.033*COS(2*'Data 5day'!A174*PI()/365)</f>
        <v>1.0239780483173626</v>
      </c>
      <c r="C175" s="8">
        <f>0.409*SIN(((2*PI()*'Data 5day'!A174)/365)-1.39)</f>
        <v>-0.34286691598482394</v>
      </c>
      <c r="D175" s="8">
        <f>ACOS(-TAN('Data 5day'!$E$2*PI()/180)*TAN(C175))</f>
        <v>1.4573857106524946</v>
      </c>
      <c r="E175" s="23">
        <f>('Data 5day'!C175+'Data 5day'!D175)/2</f>
        <v>24.75</v>
      </c>
      <c r="F175" s="8">
        <f t="shared" si="8"/>
        <v>0.18624513325562769</v>
      </c>
      <c r="G175" s="8">
        <f>'Data 5day'!E174*4.87/LN(67.8*'Data 5day'!$H$2-5.42)</f>
        <v>2.222716008330452</v>
      </c>
      <c r="H175" s="8">
        <f>0.6108*EXP(17.27*'Data 5day'!C175/('Data 5day'!C175+237.3))</f>
        <v>4.4670786642686746</v>
      </c>
      <c r="I175" s="8">
        <f>0.6108*EXP(17.27*'Data 5day'!D175/('Data 5day'!D175+237.3))</f>
        <v>2.143152914469288</v>
      </c>
      <c r="J175" s="8">
        <f t="shared" si="9"/>
        <v>3.3051157893689815</v>
      </c>
      <c r="K175" s="8">
        <f>(I175*'Data 5day'!F175+H175*'Data 5day'!G175)/200</f>
        <v>1.8304004049212037</v>
      </c>
      <c r="L175" s="8">
        <f>24*60/PI()*0.0082*B175*(D175*SIN('Data 5day'!$E$2)*SIN(C175)+COS('Data 5day'!$E$2)*COS(C175)*SIN(D175))</f>
        <v>2.8980076899797171</v>
      </c>
      <c r="M175" s="8">
        <f>(0.75+2/100000*'Data 5day'!$E$3)*L175</f>
        <v>2.2036450474605767</v>
      </c>
      <c r="N175" s="8">
        <f>(0.25+0.5*(1-'Data 5day'!H175/8))*L175</f>
        <v>1.4490038449898586</v>
      </c>
      <c r="O175" s="8">
        <f t="shared" si="10"/>
        <v>1.1157329606421911</v>
      </c>
      <c r="P175" s="8">
        <f>4.903*(10^(-9))*(0.34-0.14*SQRT(K175))*(1.35*(N175/M175)-0.35)*(('Data 4day'!C175+273.16)^4+('Data 4day'!D175+273.16)^4)/2</f>
        <v>3.0605670444257438</v>
      </c>
      <c r="Q175" s="8">
        <f t="shared" si="11"/>
        <v>-1.9448340837835527</v>
      </c>
    </row>
    <row r="176" spans="1:17" s="39" customFormat="1" ht="38.1" customHeight="1" x14ac:dyDescent="0.3">
      <c r="A176" s="38">
        <v>43788</v>
      </c>
      <c r="B176" s="8">
        <f>1+0.033*COS(2*'Data 5day'!A175*PI()/365)</f>
        <v>1.0243647696821025</v>
      </c>
      <c r="C176" s="8">
        <f>0.409*SIN(((2*PI()*'Data 5day'!A175)/365)-1.39)</f>
        <v>-0.3466544741243997</v>
      </c>
      <c r="D176" s="8">
        <f>ACOS(-TAN('Data 5day'!$E$2*PI()/180)*TAN(C176))</f>
        <v>1.4560212374742032</v>
      </c>
      <c r="E176" s="23">
        <f>('Data 5day'!C176+'Data 5day'!D176)/2</f>
        <v>22</v>
      </c>
      <c r="F176" s="8">
        <f t="shared" si="8"/>
        <v>0.16114508692644333</v>
      </c>
      <c r="G176" s="8">
        <f>'Data 5day'!E175*4.87/LN(67.8*'Data 5day'!$H$2-5.42)</f>
        <v>2.222716008330452</v>
      </c>
      <c r="H176" s="8">
        <f>0.6108*EXP(17.27*'Data 5day'!C176/('Data 5day'!C176+237.3))</f>
        <v>3.8464613723885481</v>
      </c>
      <c r="I176" s="8">
        <f>0.6108*EXP(17.27*'Data 5day'!D176/('Data 5day'!D176+237.3))</f>
        <v>1.7837358312436735</v>
      </c>
      <c r="J176" s="8">
        <f t="shared" si="9"/>
        <v>2.8150986018161106</v>
      </c>
      <c r="K176" s="8">
        <f>(I176*'Data 5day'!F176+H176*'Data 5day'!G176)/200</f>
        <v>1.5723117828134923</v>
      </c>
      <c r="L176" s="8">
        <f>24*60/PI()*0.0082*B176*(D176*SIN('Data 5day'!$E$2)*SIN(C176)+COS('Data 5day'!$E$2)*COS(C176)*SIN(D176))</f>
        <v>2.9147722792687429</v>
      </c>
      <c r="M176" s="8">
        <f>(0.75+2/100000*'Data 5day'!$E$3)*L176</f>
        <v>2.2163928411559519</v>
      </c>
      <c r="N176" s="8">
        <f>(0.25+0.5*(1-'Data 5day'!H176/8))*L176</f>
        <v>2.0039059419972607</v>
      </c>
      <c r="O176" s="8">
        <f t="shared" si="10"/>
        <v>1.5430075753378907</v>
      </c>
      <c r="P176" s="8">
        <f>4.903*(10^(-9))*(0.34-0.14*SQRT(K176))*(1.35*(N176/M176)-0.35)*(('Data 4day'!C176+273.16)^4+('Data 4day'!D176+273.16)^4)/2</f>
        <v>5.4168000584567428</v>
      </c>
      <c r="Q176" s="8">
        <f t="shared" si="11"/>
        <v>-3.8737924831188524</v>
      </c>
    </row>
    <row r="177" spans="1:17" s="39" customFormat="1" ht="38.1" customHeight="1" x14ac:dyDescent="0.3">
      <c r="A177" s="38">
        <v>43789</v>
      </c>
      <c r="B177" s="8">
        <f>1+0.033*COS(2*'Data 5day'!A176*PI()/365)</f>
        <v>1.0247442712397508</v>
      </c>
      <c r="C177" s="8">
        <f>0.409*SIN(((2*PI()*'Data 5day'!A176)/365)-1.39)</f>
        <v>-0.35033931106187588</v>
      </c>
      <c r="D177" s="8">
        <f>ACOS(-TAN('Data 5day'!$E$2*PI()/180)*TAN(C177))</f>
        <v>1.4546899751918485</v>
      </c>
      <c r="E177" s="23">
        <f>('Data 5day'!C177+'Data 5day'!D177)/2</f>
        <v>22.45</v>
      </c>
      <c r="F177" s="8">
        <f t="shared" si="8"/>
        <v>0.16504496359864701</v>
      </c>
      <c r="G177" s="8">
        <f>'Data 5day'!E176*4.87/LN(67.8*'Data 5day'!$H$2-5.42)</f>
        <v>2.7783950104130644</v>
      </c>
      <c r="H177" s="8">
        <f>0.6108*EXP(17.27*'Data 5day'!C177/('Data 5day'!C177+237.3))</f>
        <v>3.7799303639952631</v>
      </c>
      <c r="I177" s="8">
        <f>0.6108*EXP(17.27*'Data 5day'!D177/('Data 5day'!D177+237.3))</f>
        <v>1.9254836024660269</v>
      </c>
      <c r="J177" s="8">
        <f t="shared" si="9"/>
        <v>2.8527069832306449</v>
      </c>
      <c r="K177" s="8">
        <f>(I177*'Data 5day'!F177+H177*'Data 5day'!G177)/200</f>
        <v>1.3966991396083914</v>
      </c>
      <c r="L177" s="8">
        <f>24*60/PI()*0.0082*B177*(D177*SIN('Data 5day'!$E$2)*SIN(C177)+COS('Data 5day'!$E$2)*COS(C177)*SIN(D177))</f>
        <v>2.9310217802961613</v>
      </c>
      <c r="M177" s="8">
        <f>(0.75+2/100000*'Data 5day'!$E$3)*L177</f>
        <v>2.2287489617372009</v>
      </c>
      <c r="N177" s="8">
        <f>(0.25+0.5*(1-'Data 5day'!H177/8))*L177</f>
        <v>2.0150774739536108</v>
      </c>
      <c r="O177" s="8">
        <f t="shared" si="10"/>
        <v>1.5516096549442804</v>
      </c>
      <c r="P177" s="8">
        <f>4.903*(10^(-9))*(0.34-0.14*SQRT(K177))*(1.35*(N177/M177)-0.35)*(('Data 4day'!C177+273.16)^4+('Data 4day'!D177+273.16)^4)/2</f>
        <v>5.7436083921401879</v>
      </c>
      <c r="Q177" s="8">
        <f t="shared" si="11"/>
        <v>-4.1919987371959078</v>
      </c>
    </row>
    <row r="178" spans="1:17" s="39" customFormat="1" ht="38.1" customHeight="1" x14ac:dyDescent="0.3">
      <c r="A178" s="38">
        <v>43790</v>
      </c>
      <c r="B178" s="8">
        <f>1+0.033*COS(2*'Data 5day'!A177*PI()/365)</f>
        <v>1.0251164405358055</v>
      </c>
      <c r="C178" s="8">
        <f>0.409*SIN(((2*PI()*'Data 5day'!A177)/365)-1.39)</f>
        <v>-0.35392033490054309</v>
      </c>
      <c r="D178" s="8">
        <f>ACOS(-TAN('Data 5day'!$E$2*PI()/180)*TAN(C178))</f>
        <v>1.453392580619183</v>
      </c>
      <c r="E178" s="23">
        <f>('Data 5day'!C178+'Data 5day'!D178)/2</f>
        <v>22.700000000000003</v>
      </c>
      <c r="F178" s="8">
        <f t="shared" si="8"/>
        <v>0.16724578322202141</v>
      </c>
      <c r="G178" s="8">
        <f>'Data 5day'!E177*4.87/LN(67.8*'Data 5day'!$H$2-5.42)</f>
        <v>3.0562345114543712</v>
      </c>
      <c r="H178" s="8">
        <f>0.6108*EXP(17.27*'Data 5day'!C178/('Data 5day'!C178+237.3))</f>
        <v>3.8464613723885481</v>
      </c>
      <c r="I178" s="8">
        <f>0.6108*EXP(17.27*'Data 5day'!D178/('Data 5day'!D178+237.3))</f>
        <v>1.9500432630582893</v>
      </c>
      <c r="J178" s="8">
        <f t="shared" si="9"/>
        <v>2.8982523177234185</v>
      </c>
      <c r="K178" s="8">
        <f>(I178*'Data 5day'!F178+H178*'Data 5day'!G178)/200</f>
        <v>1.8698260647218836</v>
      </c>
      <c r="L178" s="8">
        <f>24*60/PI()*0.0082*B178*(D178*SIN('Data 5day'!$E$2)*SIN(C178)+COS('Data 5day'!$E$2)*COS(C178)*SIN(D178))</f>
        <v>2.9467568528578725</v>
      </c>
      <c r="M178" s="8">
        <f>(0.75+2/100000*'Data 5day'!$E$3)*L178</f>
        <v>2.2407139109131262</v>
      </c>
      <c r="N178" s="8">
        <f>(0.25+0.5*(1-'Data 5day'!H178/8))*L178</f>
        <v>1.8417230330361702</v>
      </c>
      <c r="O178" s="8">
        <f t="shared" si="10"/>
        <v>1.4181267354378511</v>
      </c>
      <c r="P178" s="8">
        <f>4.903*(10^(-9))*(0.34-0.14*SQRT(K178))*(1.35*(N178/M178)-0.35)*(('Data 4day'!C178+273.16)^4+('Data 4day'!D178+273.16)^4)/2</f>
        <v>4.2391259764617342</v>
      </c>
      <c r="Q178" s="8">
        <f t="shared" si="11"/>
        <v>-2.8209992410238831</v>
      </c>
    </row>
    <row r="179" spans="1:17" s="39" customFormat="1" ht="38.1" customHeight="1" x14ac:dyDescent="0.3">
      <c r="A179" s="38">
        <v>43791</v>
      </c>
      <c r="B179" s="8">
        <f>1+0.033*COS(2*'Data 5day'!A178*PI()/365)</f>
        <v>1.0254811672884725</v>
      </c>
      <c r="C179" s="8">
        <f>0.409*SIN(((2*PI()*'Data 5day'!A178)/365)-1.39)</f>
        <v>-0.35739648450575284</v>
      </c>
      <c r="D179" s="8">
        <f>ACOS(-TAN('Data 5day'!$E$2*PI()/180)*TAN(C179))</f>
        <v>1.4521297032658065</v>
      </c>
      <c r="E179" s="23">
        <f>('Data 5day'!C179+'Data 5day'!D179)/2</f>
        <v>22.6</v>
      </c>
      <c r="F179" s="8">
        <f t="shared" si="8"/>
        <v>0.16636250114300036</v>
      </c>
      <c r="G179" s="8">
        <f>'Data 5day'!E178*4.87/LN(67.8*'Data 5day'!$H$2-5.42)</f>
        <v>2.7783950104130644</v>
      </c>
      <c r="H179" s="8">
        <f>0.6108*EXP(17.27*'Data 5day'!C179/('Data 5day'!C179+237.3))</f>
        <v>3.7799303639952631</v>
      </c>
      <c r="I179" s="8">
        <f>0.6108*EXP(17.27*'Data 5day'!D179/('Data 5day'!D179+237.3))</f>
        <v>1.9624256575788694</v>
      </c>
      <c r="J179" s="8">
        <f t="shared" si="9"/>
        <v>2.8711780107870664</v>
      </c>
      <c r="K179" s="8">
        <f>(I179*'Data 5day'!F179+H179*'Data 5day'!G179)/200</f>
        <v>1.7247841889965536</v>
      </c>
      <c r="L179" s="8">
        <f>24*60/PI()*0.0082*B179*(D179*SIN('Data 5day'!$E$2)*SIN(C179)+COS('Data 5day'!$E$2)*COS(C179)*SIN(D179))</f>
        <v>2.96197826962903</v>
      </c>
      <c r="M179" s="8">
        <f>(0.75+2/100000*'Data 5day'!$E$3)*L179</f>
        <v>2.2522882762259142</v>
      </c>
      <c r="N179" s="8">
        <f>(0.25+0.5*(1-'Data 5day'!H179/8))*L179</f>
        <v>1.480989134814515</v>
      </c>
      <c r="O179" s="8">
        <f t="shared" si="10"/>
        <v>1.1403616338071765</v>
      </c>
      <c r="P179" s="8">
        <f>4.903*(10^(-9))*(0.34-0.14*SQRT(K179))*(1.35*(N179/M179)-0.35)*(('Data 4day'!C179+273.16)^4+('Data 4day'!D179+273.16)^4)/2</f>
        <v>3.1829839867617902</v>
      </c>
      <c r="Q179" s="8">
        <f t="shared" si="11"/>
        <v>-2.0426223529546137</v>
      </c>
    </row>
    <row r="180" spans="1:17" s="39" customFormat="1" ht="38.1" customHeight="1" x14ac:dyDescent="0.3">
      <c r="A180" s="38">
        <v>43792</v>
      </c>
      <c r="B180" s="8">
        <f>1+0.033*COS(2*'Data 5day'!A179*PI()/365)</f>
        <v>1.0258383434213432</v>
      </c>
      <c r="C180" s="8">
        <f>0.409*SIN(((2*PI()*'Data 5day'!A179)/365)-1.39)</f>
        <v>-0.36076672981935554</v>
      </c>
      <c r="D180" s="8">
        <f>ACOS(-TAN('Data 5day'!$E$2*PI()/180)*TAN(C180))</f>
        <v>1.4509019843960844</v>
      </c>
      <c r="E180" s="23">
        <f>('Data 5day'!C180+'Data 5day'!D180)/2</f>
        <v>21.95</v>
      </c>
      <c r="F180" s="8">
        <f t="shared" si="8"/>
        <v>0.16071661258687947</v>
      </c>
      <c r="G180" s="8">
        <f>'Data 5day'!E179*4.87/LN(67.8*'Data 5day'!$H$2-5.42)</f>
        <v>2.7783950104130644</v>
      </c>
      <c r="H180" s="8">
        <f>0.6108*EXP(17.27*'Data 5day'!C180/('Data 5day'!C180+237.3))</f>
        <v>3.5653401758108458</v>
      </c>
      <c r="I180" s="8">
        <f>0.6108*EXP(17.27*'Data 5day'!D180/('Data 5day'!D180+237.3))</f>
        <v>1.9254836024660269</v>
      </c>
      <c r="J180" s="8">
        <f t="shared" si="9"/>
        <v>2.7454118891384365</v>
      </c>
      <c r="K180" s="8">
        <f>(I180*'Data 5day'!F180+H180*'Data 5day'!G180)/200</f>
        <v>1.70641781696657</v>
      </c>
      <c r="L180" s="8">
        <f>24*60/PI()*0.0082*B180*(D180*SIN('Data 5day'!$E$2)*SIN(C180)+COS('Data 5day'!$E$2)*COS(C180)*SIN(D180))</f>
        <v>2.97668690539061</v>
      </c>
      <c r="M180" s="8">
        <f>(0.75+2/100000*'Data 5day'!$E$3)*L180</f>
        <v>2.2634727228590199</v>
      </c>
      <c r="N180" s="8">
        <f>(0.25+0.5*(1-'Data 5day'!H180/8))*L180</f>
        <v>1.6743863842822182</v>
      </c>
      <c r="O180" s="8">
        <f t="shared" si="10"/>
        <v>1.289277515897308</v>
      </c>
      <c r="P180" s="8">
        <f>4.903*(10^(-9))*(0.34-0.14*SQRT(K180))*(1.35*(N180/M180)-0.35)*(('Data 4day'!C180+273.16)^4+('Data 4day'!D180+273.16)^4)/2</f>
        <v>3.8799910874916836</v>
      </c>
      <c r="Q180" s="8">
        <f t="shared" si="11"/>
        <v>-2.5907135715943754</v>
      </c>
    </row>
    <row r="181" spans="1:17" s="39" customFormat="1" ht="38.1" customHeight="1" x14ac:dyDescent="0.3">
      <c r="A181" s="38">
        <v>43793</v>
      </c>
      <c r="B181" s="8">
        <f>1+0.033*COS(2*'Data 5day'!A180*PI()/365)</f>
        <v>1.0261878630954209</v>
      </c>
      <c r="C181" s="8">
        <f>0.409*SIN(((2*PI()*'Data 5day'!A180)/365)-1.39)</f>
        <v>-0.36403007216492916</v>
      </c>
      <c r="D181" s="8">
        <f>ACOS(-TAN('Data 5day'!$E$2*PI()/180)*TAN(C181))</f>
        <v>1.4497100560751353</v>
      </c>
      <c r="E181" s="23">
        <f>('Data 5day'!C181+'Data 5day'!D181)/2</f>
        <v>23.3</v>
      </c>
      <c r="F181" s="8">
        <f t="shared" si="8"/>
        <v>0.17262903232136367</v>
      </c>
      <c r="G181" s="8">
        <f>'Data 5day'!E180*4.87/LN(67.8*'Data 5day'!$H$2-5.42)</f>
        <v>2.222716008330452</v>
      </c>
      <c r="H181" s="8">
        <f>0.6108*EXP(17.27*'Data 5day'!C181/('Data 5day'!C181+237.3))</f>
        <v>4.1946326109173357</v>
      </c>
      <c r="I181" s="8">
        <f>0.6108*EXP(17.27*'Data 5day'!D181/('Data 5day'!D181+237.3))</f>
        <v>1.913305694509122</v>
      </c>
      <c r="J181" s="8">
        <f t="shared" si="9"/>
        <v>3.0539691527132291</v>
      </c>
      <c r="K181" s="8">
        <f>(I181*'Data 5day'!F181+H181*'Data 5day'!G181)/200</f>
        <v>1.7035200856981338</v>
      </c>
      <c r="L181" s="8">
        <f>24*60/PI()*0.0082*B181*(D181*SIN('Data 5day'!$E$2)*SIN(C181)+COS('Data 5day'!$E$2)*COS(C181)*SIN(D181))</f>
        <v>2.9908837262229793</v>
      </c>
      <c r="M181" s="8">
        <f>(0.75+2/100000*'Data 5day'!$E$3)*L181</f>
        <v>2.2742679854199532</v>
      </c>
      <c r="N181" s="8">
        <f>(0.25+0.5*(1-'Data 5day'!H181/8))*L181</f>
        <v>2.2431627946672346</v>
      </c>
      <c r="O181" s="8">
        <f t="shared" si="10"/>
        <v>1.7272353518937706</v>
      </c>
      <c r="P181" s="8">
        <f>4.903*(10^(-9))*(0.34-0.14*SQRT(K181))*(1.35*(N181/M181)-0.35)*(('Data 4day'!C181+273.16)^4+('Data 4day'!D181+273.16)^4)/2</f>
        <v>5.8611724531189102</v>
      </c>
      <c r="Q181" s="8">
        <f t="shared" si="11"/>
        <v>-4.1339371012251398</v>
      </c>
    </row>
    <row r="182" spans="1:17" s="39" customFormat="1" ht="38.1" customHeight="1" x14ac:dyDescent="0.3">
      <c r="A182" s="38">
        <v>43794</v>
      </c>
      <c r="B182" s="8">
        <f>1+0.033*COS(2*'Data 5day'!A181*PI()/365)</f>
        <v>1.026529622740483</v>
      </c>
      <c r="C182" s="8">
        <f>0.409*SIN(((2*PI()*'Data 5day'!A181)/365)-1.39)</f>
        <v>-0.36718554454370778</v>
      </c>
      <c r="D182" s="8">
        <f>ACOS(-TAN('Data 5day'!$E$2*PI()/180)*TAN(C182))</f>
        <v>1.4485545402045179</v>
      </c>
      <c r="E182" s="23">
        <f>('Data 5day'!C182+'Data 5day'!D182)/2</f>
        <v>22.950000000000003</v>
      </c>
      <c r="F182" s="8">
        <f t="shared" si="8"/>
        <v>0.16947132392254768</v>
      </c>
      <c r="G182" s="8">
        <f>'Data 5day'!E181*4.87/LN(67.8*'Data 5day'!$H$2-5.42)</f>
        <v>2.7783950104130644</v>
      </c>
      <c r="H182" s="8">
        <f>0.6108*EXP(17.27*'Data 5day'!C182/('Data 5day'!C182+237.3))</f>
        <v>4.1946326109173357</v>
      </c>
      <c r="I182" s="8">
        <f>0.6108*EXP(17.27*'Data 5day'!D182/('Data 5day'!D182+237.3))</f>
        <v>1.8299332444264929</v>
      </c>
      <c r="J182" s="8">
        <f t="shared" si="9"/>
        <v>3.0122829276719143</v>
      </c>
      <c r="K182" s="8">
        <f>(I182*'Data 5day'!F182+H182*'Data 5day'!G182)/200</f>
        <v>1.7129159602018316</v>
      </c>
      <c r="L182" s="8">
        <f>24*60/PI()*0.0082*B182*(D182*SIN('Data 5day'!$E$2)*SIN(C182)+COS('Data 5day'!$E$2)*COS(C182)*SIN(D182))</f>
        <v>3.0045697786946306</v>
      </c>
      <c r="M182" s="8">
        <f>(0.75+2/100000*'Data 5day'!$E$3)*L182</f>
        <v>2.2846748597193969</v>
      </c>
      <c r="N182" s="8">
        <f>(0.25+0.5*(1-'Data 5day'!H182/8))*L182</f>
        <v>2.2534273340209729</v>
      </c>
      <c r="O182" s="8">
        <f t="shared" si="10"/>
        <v>1.7351390471961492</v>
      </c>
      <c r="P182" s="8">
        <f>4.903*(10^(-9))*(0.34-0.14*SQRT(K182))*(1.35*(N182/M182)-0.35)*(('Data 4day'!C182+273.16)^4+('Data 4day'!D182+273.16)^4)/2</f>
        <v>5.8011935255529536</v>
      </c>
      <c r="Q182" s="8">
        <f t="shared" si="11"/>
        <v>-4.0660544783568042</v>
      </c>
    </row>
    <row r="183" spans="1:17" s="39" customFormat="1" ht="38.1" customHeight="1" x14ac:dyDescent="0.3">
      <c r="A183" s="38">
        <v>43795</v>
      </c>
      <c r="B183" s="8">
        <f>1+0.033*COS(2*'Data 5day'!A182*PI()/365)</f>
        <v>1.0268635210857713</v>
      </c>
      <c r="C183" s="8">
        <f>0.409*SIN(((2*PI()*'Data 5day'!A182)/365)-1.39)</f>
        <v>-0.37023221192112515</v>
      </c>
      <c r="D183" s="8">
        <f>ACOS(-TAN('Data 5day'!$E$2*PI()/180)*TAN(C183))</f>
        <v>1.4474360475503787</v>
      </c>
      <c r="E183" s="23">
        <f>('Data 5day'!C183+'Data 5day'!D183)/2</f>
        <v>22.65</v>
      </c>
      <c r="F183" s="8">
        <f t="shared" si="8"/>
        <v>0.16680364864169481</v>
      </c>
      <c r="G183" s="8">
        <f>'Data 5day'!E182*4.87/LN(67.8*'Data 5day'!$H$2-5.42)</f>
        <v>3.0562345114543712</v>
      </c>
      <c r="H183" s="8">
        <f>0.6108*EXP(17.27*'Data 5day'!C183/('Data 5day'!C183+237.3))</f>
        <v>4.0992081541413299</v>
      </c>
      <c r="I183" s="8">
        <f>0.6108*EXP(17.27*'Data 5day'!D183/('Data 5day'!D183+237.3))</f>
        <v>1.8067051290327525</v>
      </c>
      <c r="J183" s="8">
        <f t="shared" si="9"/>
        <v>2.9529566415870412</v>
      </c>
      <c r="K183" s="8">
        <f>(I183*'Data 5day'!F183+H183*'Data 5day'!G183)/200</f>
        <v>1.6844784262230796</v>
      </c>
      <c r="L183" s="8">
        <f>24*60/PI()*0.0082*B183*(D183*SIN('Data 5day'!$E$2)*SIN(C183)+COS('Data 5day'!$E$2)*COS(C183)*SIN(D183))</f>
        <v>3.0177461790746625</v>
      </c>
      <c r="M183" s="8">
        <f>(0.75+2/100000*'Data 5day'!$E$3)*L183</f>
        <v>2.2946941945683732</v>
      </c>
      <c r="N183" s="8">
        <f>(0.25+0.5*(1-'Data 5day'!H183/8))*L183</f>
        <v>1.6974822257294977</v>
      </c>
      <c r="O183" s="8">
        <f t="shared" si="10"/>
        <v>1.3070613138117133</v>
      </c>
      <c r="P183" s="8">
        <f>4.903*(10^(-9))*(0.34-0.14*SQRT(K183))*(1.35*(N183/M183)-0.35)*(('Data 4day'!C183+273.16)^4+('Data 4day'!D183+273.16)^4)/2</f>
        <v>3.8491214092582213</v>
      </c>
      <c r="Q183" s="8">
        <f t="shared" si="11"/>
        <v>-2.5420600954465078</v>
      </c>
    </row>
    <row r="184" spans="1:17" s="39" customFormat="1" ht="38.1" customHeight="1" x14ac:dyDescent="0.3">
      <c r="A184" s="38">
        <v>43796</v>
      </c>
      <c r="B184" s="8">
        <f>1+0.033*COS(2*'Data 5day'!A183*PI()/365)</f>
        <v>1.0271894591899993</v>
      </c>
      <c r="C184" s="8">
        <f>0.409*SIN(((2*PI()*'Data 5day'!A183)/365)-1.39)</f>
        <v>-0.37316917150388462</v>
      </c>
      <c r="D184" s="8">
        <f>ACOS(-TAN('Data 5day'!$E$2*PI()/180)*TAN(C184))</f>
        <v>1.4463551767669218</v>
      </c>
      <c r="E184" s="23">
        <f>('Data 5day'!C184+'Data 5day'!D184)/2</f>
        <v>22.799999999999997</v>
      </c>
      <c r="F184" s="8">
        <f t="shared" si="8"/>
        <v>0.16813302065808708</v>
      </c>
      <c r="G184" s="8">
        <f>'Data 5day'!E183*4.87/LN(67.8*'Data 5day'!$H$2-5.42)</f>
        <v>3.334074012495678</v>
      </c>
      <c r="H184" s="8">
        <f>0.6108*EXP(17.27*'Data 5day'!C184/('Data 5day'!C184+237.3))</f>
        <v>4.0522081272490516</v>
      </c>
      <c r="I184" s="8">
        <f>0.6108*EXP(17.27*'Data 5day'!D184/('Data 5day'!D184+237.3))</f>
        <v>1.8652661127239329</v>
      </c>
      <c r="J184" s="8">
        <f t="shared" si="9"/>
        <v>2.958737119986492</v>
      </c>
      <c r="K184" s="8">
        <f>(I184*'Data 5day'!F184+H184*'Data 5day'!G184)/200</f>
        <v>1.4847029305504702</v>
      </c>
      <c r="L184" s="8">
        <f>24*60/PI()*0.0082*B184*(D184*SIN('Data 5day'!$E$2)*SIN(C184)+COS('Data 5day'!$E$2)*COS(C184)*SIN(D184))</f>
        <v>3.0304141025977596</v>
      </c>
      <c r="M184" s="8">
        <f>(0.75+2/100000*'Data 5day'!$E$3)*L184</f>
        <v>2.3043268836153361</v>
      </c>
      <c r="N184" s="8">
        <f>(0.25+0.5*(1-'Data 5day'!H184/8))*L184</f>
        <v>1.8940088141235998</v>
      </c>
      <c r="O184" s="8">
        <f t="shared" si="10"/>
        <v>1.4583867868751719</v>
      </c>
      <c r="P184" s="8">
        <f>4.903*(10^(-9))*(0.34-0.14*SQRT(K184))*(1.35*(N184/M184)-0.35)*(('Data 4day'!C184+273.16)^4+('Data 4day'!D184+273.16)^4)/2</f>
        <v>4.8401575094257385</v>
      </c>
      <c r="Q184" s="8">
        <f t="shared" si="11"/>
        <v>-3.3817707225505664</v>
      </c>
    </row>
    <row r="185" spans="1:17" s="39" customFormat="1" ht="38.1" customHeight="1" x14ac:dyDescent="0.3">
      <c r="A185" s="38">
        <v>43797</v>
      </c>
      <c r="B185" s="8">
        <f>1+0.033*COS(2*'Data 5day'!A184*PI()/365)</f>
        <v>1.0275073404706727</v>
      </c>
      <c r="C185" s="8">
        <f>0.409*SIN(((2*PI()*'Data 5day'!A184)/365)-1.39)</f>
        <v>-0.37599555300747733</v>
      </c>
      <c r="D185" s="8">
        <f>ACOS(-TAN('Data 5day'!$E$2*PI()/180)*TAN(C185))</f>
        <v>1.4453125134181795</v>
      </c>
      <c r="E185" s="23">
        <f>('Data 5day'!C185+'Data 5day'!D185)/2</f>
        <v>23.95</v>
      </c>
      <c r="F185" s="8">
        <f t="shared" si="8"/>
        <v>0.17862512717511997</v>
      </c>
      <c r="G185" s="8">
        <f>'Data 5day'!E184*4.87/LN(67.8*'Data 5day'!$H$2-5.42)</f>
        <v>3.0562345114543712</v>
      </c>
      <c r="H185" s="8">
        <f>0.6108*EXP(17.27*'Data 5day'!C185/('Data 5day'!C185+237.3))</f>
        <v>4.1705971966496023</v>
      </c>
      <c r="I185" s="8">
        <f>0.6108*EXP(17.27*'Data 5day'!D185/('Data 5day'!D185+237.3))</f>
        <v>2.0900878010879693</v>
      </c>
      <c r="J185" s="8">
        <f t="shared" si="9"/>
        <v>3.130342498868786</v>
      </c>
      <c r="K185" s="8">
        <f>(I185*'Data 5day'!F185+H185*'Data 5day'!G185)/200</f>
        <v>1.7545876015848285</v>
      </c>
      <c r="L185" s="8">
        <f>24*60/PI()*0.0082*B185*(D185*SIN('Data 5day'!$E$2)*SIN(C185)+COS('Data 5day'!$E$2)*COS(C185)*SIN(D185))</f>
        <v>3.0425747728107533</v>
      </c>
      <c r="M185" s="8">
        <f>(0.75+2/100000*'Data 5day'!$E$3)*L185</f>
        <v>2.3135738572452968</v>
      </c>
      <c r="N185" s="8">
        <f>(0.25+0.5*(1-'Data 5day'!H185/8))*L185</f>
        <v>2.0917701563073927</v>
      </c>
      <c r="O185" s="8">
        <f t="shared" si="10"/>
        <v>1.6106630203566925</v>
      </c>
      <c r="P185" s="8">
        <f>4.903*(10^(-9))*(0.34-0.14*SQRT(K185))*(1.35*(N185/M185)-0.35)*(('Data 4day'!C185+273.16)^4+('Data 4day'!D185+273.16)^4)/2</f>
        <v>5.1262211456476807</v>
      </c>
      <c r="Q185" s="8">
        <f t="shared" si="11"/>
        <v>-3.5155581252909882</v>
      </c>
    </row>
    <row r="186" spans="1:17" s="39" customFormat="1" ht="38.1" customHeight="1" x14ac:dyDescent="0.3">
      <c r="A186" s="38">
        <v>43798</v>
      </c>
      <c r="B186" s="8">
        <f>1+0.033*COS(2*'Data 5day'!A185*PI()/365)</f>
        <v>1.0278170707327079</v>
      </c>
      <c r="C186" s="8">
        <f>0.409*SIN(((2*PI()*'Data 5day'!A185)/365)-1.39)</f>
        <v>-0.37871051891406543</v>
      </c>
      <c r="D186" s="8">
        <f>ACOS(-TAN('Data 5day'!$E$2*PI()/180)*TAN(C186))</f>
        <v>1.44430862900114</v>
      </c>
      <c r="E186" s="23">
        <f>('Data 5day'!C186+'Data 5day'!D186)/2</f>
        <v>22.95</v>
      </c>
      <c r="F186" s="8">
        <f t="shared" si="8"/>
        <v>0.16947132392254763</v>
      </c>
      <c r="G186" s="8">
        <f>'Data 5day'!E185*4.87/LN(67.8*'Data 5day'!$H$2-5.42)</f>
        <v>2.7783950104130644</v>
      </c>
      <c r="H186" s="8">
        <f>0.6108*EXP(17.27*'Data 5day'!C186/('Data 5day'!C186+237.3))</f>
        <v>4.0056776000859209</v>
      </c>
      <c r="I186" s="8">
        <f>0.6108*EXP(17.27*'Data 5day'!D186/('Data 5day'!D186+237.3))</f>
        <v>1.9254836024660269</v>
      </c>
      <c r="J186" s="8">
        <f t="shared" si="9"/>
        <v>2.965580601275974</v>
      </c>
      <c r="K186" s="8">
        <f>(I186*'Data 5day'!F186+H186*'Data 5day'!G186)/200</f>
        <v>1.7041267670500884</v>
      </c>
      <c r="L186" s="8">
        <f>24*60/PI()*0.0082*B186*(D186*SIN('Data 5day'!$E$2)*SIN(C186)+COS('Data 5day'!$E$2)*COS(C186)*SIN(D186))</f>
        <v>3.0542294510298409</v>
      </c>
      <c r="M186" s="8">
        <f>(0.75+2/100000*'Data 5day'!$E$3)*L186</f>
        <v>2.322436074563091</v>
      </c>
      <c r="N186" s="8">
        <f>(0.25+0.5*(1-'Data 5day'!H186/8))*L186</f>
        <v>1.7180040662042855</v>
      </c>
      <c r="O186" s="8">
        <f t="shared" si="10"/>
        <v>1.3228631309772998</v>
      </c>
      <c r="P186" s="8">
        <f>4.903*(10^(-9))*(0.34-0.14*SQRT(K186))*(1.35*(N186/M186)-0.35)*(('Data 4day'!C186+273.16)^4+('Data 4day'!D186+273.16)^4)/2</f>
        <v>3.8542334230237301</v>
      </c>
      <c r="Q186" s="8">
        <f t="shared" si="11"/>
        <v>-2.5313702920464305</v>
      </c>
    </row>
    <row r="187" spans="1:17" s="39" customFormat="1" ht="38.1" customHeight="1" x14ac:dyDescent="0.3">
      <c r="A187" s="38">
        <v>43799</v>
      </c>
      <c r="B187" s="8">
        <f>1+0.033*COS(2*'Data 5day'!A186*PI()/365)</f>
        <v>1.0281185581963432</v>
      </c>
      <c r="C187" s="8">
        <f>0.409*SIN(((2*PI()*'Data 5day'!A186)/365)-1.39)</f>
        <v>-0.38131326472065658</v>
      </c>
      <c r="D187" s="8">
        <f>ACOS(-TAN('Data 5day'!$E$2*PI()/180)*TAN(C187))</f>
        <v>1.443344079973379</v>
      </c>
      <c r="E187" s="23">
        <f>('Data 5day'!C187+'Data 5day'!D187)/2</f>
        <v>23.1</v>
      </c>
      <c r="F187" s="8">
        <f t="shared" si="8"/>
        <v>0.17081860611256541</v>
      </c>
      <c r="G187" s="8">
        <f>'Data 5day'!E186*4.87/LN(67.8*'Data 5day'!$H$2-5.42)</f>
        <v>3.334074012495678</v>
      </c>
      <c r="H187" s="8">
        <f>0.6108*EXP(17.27*'Data 5day'!C187/('Data 5day'!C187+237.3))</f>
        <v>4.0756492057609837</v>
      </c>
      <c r="I187" s="8">
        <f>0.6108*EXP(17.27*'Data 5day'!D187/('Data 5day'!D187+237.3))</f>
        <v>1.9254836024660269</v>
      </c>
      <c r="J187" s="8">
        <f t="shared" si="9"/>
        <v>3.0005664041135054</v>
      </c>
      <c r="K187" s="8">
        <f>(I187*'Data 5day'!F187+H187*'Data 5day'!G187)/200</f>
        <v>1.5250715854600885</v>
      </c>
      <c r="L187" s="8">
        <f>24*60/PI()*0.0082*B187*(D187*SIN('Data 5day'!$E$2)*SIN(C187)+COS('Data 5day'!$E$2)*COS(C187)*SIN(D187))</f>
        <v>3.0653794259376492</v>
      </c>
      <c r="M187" s="8">
        <f>(0.75+2/100000*'Data 5day'!$E$3)*L187</f>
        <v>2.3309145154829882</v>
      </c>
      <c r="N187" s="8">
        <f>(0.25+0.5*(1-'Data 5day'!H187/8))*L187</f>
        <v>1.7242759270899277</v>
      </c>
      <c r="O187" s="8">
        <f t="shared" si="10"/>
        <v>1.3276924638592444</v>
      </c>
      <c r="P187" s="8">
        <f>4.903*(10^(-9))*(0.34-0.14*SQRT(K187))*(1.35*(N187/M187)-0.35)*(('Data 4day'!C187+273.16)^4+('Data 4day'!D187+273.16)^4)/2</f>
        <v>4.1049191799643694</v>
      </c>
      <c r="Q187" s="8">
        <f t="shared" si="11"/>
        <v>-2.7772267161051252</v>
      </c>
    </row>
    <row r="188" spans="1:17" s="39" customFormat="1" ht="38.1" customHeight="1" x14ac:dyDescent="0.3">
      <c r="A188" s="38">
        <v>43800</v>
      </c>
      <c r="B188" s="8">
        <f>1+0.033*COS(2*'Data 5day'!A187*PI()/365)</f>
        <v>1.0284117135243369</v>
      </c>
      <c r="C188" s="8">
        <f>0.409*SIN(((2*PI()*'Data 5day'!A187)/365)-1.39)</f>
        <v>-0.38380301917749693</v>
      </c>
      <c r="D188" s="8">
        <f>ACOS(-TAN('Data 5day'!$E$2*PI()/180)*TAN(C188))</f>
        <v>1.4424194067883973</v>
      </c>
      <c r="E188" s="23">
        <f>('Data 5day'!C188+'Data 5day'!D188)/2</f>
        <v>22.9</v>
      </c>
      <c r="F188" s="8">
        <f t="shared" si="8"/>
        <v>0.16902422753409227</v>
      </c>
      <c r="G188" s="8">
        <f>'Data 5day'!E187*4.87/LN(67.8*'Data 5day'!$H$2-5.42)</f>
        <v>3.334074012495678</v>
      </c>
      <c r="H188" s="8">
        <f>0.6108*EXP(17.27*'Data 5day'!C188/('Data 5day'!C188+237.3))</f>
        <v>4.0056776000859209</v>
      </c>
      <c r="I188" s="8">
        <f>0.6108*EXP(17.27*'Data 5day'!D188/('Data 5day'!D188+237.3))</f>
        <v>1.913305694509122</v>
      </c>
      <c r="J188" s="8">
        <f t="shared" si="9"/>
        <v>2.9594916472975212</v>
      </c>
      <c r="K188" s="8">
        <f>(I188*'Data 5day'!F188+H188*'Data 5day'!G188)/200</f>
        <v>1.5150671433856884</v>
      </c>
      <c r="L188" s="8">
        <f>24*60/PI()*0.0082*B188*(D188*SIN('Data 5day'!$E$2)*SIN(C188)+COS('Data 5day'!$E$2)*COS(C188)*SIN(D188))</f>
        <v>3.0760260033492588</v>
      </c>
      <c r="M188" s="8">
        <f>(0.75+2/100000*'Data 5day'!$E$3)*L188</f>
        <v>2.3390101729467765</v>
      </c>
      <c r="N188" s="8">
        <f>(0.25+0.5*(1-'Data 5day'!H188/8))*L188</f>
        <v>1.5380130016746294</v>
      </c>
      <c r="O188" s="8">
        <f t="shared" si="10"/>
        <v>1.1842700112894646</v>
      </c>
      <c r="P188" s="8">
        <f>4.903*(10^(-9))*(0.34-0.14*SQRT(K188))*(1.35*(N188/M188)-0.35)*(('Data 4day'!C188+273.16)^4+('Data 4day'!D188+273.16)^4)/2</f>
        <v>3.4047950243953964</v>
      </c>
      <c r="Q188" s="8">
        <f t="shared" si="11"/>
        <v>-2.2205250131059318</v>
      </c>
    </row>
    <row r="189" spans="1:17" s="39" customFormat="1" ht="38.1" customHeight="1" x14ac:dyDescent="0.3">
      <c r="A189" s="38">
        <v>43801</v>
      </c>
      <c r="B189" s="8">
        <f>1+0.033*COS(2*'Data 5day'!A188*PI()/365)</f>
        <v>1.0286964498484381</v>
      </c>
      <c r="C189" s="8">
        <f>0.409*SIN(((2*PI()*'Data 5day'!A188)/365)-1.39)</f>
        <v>-0.38617904451660728</v>
      </c>
      <c r="D189" s="8">
        <f>ACOS(-TAN('Data 5day'!$E$2*PI()/180)*TAN(C189))</f>
        <v>1.4415351329419217</v>
      </c>
      <c r="E189" s="23">
        <f>('Data 5day'!C189+'Data 5day'!D189)/2</f>
        <v>23.450000000000003</v>
      </c>
      <c r="F189" s="8">
        <f t="shared" si="8"/>
        <v>0.17399745174765599</v>
      </c>
      <c r="G189" s="8">
        <f>'Data 5day'!E188*4.87/LN(67.8*'Data 5day'!$H$2-5.42)</f>
        <v>3.0562345114543712</v>
      </c>
      <c r="H189" s="8">
        <f>0.6108*EXP(17.27*'Data 5day'!C189/('Data 5day'!C189+237.3))</f>
        <v>4.1946326109173357</v>
      </c>
      <c r="I189" s="8">
        <f>0.6108*EXP(17.27*'Data 5day'!D189/('Data 5day'!D189+237.3))</f>
        <v>1.9500432630582893</v>
      </c>
      <c r="J189" s="8">
        <f t="shared" si="9"/>
        <v>3.0723379369878128</v>
      </c>
      <c r="K189" s="8">
        <f>(I189*'Data 5day'!F189+H189*'Data 5day'!G189)/200</f>
        <v>1.5140274206635629</v>
      </c>
      <c r="L189" s="8">
        <f>24*60/PI()*0.0082*B189*(D189*SIN('Data 5day'!$E$2)*SIN(C189)+COS('Data 5day'!$E$2)*COS(C189)*SIN(D189))</f>
        <v>3.086170496176083</v>
      </c>
      <c r="M189" s="8">
        <f>(0.75+2/100000*'Data 5day'!$E$3)*L189</f>
        <v>2.3467240452922935</v>
      </c>
      <c r="N189" s="8">
        <f>(0.25+0.5*(1-'Data 5day'!H189/8))*L189</f>
        <v>0.77154262404402074</v>
      </c>
      <c r="O189" s="8">
        <f t="shared" si="10"/>
        <v>0.59408782051389597</v>
      </c>
      <c r="P189" s="8">
        <f>4.903*(10^(-9))*(0.34-0.14*SQRT(K189))*(1.35*(N189/M189)-0.35)*(('Data 4day'!C189+273.16)^4+('Data 4day'!D189+273.16)^4)/2</f>
        <v>0.59901323979845833</v>
      </c>
      <c r="Q189" s="8">
        <f t="shared" si="11"/>
        <v>-4.9254192845623601E-3</v>
      </c>
    </row>
    <row r="190" spans="1:17" s="39" customFormat="1" ht="38.1" customHeight="1" x14ac:dyDescent="0.3">
      <c r="A190" s="38">
        <v>43802</v>
      </c>
      <c r="B190" s="8">
        <f>1+0.033*COS(2*'Data 5day'!A189*PI()/365)</f>
        <v>1.0289726827951293</v>
      </c>
      <c r="C190" s="8">
        <f>0.409*SIN(((2*PI()*'Data 5day'!A189)/365)-1.39)</f>
        <v>-0.38844063667040113</v>
      </c>
      <c r="D190" s="8">
        <f>ACOS(-TAN('Data 5day'!$E$2*PI()/180)*TAN(C190))</f>
        <v>1.440691764032465</v>
      </c>
      <c r="E190" s="23">
        <f>('Data 5day'!C190+'Data 5day'!D190)/2</f>
        <v>22.8</v>
      </c>
      <c r="F190" s="8">
        <f t="shared" si="8"/>
        <v>0.16813302065808713</v>
      </c>
      <c r="G190" s="8">
        <f>'Data 5day'!E189*4.87/LN(67.8*'Data 5day'!$H$2-5.42)</f>
        <v>3.0562345114543712</v>
      </c>
      <c r="H190" s="8">
        <f>0.6108*EXP(17.27*'Data 5day'!C190/('Data 5day'!C190+237.3))</f>
        <v>3.9596126295507381</v>
      </c>
      <c r="I190" s="8">
        <f>0.6108*EXP(17.27*'Data 5day'!D190/('Data 5day'!D190+237.3))</f>
        <v>1.913305694509122</v>
      </c>
      <c r="J190" s="8">
        <f t="shared" si="9"/>
        <v>2.9364591620299301</v>
      </c>
      <c r="K190" s="8">
        <f>(I190*'Data 5day'!F190+H190*'Data 5day'!G190)/200</f>
        <v>1.8116270967226131</v>
      </c>
      <c r="L190" s="8">
        <f>24*60/PI()*0.0082*B190*(D190*SIN('Data 5day'!$E$2)*SIN(C190)+COS('Data 5day'!$E$2)*COS(C190)*SIN(D190))</f>
        <v>3.0958142146163588</v>
      </c>
      <c r="M190" s="8">
        <f>(0.75+2/100000*'Data 5day'!$E$3)*L190</f>
        <v>2.3540571287942789</v>
      </c>
      <c r="N190" s="8">
        <f>(0.25+0.5*(1-'Data 5day'!H190/8))*L190</f>
        <v>0.77395355365408969</v>
      </c>
      <c r="O190" s="8">
        <f t="shared" si="10"/>
        <v>0.59594423631364912</v>
      </c>
      <c r="P190" s="8">
        <f>4.903*(10^(-9))*(0.34-0.14*SQRT(K190))*(1.35*(N190/M190)-0.35)*(('Data 4day'!C190+273.16)^4+('Data 4day'!D190+273.16)^4)/2</f>
        <v>0.52181605094764083</v>
      </c>
      <c r="Q190" s="8">
        <f t="shared" si="11"/>
        <v>7.4128185366008292E-2</v>
      </c>
    </row>
    <row r="191" spans="1:17" s="39" customFormat="1" ht="38.1" customHeight="1" x14ac:dyDescent="0.3">
      <c r="A191" s="38">
        <v>43803</v>
      </c>
      <c r="B191" s="8">
        <f>1+0.033*COS(2*'Data 5day'!A190*PI()/365)</f>
        <v>1.0292403305106266</v>
      </c>
      <c r="C191" s="8">
        <f>0.409*SIN(((2*PI()*'Data 5day'!A190)/365)-1.39)</f>
        <v>-0.39058712548031388</v>
      </c>
      <c r="D191" s="8">
        <f>ACOS(-TAN('Data 5day'!$E$2*PI()/180)*TAN(C191))</f>
        <v>1.4398897868394487</v>
      </c>
      <c r="E191" s="23">
        <f>('Data 5day'!C191+'Data 5day'!D191)/2</f>
        <v>22.95</v>
      </c>
      <c r="F191" s="8">
        <f t="shared" si="8"/>
        <v>0.16947132392254763</v>
      </c>
      <c r="G191" s="8">
        <f>'Data 5day'!E190*4.87/LN(67.8*'Data 5day'!$H$2-5.42)</f>
        <v>3.334074012495678</v>
      </c>
      <c r="H191" s="8">
        <f>0.6108*EXP(17.27*'Data 5day'!C191/('Data 5day'!C191+237.3))</f>
        <v>4.0522081272490516</v>
      </c>
      <c r="I191" s="8">
        <f>0.6108*EXP(17.27*'Data 5day'!D191/('Data 5day'!D191+237.3))</f>
        <v>1.9011953088739362</v>
      </c>
      <c r="J191" s="8">
        <f t="shared" si="9"/>
        <v>2.9767017180614941</v>
      </c>
      <c r="K191" s="8">
        <f>(I191*'Data 5day'!F191+H191*'Data 5day'!G191)/200</f>
        <v>1.8643365675523518</v>
      </c>
      <c r="L191" s="8">
        <f>24*60/PI()*0.0082*B191*(D191*SIN('Data 5day'!$E$2)*SIN(C191)+COS('Data 5day'!$E$2)*COS(C191)*SIN(D191))</f>
        <v>3.1049584566005155</v>
      </c>
      <c r="M191" s="8">
        <f>(0.75+2/100000*'Data 5day'!$E$3)*L191</f>
        <v>2.3610104103990319</v>
      </c>
      <c r="N191" s="8">
        <f>(0.25+0.5*(1-'Data 5day'!H191/8))*L191</f>
        <v>1.3584193247627256</v>
      </c>
      <c r="O191" s="8">
        <f t="shared" si="10"/>
        <v>1.0459828800672988</v>
      </c>
      <c r="P191" s="8">
        <f>4.903*(10^(-9))*(0.34-0.14*SQRT(K191))*(1.35*(N191/M191)-0.35)*(('Data 4day'!C191+273.16)^4+('Data 4day'!D191+273.16)^4)/2</f>
        <v>2.373066441363644</v>
      </c>
      <c r="Q191" s="8">
        <f t="shared" si="11"/>
        <v>-1.3270835612963452</v>
      </c>
    </row>
    <row r="192" spans="1:17" s="39" customFormat="1" ht="38.1" customHeight="1" x14ac:dyDescent="0.3">
      <c r="A192" s="38">
        <v>43804</v>
      </c>
      <c r="B192" s="8">
        <f>1+0.033*COS(2*'Data 5day'!A191*PI()/365)</f>
        <v>1.0294993136851356</v>
      </c>
      <c r="C192" s="8">
        <f>0.409*SIN(((2*PI()*'Data 5day'!A191)/365)-1.39)</f>
        <v>-0.3926178748953863</v>
      </c>
      <c r="D192" s="8">
        <f>ACOS(-TAN('Data 5day'!$E$2*PI()/180)*TAN(C192))</f>
        <v>1.4391296684222081</v>
      </c>
      <c r="E192" s="23">
        <f>('Data 5day'!C192+'Data 5day'!D192)/2</f>
        <v>22.45</v>
      </c>
      <c r="F192" s="8">
        <f t="shared" si="8"/>
        <v>0.16504496359864701</v>
      </c>
      <c r="G192" s="8">
        <f>'Data 5day'!E191*4.87/LN(67.8*'Data 5day'!$H$2-5.42)</f>
        <v>3.0562345114543712</v>
      </c>
      <c r="H192" s="8">
        <f>0.6108*EXP(17.27*'Data 5day'!C192/('Data 5day'!C192+237.3))</f>
        <v>3.891379531185216</v>
      </c>
      <c r="I192" s="8">
        <f>0.6108*EXP(17.27*'Data 5day'!D192/('Data 5day'!D192+237.3))</f>
        <v>1.8652661127239329</v>
      </c>
      <c r="J192" s="8">
        <f t="shared" si="9"/>
        <v>2.8783228219545745</v>
      </c>
      <c r="K192" s="8">
        <f>(I192*'Data 5day'!F192+H192*'Data 5day'!G192)/200</f>
        <v>1.6825292592283807</v>
      </c>
      <c r="L192" s="8">
        <f>24*60/PI()*0.0082*B192*(D192*SIN('Data 5day'!$E$2)*SIN(C192)+COS('Data 5day'!$E$2)*COS(C192)*SIN(D192))</f>
        <v>3.1136044985193911</v>
      </c>
      <c r="M192" s="8">
        <f>(0.75+2/100000*'Data 5day'!$E$3)*L192</f>
        <v>2.3675848606741448</v>
      </c>
      <c r="N192" s="8">
        <f>(0.25+0.5*(1-'Data 5day'!H192/8))*L192</f>
        <v>1.9460028115746195</v>
      </c>
      <c r="O192" s="8">
        <f t="shared" si="10"/>
        <v>1.4984221649124572</v>
      </c>
      <c r="P192" s="8">
        <f>4.903*(10^(-9))*(0.34-0.14*SQRT(K192))*(1.35*(N192/M192)-0.35)*(('Data 4day'!C192+273.16)^4+('Data 4day'!D192+273.16)^4)/2</f>
        <v>4.5239647061171135</v>
      </c>
      <c r="Q192" s="8">
        <f t="shared" si="11"/>
        <v>-3.0255425412046564</v>
      </c>
    </row>
    <row r="193" spans="1:17" s="39" customFormat="1" ht="38.1" customHeight="1" x14ac:dyDescent="0.3">
      <c r="A193" s="38">
        <v>43805</v>
      </c>
      <c r="B193" s="8">
        <f>1+0.033*COS(2*'Data 5day'!A192*PI()/365)</f>
        <v>1.0297495555763521</v>
      </c>
      <c r="C193" s="8">
        <f>0.409*SIN(((2*PI()*'Data 5day'!A192)/365)-1.39)</f>
        <v>-0.39453228316073946</v>
      </c>
      <c r="D193" s="8">
        <f>ACOS(-TAN('Data 5day'!$E$2*PI()/180)*TAN(C193))</f>
        <v>1.4384118552431724</v>
      </c>
      <c r="E193" s="23">
        <f>('Data 5day'!C193+'Data 5day'!D193)/2</f>
        <v>22.1</v>
      </c>
      <c r="F193" s="8">
        <f t="shared" si="8"/>
        <v>0.16200493064816465</v>
      </c>
      <c r="G193" s="8">
        <f>'Data 5day'!E192*4.87/LN(67.8*'Data 5day'!$H$2-5.42)</f>
        <v>2.7783950104130644</v>
      </c>
      <c r="H193" s="8">
        <f>0.6108*EXP(17.27*'Data 5day'!C193/('Data 5day'!C193+237.3))</f>
        <v>3.868863716528768</v>
      </c>
      <c r="I193" s="8">
        <f>0.6108*EXP(17.27*'Data 5day'!D193/('Data 5day'!D193+237.3))</f>
        <v>1.7951882816867184</v>
      </c>
      <c r="J193" s="8">
        <f t="shared" si="9"/>
        <v>2.832025999107743</v>
      </c>
      <c r="K193" s="8">
        <f>(I193*'Data 5day'!F193+H193*'Data 5day'!G193)/200</f>
        <v>1.5252132609820459</v>
      </c>
      <c r="L193" s="8">
        <f>24*60/PI()*0.0082*B193*(D193*SIN('Data 5day'!$E$2)*SIN(C193)+COS('Data 5day'!$E$2)*COS(C193)*SIN(D193))</f>
        <v>3.1217535862625656</v>
      </c>
      <c r="M193" s="8">
        <f>(0.75+2/100000*'Data 5day'!$E$3)*L193</f>
        <v>2.3737814269940549</v>
      </c>
      <c r="N193" s="8">
        <f>(0.25+0.5*(1-'Data 5day'!H193/8))*L193</f>
        <v>1.9510959914141035</v>
      </c>
      <c r="O193" s="8">
        <f t="shared" si="10"/>
        <v>1.5023439133888596</v>
      </c>
      <c r="P193" s="8">
        <f>4.903*(10^(-9))*(0.34-0.14*SQRT(K193))*(1.35*(N193/M193)-0.35)*(('Data 4day'!C193+273.16)^4+('Data 4day'!D193+273.16)^4)/2</f>
        <v>4.7163930419852944</v>
      </c>
      <c r="Q193" s="8">
        <f t="shared" si="11"/>
        <v>-3.214049128596435</v>
      </c>
    </row>
    <row r="194" spans="1:17" s="39" customFormat="1" ht="38.1" customHeight="1" x14ac:dyDescent="0.3">
      <c r="A194" s="38">
        <v>43806</v>
      </c>
      <c r="B194" s="8">
        <f>1+0.033*COS(2*'Data 5day'!A193*PI()/365)</f>
        <v>1.0299909820322035</v>
      </c>
      <c r="C194" s="8">
        <f>0.409*SIN(((2*PI()*'Data 5day'!A193)/365)-1.39)</f>
        <v>-0.39632978299588817</v>
      </c>
      <c r="D194" s="8">
        <f>ACOS(-TAN('Data 5day'!$E$2*PI()/180)*TAN(C194))</f>
        <v>1.437736772318486</v>
      </c>
      <c r="E194" s="23">
        <f>('Data 5day'!C194+'Data 5day'!D194)/2</f>
        <v>21.6</v>
      </c>
      <c r="F194" s="8">
        <f t="shared" si="8"/>
        <v>0.15774415171080333</v>
      </c>
      <c r="G194" s="8">
        <f>'Data 5day'!E193*4.87/LN(67.8*'Data 5day'!$H$2-5.42)</f>
        <v>3.0562345114543712</v>
      </c>
      <c r="H194" s="8">
        <f>0.6108*EXP(17.27*'Data 5day'!C194/('Data 5day'!C194+237.3))</f>
        <v>3.5030684848343494</v>
      </c>
      <c r="I194" s="8">
        <f>0.6108*EXP(17.27*'Data 5day'!D194/('Data 5day'!D194+237.3))</f>
        <v>1.877175834096539</v>
      </c>
      <c r="J194" s="8">
        <f t="shared" si="9"/>
        <v>2.6901221594654441</v>
      </c>
      <c r="K194" s="8">
        <f>(I194*'Data 5day'!F194+H194*'Data 5day'!G194)/200</f>
        <v>1.3067642010541738</v>
      </c>
      <c r="L194" s="8">
        <f>24*60/PI()*0.0082*B194*(D194*SIN('Data 5day'!$E$2)*SIN(C194)+COS('Data 5day'!$E$2)*COS(C194)*SIN(D194))</f>
        <v>3.1294069265935431</v>
      </c>
      <c r="M194" s="8">
        <f>(0.75+2/100000*'Data 5day'!$E$3)*L194</f>
        <v>2.3796010269817303</v>
      </c>
      <c r="N194" s="8">
        <f>(0.25+0.5*(1-'Data 5day'!H194/8))*L194</f>
        <v>1.760291396208868</v>
      </c>
      <c r="O194" s="8">
        <f t="shared" si="10"/>
        <v>1.3554243750808284</v>
      </c>
      <c r="P194" s="8">
        <f>4.903*(10^(-9))*(0.34-0.14*SQRT(K194))*(1.35*(N194/M194)-0.35)*(('Data 4day'!C194+273.16)^4+('Data 4day'!D194+273.16)^4)/2</f>
        <v>4.4111327709745494</v>
      </c>
      <c r="Q194" s="8">
        <f t="shared" si="11"/>
        <v>-3.055708395893721</v>
      </c>
    </row>
    <row r="195" spans="1:17" s="39" customFormat="1" ht="38.1" customHeight="1" x14ac:dyDescent="0.3">
      <c r="A195" s="38">
        <v>43807</v>
      </c>
      <c r="B195" s="8">
        <f>1+0.033*COS(2*'Data 5day'!A194*PI()/365)</f>
        <v>1.0302235215128204</v>
      </c>
      <c r="C195" s="8">
        <f>0.409*SIN(((2*PI()*'Data 5day'!A194)/365)-1.39)</f>
        <v>-0.39800984176283782</v>
      </c>
      <c r="D195" s="8">
        <f>ACOS(-TAN('Data 5day'!$E$2*PI()/180)*TAN(C195))</f>
        <v>1.4371048223992835</v>
      </c>
      <c r="E195" s="23">
        <f>('Data 5day'!C195+'Data 5day'!D195)/2</f>
        <v>21.450000000000003</v>
      </c>
      <c r="F195" s="8">
        <f t="shared" si="8"/>
        <v>0.15648453449809666</v>
      </c>
      <c r="G195" s="8">
        <f>'Data 5day'!E194*4.87/LN(67.8*'Data 5day'!$H$2-5.42)</f>
        <v>3.0562345114543712</v>
      </c>
      <c r="H195" s="8">
        <f>0.6108*EXP(17.27*'Data 5day'!C195/('Data 5day'!C195+237.3))</f>
        <v>3.5237195928099276</v>
      </c>
      <c r="I195" s="8">
        <f>0.6108*EXP(17.27*'Data 5day'!D195/('Data 5day'!D195+237.3))</f>
        <v>1.8299332444264929</v>
      </c>
      <c r="J195" s="8">
        <f t="shared" si="9"/>
        <v>2.6768264186182105</v>
      </c>
      <c r="K195" s="8">
        <f>(I195*'Data 5day'!F195+H195*'Data 5day'!G195)/200</f>
        <v>1.4468118609748615</v>
      </c>
      <c r="L195" s="8">
        <f>24*60/PI()*0.0082*B195*(D195*SIN('Data 5day'!$E$2)*SIN(C195)+COS('Data 5day'!$E$2)*COS(C195)*SIN(D195))</f>
        <v>3.1365656788876857</v>
      </c>
      <c r="M195" s="8">
        <f>(0.75+2/100000*'Data 5day'!$E$3)*L195</f>
        <v>2.3850445422261961</v>
      </c>
      <c r="N195" s="8">
        <f>(0.25+0.5*(1-'Data 5day'!H195/8))*L195</f>
        <v>1.3722474845133625</v>
      </c>
      <c r="O195" s="8">
        <f t="shared" si="10"/>
        <v>1.0566305630752892</v>
      </c>
      <c r="P195" s="8">
        <f>4.903*(10^(-9))*(0.34-0.14*SQRT(K195))*(1.35*(N195/M195)-0.35)*(('Data 4day'!C195+273.16)^4+('Data 4day'!D195+273.16)^4)/2</f>
        <v>2.7731378282001464</v>
      </c>
      <c r="Q195" s="8">
        <f t="shared" si="11"/>
        <v>-1.7165072651248572</v>
      </c>
    </row>
    <row r="196" spans="1:17" s="39" customFormat="1" ht="38.1" customHeight="1" x14ac:dyDescent="0.3">
      <c r="A196" s="38">
        <v>43808</v>
      </c>
      <c r="B196" s="8">
        <f>1+0.033*COS(2*'Data 5day'!A195*PI()/365)</f>
        <v>1.0304471051117361</v>
      </c>
      <c r="C196" s="8">
        <f>0.409*SIN(((2*PI()*'Data 5day'!A195)/365)-1.39)</f>
        <v>-0.39957196162391734</v>
      </c>
      <c r="D196" s="8">
        <f>ACOS(-TAN('Data 5day'!$E$2*PI()/180)*TAN(C196))</f>
        <v>1.4365163851867624</v>
      </c>
      <c r="E196" s="23">
        <f>('Data 5day'!C196+'Data 5day'!D196)/2</f>
        <v>24.35</v>
      </c>
      <c r="F196" s="8">
        <f t="shared" si="8"/>
        <v>0.1824015920751953</v>
      </c>
      <c r="G196" s="8">
        <f>'Data 5day'!E195*4.87/LN(67.8*'Data 5day'!$H$2-5.42)</f>
        <v>2.7783950104130644</v>
      </c>
      <c r="H196" s="8">
        <f>0.6108*EXP(17.27*'Data 5day'!C196/('Data 5day'!C196+237.3))</f>
        <v>4.1705971966496023</v>
      </c>
      <c r="I196" s="8">
        <f>0.6108*EXP(17.27*'Data 5day'!D196/('Data 5day'!D196+237.3))</f>
        <v>2.1973933238855259</v>
      </c>
      <c r="J196" s="8">
        <f t="shared" si="9"/>
        <v>3.1839952602675643</v>
      </c>
      <c r="K196" s="8">
        <f>(I196*'Data 5day'!F196+H196*'Data 5day'!G196)/200</f>
        <v>1.9897711647016296</v>
      </c>
      <c r="L196" s="8">
        <f>24*60/PI()*0.0082*B196*(D196*SIN('Data 5day'!$E$2)*SIN(C196)+COS('Data 5day'!$E$2)*COS(C196)*SIN(D196))</f>
        <v>3.1432309472579849</v>
      </c>
      <c r="M196" s="8">
        <f>(0.75+2/100000*'Data 5day'!$E$3)*L196</f>
        <v>2.3901128122949715</v>
      </c>
      <c r="N196" s="8">
        <f>(0.25+0.5*(1-'Data 5day'!H196/8))*L196</f>
        <v>0.78580773681449623</v>
      </c>
      <c r="O196" s="8">
        <f t="shared" si="10"/>
        <v>0.60507195734716213</v>
      </c>
      <c r="P196" s="8">
        <f>4.903*(10^(-9))*(0.34-0.14*SQRT(K196))*(1.35*(N196/M196)-0.35)*(('Data 4day'!C196+273.16)^4+('Data 4day'!D196+273.16)^4)/2</f>
        <v>0.50508593189399886</v>
      </c>
      <c r="Q196" s="8">
        <f t="shared" si="11"/>
        <v>9.9986025453163263E-2</v>
      </c>
    </row>
    <row r="197" spans="1:17" s="39" customFormat="1" ht="38.1" customHeight="1" x14ac:dyDescent="0.3">
      <c r="A197" s="38">
        <v>43809</v>
      </c>
      <c r="B197" s="8">
        <f>1+0.033*COS(2*'Data 5day'!A196*PI()/365)</f>
        <v>1.0306616665763046</v>
      </c>
      <c r="C197" s="8">
        <f>0.409*SIN(((2*PI()*'Data 5day'!A196)/365)-1.39)</f>
        <v>-0.40101567968929847</v>
      </c>
      <c r="D197" s="8">
        <f>ACOS(-TAN('Data 5day'!$E$2*PI()/180)*TAN(C197))</f>
        <v>1.4359718165841084</v>
      </c>
      <c r="E197" s="23">
        <f>('Data 5day'!C197+'Data 5day'!D197)/2</f>
        <v>22.5</v>
      </c>
      <c r="F197" s="8">
        <f t="shared" si="8"/>
        <v>0.16548316037309996</v>
      </c>
      <c r="G197" s="8">
        <f>'Data 5day'!E196*4.87/LN(67.8*'Data 5day'!$H$2-5.42)</f>
        <v>2.7783950104130644</v>
      </c>
      <c r="H197" s="8">
        <f>0.6108*EXP(17.27*'Data 5day'!C197/('Data 5day'!C197+237.3))</f>
        <v>3.4417464345283828</v>
      </c>
      <c r="I197" s="8">
        <f>0.6108*EXP(17.27*'Data 5day'!D197/('Data 5day'!D197+237.3))</f>
        <v>2.143152914469288</v>
      </c>
      <c r="J197" s="8">
        <f t="shared" si="9"/>
        <v>2.7924496744988354</v>
      </c>
      <c r="K197" s="8">
        <f>(I197*'Data 5day'!F197+H197*'Data 5day'!G197)/200</f>
        <v>1.8496509786744553</v>
      </c>
      <c r="L197" s="8">
        <f>24*60/PI()*0.0082*B197*(D197*SIN('Data 5day'!$E$2)*SIN(C197)+COS('Data 5day'!$E$2)*COS(C197)*SIN(D197))</f>
        <v>3.1494037730927813</v>
      </c>
      <c r="M197" s="8">
        <f>(0.75+2/100000*'Data 5day'!$E$3)*L197</f>
        <v>2.3948066290597509</v>
      </c>
      <c r="N197" s="8">
        <f>(0.25+0.5*(1-'Data 5day'!H197/8))*L197</f>
        <v>0.78735094327319533</v>
      </c>
      <c r="O197" s="8">
        <f t="shared" si="10"/>
        <v>0.60626022632036036</v>
      </c>
      <c r="P197" s="8">
        <f>4.903*(10^(-9))*(0.34-0.14*SQRT(K197))*(1.35*(N197/M197)-0.35)*(('Data 4day'!C197+273.16)^4+('Data 4day'!D197+273.16)^4)/2</f>
        <v>0.53423766619141511</v>
      </c>
      <c r="Q197" s="8">
        <f t="shared" si="11"/>
        <v>7.2022560128945257E-2</v>
      </c>
    </row>
    <row r="198" spans="1:17" s="39" customFormat="1" ht="38.1" customHeight="1" x14ac:dyDescent="0.3">
      <c r="A198" s="38">
        <v>43810</v>
      </c>
      <c r="B198" s="8">
        <f>1+0.033*COS(2*'Data 5day'!A197*PI()/365)</f>
        <v>1.0308671423273339</v>
      </c>
      <c r="C198" s="8">
        <f>0.409*SIN(((2*PI()*'Data 5day'!A197)/365)-1.39)</f>
        <v>-0.40234056815416047</v>
      </c>
      <c r="D198" s="8">
        <f>ACOS(-TAN('Data 5day'!$E$2*PI()/180)*TAN(C198))</f>
        <v>1.4354714479882227</v>
      </c>
      <c r="E198" s="23">
        <f>('Data 5day'!C198+'Data 5day'!D198)/2</f>
        <v>22.5</v>
      </c>
      <c r="F198" s="8">
        <f t="shared" si="8"/>
        <v>0.16548316037309996</v>
      </c>
      <c r="G198" s="8">
        <f>'Data 5day'!E197*4.87/LN(67.8*'Data 5day'!$H$2-5.42)</f>
        <v>2.222716008330452</v>
      </c>
      <c r="H198" s="8">
        <f>0.6108*EXP(17.27*'Data 5day'!C198/('Data 5day'!C198+237.3))</f>
        <v>3.868863716528768</v>
      </c>
      <c r="I198" s="8">
        <f>0.6108*EXP(17.27*'Data 5day'!D198/('Data 5day'!D198+237.3))</f>
        <v>1.889152127641528</v>
      </c>
      <c r="J198" s="8">
        <f t="shared" si="9"/>
        <v>2.8790079220851479</v>
      </c>
      <c r="K198" s="8">
        <f>(I198*'Data 5day'!F198+H198*'Data 5day'!G198)/200</f>
        <v>1.9345712727836775</v>
      </c>
      <c r="L198" s="8">
        <f>24*60/PI()*0.0082*B198*(D198*SIN('Data 5day'!$E$2)*SIN(C198)+COS('Data 5day'!$E$2)*COS(C198)*SIN(D198))</f>
        <v>3.1550851280284884</v>
      </c>
      <c r="M198" s="8">
        <f>(0.75+2/100000*'Data 5day'!$E$3)*L198</f>
        <v>2.3991267313528626</v>
      </c>
      <c r="N198" s="8">
        <f>(0.25+0.5*(1-'Data 5day'!H198/8))*L198</f>
        <v>1.1831569230106831</v>
      </c>
      <c r="O198" s="8">
        <f t="shared" si="10"/>
        <v>0.91103083071822599</v>
      </c>
      <c r="P198" s="8">
        <f>4.903*(10^(-9))*(0.34-0.14*SQRT(K198))*(1.35*(N198/M198)-0.35)*(('Data 4day'!C198+273.16)^4+('Data 4day'!D198+273.16)^4)/2</f>
        <v>1.730652680501346</v>
      </c>
      <c r="Q198" s="8">
        <f t="shared" si="11"/>
        <v>-0.81962184978312003</v>
      </c>
    </row>
    <row r="199" spans="1:17" s="39" customFormat="1" ht="38.1" customHeight="1" x14ac:dyDescent="0.3">
      <c r="A199" s="38">
        <v>43811</v>
      </c>
      <c r="B199" s="8">
        <f>1+0.033*COS(2*'Data 5day'!A198*PI()/365)</f>
        <v>1.0310634714779239</v>
      </c>
      <c r="C199" s="8">
        <f>0.409*SIN(((2*PI()*'Data 5day'!A198)/365)-1.39)</f>
        <v>-0.40354623442545778</v>
      </c>
      <c r="D199" s="8">
        <f>ACOS(-TAN('Data 5day'!$E$2*PI()/180)*TAN(C199))</f>
        <v>1.4350155856240794</v>
      </c>
      <c r="E199" s="23">
        <f>('Data 5day'!C199+'Data 5day'!D199)/2</f>
        <v>22.4</v>
      </c>
      <c r="F199" s="8">
        <f t="shared" ref="F199:F262" si="12">(4098*0.6108*EXP((17.27*E199)/(E199+237.3)))/((E199+237.3)^2)</f>
        <v>0.16460774689933025</v>
      </c>
      <c r="G199" s="8">
        <f>'Data 5day'!E198*4.87/LN(67.8*'Data 5day'!$H$2-5.42)</f>
        <v>3.6119135135369844</v>
      </c>
      <c r="H199" s="8">
        <f>0.6108*EXP(17.27*'Data 5day'!C199/('Data 5day'!C199+237.3))</f>
        <v>3.8464613723885481</v>
      </c>
      <c r="I199" s="8">
        <f>0.6108*EXP(17.27*'Data 5day'!D199/('Data 5day'!D199+237.3))</f>
        <v>1.877175834096539</v>
      </c>
      <c r="J199" s="8">
        <f t="shared" ref="J199:J262" si="13">(H199+I199)/2</f>
        <v>2.8618186032425434</v>
      </c>
      <c r="K199" s="8">
        <f>(I199*'Data 5day'!F199+H199*'Data 5day'!G199)/200</f>
        <v>1.9125366498501444</v>
      </c>
      <c r="L199" s="8">
        <f>24*60/PI()*0.0082*B199*(D199*SIN('Data 5day'!$E$2)*SIN(C199)+COS('Data 5day'!$E$2)*COS(C199)*SIN(D199))</f>
        <v>3.1602759073792432</v>
      </c>
      <c r="M199" s="8">
        <f>(0.75+2/100000*'Data 5day'!$E$3)*L199</f>
        <v>2.4030737999711764</v>
      </c>
      <c r="N199" s="8">
        <f>(0.25+0.5*(1-'Data 5day'!H199/8))*L199</f>
        <v>0.98758622105601357</v>
      </c>
      <c r="O199" s="8">
        <f t="shared" ref="O199:O262" si="14">(1-0.23)*N199</f>
        <v>0.76044139021313051</v>
      </c>
      <c r="P199" s="8">
        <f>4.903*(10^(-9))*(0.34-0.14*SQRT(K199))*(1.35*(N199/M199)-0.35)*(('Data 4day'!C199+273.16)^4+('Data 4day'!D199+273.16)^4)/2</f>
        <v>1.1276530534809679</v>
      </c>
      <c r="Q199" s="8">
        <f t="shared" ref="Q199:Q262" si="15">O199-P199</f>
        <v>-0.36721166326783738</v>
      </c>
    </row>
    <row r="200" spans="1:17" s="39" customFormat="1" ht="38.1" customHeight="1" x14ac:dyDescent="0.3">
      <c r="A200" s="38">
        <v>43812</v>
      </c>
      <c r="B200" s="8">
        <f>1+0.033*COS(2*'Data 5day'!A199*PI()/365)</f>
        <v>1.0312505958515106</v>
      </c>
      <c r="C200" s="8">
        <f>0.409*SIN(((2*PI()*'Data 5day'!A199)/365)-1.39)</f>
        <v>-0.40463232123825377</v>
      </c>
      <c r="D200" s="8">
        <f>ACOS(-TAN('Data 5day'!$E$2*PI()/180)*TAN(C200))</f>
        <v>1.4346045099243954</v>
      </c>
      <c r="E200" s="23">
        <f>('Data 5day'!C200+'Data 5day'!D200)/2</f>
        <v>22.15</v>
      </c>
      <c r="F200" s="8">
        <f t="shared" si="12"/>
        <v>0.16243630349003682</v>
      </c>
      <c r="G200" s="8">
        <f>'Data 5day'!E199*4.87/LN(67.8*'Data 5day'!$H$2-5.42)</f>
        <v>3.6119135135369844</v>
      </c>
      <c r="H200" s="8">
        <f>0.6108*EXP(17.27*'Data 5day'!C200/('Data 5day'!C200+237.3))</f>
        <v>3.8019951744225149</v>
      </c>
      <c r="I200" s="8">
        <f>0.6108*EXP(17.27*'Data 5day'!D200/('Data 5day'!D200+237.3))</f>
        <v>1.841645130417793</v>
      </c>
      <c r="J200" s="8">
        <f t="shared" si="13"/>
        <v>2.821820152420154</v>
      </c>
      <c r="K200" s="8">
        <f>(I200*'Data 5day'!F200+H200*'Data 5day'!G200)/200</f>
        <v>1.7649502251913338</v>
      </c>
      <c r="L200" s="8">
        <f>24*60/PI()*0.0082*B200*(D200*SIN('Data 5day'!$E$2)*SIN(C200)+COS('Data 5day'!$E$2)*COS(C200)*SIN(D200))</f>
        <v>3.164976924044125</v>
      </c>
      <c r="M200" s="8">
        <f>(0.75+2/100000*'Data 5day'!$E$3)*L200</f>
        <v>2.4066484530431524</v>
      </c>
      <c r="N200" s="8">
        <f>(0.25+0.5*(1-'Data 5day'!H200/8))*L200</f>
        <v>0.98905528876378912</v>
      </c>
      <c r="O200" s="8">
        <f t="shared" si="14"/>
        <v>0.76157257234811759</v>
      </c>
      <c r="P200" s="8">
        <f>4.903*(10^(-9))*(0.34-0.14*SQRT(K200))*(1.35*(N200/M200)-0.35)*(('Data 4day'!C200+273.16)^4+('Data 4day'!D200+273.16)^4)/2</f>
        <v>1.1895617416325002</v>
      </c>
      <c r="Q200" s="8">
        <f t="shared" si="15"/>
        <v>-0.42798916928438258</v>
      </c>
    </row>
    <row r="201" spans="1:17" s="39" customFormat="1" ht="38.1" customHeight="1" x14ac:dyDescent="0.3">
      <c r="A201" s="38">
        <v>43813</v>
      </c>
      <c r="B201" s="8">
        <f>1+0.033*COS(2*'Data 5day'!A200*PI()/365)</f>
        <v>1.031428459999103</v>
      </c>
      <c r="C201" s="8">
        <f>0.409*SIN(((2*PI()*'Data 5day'!A200)/365)-1.39)</f>
        <v>-0.40559850676158615</v>
      </c>
      <c r="D201" s="8">
        <f>ACOS(-TAN('Data 5day'!$E$2*PI()/180)*TAN(C201))</f>
        <v>1.4342384749571415</v>
      </c>
      <c r="E201" s="23">
        <f>('Data 5day'!C201+'Data 5day'!D201)/2</f>
        <v>23.5</v>
      </c>
      <c r="F201" s="8">
        <f t="shared" si="12"/>
        <v>0.17445562008621768</v>
      </c>
      <c r="G201" s="8">
        <f>'Data 5day'!E200*4.87/LN(67.8*'Data 5day'!$H$2-5.42)</f>
        <v>3.0562345114543712</v>
      </c>
      <c r="H201" s="8">
        <f>0.6108*EXP(17.27*'Data 5day'!C201/('Data 5day'!C201+237.3))</f>
        <v>4.2187883965303437</v>
      </c>
      <c r="I201" s="8">
        <f>0.6108*EXP(17.27*'Data 5day'!D201/('Data 5day'!D201+237.3))</f>
        <v>1.9500432630582893</v>
      </c>
      <c r="J201" s="8">
        <f t="shared" si="13"/>
        <v>3.0844158297943167</v>
      </c>
      <c r="K201" s="8">
        <f>(I201*'Data 5day'!F201+H201*'Data 5day'!G201)/200</f>
        <v>1.7438052480818127</v>
      </c>
      <c r="L201" s="8">
        <f>24*60/PI()*0.0082*B201*(D201*SIN('Data 5day'!$E$2)*SIN(C201)+COS('Data 5day'!$E$2)*COS(C201)*SIN(D201))</f>
        <v>3.1691889029112876</v>
      </c>
      <c r="M201" s="8">
        <f>(0.75+2/100000*'Data 5day'!$E$3)*L201</f>
        <v>2.409851241773743</v>
      </c>
      <c r="N201" s="8">
        <f>(0.25+0.5*(1-'Data 5day'!H201/8))*L201</f>
        <v>1.5845944514556438</v>
      </c>
      <c r="O201" s="8">
        <f t="shared" si="14"/>
        <v>1.2201377276208458</v>
      </c>
      <c r="P201" s="8">
        <f>4.903*(10^(-9))*(0.34-0.14*SQRT(K201))*(1.35*(N201/M201)-0.35)*(('Data 4day'!C201+273.16)^4+('Data 4day'!D201+273.16)^4)/2</f>
        <v>3.1635124887925956</v>
      </c>
      <c r="Q201" s="8">
        <f t="shared" si="15"/>
        <v>-1.9433747611717498</v>
      </c>
    </row>
    <row r="202" spans="1:17" s="39" customFormat="1" ht="38.1" customHeight="1" x14ac:dyDescent="0.3">
      <c r="A202" s="38">
        <v>43814</v>
      </c>
      <c r="B202" s="8">
        <f>1+0.033*COS(2*'Data 5day'!A201*PI()/365)</f>
        <v>1.0315970112157162</v>
      </c>
      <c r="C202" s="8">
        <f>0.409*SIN(((2*PI()*'Data 5day'!A201)/365)-1.39)</f>
        <v>-0.40644450469383236</v>
      </c>
      <c r="D202" s="8">
        <f>ACOS(-TAN('Data 5day'!$E$2*PI()/180)*TAN(C202))</f>
        <v>1.4339177079032495</v>
      </c>
      <c r="E202" s="23">
        <f>('Data 5day'!C202+'Data 5day'!D202)/2</f>
        <v>22.95</v>
      </c>
      <c r="F202" s="8">
        <f t="shared" si="12"/>
        <v>0.16947132392254763</v>
      </c>
      <c r="G202" s="8">
        <f>'Data 5day'!E201*4.87/LN(67.8*'Data 5day'!$H$2-5.42)</f>
        <v>3.6119135135369844</v>
      </c>
      <c r="H202" s="8">
        <f>0.6108*EXP(17.27*'Data 5day'!C202/('Data 5day'!C202+237.3))</f>
        <v>4.0056776000859209</v>
      </c>
      <c r="I202" s="8">
        <f>0.6108*EXP(17.27*'Data 5day'!D202/('Data 5day'!D202+237.3))</f>
        <v>1.9254836024660269</v>
      </c>
      <c r="J202" s="8">
        <f t="shared" si="13"/>
        <v>2.965580601275974</v>
      </c>
      <c r="K202" s="8">
        <f>(I202*'Data 5day'!F202+H202*'Data 5day'!G202)/200</f>
        <v>1.7041267670500884</v>
      </c>
      <c r="L202" s="8">
        <f>24*60/PI()*0.0082*B202*(D202*SIN('Data 5day'!$E$2)*SIN(C202)+COS('Data 5day'!$E$2)*COS(C202)*SIN(D202))</f>
        <v>3.1729124757769309</v>
      </c>
      <c r="M202" s="8">
        <f>(0.75+2/100000*'Data 5day'!$E$3)*L202</f>
        <v>2.412682646580778</v>
      </c>
      <c r="N202" s="8">
        <f>(0.25+0.5*(1-'Data 5day'!H202/8))*L202</f>
        <v>1.7847632676245238</v>
      </c>
      <c r="O202" s="8">
        <f t="shared" si="14"/>
        <v>1.3742677160708834</v>
      </c>
      <c r="P202" s="8">
        <f>4.903*(10^(-9))*(0.34-0.14*SQRT(K202))*(1.35*(N202/M202)-0.35)*(('Data 4day'!C202+273.16)^4+('Data 4day'!D202+273.16)^4)/2</f>
        <v>3.8542334230237305</v>
      </c>
      <c r="Q202" s="8">
        <f t="shared" si="15"/>
        <v>-2.4799657069528473</v>
      </c>
    </row>
    <row r="203" spans="1:17" s="39" customFormat="1" ht="38.1" customHeight="1" x14ac:dyDescent="0.3">
      <c r="A203" s="38">
        <v>43815</v>
      </c>
      <c r="B203" s="8">
        <f>1+0.033*COS(2*'Data 5day'!A202*PI()/365)</f>
        <v>1.031756199555987</v>
      </c>
      <c r="C203" s="8">
        <f>0.409*SIN(((2*PI()*'Data 5day'!A202)/365)-1.39)</f>
        <v>-0.40717006434754704</v>
      </c>
      <c r="D203" s="8">
        <f>ACOS(-TAN('Data 5day'!$E$2*PI()/180)*TAN(C203))</f>
        <v>1.4336424085866744</v>
      </c>
      <c r="E203" s="23">
        <f>('Data 5day'!C203+'Data 5day'!D203)/2</f>
        <v>23.1</v>
      </c>
      <c r="F203" s="8">
        <f t="shared" si="12"/>
        <v>0.17081860611256541</v>
      </c>
      <c r="G203" s="8">
        <f>'Data 5day'!E202*4.87/LN(67.8*'Data 5day'!$H$2-5.42)</f>
        <v>3.334074012495678</v>
      </c>
      <c r="H203" s="8">
        <f>0.6108*EXP(17.27*'Data 5day'!C203/('Data 5day'!C203+237.3))</f>
        <v>4.0756492057609837</v>
      </c>
      <c r="I203" s="8">
        <f>0.6108*EXP(17.27*'Data 5day'!D203/('Data 5day'!D203+237.3))</f>
        <v>1.9254836024660269</v>
      </c>
      <c r="J203" s="8">
        <f t="shared" si="13"/>
        <v>3.0005664041135054</v>
      </c>
      <c r="K203" s="8">
        <f>(I203*'Data 5day'!F203+H203*'Data 5day'!G203)/200</f>
        <v>1.5250715854600885</v>
      </c>
      <c r="L203" s="8">
        <f>24*60/PI()*0.0082*B203*(D203*SIN('Data 5day'!$E$2)*SIN(C203)+COS('Data 5day'!$E$2)*COS(C203)*SIN(D203))</f>
        <v>3.1761481767954889</v>
      </c>
      <c r="M203" s="8">
        <f>(0.75+2/100000*'Data 5day'!$E$3)*L203</f>
        <v>2.4151430736352895</v>
      </c>
      <c r="N203" s="8">
        <f>(0.25+0.5*(1-'Data 5day'!H203/8))*L203</f>
        <v>1.7865833494474626</v>
      </c>
      <c r="O203" s="8">
        <f t="shared" si="14"/>
        <v>1.3756691790745461</v>
      </c>
      <c r="P203" s="8">
        <f>4.903*(10^(-9))*(0.34-0.14*SQRT(K203))*(1.35*(N203/M203)-0.35)*(('Data 4day'!C203+273.16)^4+('Data 4day'!D203+273.16)^4)/2</f>
        <v>4.0975072492616409</v>
      </c>
      <c r="Q203" s="8">
        <f t="shared" si="15"/>
        <v>-2.7218380701870948</v>
      </c>
    </row>
    <row r="204" spans="1:17" s="39" customFormat="1" ht="38.1" customHeight="1" x14ac:dyDescent="0.3">
      <c r="A204" s="38">
        <v>43816</v>
      </c>
      <c r="B204" s="8">
        <f>1+0.033*COS(2*'Data 5day'!A203*PI()/365)</f>
        <v>1.0319059778489741</v>
      </c>
      <c r="C204" s="8">
        <f>0.409*SIN(((2*PI()*'Data 5day'!A203)/365)-1.39)</f>
        <v>-0.4077749707237458</v>
      </c>
      <c r="D204" s="8">
        <f>ACOS(-TAN('Data 5day'!$E$2*PI()/180)*TAN(C204))</f>
        <v>1.4334127490587805</v>
      </c>
      <c r="E204" s="23">
        <f>('Data 5day'!C204+'Data 5day'!D204)/2</f>
        <v>22.9</v>
      </c>
      <c r="F204" s="8">
        <f t="shared" si="12"/>
        <v>0.16902422753409227</v>
      </c>
      <c r="G204" s="8">
        <f>'Data 5day'!E203*4.87/LN(67.8*'Data 5day'!$H$2-5.42)</f>
        <v>3.334074012495678</v>
      </c>
      <c r="H204" s="8">
        <f>0.6108*EXP(17.27*'Data 5day'!C204/('Data 5day'!C204+237.3))</f>
        <v>4.0056776000859209</v>
      </c>
      <c r="I204" s="8">
        <f>0.6108*EXP(17.27*'Data 5day'!D204/('Data 5day'!D204+237.3))</f>
        <v>1.913305694509122</v>
      </c>
      <c r="J204" s="8">
        <f t="shared" si="13"/>
        <v>2.9594916472975212</v>
      </c>
      <c r="K204" s="8">
        <f>(I204*'Data 5day'!F204+H204*'Data 5day'!G204)/200</f>
        <v>1.5150671433856884</v>
      </c>
      <c r="L204" s="8">
        <f>24*60/PI()*0.0082*B204*(D204*SIN('Data 5day'!$E$2)*SIN(C204)+COS('Data 5day'!$E$2)*COS(C204)*SIN(D204))</f>
        <v>3.1788964384759257</v>
      </c>
      <c r="M204" s="8">
        <f>(0.75+2/100000*'Data 5day'!$E$3)*L204</f>
        <v>2.417232851817094</v>
      </c>
      <c r="N204" s="8">
        <f>(0.25+0.5*(1-'Data 5day'!H204/8))*L204</f>
        <v>1.5894482192379629</v>
      </c>
      <c r="O204" s="8">
        <f t="shared" si="14"/>
        <v>1.2238751288132315</v>
      </c>
      <c r="P204" s="8">
        <f>4.903*(10^(-9))*(0.34-0.14*SQRT(K204))*(1.35*(N204/M204)-0.35)*(('Data 4day'!C204+273.16)^4+('Data 4day'!D204+273.16)^4)/2</f>
        <v>3.3943433881361038</v>
      </c>
      <c r="Q204" s="8">
        <f t="shared" si="15"/>
        <v>-2.1704682593228721</v>
      </c>
    </row>
    <row r="205" spans="1:17" s="39" customFormat="1" ht="38.1" customHeight="1" x14ac:dyDescent="0.3">
      <c r="A205" s="38">
        <v>43817</v>
      </c>
      <c r="B205" s="8">
        <f>1+0.033*COS(2*'Data 5day'!A204*PI()/365)</f>
        <v>1.0320463017121373</v>
      </c>
      <c r="C205" s="8">
        <f>0.409*SIN(((2*PI()*'Data 5day'!A204)/365)-1.39)</f>
        <v>-0.40825904457561446</v>
      </c>
      <c r="D205" s="8">
        <f>ACOS(-TAN('Data 5day'!$E$2*PI()/180)*TAN(C205))</f>
        <v>1.433228873238793</v>
      </c>
      <c r="E205" s="23">
        <f>('Data 5day'!C205+'Data 5day'!D205)/2</f>
        <v>22.549999999999997</v>
      </c>
      <c r="F205" s="8">
        <f t="shared" si="12"/>
        <v>0.16592233897104028</v>
      </c>
      <c r="G205" s="8">
        <f>'Data 5day'!E204*4.87/LN(67.8*'Data 5day'!$H$2-5.42)</f>
        <v>3.0562345114543712</v>
      </c>
      <c r="H205" s="8">
        <f>0.6108*EXP(17.27*'Data 5day'!C205/('Data 5day'!C205+237.3))</f>
        <v>3.9825871656612759</v>
      </c>
      <c r="I205" s="8">
        <f>0.6108*EXP(17.27*'Data 5day'!D205/('Data 5day'!D205+237.3))</f>
        <v>1.841645130417793</v>
      </c>
      <c r="J205" s="8">
        <f t="shared" si="13"/>
        <v>2.9121161480395346</v>
      </c>
      <c r="K205" s="8">
        <f>(I205*'Data 5day'!F205+H205*'Data 5day'!G205)/200</f>
        <v>1.4297669929418821</v>
      </c>
      <c r="L205" s="8">
        <f>24*60/PI()*0.0082*B205*(D205*SIN('Data 5day'!$E$2)*SIN(C205)+COS('Data 5day'!$E$2)*COS(C205)*SIN(D205))</f>
        <v>3.1811575882373164</v>
      </c>
      <c r="M205" s="8">
        <f>(0.75+2/100000*'Data 5day'!$E$3)*L205</f>
        <v>2.4189522300956554</v>
      </c>
      <c r="N205" s="8">
        <f>(0.25+0.5*(1-'Data 5day'!H205/8))*L205</f>
        <v>1.5905787941186582</v>
      </c>
      <c r="O205" s="8">
        <f t="shared" si="14"/>
        <v>1.2247456714713669</v>
      </c>
      <c r="P205" s="8">
        <f>4.903*(10^(-9))*(0.34-0.14*SQRT(K205))*(1.35*(N205/M205)-0.35)*(('Data 4day'!C205+273.16)^4+('Data 4day'!D205+273.16)^4)/2</f>
        <v>3.4820336605838094</v>
      </c>
      <c r="Q205" s="8">
        <f t="shared" si="15"/>
        <v>-2.2572879891124424</v>
      </c>
    </row>
    <row r="206" spans="1:17" s="39" customFormat="1" ht="38.1" customHeight="1" x14ac:dyDescent="0.3">
      <c r="A206" s="38">
        <v>43818</v>
      </c>
      <c r="B206" s="8">
        <f>1+0.033*COS(2*'Data 5day'!A205*PI()/365)</f>
        <v>1.0321771295644875</v>
      </c>
      <c r="C206" s="8">
        <f>0.409*SIN(((2*PI()*'Data 5day'!A205)/365)-1.39)</f>
        <v>-0.40862214246162354</v>
      </c>
      <c r="D206" s="8">
        <f>ACOS(-TAN('Data 5day'!$E$2*PI()/180)*TAN(C206))</f>
        <v>1.4330908966118328</v>
      </c>
      <c r="E206" s="23">
        <f>('Data 5day'!C206+'Data 5day'!D206)/2</f>
        <v>24.35</v>
      </c>
      <c r="F206" s="8">
        <f t="shared" si="12"/>
        <v>0.1824015920751953</v>
      </c>
      <c r="G206" s="8">
        <f>'Data 5day'!E205*4.87/LN(67.8*'Data 5day'!$H$2-5.42)</f>
        <v>3.334074012495678</v>
      </c>
      <c r="H206" s="8">
        <f>0.6108*EXP(17.27*'Data 5day'!C206/('Data 5day'!C206+237.3))</f>
        <v>4.1705971966496023</v>
      </c>
      <c r="I206" s="8">
        <f>0.6108*EXP(17.27*'Data 5day'!D206/('Data 5day'!D206+237.3))</f>
        <v>2.1973933238855259</v>
      </c>
      <c r="J206" s="8">
        <f t="shared" si="13"/>
        <v>3.1839952602675643</v>
      </c>
      <c r="K206" s="8">
        <f>(I206*'Data 5day'!F206+H206*'Data 5day'!G206)/200</f>
        <v>1.9897711647016296</v>
      </c>
      <c r="L206" s="8">
        <f>24*60/PI()*0.0082*B206*(D206*SIN('Data 5day'!$E$2)*SIN(C206)+COS('Data 5day'!$E$2)*COS(C206)*SIN(D206))</f>
        <v>3.1829318455352249</v>
      </c>
      <c r="M206" s="8">
        <f>(0.75+2/100000*'Data 5day'!$E$3)*L206</f>
        <v>2.4203013753449847</v>
      </c>
      <c r="N206" s="8">
        <f>(0.25+0.5*(1-'Data 5day'!H206/8))*L206</f>
        <v>0.79573296138380623</v>
      </c>
      <c r="O206" s="8">
        <f t="shared" si="14"/>
        <v>0.61271438026553082</v>
      </c>
      <c r="P206" s="8">
        <f>4.903*(10^(-9))*(0.34-0.14*SQRT(K206))*(1.35*(N206/M206)-0.35)*(('Data 4day'!C206+273.16)^4+('Data 4day'!D206+273.16)^4)/2</f>
        <v>0.51474198478993582</v>
      </c>
      <c r="Q206" s="8">
        <f t="shared" si="15"/>
        <v>9.7972395475594998E-2</v>
      </c>
    </row>
    <row r="207" spans="1:17" s="39" customFormat="1" ht="38.1" customHeight="1" x14ac:dyDescent="0.3">
      <c r="A207" s="38">
        <v>43819</v>
      </c>
      <c r="B207" s="8">
        <f>1+0.033*COS(2*'Data 5day'!A206*PI()/365)</f>
        <v>1.0322984226389083</v>
      </c>
      <c r="C207" s="8">
        <f>0.409*SIN(((2*PI()*'Data 5day'!A206)/365)-1.39)</f>
        <v>-0.40886415678803323</v>
      </c>
      <c r="D207" s="8">
        <f>ACOS(-TAN('Data 5day'!$E$2*PI()/180)*TAN(C207))</f>
        <v>1.4329989059858195</v>
      </c>
      <c r="E207" s="23">
        <f>('Data 5day'!C207+'Data 5day'!D207)/2</f>
        <v>22.5</v>
      </c>
      <c r="F207" s="8">
        <f t="shared" si="12"/>
        <v>0.16548316037309996</v>
      </c>
      <c r="G207" s="8">
        <f>'Data 5day'!E206*4.87/LN(67.8*'Data 5day'!$H$2-5.42)</f>
        <v>2.7783950104130644</v>
      </c>
      <c r="H207" s="8">
        <f>0.6108*EXP(17.27*'Data 5day'!C207/('Data 5day'!C207+237.3))</f>
        <v>3.4417464345283828</v>
      </c>
      <c r="I207" s="8">
        <f>0.6108*EXP(17.27*'Data 5day'!D207/('Data 5day'!D207+237.3))</f>
        <v>2.143152914469288</v>
      </c>
      <c r="J207" s="8">
        <f t="shared" si="13"/>
        <v>2.7924496744988354</v>
      </c>
      <c r="K207" s="8">
        <f>(I207*'Data 5day'!F207+H207*'Data 5day'!G207)/200</f>
        <v>1.8496509786744553</v>
      </c>
      <c r="L207" s="8">
        <f>24*60/PI()*0.0082*B207*(D207*SIN('Data 5day'!$E$2)*SIN(C207)+COS('Data 5day'!$E$2)*COS(C207)*SIN(D207))</f>
        <v>3.1842193195686517</v>
      </c>
      <c r="M207" s="8">
        <f>(0.75+2/100000*'Data 5day'!$E$3)*L207</f>
        <v>2.4212803706000026</v>
      </c>
      <c r="N207" s="8">
        <f>(0.25+0.5*(1-'Data 5day'!H207/8))*L207</f>
        <v>0.79605482989216292</v>
      </c>
      <c r="O207" s="8">
        <f t="shared" si="14"/>
        <v>0.61296221901696546</v>
      </c>
      <c r="P207" s="8">
        <f>4.903*(10^(-9))*(0.34-0.14*SQRT(K207))*(1.35*(N207/M207)-0.35)*(('Data 4day'!C207+273.16)^4+('Data 4day'!D207+273.16)^4)/2</f>
        <v>0.52652872292117614</v>
      </c>
      <c r="Q207" s="8">
        <f t="shared" si="15"/>
        <v>8.6433496095789319E-2</v>
      </c>
    </row>
    <row r="208" spans="1:17" s="39" customFormat="1" ht="38.1" customHeight="1" x14ac:dyDescent="0.3">
      <c r="A208" s="38">
        <v>43820</v>
      </c>
      <c r="B208" s="8">
        <f>1+0.033*COS(2*'Data 5day'!A207*PI()/365)</f>
        <v>1.032410144993644</v>
      </c>
      <c r="C208" s="8">
        <f>0.409*SIN(((2*PI()*'Data 5day'!A207)/365)-1.39)</f>
        <v>-0.40898501584077535</v>
      </c>
      <c r="D208" s="8">
        <f>ACOS(-TAN('Data 5day'!$E$2*PI()/180)*TAN(C208))</f>
        <v>1.4329529593082759</v>
      </c>
      <c r="E208" s="23">
        <f>('Data 5day'!C208+'Data 5day'!D208)/2</f>
        <v>22.5</v>
      </c>
      <c r="F208" s="8">
        <f t="shared" si="12"/>
        <v>0.16548316037309996</v>
      </c>
      <c r="G208" s="8">
        <f>'Data 5day'!E207*4.87/LN(67.8*'Data 5day'!$H$2-5.42)</f>
        <v>2.222716008330452</v>
      </c>
      <c r="H208" s="8">
        <f>0.6108*EXP(17.27*'Data 5day'!C208/('Data 5day'!C208+237.3))</f>
        <v>3.868863716528768</v>
      </c>
      <c r="I208" s="8">
        <f>0.6108*EXP(17.27*'Data 5day'!D208/('Data 5day'!D208+237.3))</f>
        <v>1.889152127641528</v>
      </c>
      <c r="J208" s="8">
        <f t="shared" si="13"/>
        <v>2.8790079220851479</v>
      </c>
      <c r="K208" s="8">
        <f>(I208*'Data 5day'!F208+H208*'Data 5day'!G208)/200</f>
        <v>1.9345712727836775</v>
      </c>
      <c r="L208" s="8">
        <f>24*60/PI()*0.0082*B208*(D208*SIN('Data 5day'!$E$2)*SIN(C208)+COS('Data 5day'!$E$2)*COS(C208)*SIN(D208))</f>
        <v>3.1850200075754813</v>
      </c>
      <c r="M208" s="8">
        <f>(0.75+2/100000*'Data 5day'!$E$3)*L208</f>
        <v>2.4218892137603958</v>
      </c>
      <c r="N208" s="8">
        <f>(0.25+0.5*(1-'Data 5day'!H208/8))*L208</f>
        <v>1.1943825028408055</v>
      </c>
      <c r="O208" s="8">
        <f t="shared" si="14"/>
        <v>0.91967452718742027</v>
      </c>
      <c r="P208" s="8">
        <f>4.903*(10^(-9))*(0.34-0.14*SQRT(K208))*(1.35*(N208/M208)-0.35)*(('Data 4day'!C208+273.16)^4+('Data 4day'!D208+273.16)^4)/2</f>
        <v>1.7227785351489644</v>
      </c>
      <c r="Q208" s="8">
        <f t="shared" si="15"/>
        <v>-0.80310400796154413</v>
      </c>
    </row>
    <row r="209" spans="1:17" s="39" customFormat="1" ht="38.1" customHeight="1" x14ac:dyDescent="0.3">
      <c r="A209" s="38">
        <v>43821</v>
      </c>
      <c r="B209" s="8">
        <f>1+0.033*COS(2*'Data 5day'!A208*PI()/365)</f>
        <v>1.03251226352295</v>
      </c>
      <c r="C209" s="8">
        <f>0.409*SIN(((2*PI()*'Data 5day'!A208)/365)-1.39)</f>
        <v>-0.40898468380670427</v>
      </c>
      <c r="D209" s="8">
        <f>ACOS(-TAN('Data 5day'!$E$2*PI()/180)*TAN(C209))</f>
        <v>1.4329530855438157</v>
      </c>
      <c r="E209" s="23">
        <f>('Data 5day'!C209+'Data 5day'!D209)/2</f>
        <v>22.4</v>
      </c>
      <c r="F209" s="8">
        <f t="shared" si="12"/>
        <v>0.16460774689933025</v>
      </c>
      <c r="G209" s="8">
        <f>'Data 5day'!E208*4.87/LN(67.8*'Data 5day'!$H$2-5.42)</f>
        <v>3.6119135135369844</v>
      </c>
      <c r="H209" s="8">
        <f>0.6108*EXP(17.27*'Data 5day'!C209/('Data 5day'!C209+237.3))</f>
        <v>3.8464613723885481</v>
      </c>
      <c r="I209" s="8">
        <f>0.6108*EXP(17.27*'Data 5day'!D209/('Data 5day'!D209+237.3))</f>
        <v>1.877175834096539</v>
      </c>
      <c r="J209" s="8">
        <f t="shared" si="13"/>
        <v>2.8618186032425434</v>
      </c>
      <c r="K209" s="8">
        <f>(I209*'Data 5day'!F209+H209*'Data 5day'!G209)/200</f>
        <v>1.9125366498501444</v>
      </c>
      <c r="L209" s="8">
        <f>24*60/PI()*0.0082*B209*(D209*SIN('Data 5day'!$E$2)*SIN(C209)+COS('Data 5day'!$E$2)*COS(C209)*SIN(D209))</f>
        <v>3.1853337937225792</v>
      </c>
      <c r="M209" s="8">
        <f>(0.75+2/100000*'Data 5day'!$E$3)*L209</f>
        <v>2.4221278167466491</v>
      </c>
      <c r="N209" s="8">
        <f>(0.25+0.5*(1-'Data 5day'!H209/8))*L209</f>
        <v>0.995416810538306</v>
      </c>
      <c r="O209" s="8">
        <f t="shared" si="14"/>
        <v>0.76647094411449568</v>
      </c>
      <c r="P209" s="8">
        <f>4.903*(10^(-9))*(0.34-0.14*SQRT(K209))*(1.35*(N209/M209)-0.35)*(('Data 4day'!C209+273.16)^4+('Data 4day'!D209+273.16)^4)/2</f>
        <v>1.1244249013656695</v>
      </c>
      <c r="Q209" s="8">
        <f t="shared" si="15"/>
        <v>-0.35795395725117385</v>
      </c>
    </row>
    <row r="210" spans="1:17" s="39" customFormat="1" ht="38.1" customHeight="1" x14ac:dyDescent="0.3">
      <c r="A210" s="38">
        <v>43822</v>
      </c>
      <c r="B210" s="8">
        <f>1+0.033*COS(2*'Data 5day'!A209*PI()/365)</f>
        <v>1.032604747966902</v>
      </c>
      <c r="C210" s="8">
        <f>0.409*SIN(((2*PI()*'Data 5day'!A209)/365)-1.39)</f>
        <v>-0.40886316078420892</v>
      </c>
      <c r="D210" s="8">
        <f>ACOS(-TAN('Data 5day'!$E$2*PI()/180)*TAN(C210))</f>
        <v>1.4329992846128408</v>
      </c>
      <c r="E210" s="23">
        <f>('Data 5day'!C210+'Data 5day'!D210)/2</f>
        <v>22.15</v>
      </c>
      <c r="F210" s="8">
        <f t="shared" si="12"/>
        <v>0.16243630349003682</v>
      </c>
      <c r="G210" s="8">
        <f>'Data 5day'!E209*4.87/LN(67.8*'Data 5day'!$H$2-5.42)</f>
        <v>3.6119135135369844</v>
      </c>
      <c r="H210" s="8">
        <f>0.6108*EXP(17.27*'Data 5day'!C210/('Data 5day'!C210+237.3))</f>
        <v>3.8019951744225149</v>
      </c>
      <c r="I210" s="8">
        <f>0.6108*EXP(17.27*'Data 5day'!D210/('Data 5day'!D210+237.3))</f>
        <v>1.841645130417793</v>
      </c>
      <c r="J210" s="8">
        <f t="shared" si="13"/>
        <v>2.821820152420154</v>
      </c>
      <c r="K210" s="8">
        <f>(I210*'Data 5day'!F210+H210*'Data 5day'!G210)/200</f>
        <v>1.7649502251913338</v>
      </c>
      <c r="L210" s="8">
        <f>24*60/PI()*0.0082*B210*(D210*SIN('Data 5day'!$E$2)*SIN(C210)+COS('Data 5day'!$E$2)*COS(C210)*SIN(D210))</f>
        <v>3.1851604485947727</v>
      </c>
      <c r="M210" s="8">
        <f>(0.75+2/100000*'Data 5day'!$E$3)*L210</f>
        <v>2.4219960051114651</v>
      </c>
      <c r="N210" s="8">
        <f>(0.25+0.5*(1-'Data 5day'!H210/8))*L210</f>
        <v>0.9953626401858664</v>
      </c>
      <c r="O210" s="8">
        <f t="shared" si="14"/>
        <v>0.76642923294311716</v>
      </c>
      <c r="P210" s="8">
        <f>4.903*(10^(-9))*(0.34-0.14*SQRT(K210))*(1.35*(N210/M210)-0.35)*(('Data 4day'!C210+273.16)^4+('Data 4day'!D210+273.16)^4)/2</f>
        <v>1.1571622380745163</v>
      </c>
      <c r="Q210" s="8">
        <f t="shared" si="15"/>
        <v>-0.39073300513139919</v>
      </c>
    </row>
    <row r="211" spans="1:17" s="39" customFormat="1" ht="38.1" customHeight="1" x14ac:dyDescent="0.3">
      <c r="A211" s="38">
        <v>43823</v>
      </c>
      <c r="B211" s="8">
        <f>1+0.033*COS(2*'Data 5day'!A210*PI()/365)</f>
        <v>1.0326875709203633</v>
      </c>
      <c r="C211" s="8">
        <f>0.409*SIN(((2*PI()*'Data 5day'!A210)/365)-1.39)</f>
        <v>-0.40862048278318358</v>
      </c>
      <c r="D211" s="8">
        <f>ACOS(-TAN('Data 5day'!$E$2*PI()/180)*TAN(C211))</f>
        <v>1.43309152739171</v>
      </c>
      <c r="E211" s="23">
        <f>('Data 5day'!C211+'Data 5day'!D211)/2</f>
        <v>21.35</v>
      </c>
      <c r="F211" s="8">
        <f t="shared" si="12"/>
        <v>0.15564952035685373</v>
      </c>
      <c r="G211" s="8">
        <f>'Data 5day'!E210*4.87/LN(67.8*'Data 5day'!$H$2-5.42)</f>
        <v>3.0562345114543712</v>
      </c>
      <c r="H211" s="8">
        <f>0.6108*EXP(17.27*'Data 5day'!C211/('Data 5day'!C211+237.3))</f>
        <v>3.6927819602923044</v>
      </c>
      <c r="I211" s="8">
        <f>0.6108*EXP(17.27*'Data 5day'!D211/('Data 5day'!D211+237.3))</f>
        <v>1.7163564077019398</v>
      </c>
      <c r="J211" s="8">
        <f t="shared" si="13"/>
        <v>2.7045691839971222</v>
      </c>
      <c r="K211" s="8">
        <f>(I211*'Data 5day'!F211+H211*'Data 5day'!G211)/200</f>
        <v>1.5883615688267634</v>
      </c>
      <c r="L211" s="8">
        <f>24*60/PI()*0.0082*B211*(D211*SIN('Data 5day'!$E$2)*SIN(C211)+COS('Data 5day'!$E$2)*COS(C211)*SIN(D211))</f>
        <v>3.1844996292850936</v>
      </c>
      <c r="M211" s="8">
        <f>(0.75+2/100000*'Data 5day'!$E$3)*L211</f>
        <v>2.421493518108385</v>
      </c>
      <c r="N211" s="8">
        <f>(0.25+0.5*(1-'Data 5day'!H211/8))*L211</f>
        <v>1.5922498146425468</v>
      </c>
      <c r="O211" s="8">
        <f t="shared" si="14"/>
        <v>1.2260323572747611</v>
      </c>
      <c r="P211" s="8">
        <f>4.903*(10^(-9))*(0.34-0.14*SQRT(K211))*(1.35*(N211/M211)-0.35)*(('Data 4day'!C211+273.16)^4+('Data 4day'!D211+273.16)^4)/2</f>
        <v>3.2857343683680136</v>
      </c>
      <c r="Q211" s="8">
        <f t="shared" si="15"/>
        <v>-2.0597020110932522</v>
      </c>
    </row>
    <row r="212" spans="1:17" s="39" customFormat="1" ht="38.1" customHeight="1" x14ac:dyDescent="0.3">
      <c r="A212" s="38">
        <v>43824</v>
      </c>
      <c r="B212" s="8">
        <f>1+0.033*COS(2*'Data 5day'!A211*PI()/365)</f>
        <v>1.0327607078411054</v>
      </c>
      <c r="C212" s="8">
        <f>0.409*SIN(((2*PI()*'Data 5day'!A211)/365)-1.39)</f>
        <v>-0.40825672171435723</v>
      </c>
      <c r="D212" s="8">
        <f>ACOS(-TAN('Data 5day'!$E$2*PI()/180)*TAN(C212))</f>
        <v>1.4332297557743781</v>
      </c>
      <c r="E212" s="23">
        <f>('Data 5day'!C212+'Data 5day'!D212)/2</f>
        <v>21.85</v>
      </c>
      <c r="F212" s="8">
        <f t="shared" si="12"/>
        <v>0.15986255031733407</v>
      </c>
      <c r="G212" s="8">
        <f>'Data 5day'!E211*4.87/LN(67.8*'Data 5day'!$H$2-5.42)</f>
        <v>3.334074012495678</v>
      </c>
      <c r="H212" s="8">
        <f>0.6108*EXP(17.27*'Data 5day'!C212/('Data 5day'!C212+237.3))</f>
        <v>3.671270209291702</v>
      </c>
      <c r="I212" s="8">
        <f>0.6108*EXP(17.27*'Data 5day'!D212/('Data 5day'!D212+237.3))</f>
        <v>1.841645130417793</v>
      </c>
      <c r="J212" s="8">
        <f t="shared" si="13"/>
        <v>2.7564576698547474</v>
      </c>
      <c r="K212" s="8">
        <f>(I212*'Data 5day'!F212+H212*'Data 5day'!G212)/200</f>
        <v>1.6015126376150506</v>
      </c>
      <c r="L212" s="8">
        <f>24*60/PI()*0.0082*B212*(D212*SIN('Data 5day'!$E$2)*SIN(C212)+COS('Data 5day'!$E$2)*COS(C212)*SIN(D212))</f>
        <v>3.1833508800867625</v>
      </c>
      <c r="M212" s="8">
        <f>(0.75+2/100000*'Data 5day'!$E$3)*L212</f>
        <v>2.4206200092179739</v>
      </c>
      <c r="N212" s="8">
        <f>(0.25+0.5*(1-'Data 5day'!H212/8))*L212</f>
        <v>1.3927160100379585</v>
      </c>
      <c r="O212" s="8">
        <f t="shared" si="14"/>
        <v>1.0723913277292281</v>
      </c>
      <c r="P212" s="8">
        <f>4.903*(10^(-9))*(0.34-0.14*SQRT(K212))*(1.35*(N212/M212)-0.35)*(('Data 4day'!C212+273.16)^4+('Data 4day'!D212+273.16)^4)/2</f>
        <v>2.6124478255307331</v>
      </c>
      <c r="Q212" s="8">
        <f t="shared" si="15"/>
        <v>-1.540056497801505</v>
      </c>
    </row>
    <row r="213" spans="1:17" s="39" customFormat="1" ht="38.1" customHeight="1" x14ac:dyDescent="0.3">
      <c r="A213" s="38">
        <v>43825</v>
      </c>
      <c r="B213" s="8">
        <f>1+0.033*COS(2*'Data 5day'!A212*PI()/365)</f>
        <v>1.0328241370570801</v>
      </c>
      <c r="C213" s="8">
        <f>0.409*SIN(((2*PI()*'Data 5day'!A212)/365)-1.39)</f>
        <v>-0.4077719853679852</v>
      </c>
      <c r="D213" s="8">
        <f>ACOS(-TAN('Data 5day'!$E$2*PI()/180)*TAN(C213))</f>
        <v>1.4334138827952414</v>
      </c>
      <c r="E213" s="23">
        <f>('Data 5day'!C213+'Data 5day'!D213)/2</f>
        <v>21.05</v>
      </c>
      <c r="F213" s="8">
        <f t="shared" si="12"/>
        <v>0.1531670355255037</v>
      </c>
      <c r="G213" s="8">
        <f>'Data 5day'!E212*4.87/LN(67.8*'Data 5day'!$H$2-5.42)</f>
        <v>3.0562345114543712</v>
      </c>
      <c r="H213" s="8">
        <f>0.6108*EXP(17.27*'Data 5day'!C213/('Data 5day'!C213+237.3))</f>
        <v>3.4215146678582187</v>
      </c>
      <c r="I213" s="8">
        <f>0.6108*EXP(17.27*'Data 5day'!D213/('Data 5day'!D213+237.3))</f>
        <v>1.7951882816867184</v>
      </c>
      <c r="J213" s="8">
        <f t="shared" si="13"/>
        <v>2.6083514747724683</v>
      </c>
      <c r="K213" s="8">
        <f>(I213*'Data 5day'!F213+H213*'Data 5day'!G213)/200</f>
        <v>1.6815251387102523</v>
      </c>
      <c r="L213" s="8">
        <f>24*60/PI()*0.0082*B213*(D213*SIN('Data 5day'!$E$2)*SIN(C213)+COS('Data 5day'!$E$2)*COS(C213)*SIN(D213))</f>
        <v>3.1817136337854643</v>
      </c>
      <c r="M213" s="8">
        <f>(0.75+2/100000*'Data 5day'!$E$3)*L213</f>
        <v>2.4193750471304671</v>
      </c>
      <c r="N213" s="8">
        <f>(0.25+0.5*(1-'Data 5day'!H213/8))*L213</f>
        <v>1.9885710211159151</v>
      </c>
      <c r="O213" s="8">
        <f t="shared" si="14"/>
        <v>1.5311996862592547</v>
      </c>
      <c r="P213" s="8">
        <f>4.903*(10^(-9))*(0.34-0.14*SQRT(K213))*(1.35*(N213/M213)-0.35)*(('Data 4day'!C213+273.16)^4+('Data 4day'!D213+273.16)^4)/2</f>
        <v>4.4724243115162681</v>
      </c>
      <c r="Q213" s="8">
        <f t="shared" si="15"/>
        <v>-2.9412246252570133</v>
      </c>
    </row>
    <row r="214" spans="1:17" s="39" customFormat="1" ht="38.1" customHeight="1" x14ac:dyDescent="0.3">
      <c r="A214" s="38">
        <v>43826</v>
      </c>
      <c r="B214" s="8">
        <f>1+0.033*COS(2*'Data 5day'!A213*PI()/365)</f>
        <v>1.032877839772842</v>
      </c>
      <c r="C214" s="8">
        <f>0.409*SIN(((2*PI()*'Data 5day'!A213)/365)-1.39)</f>
        <v>-0.40716641738190851</v>
      </c>
      <c r="D214" s="8">
        <f>ACOS(-TAN('Data 5day'!$E$2*PI()/180)*TAN(C214))</f>
        <v>1.4336437928126651</v>
      </c>
      <c r="E214" s="23">
        <f>('Data 5day'!C214+'Data 5day'!D214)/2</f>
        <v>21.15</v>
      </c>
      <c r="F214" s="8">
        <f t="shared" si="12"/>
        <v>0.15399078443272174</v>
      </c>
      <c r="G214" s="8">
        <f>'Data 5day'!E213*4.87/LN(67.8*'Data 5day'!$H$2-5.42)</f>
        <v>3.8897530145782908</v>
      </c>
      <c r="H214" s="8">
        <f>0.6108*EXP(17.27*'Data 5day'!C214/('Data 5day'!C214+237.3))</f>
        <v>3.3614398286025637</v>
      </c>
      <c r="I214" s="8">
        <f>0.6108*EXP(17.27*'Data 5day'!D214/('Data 5day'!D214+237.3))</f>
        <v>1.8534226492057391</v>
      </c>
      <c r="J214" s="8">
        <f t="shared" si="13"/>
        <v>2.6074312389041516</v>
      </c>
      <c r="K214" s="8">
        <f>(I214*'Data 5day'!F214+H214*'Data 5day'!G214)/200</f>
        <v>1.7406096196711855</v>
      </c>
      <c r="L214" s="8">
        <f>24*60/PI()*0.0082*B214*(D214*SIN('Data 5day'!$E$2)*SIN(C214)+COS('Data 5day'!$E$2)*COS(C214)*SIN(D214))</f>
        <v>3.1795872135486181</v>
      </c>
      <c r="M214" s="8">
        <f>(0.75+2/100000*'Data 5day'!$E$3)*L214</f>
        <v>2.4177581171823692</v>
      </c>
      <c r="N214" s="8">
        <f>(0.25+0.5*(1-'Data 5day'!H214/8))*L214</f>
        <v>1.9872420084678863</v>
      </c>
      <c r="O214" s="8">
        <f t="shared" si="14"/>
        <v>1.5301763465202725</v>
      </c>
      <c r="P214" s="8">
        <f>4.903*(10^(-9))*(0.34-0.14*SQRT(K214))*(1.35*(N214/M214)-0.35)*(('Data 4day'!C214+273.16)^4+('Data 4day'!D214+273.16)^4)/2</f>
        <v>4.3629887775928591</v>
      </c>
      <c r="Q214" s="8">
        <f t="shared" si="15"/>
        <v>-2.8328124310725866</v>
      </c>
    </row>
    <row r="215" spans="1:17" s="39" customFormat="1" ht="38.1" customHeight="1" x14ac:dyDescent="0.3">
      <c r="A215" s="38">
        <v>43827</v>
      </c>
      <c r="B215" s="8">
        <f>1+0.033*COS(2*'Data 5day'!A214*PI()/365)</f>
        <v>1.0329218000751172</v>
      </c>
      <c r="C215" s="8">
        <f>0.409*SIN(((2*PI()*'Data 5day'!A214)/365)-1.39)</f>
        <v>-0.40644019719899055</v>
      </c>
      <c r="D215" s="8">
        <f>ACOS(-TAN('Data 5day'!$E$2*PI()/180)*TAN(C215))</f>
        <v>1.4339193417524054</v>
      </c>
      <c r="E215" s="23">
        <f>('Data 5day'!C215+'Data 5day'!D215)/2</f>
        <v>21.75</v>
      </c>
      <c r="F215" s="8">
        <f t="shared" si="12"/>
        <v>0.15901232510851221</v>
      </c>
      <c r="G215" s="8">
        <f>'Data 5day'!E214*4.87/LN(67.8*'Data 5day'!$H$2-5.42)</f>
        <v>4.445432016660904</v>
      </c>
      <c r="H215" s="8">
        <f>0.6108*EXP(17.27*'Data 5day'!C215/('Data 5day'!C215+237.3))</f>
        <v>3.6498676599831983</v>
      </c>
      <c r="I215" s="8">
        <f>0.6108*EXP(17.27*'Data 5day'!D215/('Data 5day'!D215+237.3))</f>
        <v>1.8299332444264929</v>
      </c>
      <c r="J215" s="8">
        <f t="shared" si="13"/>
        <v>2.7399004522048456</v>
      </c>
      <c r="K215" s="8">
        <f>(I215*'Data 5day'!F215+H215*'Data 5day'!G215)/200</f>
        <v>1.7769553911398355</v>
      </c>
      <c r="L215" s="8">
        <f>24*60/PI()*0.0082*B215*(D215*SIN('Data 5day'!$E$2)*SIN(C215)+COS('Data 5day'!$E$2)*COS(C215)*SIN(D215))</f>
        <v>3.1769708354064079</v>
      </c>
      <c r="M215" s="8">
        <f>(0.75+2/100000*'Data 5day'!$E$3)*L215</f>
        <v>2.4157686232430327</v>
      </c>
      <c r="N215" s="8">
        <f>(0.25+0.5*(1-'Data 5day'!H215/8))*L215</f>
        <v>1.9856067721290049</v>
      </c>
      <c r="O215" s="8">
        <f t="shared" si="14"/>
        <v>1.5289172145393339</v>
      </c>
      <c r="P215" s="8">
        <f>4.903*(10^(-9))*(0.34-0.14*SQRT(K215))*(1.35*(N215/M215)-0.35)*(('Data 4day'!C215+273.16)^4+('Data 4day'!D215+273.16)^4)/2</f>
        <v>4.3362577683732875</v>
      </c>
      <c r="Q215" s="8">
        <f t="shared" si="15"/>
        <v>-2.8073405538339538</v>
      </c>
    </row>
    <row r="216" spans="1:17" s="39" customFormat="1" ht="38.1" customHeight="1" x14ac:dyDescent="0.3">
      <c r="A216" s="38">
        <v>43828</v>
      </c>
      <c r="B216" s="8">
        <f>1+0.033*COS(2*'Data 5day'!A215*PI()/365)</f>
        <v>1.0329560049375197</v>
      </c>
      <c r="C216" s="8">
        <f>0.409*SIN(((2*PI()*'Data 5day'!A215)/365)-1.39)</f>
        <v>-0.40559354001394465</v>
      </c>
      <c r="D216" s="8">
        <f>ACOS(-TAN('Data 5day'!$E$2*PI()/180)*TAN(C216))</f>
        <v>1.4342403574098936</v>
      </c>
      <c r="E216" s="23">
        <f>('Data 5day'!C216+'Data 5day'!D216)/2</f>
        <v>22.5</v>
      </c>
      <c r="F216" s="8">
        <f t="shared" si="12"/>
        <v>0.16548316037309996</v>
      </c>
      <c r="G216" s="8">
        <f>'Data 5day'!E215*4.87/LN(67.8*'Data 5day'!$H$2-5.42)</f>
        <v>5.8346295218674369</v>
      </c>
      <c r="H216" s="8">
        <f>0.6108*EXP(17.27*'Data 5day'!C216/('Data 5day'!C216+237.3))</f>
        <v>3.868863716528768</v>
      </c>
      <c r="I216" s="8">
        <f>0.6108*EXP(17.27*'Data 5day'!D216/('Data 5day'!D216+237.3))</f>
        <v>1.889152127641528</v>
      </c>
      <c r="J216" s="8">
        <f t="shared" si="13"/>
        <v>2.8790079220851479</v>
      </c>
      <c r="K216" s="8">
        <f>(I216*'Data 5day'!F216+H216*'Data 5day'!G216)/200</f>
        <v>1.9345712727836775</v>
      </c>
      <c r="L216" s="8">
        <f>24*60/PI()*0.0082*B216*(D216*SIN('Data 5day'!$E$2)*SIN(C216)+COS('Data 5day'!$E$2)*COS(C216)*SIN(D216))</f>
        <v>3.1738636113175329</v>
      </c>
      <c r="M216" s="8">
        <f>(0.75+2/100000*'Data 5day'!$E$3)*L216</f>
        <v>2.4134058900458517</v>
      </c>
      <c r="N216" s="8">
        <f>(0.25+0.5*(1-'Data 5day'!H216/8))*L216</f>
        <v>1.1901988542440749</v>
      </c>
      <c r="O216" s="8">
        <f t="shared" si="14"/>
        <v>0.9164531177679377</v>
      </c>
      <c r="P216" s="8">
        <f>4.903*(10^(-9))*(0.34-0.14*SQRT(K216))*(1.35*(N216/M216)-0.35)*(('Data 4day'!C216+273.16)^4+('Data 4day'!D216+273.16)^4)/2</f>
        <v>1.6884234662863529</v>
      </c>
      <c r="Q216" s="8">
        <f t="shared" si="15"/>
        <v>-0.77197034851841517</v>
      </c>
    </row>
    <row r="217" spans="1:17" s="39" customFormat="1" ht="38.1" customHeight="1" x14ac:dyDescent="0.3">
      <c r="A217" s="38">
        <v>43829</v>
      </c>
      <c r="B217" s="8">
        <f>1+0.033*COS(2*'Data 5day'!A216*PI()/365)</f>
        <v>1.0329804442244102</v>
      </c>
      <c r="C217" s="8">
        <f>0.409*SIN(((2*PI()*'Data 5day'!A216)/365)-1.39)</f>
        <v>-0.40462669670956708</v>
      </c>
      <c r="D217" s="8">
        <f>ACOS(-TAN('Data 5day'!$E$2*PI()/180)*TAN(C217))</f>
        <v>1.4346066398100958</v>
      </c>
      <c r="E217" s="23">
        <f>('Data 5day'!C217+'Data 5day'!D217)/2</f>
        <v>22.4</v>
      </c>
      <c r="F217" s="8">
        <f t="shared" si="12"/>
        <v>0.16460774689933025</v>
      </c>
      <c r="G217" s="8">
        <f>'Data 5day'!E216*4.87/LN(67.8*'Data 5day'!$H$2-5.42)</f>
        <v>3.6119135135369844</v>
      </c>
      <c r="H217" s="8">
        <f>0.6108*EXP(17.27*'Data 5day'!C217/('Data 5day'!C217+237.3))</f>
        <v>3.8464613723885481</v>
      </c>
      <c r="I217" s="8">
        <f>0.6108*EXP(17.27*'Data 5day'!D217/('Data 5day'!D217+237.3))</f>
        <v>1.877175834096539</v>
      </c>
      <c r="J217" s="8">
        <f t="shared" si="13"/>
        <v>2.8618186032425434</v>
      </c>
      <c r="K217" s="8">
        <f>(I217*'Data 5day'!F217+H217*'Data 5day'!G217)/200</f>
        <v>1.9125366498501444</v>
      </c>
      <c r="L217" s="8">
        <f>24*60/PI()*0.0082*B217*(D217*SIN('Data 5day'!$E$2)*SIN(C217)+COS('Data 5day'!$E$2)*COS(C217)*SIN(D217))</f>
        <v>3.1702645528107767</v>
      </c>
      <c r="M217" s="8">
        <f>(0.75+2/100000*'Data 5day'!$E$3)*L217</f>
        <v>2.4106691659573145</v>
      </c>
      <c r="N217" s="8">
        <f>(0.25+0.5*(1-'Data 5day'!H217/8))*L217</f>
        <v>0.99070767275336769</v>
      </c>
      <c r="O217" s="8">
        <f t="shared" si="14"/>
        <v>0.76284490802009308</v>
      </c>
      <c r="P217" s="8">
        <f>4.903*(10^(-9))*(0.34-0.14*SQRT(K217))*(1.35*(N217/M217)-0.35)*(('Data 4day'!C217+273.16)^4+('Data 4day'!D217+273.16)^4)/2</f>
        <v>1.104683325234719</v>
      </c>
      <c r="Q217" s="8">
        <f t="shared" si="15"/>
        <v>-0.34183841721462593</v>
      </c>
    </row>
    <row r="218" spans="1:17" s="39" customFormat="1" ht="38.1" customHeight="1" x14ac:dyDescent="0.3">
      <c r="A218" s="38">
        <v>43830</v>
      </c>
      <c r="B218" s="8">
        <f>1+0.033*COS(2*'Data 5day'!A217*PI()/365)</f>
        <v>1.0329951106939008</v>
      </c>
      <c r="C218" s="8">
        <f>0.409*SIN(((2*PI()*'Data 5day'!A217)/365)-1.39)</f>
        <v>-0.40353995378239521</v>
      </c>
      <c r="D218" s="8">
        <f>ACOS(-TAN('Data 5day'!$E$2*PI()/180)*TAN(C218))</f>
        <v>1.4350179616234311</v>
      </c>
      <c r="E218" s="23">
        <f>('Data 5day'!C218+'Data 5day'!D218)/2</f>
        <v>22.15</v>
      </c>
      <c r="F218" s="8">
        <f t="shared" si="12"/>
        <v>0.16243630349003682</v>
      </c>
      <c r="G218" s="8">
        <f>'Data 5day'!E217*4.87/LN(67.8*'Data 5day'!$H$2-5.42)</f>
        <v>3.6119135135369844</v>
      </c>
      <c r="H218" s="8">
        <f>0.6108*EXP(17.27*'Data 5day'!C218/('Data 5day'!C218+237.3))</f>
        <v>3.8019951744225149</v>
      </c>
      <c r="I218" s="8">
        <f>0.6108*EXP(17.27*'Data 5day'!D218/('Data 5day'!D218+237.3))</f>
        <v>1.841645130417793</v>
      </c>
      <c r="J218" s="8">
        <f t="shared" si="13"/>
        <v>2.821820152420154</v>
      </c>
      <c r="K218" s="8">
        <f>(I218*'Data 5day'!F218+H218*'Data 5day'!G218)/200</f>
        <v>1.7649502251913338</v>
      </c>
      <c r="L218" s="8">
        <f>24*60/PI()*0.0082*B218*(D218*SIN('Data 5day'!$E$2)*SIN(C218)+COS('Data 5day'!$E$2)*COS(C218)*SIN(D218))</f>
        <v>3.1661725751917267</v>
      </c>
      <c r="M218" s="8">
        <f>(0.75+2/100000*'Data 5day'!$E$3)*L218</f>
        <v>2.4075576261757887</v>
      </c>
      <c r="N218" s="8">
        <f>(0.25+0.5*(1-'Data 5day'!H218/8))*L218</f>
        <v>0.98942892974741459</v>
      </c>
      <c r="O218" s="8">
        <f t="shared" si="14"/>
        <v>0.7618602759055092</v>
      </c>
      <c r="P218" s="8">
        <f>4.903*(10^(-9))*(0.34-0.14*SQRT(K218))*(1.35*(N218/M218)-0.35)*(('Data 4day'!C218+273.16)^4+('Data 4day'!D218+273.16)^4)/2</f>
        <v>1.18740779184128</v>
      </c>
      <c r="Q218" s="8">
        <f t="shared" si="15"/>
        <v>-0.42554751593577078</v>
      </c>
    </row>
    <row r="219" spans="1:17" s="39" customFormat="1" ht="38.1" customHeight="1" x14ac:dyDescent="0.3">
      <c r="A219" s="38">
        <v>43831</v>
      </c>
      <c r="B219" s="8">
        <f>1+0.033*COS(2*'Data 5day'!A218*PI()/365)</f>
        <v>1.0329999999999999</v>
      </c>
      <c r="C219" s="8">
        <f>0.409*SIN(((2*PI()*'Data 5day'!A218)/365)-1.39)</f>
        <v>-0.40233363325781202</v>
      </c>
      <c r="D219" s="8">
        <f>ACOS(-TAN('Data 5day'!$E$2*PI()/180)*TAN(C219))</f>
        <v>1.4354740686359997</v>
      </c>
      <c r="E219" s="23">
        <f>('Data 5day'!C219+'Data 5day'!D219)/2</f>
        <v>23.1</v>
      </c>
      <c r="F219" s="8">
        <f t="shared" si="12"/>
        <v>0.17081860611256541</v>
      </c>
      <c r="G219" s="8">
        <f>'Data 5day'!E218*4.87/LN(67.8*'Data 5day'!$H$2-5.42)</f>
        <v>3.0562345114543712</v>
      </c>
      <c r="H219" s="8">
        <f>0.6108*EXP(17.27*'Data 5day'!C219/('Data 5day'!C219+237.3))</f>
        <v>4.0522081272490516</v>
      </c>
      <c r="I219" s="8">
        <f>0.6108*EXP(17.27*'Data 5day'!D219/('Data 5day'!D219+237.3))</f>
        <v>1.9377293518704448</v>
      </c>
      <c r="J219" s="8">
        <f t="shared" si="13"/>
        <v>2.9949687395597482</v>
      </c>
      <c r="K219" s="8">
        <f>(I219*'Data 5day'!F219+H219*'Data 5day'!G219)/200</f>
        <v>1.3511434607199797</v>
      </c>
      <c r="L219" s="8">
        <f>24*60/PI()*0.0082*B219*(D219*SIN('Data 5day'!$E$2)*SIN(C219)+COS('Data 5day'!$E$2)*COS(C219)*SIN(D219))</f>
        <v>3.1615865023022236</v>
      </c>
      <c r="M219" s="8">
        <f>(0.75+2/100000*'Data 5day'!$E$3)*L219</f>
        <v>2.4040703763506106</v>
      </c>
      <c r="N219" s="8">
        <f>(0.25+0.5*(1-'Data 5day'!H219/8))*L219</f>
        <v>0.7903966255755559</v>
      </c>
      <c r="O219" s="8">
        <f t="shared" si="14"/>
        <v>0.60860540169317801</v>
      </c>
      <c r="P219" s="8">
        <f>4.903*(10^(-9))*(0.34-0.14*SQRT(K219))*(1.35*(N219/M219)-0.35)*(('Data 4day'!C219+273.16)^4+('Data 4day'!D219+273.16)^4)/2</f>
        <v>0.62879446699771424</v>
      </c>
      <c r="Q219" s="8">
        <f t="shared" si="15"/>
        <v>-2.0189065304536236E-2</v>
      </c>
    </row>
    <row r="220" spans="1:17" x14ac:dyDescent="0.3">
      <c r="A220" s="37">
        <v>43832</v>
      </c>
      <c r="B220" s="8">
        <f>1+0.033*COS(2*'Data 5day'!A219*PI()/365)</f>
        <v>1.0329951106939008</v>
      </c>
      <c r="C220" s="8">
        <f>0.409*SIN(((2*PI()*'Data 5day'!A219)/365)-1.39)</f>
        <v>-0.40100809259462372</v>
      </c>
      <c r="D220" s="8">
        <f>ACOS(-TAN('Data 5day'!$E$2*PI()/180)*TAN(C220))</f>
        <v>1.4359746802721576</v>
      </c>
      <c r="E220" s="23">
        <f>('Data 5day'!C220+'Data 5day'!D220)/2</f>
        <v>22.5</v>
      </c>
      <c r="F220" s="8">
        <f t="shared" si="12"/>
        <v>0.16548316037309996</v>
      </c>
      <c r="G220" s="8">
        <f>'Data 5day'!E219*4.87/LN(67.8*'Data 5day'!$H$2-5.42)</f>
        <v>2.5005555093717584</v>
      </c>
      <c r="H220" s="8">
        <f>0.6108*EXP(17.27*'Data 5day'!C220/('Data 5day'!C220+237.3))</f>
        <v>3.7799303639952631</v>
      </c>
      <c r="I220" s="8">
        <f>0.6108*EXP(17.27*'Data 5day'!D220/('Data 5day'!D220+237.3))</f>
        <v>1.9377293518704448</v>
      </c>
      <c r="J220" s="8">
        <f t="shared" si="13"/>
        <v>2.8588298579328537</v>
      </c>
      <c r="K220" s="8">
        <f>(I220*'Data 5day'!F220+H220*'Data 5day'!G220)/200</f>
        <v>1.8261718044011399</v>
      </c>
      <c r="L220" s="8">
        <f>24*60/PI()*0.0082*B220*(D220*SIN('Data 5day'!$E$2)*SIN(C220)+COS('Data 5day'!$E$2)*COS(C220)*SIN(D220))</f>
        <v>3.156505071818458</v>
      </c>
      <c r="M220" s="8">
        <f>(0.75+2/100000*'Data 5day'!$E$3)*L220</f>
        <v>2.4002064566107553</v>
      </c>
      <c r="N220" s="8">
        <f>(0.25+0.5*(1-'Data 5day'!H220/8))*L220</f>
        <v>1.9728156698865362</v>
      </c>
      <c r="O220" s="8">
        <f t="shared" si="14"/>
        <v>1.519068065812633</v>
      </c>
      <c r="P220" s="8">
        <f>4.903*(10^(-9))*(0.34-0.14*SQRT(K220))*(1.35*(N220/M220)-0.35)*(('Data 4day'!C220+273.16)^4+('Data 4day'!D220+273.16)^4)/2</f>
        <v>4.3008561542801518</v>
      </c>
      <c r="Q220" s="8">
        <f t="shared" si="15"/>
        <v>-2.7817880884675188</v>
      </c>
    </row>
    <row r="221" spans="1:17" x14ac:dyDescent="0.3">
      <c r="A221" s="37">
        <v>43833</v>
      </c>
      <c r="B221" s="8">
        <f>1+0.033*COS(2*'Data 5day'!A220*PI()/365)</f>
        <v>1.0329804442244102</v>
      </c>
      <c r="C221" s="8">
        <f>0.409*SIN(((2*PI()*'Data 5day'!A220)/365)-1.39)</f>
        <v>-0.39956372457913614</v>
      </c>
      <c r="D221" s="8">
        <f>ACOS(-TAN('Data 5day'!$E$2*PI()/180)*TAN(C221))</f>
        <v>1.4365194901672751</v>
      </c>
      <c r="E221" s="23">
        <f>('Data 5day'!C221+'Data 5day'!D221)/2</f>
        <v>22</v>
      </c>
      <c r="F221" s="8">
        <f t="shared" si="12"/>
        <v>0.16114508692644333</v>
      </c>
      <c r="G221" s="8">
        <f>'Data 5day'!E220*4.87/LN(67.8*'Data 5day'!$H$2-5.42)</f>
        <v>5.5567900208261287</v>
      </c>
      <c r="H221" s="8">
        <f>0.6108*EXP(17.27*'Data 5day'!C221/('Data 5day'!C221+237.3))</f>
        <v>3.5653401758108458</v>
      </c>
      <c r="I221" s="8">
        <f>0.6108*EXP(17.27*'Data 5day'!D221/('Data 5day'!D221+237.3))</f>
        <v>1.9377293518704448</v>
      </c>
      <c r="J221" s="8">
        <f t="shared" si="13"/>
        <v>2.7515347638406453</v>
      </c>
      <c r="K221" s="8">
        <f>(I221*'Data 5day'!F221+H221*'Data 5day'!G221)/200</f>
        <v>2.1392245633942006</v>
      </c>
      <c r="L221" s="8">
        <f>24*60/PI()*0.0082*B221*(D221*SIN('Data 5day'!$E$2)*SIN(C221)+COS('Data 5day'!$E$2)*COS(C221)*SIN(D221))</f>
        <v>3.1509269410719893</v>
      </c>
      <c r="M221" s="8">
        <f>(0.75+2/100000*'Data 5day'!$E$3)*L221</f>
        <v>2.3959648459911405</v>
      </c>
      <c r="N221" s="8">
        <f>(0.25+0.5*(1-'Data 5day'!H221/8))*L221</f>
        <v>1.7723964043529941</v>
      </c>
      <c r="O221" s="8">
        <f t="shared" si="14"/>
        <v>1.3647452313518054</v>
      </c>
      <c r="P221" s="8">
        <f>4.903*(10^(-9))*(0.34-0.14*SQRT(K221))*(1.35*(N221/M221)-0.35)*(('Data 4day'!C221+273.16)^4+('Data 4day'!D221+273.16)^4)/2</f>
        <v>3.2699354459058823</v>
      </c>
      <c r="Q221" s="8">
        <f t="shared" si="15"/>
        <v>-1.9051902145540769</v>
      </c>
    </row>
    <row r="222" spans="1:17" x14ac:dyDescent="0.3">
      <c r="A222" s="37">
        <v>43834</v>
      </c>
      <c r="B222" s="8">
        <f>1+0.033*COS(2*'Data 5day'!A221*PI()/365)</f>
        <v>1.0329560049375197</v>
      </c>
      <c r="C222" s="8">
        <f>0.409*SIN(((2*PI()*'Data 5day'!A221)/365)-1.39)</f>
        <v>-0.39800095720876433</v>
      </c>
      <c r="D222" s="8">
        <f>ACOS(-TAN('Data 5day'!$E$2*PI()/180)*TAN(C222))</f>
        <v>1.4371081667883214</v>
      </c>
      <c r="E222" s="23">
        <f>('Data 5day'!C222+'Data 5day'!D222)/2</f>
        <v>22.5</v>
      </c>
      <c r="F222" s="8">
        <f t="shared" si="12"/>
        <v>0.16548316037309996</v>
      </c>
      <c r="G222" s="8">
        <f>'Data 5day'!E221*4.87/LN(67.8*'Data 5day'!$H$2-5.42)</f>
        <v>3.0562345114543712</v>
      </c>
      <c r="H222" s="8">
        <f>0.6108*EXP(17.27*'Data 5day'!C222/('Data 5day'!C222+237.3))</f>
        <v>4.0056776000859209</v>
      </c>
      <c r="I222" s="8">
        <f>0.6108*EXP(17.27*'Data 5day'!D222/('Data 5day'!D222+237.3))</f>
        <v>1.8182866804855506</v>
      </c>
      <c r="J222" s="8">
        <f t="shared" si="13"/>
        <v>2.911982140285736</v>
      </c>
      <c r="K222" s="8">
        <f>(I222*'Data 5day'!F222+H222*'Data 5day'!G222)/200</f>
        <v>1.7596994148141318</v>
      </c>
      <c r="L222" s="8">
        <f>24*60/PI()*0.0082*B222*(D222*SIN('Data 5day'!$E$2)*SIN(C222)+COS('Data 5day'!$E$2)*COS(C222)*SIN(D222))</f>
        <v>3.1448506933764326</v>
      </c>
      <c r="M222" s="8">
        <f>(0.75+2/100000*'Data 5day'!$E$3)*L222</f>
        <v>2.3913444672434392</v>
      </c>
      <c r="N222" s="8">
        <f>(0.25+0.5*(1-'Data 5day'!H222/8))*L222</f>
        <v>1.7689785150242434</v>
      </c>
      <c r="O222" s="8">
        <f t="shared" si="14"/>
        <v>1.3621134565686674</v>
      </c>
      <c r="P222" s="8">
        <f>4.903*(10^(-9))*(0.34-0.14*SQRT(K222))*(1.35*(N222/M222)-0.35)*(('Data 4day'!C222+273.16)^4+('Data 4day'!D222+273.16)^4)/2</f>
        <v>3.7603219149297833</v>
      </c>
      <c r="Q222" s="8">
        <f t="shared" si="15"/>
        <v>-2.3982084583611156</v>
      </c>
    </row>
    <row r="223" spans="1:17" x14ac:dyDescent="0.3">
      <c r="A223" s="37">
        <v>43835</v>
      </c>
      <c r="B223" s="8">
        <f>1+0.033*COS(2*'Data 5day'!A222*PI()/365)</f>
        <v>1.0329218000751172</v>
      </c>
      <c r="C223" s="8">
        <f>0.409*SIN(((2*PI()*'Data 5day'!A222)/365)-1.39)</f>
        <v>-0.39632025356520739</v>
      </c>
      <c r="D223" s="8">
        <f>ACOS(-TAN('Data 5day'!$E$2*PI()/180)*TAN(C223))</f>
        <v>1.437740354099748</v>
      </c>
      <c r="E223" s="23">
        <f>('Data 5day'!C223+'Data 5day'!D223)/2</f>
        <v>22.5</v>
      </c>
      <c r="F223" s="8">
        <f t="shared" si="12"/>
        <v>0.16548316037309996</v>
      </c>
      <c r="G223" s="8">
        <f>'Data 5day'!E222*4.87/LN(67.8*'Data 5day'!$H$2-5.42)</f>
        <v>1.9448765072891454</v>
      </c>
      <c r="H223" s="8">
        <f>0.6108*EXP(17.27*'Data 5day'!C223/('Data 5day'!C223+237.3))</f>
        <v>4.2430650587590133</v>
      </c>
      <c r="I223" s="8">
        <f>0.6108*EXP(17.27*'Data 5day'!D223/('Data 5day'!D223+237.3))</f>
        <v>1.7053462321157722</v>
      </c>
      <c r="J223" s="8">
        <f t="shared" si="13"/>
        <v>2.9742056454373929</v>
      </c>
      <c r="K223" s="8">
        <f>(I223*'Data 5day'!F223+H223*'Data 5day'!G223)/200</f>
        <v>1.3903649482715168</v>
      </c>
      <c r="L223" s="8">
        <f>24*60/PI()*0.0082*B223*(D223*SIN('Data 5day'!$E$2)*SIN(C223)+COS('Data 5day'!$E$2)*COS(C223)*SIN(D223))</f>
        <v>3.1382748448410491</v>
      </c>
      <c r="M223" s="8">
        <f>(0.75+2/100000*'Data 5day'!$E$3)*L223</f>
        <v>2.3863441920171335</v>
      </c>
      <c r="N223" s="8">
        <f>(0.25+0.5*(1-'Data 5day'!H223/8))*L223</f>
        <v>2.3537061336307867</v>
      </c>
      <c r="O223" s="8">
        <f t="shared" si="14"/>
        <v>1.8123537228957058</v>
      </c>
      <c r="P223" s="8">
        <f>4.903*(10^(-9))*(0.34-0.14*SQRT(K223))*(1.35*(N223/M223)-0.35)*(('Data 4day'!C223+273.16)^4+('Data 4day'!D223+273.16)^4)/2</f>
        <v>6.4573380681655568</v>
      </c>
      <c r="Q223" s="8">
        <f t="shared" si="15"/>
        <v>-4.6449843452698509</v>
      </c>
    </row>
    <row r="224" spans="1:17" x14ac:dyDescent="0.3">
      <c r="A224" s="37">
        <v>43836</v>
      </c>
      <c r="B224" s="8">
        <f>1+0.033*COS(2*'Data 5day'!A223*PI()/365)</f>
        <v>1.032877839772842</v>
      </c>
      <c r="C224" s="8">
        <f>0.409*SIN(((2*PI()*'Data 5day'!A223)/365)-1.39)</f>
        <v>-0.3945221116772275</v>
      </c>
      <c r="D224" s="8">
        <f>ACOS(-TAN('Data 5day'!$E$2*PI()/180)*TAN(C224))</f>
        <v>1.4384156722719883</v>
      </c>
      <c r="E224" s="23">
        <f>('Data 5day'!C224+'Data 5day'!D224)/2</f>
        <v>20.5</v>
      </c>
      <c r="F224" s="8">
        <f t="shared" si="12"/>
        <v>0.14870269420801632</v>
      </c>
      <c r="G224" s="8">
        <f>'Data 5day'!E223*4.87/LN(67.8*'Data 5day'!$H$2-5.42)</f>
        <v>3.0562345114543712</v>
      </c>
      <c r="H224" s="8">
        <f>0.6108*EXP(17.27*'Data 5day'!C224/('Data 5day'!C224+237.3))</f>
        <v>3.7799303639952631</v>
      </c>
      <c r="I224" s="8">
        <f>0.6108*EXP(17.27*'Data 5day'!D224/('Data 5day'!D224+237.3))</f>
        <v>1.4977709027569757</v>
      </c>
      <c r="J224" s="8">
        <f t="shared" si="13"/>
        <v>2.6388506333761192</v>
      </c>
      <c r="K224" s="8">
        <f>(I224*'Data 5day'!F224+H224*'Data 5day'!G224)/200</f>
        <v>1.2769940081136439</v>
      </c>
      <c r="L224" s="8">
        <f>24*60/PI()*0.0082*B224*(D224*SIN('Data 5day'!$E$2)*SIN(C224)+COS('Data 5day'!$E$2)*COS(C224)*SIN(D224))</f>
        <v>3.1311978516511454</v>
      </c>
      <c r="M224" s="8">
        <f>(0.75+2/100000*'Data 5day'!$E$3)*L224</f>
        <v>2.3809628463955308</v>
      </c>
      <c r="N224" s="8">
        <f>(0.25+0.5*(1-'Data 5day'!H224/8))*L224</f>
        <v>2.1526985230101623</v>
      </c>
      <c r="O224" s="8">
        <f t="shared" si="14"/>
        <v>1.657577862717825</v>
      </c>
      <c r="P224" s="8">
        <f>4.903*(10^(-9))*(0.34-0.14*SQRT(K224))*(1.35*(N224/M224)-0.35)*(('Data 4day'!C224+273.16)^4+('Data 4day'!D224+273.16)^4)/2</f>
        <v>5.8619161738561854</v>
      </c>
      <c r="Q224" s="8">
        <f t="shared" si="15"/>
        <v>-4.2043383111383603</v>
      </c>
    </row>
    <row r="225" spans="1:17" x14ac:dyDescent="0.3">
      <c r="A225" s="37">
        <v>43837</v>
      </c>
      <c r="B225" s="8">
        <f>1+0.033*COS(2*'Data 5day'!A224*PI()/365)</f>
        <v>1.0328241370570801</v>
      </c>
      <c r="C225" s="8">
        <f>0.409*SIN(((2*PI()*'Data 5day'!A224)/365)-1.39)</f>
        <v>-0.39260706437307313</v>
      </c>
      <c r="D225" s="8">
        <f>ACOS(-TAN('Data 5day'!$E$2*PI()/180)*TAN(C225))</f>
        <v>1.4391337184297412</v>
      </c>
      <c r="E225" s="23">
        <f>('Data 5day'!C225+'Data 5day'!D225)/2</f>
        <v>23</v>
      </c>
      <c r="F225" s="8">
        <f t="shared" si="12"/>
        <v>0.16991941796793741</v>
      </c>
      <c r="G225" s="8">
        <f>'Data 5day'!E224*4.87/LN(67.8*'Data 5day'!$H$2-5.42)</f>
        <v>3.334074012495678</v>
      </c>
      <c r="H225" s="8">
        <f>0.6108*EXP(17.27*'Data 5day'!C225/('Data 5day'!C225+237.3))</f>
        <v>3.7799303639952631</v>
      </c>
      <c r="I225" s="8">
        <f>0.6108*EXP(17.27*'Data 5day'!D225/('Data 5day'!D225+237.3))</f>
        <v>2.0639892026604851</v>
      </c>
      <c r="J225" s="8">
        <f t="shared" si="13"/>
        <v>2.9219597833278739</v>
      </c>
      <c r="K225" s="8">
        <f>(I225*'Data 5day'!F225+H225*'Data 5day'!G225)/200</f>
        <v>1.8840976782093366</v>
      </c>
      <c r="L225" s="8">
        <f>24*60/PI()*0.0082*B225*(D225*SIN('Data 5day'!$E$2)*SIN(C225)+COS('Data 5day'!$E$2)*COS(C225)*SIN(D225))</f>
        <v>3.1236181177937823</v>
      </c>
      <c r="M225" s="8">
        <f>(0.75+2/100000*'Data 5day'!$E$3)*L225</f>
        <v>2.3751992167703921</v>
      </c>
      <c r="N225" s="8">
        <f>(0.25+0.5*(1-'Data 5day'!H225/8))*L225</f>
        <v>1.5618090588968911</v>
      </c>
      <c r="O225" s="8">
        <f t="shared" si="14"/>
        <v>1.2025929753506062</v>
      </c>
      <c r="P225" s="8">
        <f>4.903*(10^(-9))*(0.34-0.14*SQRT(K225))*(1.35*(N225/M225)-0.35)*(('Data 4day'!C225+273.16)^4+('Data 4day'!D225+273.16)^4)/2</f>
        <v>3.0247908124880127</v>
      </c>
      <c r="Q225" s="8">
        <f t="shared" si="15"/>
        <v>-1.8221978371374066</v>
      </c>
    </row>
    <row r="226" spans="1:17" x14ac:dyDescent="0.3">
      <c r="A226" s="37">
        <v>43838</v>
      </c>
      <c r="B226" s="8">
        <f>1+0.033*COS(2*'Data 5day'!A225*PI()/365)</f>
        <v>1.0327607078411054</v>
      </c>
      <c r="C226" s="8">
        <f>0.409*SIN(((2*PI()*'Data 5day'!A225)/365)-1.39)</f>
        <v>-0.39057567912259061</v>
      </c>
      <c r="D226" s="8">
        <f>ACOS(-TAN('Data 5day'!$E$2*PI()/180)*TAN(C226))</f>
        <v>1.4398940674370924</v>
      </c>
      <c r="E226" s="23">
        <f>('Data 5day'!C226+'Data 5day'!D226)/2</f>
        <v>23</v>
      </c>
      <c r="F226" s="8">
        <f t="shared" si="12"/>
        <v>0.16991941796793741</v>
      </c>
      <c r="G226" s="8">
        <f>'Data 5day'!E225*4.87/LN(67.8*'Data 5day'!$H$2-5.42)</f>
        <v>3.6119135135369844</v>
      </c>
      <c r="H226" s="8">
        <f>0.6108*EXP(17.27*'Data 5day'!C226/('Data 5day'!C226+237.3))</f>
        <v>3.7799303639952631</v>
      </c>
      <c r="I226" s="8">
        <f>0.6108*EXP(17.27*'Data 5day'!D226/('Data 5day'!D226+237.3))</f>
        <v>2.0639892026604851</v>
      </c>
      <c r="J226" s="8">
        <f t="shared" si="13"/>
        <v>2.9219597833278739</v>
      </c>
      <c r="K226" s="8">
        <f>(I226*'Data 5day'!F226+H226*'Data 5day'!G226)/200</f>
        <v>1.8926773840160103</v>
      </c>
      <c r="L226" s="8">
        <f>24*60/PI()*0.0082*B226*(D226*SIN('Data 5day'!$E$2)*SIN(C226)+COS('Data 5day'!$E$2)*COS(C226)*SIN(D226))</f>
        <v>3.1155340032061698</v>
      </c>
      <c r="M226" s="8">
        <f>(0.75+2/100000*'Data 5day'!$E$3)*L226</f>
        <v>2.3690520560379715</v>
      </c>
      <c r="N226" s="8">
        <f>(0.25+0.5*(1-'Data 5day'!H226/8))*L226</f>
        <v>2.1419296272042416</v>
      </c>
      <c r="O226" s="8">
        <f t="shared" si="14"/>
        <v>1.6492858129472661</v>
      </c>
      <c r="P226" s="8">
        <f>4.903*(10^(-9))*(0.34-0.14*SQRT(K226))*(1.35*(N226/M226)-0.35)*(('Data 4day'!C226+273.16)^4+('Data 4day'!D226+273.16)^4)/2</f>
        <v>4.8484174842691301</v>
      </c>
      <c r="Q226" s="8">
        <f t="shared" si="15"/>
        <v>-3.1991316713218643</v>
      </c>
    </row>
    <row r="227" spans="1:17" x14ac:dyDescent="0.3">
      <c r="A227" s="37">
        <v>43839</v>
      </c>
      <c r="B227" s="8">
        <f>1+0.033*COS(2*'Data 5day'!A226*PI()/365)</f>
        <v>1.0326875709203633</v>
      </c>
      <c r="C227" s="8">
        <f>0.409*SIN(((2*PI()*'Data 5day'!A226)/365)-1.39)</f>
        <v>-0.38842855786907049</v>
      </c>
      <c r="D227" s="8">
        <f>ACOS(-TAN('Data 5day'!$E$2*PI()/180)*TAN(C227))</f>
        <v>1.4406962727164168</v>
      </c>
      <c r="E227" s="23">
        <f>('Data 5day'!C227+'Data 5day'!D227)/2</f>
        <v>24.5</v>
      </c>
      <c r="F227" s="8">
        <f t="shared" si="12"/>
        <v>0.18383500912050899</v>
      </c>
      <c r="G227" s="8">
        <f>'Data 5day'!E226*4.87/LN(67.8*'Data 5day'!$H$2-5.42)</f>
        <v>3.8897530145782908</v>
      </c>
      <c r="H227" s="8">
        <f>0.6108*EXP(17.27*'Data 5day'!C227/('Data 5day'!C227+237.3))</f>
        <v>4.2430650587590133</v>
      </c>
      <c r="I227" s="8">
        <f>0.6108*EXP(17.27*'Data 5day'!D227/('Data 5day'!D227+237.3))</f>
        <v>2.1973933238855259</v>
      </c>
      <c r="J227" s="8">
        <f t="shared" si="13"/>
        <v>3.2202291913222698</v>
      </c>
      <c r="K227" s="8">
        <f>(I227*'Data 5day'!F227+H227*'Data 5day'!G227)/200</f>
        <v>1.7362814840902598</v>
      </c>
      <c r="L227" s="8">
        <f>24*60/PI()*0.0082*B227*(D227*SIN('Data 5day'!$E$2)*SIN(C227)+COS('Data 5day'!$E$2)*COS(C227)*SIN(D227))</f>
        <v>3.1069438323229255</v>
      </c>
      <c r="M227" s="8">
        <f>(0.75+2/100000*'Data 5day'!$E$3)*L227</f>
        <v>2.3625200900983523</v>
      </c>
      <c r="N227" s="8">
        <f>(0.25+0.5*(1-'Data 5day'!H227/8))*L227</f>
        <v>1.7476559056816456</v>
      </c>
      <c r="O227" s="8">
        <f t="shared" si="14"/>
        <v>1.3456950473748672</v>
      </c>
      <c r="P227" s="8">
        <f>4.903*(10^(-9))*(0.34-0.14*SQRT(K227))*(1.35*(N227/M227)-0.35)*(('Data 4day'!C227+273.16)^4+('Data 4day'!D227+273.16)^4)/2</f>
        <v>3.83887479129988</v>
      </c>
      <c r="Q227" s="8">
        <f t="shared" si="15"/>
        <v>-2.4931797439250127</v>
      </c>
    </row>
    <row r="228" spans="1:17" x14ac:dyDescent="0.3">
      <c r="A228" s="37">
        <v>43840</v>
      </c>
      <c r="B228" s="8">
        <f>1+0.033*COS(2*'Data 5day'!A227*PI()/365)</f>
        <v>1.032604747966902</v>
      </c>
      <c r="C228" s="8">
        <f>0.409*SIN(((2*PI()*'Data 5day'!A227)/365)-1.39)</f>
        <v>-0.38616633685087898</v>
      </c>
      <c r="D228" s="8">
        <f>ACOS(-TAN('Data 5day'!$E$2*PI()/180)*TAN(C228))</f>
        <v>1.4415398670979154</v>
      </c>
      <c r="E228" s="23">
        <f>('Data 5day'!C228+'Data 5day'!D228)/2</f>
        <v>23</v>
      </c>
      <c r="F228" s="8">
        <f t="shared" si="12"/>
        <v>0.16991941796793741</v>
      </c>
      <c r="G228" s="8">
        <f>'Data 5day'!E227*4.87/LN(67.8*'Data 5day'!$H$2-5.42)</f>
        <v>3.8897530145782908</v>
      </c>
      <c r="H228" s="8">
        <f>0.6108*EXP(17.27*'Data 5day'!C228/('Data 5day'!C228+237.3))</f>
        <v>3.7799303639952631</v>
      </c>
      <c r="I228" s="8">
        <f>0.6108*EXP(17.27*'Data 5day'!D228/('Data 5day'!D228+237.3))</f>
        <v>2.0639892026604851</v>
      </c>
      <c r="J228" s="8">
        <f t="shared" si="13"/>
        <v>2.9219597833278739</v>
      </c>
      <c r="K228" s="8">
        <f>(I228*'Data 5day'!F228+H228*'Data 5day'!G228)/200</f>
        <v>1.6279607633098732</v>
      </c>
      <c r="L228" s="8">
        <f>24*60/PI()*0.0082*B228*(D228*SIN('Data 5day'!$E$2)*SIN(C228)+COS('Data 5day'!$E$2)*COS(C228)*SIN(D228))</f>
        <v>3.0978459029973795</v>
      </c>
      <c r="M228" s="8">
        <f>(0.75+2/100000*'Data 5day'!$E$3)*L228</f>
        <v>2.3556020246392073</v>
      </c>
      <c r="N228" s="8">
        <f>(0.25+0.5*(1-'Data 5day'!H228/8))*L228</f>
        <v>1.5489229514986897</v>
      </c>
      <c r="O228" s="8">
        <f t="shared" si="14"/>
        <v>1.1926706726539911</v>
      </c>
      <c r="P228" s="8">
        <f>4.903*(10^(-9))*(0.34-0.14*SQRT(K228))*(1.35*(N228/M228)-0.35)*(('Data 4day'!C228+273.16)^4+('Data 4day'!D228+273.16)^4)/2</f>
        <v>3.3018157308364788</v>
      </c>
      <c r="Q228" s="8">
        <f t="shared" si="15"/>
        <v>-2.109145058182488</v>
      </c>
    </row>
    <row r="229" spans="1:17" x14ac:dyDescent="0.3">
      <c r="A229" s="37">
        <v>43841</v>
      </c>
      <c r="B229" s="8">
        <f>1+0.033*COS(2*'Data 5day'!A228*PI()/365)</f>
        <v>1.03251226352295</v>
      </c>
      <c r="C229" s="8">
        <f>0.409*SIN(((2*PI()*'Data 5day'!A228)/365)-1.39)</f>
        <v>-0.38378968641292643</v>
      </c>
      <c r="D229" s="8">
        <f>ACOS(-TAN('Data 5day'!$E$2*PI()/180)*TAN(C229))</f>
        <v>1.4424243636965763</v>
      </c>
      <c r="E229" s="23">
        <f>('Data 5day'!C229+'Data 5day'!D229)/2</f>
        <v>23</v>
      </c>
      <c r="F229" s="8">
        <f t="shared" si="12"/>
        <v>0.16991941796793741</v>
      </c>
      <c r="G229" s="8">
        <f>'Data 5day'!E228*4.87/LN(67.8*'Data 5day'!$H$2-5.42)</f>
        <v>2.5005555093717584</v>
      </c>
      <c r="H229" s="8">
        <f>0.6108*EXP(17.27*'Data 5day'!C229/('Data 5day'!C229+237.3))</f>
        <v>3.7799303639952631</v>
      </c>
      <c r="I229" s="8">
        <f>0.6108*EXP(17.27*'Data 5day'!D229/('Data 5day'!D229+237.3))</f>
        <v>2.0639892026604851</v>
      </c>
      <c r="J229" s="8">
        <f t="shared" si="13"/>
        <v>2.9219597833278739</v>
      </c>
      <c r="K229" s="8">
        <f>(I229*'Data 5day'!F229+H229*'Data 5day'!G229)/200</f>
        <v>1.7448391546429882</v>
      </c>
      <c r="L229" s="8">
        <f>24*60/PI()*0.0082*B229*(D229*SIN('Data 5day'!$E$2)*SIN(C229)+COS('Data 5day'!$E$2)*COS(C229)*SIN(D229))</f>
        <v>3.0882384957711566</v>
      </c>
      <c r="M229" s="8">
        <f>(0.75+2/100000*'Data 5day'!$E$3)*L229</f>
        <v>2.3482965521843875</v>
      </c>
      <c r="N229" s="8">
        <f>(0.25+0.5*(1-'Data 5day'!H229/8))*L229</f>
        <v>2.1231639658426702</v>
      </c>
      <c r="O229" s="8">
        <f t="shared" si="14"/>
        <v>1.6348362536988561</v>
      </c>
      <c r="P229" s="8">
        <f>4.903*(10^(-9))*(0.34-0.14*SQRT(K229))*(1.35*(N229/M229)-0.35)*(('Data 4day'!C229+273.16)^4+('Data 4day'!D229+273.16)^4)/2</f>
        <v>5.0362025507220443</v>
      </c>
      <c r="Q229" s="8">
        <f t="shared" si="15"/>
        <v>-3.4013662970231882</v>
      </c>
    </row>
    <row r="230" spans="1:17" x14ac:dyDescent="0.3">
      <c r="A230" s="37">
        <v>43842</v>
      </c>
      <c r="B230" s="8">
        <f>1+0.033*COS(2*'Data 5day'!A229*PI()/365)</f>
        <v>1.032410144993644</v>
      </c>
      <c r="C230" s="8">
        <f>0.409*SIN(((2*PI()*'Data 5day'!A229)/365)-1.39)</f>
        <v>-0.38129931080802992</v>
      </c>
      <c r="D230" s="8">
        <f>ACOS(-TAN('Data 5day'!$E$2*PI()/180)*TAN(C230))</f>
        <v>1.4433492568132951</v>
      </c>
      <c r="E230" s="23">
        <f>('Data 5day'!C230+'Data 5day'!D230)/2</f>
        <v>22</v>
      </c>
      <c r="F230" s="8">
        <f t="shared" si="12"/>
        <v>0.16114508692644333</v>
      </c>
      <c r="G230" s="8">
        <f>'Data 5day'!E229*4.87/LN(67.8*'Data 5day'!$H$2-5.42)</f>
        <v>3.0562345114543712</v>
      </c>
      <c r="H230" s="8">
        <f>0.6108*EXP(17.27*'Data 5day'!C230/('Data 5day'!C230+237.3))</f>
        <v>3.7799303639952631</v>
      </c>
      <c r="I230" s="8">
        <f>0.6108*EXP(17.27*'Data 5day'!D230/('Data 5day'!D230+237.3))</f>
        <v>1.8182866804855506</v>
      </c>
      <c r="J230" s="8">
        <f t="shared" si="13"/>
        <v>2.7991085222404068</v>
      </c>
      <c r="K230" s="8">
        <f>(I230*'Data 5day'!F230+H230*'Data 5day'!G230)/200</f>
        <v>1.3287463771520009</v>
      </c>
      <c r="L230" s="8">
        <f>24*60/PI()*0.0082*B230*(D230*SIN('Data 5day'!$E$2)*SIN(C230)+COS('Data 5day'!$E$2)*COS(C230)*SIN(D230))</f>
        <v>3.0781198834654506</v>
      </c>
      <c r="M230" s="8">
        <f>(0.75+2/100000*'Data 5day'!$E$3)*L230</f>
        <v>2.3406023593871286</v>
      </c>
      <c r="N230" s="8">
        <f>(0.25+0.5*(1-'Data 5day'!H230/8))*L230</f>
        <v>2.3085899125990879</v>
      </c>
      <c r="O230" s="8">
        <f t="shared" si="14"/>
        <v>1.7776142327012976</v>
      </c>
      <c r="P230" s="8">
        <f>4.903*(10^(-9))*(0.34-0.14*SQRT(K230))*(1.35*(N230/M230)-0.35)*(('Data 4day'!C230+273.16)^4+('Data 4day'!D230+273.16)^4)/2</f>
        <v>6.587593645199898</v>
      </c>
      <c r="Q230" s="8">
        <f t="shared" si="15"/>
        <v>-4.8099794124986008</v>
      </c>
    </row>
    <row r="231" spans="1:17" x14ac:dyDescent="0.3">
      <c r="A231" s="37">
        <v>43843</v>
      </c>
      <c r="B231" s="8">
        <f>1+0.033*COS(2*'Data 5day'!A230*PI()/365)</f>
        <v>1.0322984226389083</v>
      </c>
      <c r="C231" s="8">
        <f>0.409*SIN(((2*PI()*'Data 5day'!A230)/365)-1.39)</f>
        <v>-0.37869594798822787</v>
      </c>
      <c r="D231" s="8">
        <f>ACOS(-TAN('Data 5day'!$E$2*PI()/180)*TAN(C231))</f>
        <v>1.4443140228568543</v>
      </c>
      <c r="E231" s="23">
        <f>('Data 5day'!C231+'Data 5day'!D231)/2</f>
        <v>22.5</v>
      </c>
      <c r="F231" s="8">
        <f t="shared" si="12"/>
        <v>0.16548316037309996</v>
      </c>
      <c r="G231" s="8">
        <f>'Data 5day'!E230*4.87/LN(67.8*'Data 5day'!$H$2-5.42)</f>
        <v>2.7783950104130644</v>
      </c>
      <c r="H231" s="8">
        <f>0.6108*EXP(17.27*'Data 5day'!C231/('Data 5day'!C231+237.3))</f>
        <v>4.0056776000859209</v>
      </c>
      <c r="I231" s="8">
        <f>0.6108*EXP(17.27*'Data 5day'!D231/('Data 5day'!D231+237.3))</f>
        <v>1.8182866804855506</v>
      </c>
      <c r="J231" s="8">
        <f t="shared" si="13"/>
        <v>2.911982140285736</v>
      </c>
      <c r="K231" s="8">
        <f>(I231*'Data 5day'!F231+H231*'Data 5day'!G231)/200</f>
        <v>0.77885309309485218</v>
      </c>
      <c r="L231" s="8">
        <f>24*60/PI()*0.0082*B231*(D231*SIN('Data 5day'!$E$2)*SIN(C231)+COS('Data 5day'!$E$2)*COS(C231)*SIN(D231))</f>
        <v>3.0674883410666434</v>
      </c>
      <c r="M231" s="8">
        <f>(0.75+2/100000*'Data 5day'!$E$3)*L231</f>
        <v>2.3325181345470756</v>
      </c>
      <c r="N231" s="8">
        <f>(0.25+0.5*(1-'Data 5day'!H231/8))*L231</f>
        <v>2.3006162557999827</v>
      </c>
      <c r="O231" s="8">
        <f t="shared" si="14"/>
        <v>1.7714745169659867</v>
      </c>
      <c r="P231" s="8">
        <f>4.903*(10^(-9))*(0.34-0.14*SQRT(K231))*(1.35*(N231/M231)-0.35)*(('Data 4day'!C231+273.16)^4+('Data 4day'!D231+273.16)^4)/2</f>
        <v>7.9254475180254031</v>
      </c>
      <c r="Q231" s="8">
        <f t="shared" si="15"/>
        <v>-6.1539730010594162</v>
      </c>
    </row>
    <row r="232" spans="1:17" x14ac:dyDescent="0.3">
      <c r="A232" s="37">
        <v>43844</v>
      </c>
      <c r="B232" s="8">
        <f>1+0.033*COS(2*'Data 5day'!A231*PI()/365)</f>
        <v>1.0321771295644875</v>
      </c>
      <c r="C232" s="8">
        <f>0.409*SIN(((2*PI()*'Data 5day'!A231)/365)-1.39)</f>
        <v>-0.37598036938610901</v>
      </c>
      <c r="D232" s="8">
        <f>ACOS(-TAN('Data 5day'!$E$2*PI()/180)*TAN(C232))</f>
        <v>1.4453181212834529</v>
      </c>
      <c r="E232" s="23">
        <f>('Data 5day'!C232+'Data 5day'!D232)/2</f>
        <v>23.5</v>
      </c>
      <c r="F232" s="8">
        <f t="shared" si="12"/>
        <v>0.17445562008621768</v>
      </c>
      <c r="G232" s="8">
        <f>'Data 5day'!E231*4.87/LN(67.8*'Data 5day'!$H$2-5.42)</f>
        <v>1.9448765072891454</v>
      </c>
      <c r="H232" s="8">
        <f>0.6108*EXP(17.27*'Data 5day'!C232/('Data 5day'!C232+237.3))</f>
        <v>4.2430650587590133</v>
      </c>
      <c r="I232" s="8">
        <f>0.6108*EXP(17.27*'Data 5day'!D232/('Data 5day'!D232+237.3))</f>
        <v>1.9377293518704448</v>
      </c>
      <c r="J232" s="8">
        <f t="shared" si="13"/>
        <v>3.0903972053147291</v>
      </c>
      <c r="K232" s="8">
        <f>(I232*'Data 5day'!F232+H232*'Data 5day'!G232)/200</f>
        <v>0.97889589081796791</v>
      </c>
      <c r="L232" s="8">
        <f>24*60/PI()*0.0082*B232*(D232*SIN('Data 5day'!$E$2)*SIN(C232)+COS('Data 5day'!$E$2)*COS(C232)*SIN(D232))</f>
        <v>3.056342155878315</v>
      </c>
      <c r="M232" s="8">
        <f>(0.75+2/100000*'Data 5day'!$E$3)*L232</f>
        <v>2.3240425753298708</v>
      </c>
      <c r="N232" s="8">
        <f>(0.25+0.5*(1-'Data 5day'!H232/8))*L232</f>
        <v>2.2922566169087362</v>
      </c>
      <c r="O232" s="8">
        <f t="shared" si="14"/>
        <v>1.7650375950197268</v>
      </c>
      <c r="P232" s="8">
        <f>4.903*(10^(-9))*(0.34-0.14*SQRT(K232))*(1.35*(N232/M232)-0.35)*(('Data 4day'!C232+273.16)^4+('Data 4day'!D232+273.16)^4)/2</f>
        <v>7.531759613610518</v>
      </c>
      <c r="Q232" s="8">
        <f t="shared" si="15"/>
        <v>-5.7667220185907908</v>
      </c>
    </row>
    <row r="233" spans="1:17" x14ac:dyDescent="0.3">
      <c r="A233" s="37">
        <v>43845</v>
      </c>
      <c r="B233" s="8">
        <f>1+0.033*COS(2*'Data 5day'!A232*PI()/365)</f>
        <v>1.0320463017121373</v>
      </c>
      <c r="C233" s="8">
        <f>0.409*SIN(((2*PI()*'Data 5day'!A232)/365)-1.39)</f>
        <v>-0.37315337968622003</v>
      </c>
      <c r="D233" s="8">
        <f>ACOS(-TAN('Data 5day'!$E$2*PI()/180)*TAN(C233))</f>
        <v>1.4463609955504746</v>
      </c>
      <c r="E233" s="23">
        <f>('Data 5day'!C233+'Data 5day'!D233)/2</f>
        <v>23.5</v>
      </c>
      <c r="F233" s="8">
        <f t="shared" si="12"/>
        <v>0.17445562008621768</v>
      </c>
      <c r="G233" s="8">
        <f>'Data 5day'!E232*4.87/LN(67.8*'Data 5day'!$H$2-5.42)</f>
        <v>2.222716008330452</v>
      </c>
      <c r="H233" s="8">
        <f>0.6108*EXP(17.27*'Data 5day'!C233/('Data 5day'!C233+237.3))</f>
        <v>4.2430650587590133</v>
      </c>
      <c r="I233" s="8">
        <f>0.6108*EXP(17.27*'Data 5day'!D233/('Data 5day'!D233+237.3))</f>
        <v>1.9377293518704448</v>
      </c>
      <c r="J233" s="8">
        <f t="shared" si="13"/>
        <v>3.0903972053147291</v>
      </c>
      <c r="K233" s="8">
        <f>(I233*'Data 5day'!F233+H233*'Data 5day'!G233)/200</f>
        <v>1.237654345777589</v>
      </c>
      <c r="L233" s="8">
        <f>24*60/PI()*0.0082*B233*(D233*SIN('Data 5day'!$E$2)*SIN(C233)+COS('Data 5day'!$E$2)*COS(C233)*SIN(D233))</f>
        <v>3.0446796379111531</v>
      </c>
      <c r="M233" s="8">
        <f>(0.75+2/100000*'Data 5day'!$E$3)*L233</f>
        <v>2.3151743966676408</v>
      </c>
      <c r="N233" s="8">
        <f>(0.25+0.5*(1-'Data 5day'!H233/8))*L233</f>
        <v>2.2835097284333647</v>
      </c>
      <c r="O233" s="8">
        <f t="shared" si="14"/>
        <v>1.7583024908936908</v>
      </c>
      <c r="P233" s="8">
        <f>4.903*(10^(-9))*(0.34-0.14*SQRT(K233))*(1.35*(N233/M233)-0.35)*(('Data 4day'!C233+273.16)^4+('Data 4day'!D233+273.16)^4)/2</f>
        <v>6.9371485190927613</v>
      </c>
      <c r="Q233" s="8">
        <f t="shared" si="15"/>
        <v>-5.1788460281990707</v>
      </c>
    </row>
    <row r="234" spans="1:17" x14ac:dyDescent="0.3">
      <c r="A234" s="37">
        <v>43846</v>
      </c>
      <c r="B234" s="8">
        <f>1+0.033*COS(2*'Data 5day'!A233*PI()/365)</f>
        <v>1.0319059778489741</v>
      </c>
      <c r="C234" s="8">
        <f>0.409*SIN(((2*PI()*'Data 5day'!A233)/365)-1.39)</f>
        <v>-0.37021581658662056</v>
      </c>
      <c r="D234" s="8">
        <f>ACOS(-TAN('Data 5day'!$E$2*PI()/180)*TAN(C234))</f>
        <v>1.4474420740811986</v>
      </c>
      <c r="E234" s="23">
        <f>('Data 5day'!C234+'Data 5day'!D234)/2</f>
        <v>23</v>
      </c>
      <c r="F234" s="8">
        <f t="shared" si="12"/>
        <v>0.16991941796793741</v>
      </c>
      <c r="G234" s="8">
        <f>'Data 5day'!E233*4.87/LN(67.8*'Data 5day'!$H$2-5.42)</f>
        <v>3.334074012495678</v>
      </c>
      <c r="H234" s="8">
        <f>0.6108*EXP(17.27*'Data 5day'!C234/('Data 5day'!C234+237.3))</f>
        <v>4.0056776000859209</v>
      </c>
      <c r="I234" s="8">
        <f>0.6108*EXP(17.27*'Data 5day'!D234/('Data 5day'!D234+237.3))</f>
        <v>1.9377293518704448</v>
      </c>
      <c r="J234" s="8">
        <f t="shared" si="13"/>
        <v>2.9717034759781829</v>
      </c>
      <c r="K234" s="8">
        <f>(I234*'Data 5day'!F234+H234*'Data 5day'!G234)/200</f>
        <v>1.1995944556475506</v>
      </c>
      <c r="L234" s="8">
        <f>24*60/PI()*0.0082*B234*(D234*SIN('Data 5day'!$E$2)*SIN(C234)+COS('Data 5day'!$E$2)*COS(C234)*SIN(D234))</f>
        <v>3.0324991304818245</v>
      </c>
      <c r="M234" s="8">
        <f>(0.75+2/100000*'Data 5day'!$E$3)*L234</f>
        <v>2.3059123388183793</v>
      </c>
      <c r="N234" s="8">
        <f>(0.25+0.5*(1-'Data 5day'!H234/8))*L234</f>
        <v>2.2743743478613685</v>
      </c>
      <c r="O234" s="8">
        <f t="shared" si="14"/>
        <v>1.7512682478532537</v>
      </c>
      <c r="P234" s="8">
        <f>4.903*(10^(-9))*(0.34-0.14*SQRT(K234))*(1.35*(N234/M234)-0.35)*(('Data 4day'!C234+273.16)^4+('Data 4day'!D234+273.16)^4)/2</f>
        <v>6.8908340160680677</v>
      </c>
      <c r="Q234" s="8">
        <f t="shared" si="15"/>
        <v>-5.1395657682148137</v>
      </c>
    </row>
    <row r="235" spans="1:17" x14ac:dyDescent="0.3">
      <c r="A235" s="37">
        <v>43847</v>
      </c>
      <c r="B235" s="8">
        <f>1+0.033*COS(2*'Data 5day'!A234*PI()/365)</f>
        <v>1.031756199555987</v>
      </c>
      <c r="C235" s="8">
        <f>0.409*SIN(((2*PI()*'Data 5day'!A234)/365)-1.39)</f>
        <v>-0.36716855055065478</v>
      </c>
      <c r="D235" s="8">
        <f>ACOS(-TAN('Data 5day'!$E$2*PI()/180)*TAN(C235))</f>
        <v>1.4485607712372046</v>
      </c>
      <c r="E235" s="23">
        <f>('Data 5day'!C235+'Data 5day'!D235)/2</f>
        <v>22.5</v>
      </c>
      <c r="F235" s="8">
        <f t="shared" si="12"/>
        <v>0.16548316037309996</v>
      </c>
      <c r="G235" s="8">
        <f>'Data 5day'!E234*4.87/LN(67.8*'Data 5day'!$H$2-5.42)</f>
        <v>4.445432016660904</v>
      </c>
      <c r="H235" s="8">
        <f>0.6108*EXP(17.27*'Data 5day'!C235/('Data 5day'!C235+237.3))</f>
        <v>4.2430650587590133</v>
      </c>
      <c r="I235" s="8">
        <f>0.6108*EXP(17.27*'Data 5day'!D235/('Data 5day'!D235+237.3))</f>
        <v>1.7053462321157722</v>
      </c>
      <c r="J235" s="8">
        <f t="shared" si="13"/>
        <v>2.9742056454373929</v>
      </c>
      <c r="K235" s="8">
        <f>(I235*'Data 5day'!F235+H235*'Data 5day'!G235)/200</f>
        <v>1.3015447893390029</v>
      </c>
      <c r="L235" s="8">
        <f>24*60/PI()*0.0082*B235*(D235*SIN('Data 5day'!$E$2)*SIN(C235)+COS('Data 5day'!$E$2)*COS(C235)*SIN(D235))</f>
        <v>3.0197990209915448</v>
      </c>
      <c r="M235" s="8">
        <f>(0.75+2/100000*'Data 5day'!$E$3)*L235</f>
        <v>2.2962551755619707</v>
      </c>
      <c r="N235" s="8">
        <f>(0.25+0.5*(1-'Data 5day'!H235/8))*L235</f>
        <v>2.0761118269316872</v>
      </c>
      <c r="O235" s="8">
        <f t="shared" si="14"/>
        <v>1.5986061067373991</v>
      </c>
      <c r="P235" s="8">
        <f>4.903*(10^(-9))*(0.34-0.14*SQRT(K235))*(1.35*(N235/M235)-0.35)*(('Data 4day'!C235+273.16)^4+('Data 4day'!D235+273.16)^4)/2</f>
        <v>5.8601708215802679</v>
      </c>
      <c r="Q235" s="8">
        <f t="shared" si="15"/>
        <v>-4.2615647148428693</v>
      </c>
    </row>
    <row r="236" spans="1:17" x14ac:dyDescent="0.3">
      <c r="A236" s="37">
        <v>43848</v>
      </c>
      <c r="B236" s="8">
        <f>1+0.033*COS(2*'Data 5day'!A235*PI()/365)</f>
        <v>1.0315970112157162</v>
      </c>
      <c r="C236" s="8">
        <f>0.409*SIN(((2*PI()*'Data 5day'!A235)/365)-1.39)</f>
        <v>-0.36401248454901453</v>
      </c>
      <c r="D236" s="8">
        <f>ACOS(-TAN('Data 5day'!$E$2*PI()/180)*TAN(C236))</f>
        <v>1.4497164882952589</v>
      </c>
      <c r="E236" s="23">
        <f>('Data 5day'!C236+'Data 5day'!D236)/2</f>
        <v>22.5</v>
      </c>
      <c r="F236" s="8">
        <f t="shared" si="12"/>
        <v>0.16548316037309996</v>
      </c>
      <c r="G236" s="8">
        <f>'Data 5day'!E235*4.87/LN(67.8*'Data 5day'!$H$2-5.42)</f>
        <v>3.8897530145782908</v>
      </c>
      <c r="H236" s="8">
        <f>0.6108*EXP(17.27*'Data 5day'!C236/('Data 5day'!C236+237.3))</f>
        <v>4.0056776000859209</v>
      </c>
      <c r="I236" s="8">
        <f>0.6108*EXP(17.27*'Data 5day'!D236/('Data 5day'!D236+237.3))</f>
        <v>1.8182866804855506</v>
      </c>
      <c r="J236" s="8">
        <f t="shared" si="13"/>
        <v>2.911982140285736</v>
      </c>
      <c r="K236" s="8">
        <f>(I236*'Data 5day'!F236+H236*'Data 5day'!G236)/200</f>
        <v>0.97373658208786873</v>
      </c>
      <c r="L236" s="8">
        <f>24*60/PI()*0.0082*B236*(D236*SIN('Data 5day'!$E$2)*SIN(C236)+COS('Data 5day'!$E$2)*COS(C236)*SIN(D236))</f>
        <v>3.0065777518548642</v>
      </c>
      <c r="M236" s="8">
        <f>(0.75+2/100000*'Data 5day'!$E$3)*L236</f>
        <v>2.2862017225104387</v>
      </c>
      <c r="N236" s="8">
        <f>(0.25+0.5*(1-'Data 5day'!H236/8))*L236</f>
        <v>2.254933313891148</v>
      </c>
      <c r="O236" s="8">
        <f t="shared" si="14"/>
        <v>1.736298651696184</v>
      </c>
      <c r="P236" s="8">
        <f>4.903*(10^(-9))*(0.34-0.14*SQRT(K236))*(1.35*(N236/M236)-0.35)*(('Data 4day'!C236+273.16)^4+('Data 4day'!D236+273.16)^4)/2</f>
        <v>7.4982060220534397</v>
      </c>
      <c r="Q236" s="8">
        <f t="shared" si="15"/>
        <v>-5.7619073703572559</v>
      </c>
    </row>
    <row r="237" spans="1:17" x14ac:dyDescent="0.3">
      <c r="A237" s="37">
        <v>43849</v>
      </c>
      <c r="B237" s="8">
        <f>1+0.033*COS(2*'Data 5day'!A236*PI()/365)</f>
        <v>1.031428459999103</v>
      </c>
      <c r="C237" s="8">
        <f>0.409*SIN(((2*PI()*'Data 5day'!A236)/365)-1.39)</f>
        <v>-0.36074855379216958</v>
      </c>
      <c r="D237" s="8">
        <f>ACOS(-TAN('Data 5day'!$E$2*PI()/180)*TAN(C237))</f>
        <v>1.4509086144255436</v>
      </c>
      <c r="E237" s="23">
        <f>('Data 5day'!C237+'Data 5day'!D237)/2</f>
        <v>23.5</v>
      </c>
      <c r="F237" s="8">
        <f t="shared" si="12"/>
        <v>0.17445562008621768</v>
      </c>
      <c r="G237" s="8">
        <f>'Data 5day'!E236*4.87/LN(67.8*'Data 5day'!$H$2-5.42)</f>
        <v>4.1675925156195976</v>
      </c>
      <c r="H237" s="8">
        <f>0.6108*EXP(17.27*'Data 5day'!C237/('Data 5day'!C237+237.3))</f>
        <v>4.2430650587590133</v>
      </c>
      <c r="I237" s="8">
        <f>0.6108*EXP(17.27*'Data 5day'!D237/('Data 5day'!D237+237.3))</f>
        <v>1.9377293518704448</v>
      </c>
      <c r="J237" s="8">
        <f t="shared" si="13"/>
        <v>3.0903972053147291</v>
      </c>
      <c r="K237" s="8">
        <f>(I237*'Data 5day'!F237+H237*'Data 5day'!G237)/200</f>
        <v>1.66429737131248</v>
      </c>
      <c r="L237" s="8">
        <f>24*60/PI()*0.0082*B237*(D237*SIN('Data 5day'!$E$2)*SIN(C237)+COS('Data 5day'!$E$2)*COS(C237)*SIN(D237))</f>
        <v>2.9928338315490142</v>
      </c>
      <c r="M237" s="8">
        <f>(0.75+2/100000*'Data 5day'!$E$3)*L237</f>
        <v>2.2757508455098701</v>
      </c>
      <c r="N237" s="8">
        <f>(0.25+0.5*(1-'Data 5day'!H237/8))*L237</f>
        <v>1.6834690302463204</v>
      </c>
      <c r="O237" s="8">
        <f t="shared" si="14"/>
        <v>1.2962711532896667</v>
      </c>
      <c r="P237" s="8">
        <f>4.903*(10^(-9))*(0.34-0.14*SQRT(K237))*(1.35*(N237/M237)-0.35)*(('Data 4day'!C237+273.16)^4+('Data 4day'!D237+273.16)^4)/2</f>
        <v>3.9374771094350987</v>
      </c>
      <c r="Q237" s="8">
        <f t="shared" si="15"/>
        <v>-2.641205956145432</v>
      </c>
    </row>
    <row r="238" spans="1:17" x14ac:dyDescent="0.3">
      <c r="A238" s="37">
        <v>43850</v>
      </c>
      <c r="B238" s="8">
        <f>1+0.033*COS(2*'Data 5day'!A237*PI()/365)</f>
        <v>1.0312505958515106</v>
      </c>
      <c r="C238" s="8">
        <f>0.409*SIN(((2*PI()*'Data 5day'!A237)/365)-1.39)</f>
        <v>-0.35737772545324453</v>
      </c>
      <c r="D238" s="8">
        <f>ACOS(-TAN('Data 5day'!$E$2*PI()/180)*TAN(C238))</f>
        <v>1.452136527668169</v>
      </c>
      <c r="E238" s="23">
        <f>('Data 5day'!C238+'Data 5day'!D238)/2</f>
        <v>24</v>
      </c>
      <c r="F238" s="8">
        <f t="shared" si="12"/>
        <v>0.17909354902640176</v>
      </c>
      <c r="G238" s="8">
        <f>'Data 5day'!E237*4.87/LN(67.8*'Data 5day'!$H$2-5.42)</f>
        <v>3.8897530145782908</v>
      </c>
      <c r="H238" s="8">
        <f>0.6108*EXP(17.27*'Data 5day'!C238/('Data 5day'!C238+237.3))</f>
        <v>4.2430650587590133</v>
      </c>
      <c r="I238" s="8">
        <f>0.6108*EXP(17.27*'Data 5day'!D238/('Data 5day'!D238+237.3))</f>
        <v>2.0639892026604851</v>
      </c>
      <c r="J238" s="8">
        <f t="shared" si="13"/>
        <v>3.1535271307097492</v>
      </c>
      <c r="K238" s="8">
        <f>(I238*'Data 5day'!F238+H238*'Data 5day'!G238)/200</f>
        <v>1.6128644500033724</v>
      </c>
      <c r="L238" s="8">
        <f>24*60/PI()*0.0082*B238*(D238*SIN('Data 5day'!$E$2)*SIN(C238)+COS('Data 5day'!$E$2)*COS(C238)*SIN(D238))</f>
        <v>2.978565845754138</v>
      </c>
      <c r="M238" s="8">
        <f>(0.75+2/100000*'Data 5day'!$E$3)*L238</f>
        <v>2.2649014691114462</v>
      </c>
      <c r="N238" s="8">
        <f>(0.25+0.5*(1-'Data 5day'!H238/8))*L238</f>
        <v>1.6754432882367025</v>
      </c>
      <c r="O238" s="8">
        <f t="shared" si="14"/>
        <v>1.2900913319422609</v>
      </c>
      <c r="P238" s="8">
        <f>4.903*(10^(-9))*(0.34-0.14*SQRT(K238))*(1.35*(N238/M238)-0.35)*(('Data 4day'!C238+273.16)^4+('Data 4day'!D238+273.16)^4)/2</f>
        <v>4.0036907621768911</v>
      </c>
      <c r="Q238" s="8">
        <f t="shared" si="15"/>
        <v>-2.7135994302346305</v>
      </c>
    </row>
    <row r="239" spans="1:17" x14ac:dyDescent="0.3">
      <c r="A239" s="37">
        <v>43851</v>
      </c>
      <c r="B239" s="8">
        <f>1+0.033*COS(2*'Data 5day'!A238*PI()/365)</f>
        <v>1.0310634714779239</v>
      </c>
      <c r="C239" s="8">
        <f>0.409*SIN(((2*PI()*'Data 5day'!A238)/365)-1.39)</f>
        <v>-0.35390099838142475</v>
      </c>
      <c r="D239" s="8">
        <f>ACOS(-TAN('Data 5day'!$E$2*PI()/180)*TAN(C239))</f>
        <v>1.4533995959049926</v>
      </c>
      <c r="E239" s="23">
        <f>('Data 5day'!C239+'Data 5day'!D239)/2</f>
        <v>24.5</v>
      </c>
      <c r="F239" s="8">
        <f t="shared" si="12"/>
        <v>0.18383500912050899</v>
      </c>
      <c r="G239" s="8">
        <f>'Data 5day'!E238*4.87/LN(67.8*'Data 5day'!$H$2-5.42)</f>
        <v>3.0562345114543712</v>
      </c>
      <c r="H239" s="8">
        <f>0.6108*EXP(17.27*'Data 5day'!C239/('Data 5day'!C239+237.3))</f>
        <v>4.492592251118583</v>
      </c>
      <c r="I239" s="8">
        <f>0.6108*EXP(17.27*'Data 5day'!D239/('Data 5day'!D239+237.3))</f>
        <v>2.0639892026604851</v>
      </c>
      <c r="J239" s="8">
        <f t="shared" si="13"/>
        <v>3.278290726889534</v>
      </c>
      <c r="K239" s="8">
        <f>(I239*'Data 5day'!F239+H239*'Data 5day'!G239)/200</f>
        <v>1.3999311970569335</v>
      </c>
      <c r="L239" s="8">
        <f>24*60/PI()*0.0082*B239*(D239*SIN('Data 5day'!$E$2)*SIN(C239)+COS('Data 5day'!$E$2)*COS(C239)*SIN(D239))</f>
        <v>2.9637724685547462</v>
      </c>
      <c r="M239" s="8">
        <f>(0.75+2/100000*'Data 5day'!$E$3)*L239</f>
        <v>2.253652585089029</v>
      </c>
      <c r="N239" s="8">
        <f>(0.25+0.5*(1-'Data 5day'!H239/8))*L239</f>
        <v>2.0375935721313878</v>
      </c>
      <c r="O239" s="8">
        <f t="shared" si="14"/>
        <v>1.5689470505411687</v>
      </c>
      <c r="P239" s="8">
        <f>4.903*(10^(-9))*(0.34-0.14*SQRT(K239))*(1.35*(N239/M239)-0.35)*(('Data 4day'!C239+273.16)^4+('Data 4day'!D239+273.16)^4)/2</f>
        <v>5.8589831277759572</v>
      </c>
      <c r="Q239" s="8">
        <f t="shared" si="15"/>
        <v>-4.2900360772347881</v>
      </c>
    </row>
    <row r="240" spans="1:17" x14ac:dyDescent="0.3">
      <c r="A240" s="37">
        <v>43852</v>
      </c>
      <c r="B240" s="8">
        <f>1+0.033*COS(2*'Data 5day'!A239*PI()/365)</f>
        <v>1.0308671423273339</v>
      </c>
      <c r="C240" s="8">
        <f>0.409*SIN(((2*PI()*'Data 5day'!A239)/365)-1.39)</f>
        <v>-0.35031940280597534</v>
      </c>
      <c r="D240" s="8">
        <f>ACOS(-TAN('Data 5day'!$E$2*PI()/180)*TAN(C240))</f>
        <v>1.4546971778238824</v>
      </c>
      <c r="E240" s="23">
        <f>('Data 5day'!C240+'Data 5day'!D240)/2</f>
        <v>24</v>
      </c>
      <c r="F240" s="8">
        <f t="shared" si="12"/>
        <v>0.17909354902640176</v>
      </c>
      <c r="G240" s="8">
        <f>'Data 5day'!E239*4.87/LN(67.8*'Data 5day'!$H$2-5.42)</f>
        <v>4.1675925156195976</v>
      </c>
      <c r="H240" s="8">
        <f>0.6108*EXP(17.27*'Data 5day'!C240/('Data 5day'!C240+237.3))</f>
        <v>4.492592251118583</v>
      </c>
      <c r="I240" s="8">
        <f>0.6108*EXP(17.27*'Data 5day'!D240/('Data 5day'!D240+237.3))</f>
        <v>1.9377293518704448</v>
      </c>
      <c r="J240" s="8">
        <f t="shared" si="13"/>
        <v>3.2151608014945139</v>
      </c>
      <c r="K240" s="8">
        <f>(I240*'Data 5day'!F240+H240*'Data 5day'!G240)/200</f>
        <v>1.5577780734083546</v>
      </c>
      <c r="L240" s="8">
        <f>24*60/PI()*0.0082*B240*(D240*SIN('Data 5day'!$E$2)*SIN(C240)+COS('Data 5day'!$E$2)*COS(C240)*SIN(D240))</f>
        <v>2.9484524736728925</v>
      </c>
      <c r="M240" s="8">
        <f>(0.75+2/100000*'Data 5day'!$E$3)*L240</f>
        <v>2.2420032609808676</v>
      </c>
      <c r="N240" s="8">
        <f>(0.25+0.5*(1-'Data 5day'!H240/8))*L240</f>
        <v>2.2113393552546694</v>
      </c>
      <c r="O240" s="8">
        <f t="shared" si="14"/>
        <v>1.7027313035460956</v>
      </c>
      <c r="P240" s="8">
        <f>4.903*(10^(-9))*(0.34-0.14*SQRT(K240))*(1.35*(N240/M240)-0.35)*(('Data 4day'!C240+273.16)^4+('Data 4day'!D240+273.16)^4)/2</f>
        <v>6.2223312002013706</v>
      </c>
      <c r="Q240" s="8">
        <f t="shared" si="15"/>
        <v>-4.5195998966552748</v>
      </c>
    </row>
    <row r="241" spans="1:17" x14ac:dyDescent="0.3">
      <c r="A241" s="37">
        <v>43853</v>
      </c>
      <c r="B241" s="8">
        <f>1+0.033*COS(2*'Data 5day'!A240*PI()/365)</f>
        <v>1.0306616665763046</v>
      </c>
      <c r="C241" s="8">
        <f>0.409*SIN(((2*PI()*'Data 5day'!A240)/365)-1.39)</f>
        <v>-0.34663400003096273</v>
      </c>
      <c r="D241" s="8">
        <f>ACOS(-TAN('Data 5day'!$E$2*PI()/180)*TAN(C241))</f>
        <v>1.4560286238726663</v>
      </c>
      <c r="E241" s="23">
        <f>('Data 5day'!C241+'Data 5day'!D241)/2</f>
        <v>24.5</v>
      </c>
      <c r="F241" s="8">
        <f t="shared" si="12"/>
        <v>0.18383500912050899</v>
      </c>
      <c r="G241" s="8">
        <f>'Data 5day'!E240*4.87/LN(67.8*'Data 5day'!$H$2-5.42)</f>
        <v>4.445432016660904</v>
      </c>
      <c r="H241" s="8">
        <f>0.6108*EXP(17.27*'Data 5day'!C241/('Data 5day'!C241+237.3))</f>
        <v>4.492592251118583</v>
      </c>
      <c r="I241" s="8">
        <f>0.6108*EXP(17.27*'Data 5day'!D241/('Data 5day'!D241+237.3))</f>
        <v>2.0639892026604851</v>
      </c>
      <c r="J241" s="8">
        <f t="shared" si="13"/>
        <v>3.278290726889534</v>
      </c>
      <c r="K241" s="8">
        <f>(I241*'Data 5day'!F241+H241*'Data 5day'!G241)/200</f>
        <v>1.4272448966388647</v>
      </c>
      <c r="L241" s="8">
        <f>24*60/PI()*0.0082*B241*(D241*SIN('Data 5day'!$E$2)*SIN(C241)+COS('Data 5day'!$E$2)*COS(C241)*SIN(D241))</f>
        <v>2.932604745703741</v>
      </c>
      <c r="M241" s="8">
        <f>(0.75+2/100000*'Data 5day'!$E$3)*L241</f>
        <v>2.2299526486331245</v>
      </c>
      <c r="N241" s="8">
        <f>(0.25+0.5*(1-'Data 5day'!H241/8))*L241</f>
        <v>2.1994535592778055</v>
      </c>
      <c r="O241" s="8">
        <f t="shared" si="14"/>
        <v>1.6935792406439103</v>
      </c>
      <c r="P241" s="8">
        <f>4.903*(10^(-9))*(0.34-0.14*SQRT(K241))*(1.35*(N241/M241)-0.35)*(('Data 4day'!C241+273.16)^4+('Data 4day'!D241+273.16)^4)/2</f>
        <v>6.5448274138033034</v>
      </c>
      <c r="Q241" s="8">
        <f t="shared" si="15"/>
        <v>-4.8512481731593926</v>
      </c>
    </row>
    <row r="242" spans="1:17" x14ac:dyDescent="0.3">
      <c r="A242" s="37">
        <v>43854</v>
      </c>
      <c r="B242" s="8">
        <f>1+0.033*COS(2*'Data 5day'!A241*PI()/365)</f>
        <v>1.0304471051117361</v>
      </c>
      <c r="C242" s="8">
        <f>0.409*SIN(((2*PI()*'Data 5day'!A241)/365)-1.39)</f>
        <v>-0.3428458821207665</v>
      </c>
      <c r="D242" s="8">
        <f>ACOS(-TAN('Data 5day'!$E$2*PI()/180)*TAN(C242))</f>
        <v>1.4573932772001359</v>
      </c>
      <c r="E242" s="23">
        <f>('Data 5day'!C242+'Data 5day'!D242)/2</f>
        <v>24.5</v>
      </c>
      <c r="F242" s="8">
        <f t="shared" si="12"/>
        <v>0.18383500912050899</v>
      </c>
      <c r="G242" s="8">
        <f>'Data 5day'!E241*4.87/LN(67.8*'Data 5day'!$H$2-5.42)</f>
        <v>4.1675925156195976</v>
      </c>
      <c r="H242" s="8">
        <f>0.6108*EXP(17.27*'Data 5day'!C242/('Data 5day'!C242+237.3))</f>
        <v>4.492592251118583</v>
      </c>
      <c r="I242" s="8">
        <f>0.6108*EXP(17.27*'Data 5day'!D242/('Data 5day'!D242+237.3))</f>
        <v>2.0639892026604851</v>
      </c>
      <c r="J242" s="8">
        <f t="shared" si="13"/>
        <v>3.278290726889534</v>
      </c>
      <c r="K242" s="8">
        <f>(I242*'Data 5day'!F242+H242*'Data 5day'!G242)/200</f>
        <v>1.2548334835100734</v>
      </c>
      <c r="L242" s="8">
        <f>24*60/PI()*0.0082*B242*(D242*SIN('Data 5day'!$E$2)*SIN(C242)+COS('Data 5day'!$E$2)*COS(C242)*SIN(D242))</f>
        <v>2.9162282913245203</v>
      </c>
      <c r="M242" s="8">
        <f>(0.75+2/100000*'Data 5day'!$E$3)*L242</f>
        <v>2.2174999927231651</v>
      </c>
      <c r="N242" s="8">
        <f>(0.25+0.5*(1-'Data 5day'!H242/8))*L242</f>
        <v>2.0049069502856076</v>
      </c>
      <c r="O242" s="8">
        <f t="shared" si="14"/>
        <v>1.543778351719918</v>
      </c>
      <c r="P242" s="8">
        <f>4.903*(10^(-9))*(0.34-0.14*SQRT(K242))*(1.35*(N242/M242)-0.35)*(('Data 4day'!C242+273.16)^4+('Data 4day'!D242+273.16)^4)/2</f>
        <v>6.1553390972462694</v>
      </c>
      <c r="Q242" s="8">
        <f t="shared" si="15"/>
        <v>-4.6115607455263516</v>
      </c>
    </row>
    <row r="243" spans="1:17" x14ac:dyDescent="0.3">
      <c r="A243" s="37">
        <v>43855</v>
      </c>
      <c r="B243" s="8">
        <f>1+0.033*COS(2*'Data 5day'!A242*PI()/365)</f>
        <v>1.0302235215128204</v>
      </c>
      <c r="C243" s="8">
        <f>0.409*SIN(((2*PI()*'Data 5day'!A242)/365)-1.39)</f>
        <v>-0.33895617157647767</v>
      </c>
      <c r="D243" s="8">
        <f>ACOS(-TAN('Data 5day'!$E$2*PI()/180)*TAN(C243))</f>
        <v>1.4587904745816016</v>
      </c>
      <c r="E243" s="23">
        <f>('Data 5day'!C243+'Data 5day'!D243)/2</f>
        <v>25.5</v>
      </c>
      <c r="F243" s="8">
        <f t="shared" si="12"/>
        <v>0.19363585091694488</v>
      </c>
      <c r="G243" s="8">
        <f>'Data 5day'!E242*4.87/LN(67.8*'Data 5day'!$H$2-5.42)</f>
        <v>3.6119135135369844</v>
      </c>
      <c r="H243" s="8">
        <f>0.6108*EXP(17.27*'Data 5day'!C243/('Data 5day'!C243+237.3))</f>
        <v>4.7547753962618131</v>
      </c>
      <c r="I243" s="8">
        <f>0.6108*EXP(17.27*'Data 5day'!D243/('Data 5day'!D243+237.3))</f>
        <v>2.1973933238855259</v>
      </c>
      <c r="J243" s="8">
        <f t="shared" si="13"/>
        <v>3.4760843600736697</v>
      </c>
      <c r="K243" s="8">
        <f>(I243*'Data 5day'!F243+H243*'Data 5day'!G243)/200</f>
        <v>1.3047125631459102</v>
      </c>
      <c r="L243" s="8">
        <f>24*60/PI()*0.0082*B243*(D243*SIN('Data 5day'!$E$2)*SIN(C243)+COS('Data 5day'!$E$2)*COS(C243)*SIN(D243))</f>
        <v>2.8993222504481864</v>
      </c>
      <c r="M243" s="8">
        <f>(0.75+2/100000*'Data 5day'!$E$3)*L243</f>
        <v>2.2046446392408008</v>
      </c>
      <c r="N243" s="8">
        <f>(0.25+0.5*(1-'Data 5day'!H243/8))*L243</f>
        <v>1.0872458439180699</v>
      </c>
      <c r="O243" s="8">
        <f t="shared" si="14"/>
        <v>0.83717929981691386</v>
      </c>
      <c r="P243" s="8">
        <f>4.903*(10^(-9))*(0.34-0.14*SQRT(K243))*(1.35*(N243/M243)-0.35)*(('Data 4day'!C243+273.16)^4+('Data 4day'!D243+273.16)^4)/2</f>
        <v>2.2245990737770884</v>
      </c>
      <c r="Q243" s="8">
        <f t="shared" si="15"/>
        <v>-1.3874197739601746</v>
      </c>
    </row>
    <row r="244" spans="1:17" x14ac:dyDescent="0.3">
      <c r="A244" s="37">
        <v>43856</v>
      </c>
      <c r="B244" s="8">
        <f>1+0.033*COS(2*'Data 5day'!A243*PI()/365)</f>
        <v>1.0299909820322035</v>
      </c>
      <c r="C244" s="8">
        <f>0.409*SIN(((2*PI()*'Data 5day'!A243)/365)-1.39)</f>
        <v>-0.33496602100327749</v>
      </c>
      <c r="D244" s="8">
        <f>ACOS(-TAN('Data 5day'!$E$2*PI()/180)*TAN(C244))</f>
        <v>1.4602195473266388</v>
      </c>
      <c r="E244" s="23">
        <f>('Data 5day'!C244+'Data 5day'!D244)/2</f>
        <v>25.5</v>
      </c>
      <c r="F244" s="8">
        <f t="shared" si="12"/>
        <v>0.19363585091694488</v>
      </c>
      <c r="G244" s="8">
        <f>'Data 5day'!E243*4.87/LN(67.8*'Data 5day'!$H$2-5.42)</f>
        <v>2.222716008330452</v>
      </c>
      <c r="H244" s="8">
        <f>0.6108*EXP(17.27*'Data 5day'!C244/('Data 5day'!C244+237.3))</f>
        <v>4.7547753962618131</v>
      </c>
      <c r="I244" s="8">
        <f>0.6108*EXP(17.27*'Data 5day'!D244/('Data 5day'!D244+237.3))</f>
        <v>2.1973933238855259</v>
      </c>
      <c r="J244" s="8">
        <f t="shared" si="13"/>
        <v>3.4760843600736697</v>
      </c>
      <c r="K244" s="8">
        <f>(I244*'Data 5day'!F244+H244*'Data 5day'!G244)/200</f>
        <v>1.2351908759444368</v>
      </c>
      <c r="L244" s="8">
        <f>24*60/PI()*0.0082*B244*(D244*SIN('Data 5day'!$E$2)*SIN(C244)+COS('Data 5day'!$E$2)*COS(C244)*SIN(D244))</f>
        <v>2.8818859072936065</v>
      </c>
      <c r="M244" s="8">
        <f>(0.75+2/100000*'Data 5day'!$E$3)*L244</f>
        <v>2.1913860439060584</v>
      </c>
      <c r="N244" s="8">
        <f>(0.25+0.5*(1-'Data 5day'!H244/8))*L244</f>
        <v>1.0807072152351025</v>
      </c>
      <c r="O244" s="8">
        <f t="shared" si="14"/>
        <v>0.83214455573102897</v>
      </c>
      <c r="P244" s="8">
        <f>4.903*(10^(-9))*(0.34-0.14*SQRT(K244))*(1.35*(N244/M244)-0.35)*(('Data 4day'!C244+273.16)^4+('Data 4day'!D244+273.16)^4)/2</f>
        <v>2.2476361382167567</v>
      </c>
      <c r="Q244" s="8">
        <f t="shared" si="15"/>
        <v>-1.4154915824857277</v>
      </c>
    </row>
    <row r="245" spans="1:17" x14ac:dyDescent="0.3">
      <c r="A245" s="37">
        <v>43857</v>
      </c>
      <c r="B245" s="8">
        <f>1+0.033*COS(2*'Data 5day'!A244*PI()/365)</f>
        <v>1.0297495555763523</v>
      </c>
      <c r="C245" s="8">
        <f>0.409*SIN(((2*PI()*'Data 5day'!A244)/365)-1.39)</f>
        <v>-0.33087661276889524</v>
      </c>
      <c r="D245" s="8">
        <f>ACOS(-TAN('Data 5day'!$E$2*PI()/180)*TAN(C245))</f>
        <v>1.4616798221667979</v>
      </c>
      <c r="E245" s="23">
        <f>('Data 5day'!C245+'Data 5day'!D245)/2</f>
        <v>25</v>
      </c>
      <c r="F245" s="8">
        <f t="shared" si="12"/>
        <v>0.18868182684282603</v>
      </c>
      <c r="G245" s="8">
        <f>'Data 5day'!E244*4.87/LN(67.8*'Data 5day'!$H$2-5.42)</f>
        <v>2.222716008330452</v>
      </c>
      <c r="H245" s="8">
        <f>0.6108*EXP(17.27*'Data 5day'!C245/('Data 5day'!C245+237.3))</f>
        <v>4.7547753962618131</v>
      </c>
      <c r="I245" s="8">
        <f>0.6108*EXP(17.27*'Data 5day'!D245/('Data 5day'!D245+237.3))</f>
        <v>2.0639892026604851</v>
      </c>
      <c r="J245" s="8">
        <f t="shared" si="13"/>
        <v>3.4093822994611491</v>
      </c>
      <c r="K245" s="8">
        <f>(I245*'Data 5day'!F245+H245*'Data 5day'!G245)/200</f>
        <v>1.1960377782589715</v>
      </c>
      <c r="L245" s="8">
        <f>24*60/PI()*0.0082*B245*(D245*SIN('Data 5day'!$E$2)*SIN(C245)+COS('Data 5day'!$E$2)*COS(C245)*SIN(D245))</f>
        <v>2.863918701344506</v>
      </c>
      <c r="M245" s="8">
        <f>(0.75+2/100000*'Data 5day'!$E$3)*L245</f>
        <v>2.1777237805023621</v>
      </c>
      <c r="N245" s="8">
        <f>(0.25+0.5*(1-'Data 5day'!H245/8))*L245</f>
        <v>2.1479390260083795</v>
      </c>
      <c r="O245" s="8">
        <f t="shared" si="14"/>
        <v>1.6539130500264523</v>
      </c>
      <c r="P245" s="8">
        <f>4.903*(10^(-9))*(0.34-0.14*SQRT(K245))*(1.35*(N245/M245)-0.35)*(('Data 4day'!C245+273.16)^4+('Data 4day'!D245+273.16)^4)/2</f>
        <v>7.1762502622921618</v>
      </c>
      <c r="Q245" s="8">
        <f t="shared" si="15"/>
        <v>-5.5223372122657093</v>
      </c>
    </row>
    <row r="246" spans="1:17" x14ac:dyDescent="0.3">
      <c r="A246" s="37">
        <v>43858</v>
      </c>
      <c r="B246" s="8">
        <f>1+0.033*COS(2*'Data 5day'!A245*PI()/365)</f>
        <v>1.0294993136851356</v>
      </c>
      <c r="C246" s="8">
        <f>0.409*SIN(((2*PI()*'Data 5day'!A245)/365)-1.39)</f>
        <v>-0.32668915865324738</v>
      </c>
      <c r="D246" s="8">
        <f>ACOS(-TAN('Data 5day'!$E$2*PI()/180)*TAN(C246))</f>
        <v>1.4631706221212104</v>
      </c>
      <c r="E246" s="23">
        <f>('Data 5day'!C246+'Data 5day'!D246)/2</f>
        <v>26</v>
      </c>
      <c r="F246" s="8">
        <f t="shared" si="12"/>
        <v>0.19869895242110683</v>
      </c>
      <c r="G246" s="8">
        <f>'Data 5day'!E245*4.87/LN(67.8*'Data 5day'!$H$2-5.42)</f>
        <v>3.0562345114543712</v>
      </c>
      <c r="H246" s="8">
        <f>0.6108*EXP(17.27*'Data 5day'!C246/('Data 5day'!C246+237.3))</f>
        <v>5.030147795606851</v>
      </c>
      <c r="I246" s="8">
        <f>0.6108*EXP(17.27*'Data 5day'!D246/('Data 5day'!D246+237.3))</f>
        <v>2.1973933238855259</v>
      </c>
      <c r="J246" s="8">
        <f t="shared" si="13"/>
        <v>3.6137705597461887</v>
      </c>
      <c r="K246" s="8">
        <f>(I246*'Data 5day'!F246+H246*'Data 5day'!G246)/200</f>
        <v>1.3712488494308657</v>
      </c>
      <c r="L246" s="8">
        <f>24*60/PI()*0.0082*B246*(D246*SIN('Data 5day'!$E$2)*SIN(C246)+COS('Data 5day'!$E$2)*COS(C246)*SIN(D246))</f>
        <v>2.8454202381700653</v>
      </c>
      <c r="M246" s="8">
        <f>(0.75+2/100000*'Data 5day'!$E$3)*L246</f>
        <v>2.1636575491045176</v>
      </c>
      <c r="N246" s="8">
        <f>(0.25+0.5*(1-'Data 5day'!H246/8))*L246</f>
        <v>1.7783876488562909</v>
      </c>
      <c r="O246" s="8">
        <f t="shared" si="14"/>
        <v>1.369358489619344</v>
      </c>
      <c r="P246" s="8">
        <f>4.903*(10^(-9))*(0.34-0.14*SQRT(K246))*(1.35*(N246/M246)-0.35)*(('Data 4day'!C246+273.16)^4+('Data 4day'!D246+273.16)^4)/2</f>
        <v>5.3021686563937287</v>
      </c>
      <c r="Q246" s="8">
        <f t="shared" si="15"/>
        <v>-3.9328101667743844</v>
      </c>
    </row>
    <row r="247" spans="1:17" x14ac:dyDescent="0.3">
      <c r="A247" s="37">
        <v>43859</v>
      </c>
      <c r="B247" s="8">
        <f>1+0.033*COS(2*'Data 5day'!A246*PI()/365)</f>
        <v>1.0292403305106266</v>
      </c>
      <c r="C247" s="8">
        <f>0.409*SIN(((2*PI()*'Data 5day'!A246)/365)-1.39)</f>
        <v>-0.32240489948936107</v>
      </c>
      <c r="D247" s="8">
        <f>ACOS(-TAN('Data 5day'!$E$2*PI()/180)*TAN(C247))</f>
        <v>1.4646912673381665</v>
      </c>
      <c r="E247" s="23">
        <f>('Data 5day'!C247+'Data 5day'!D247)/2</f>
        <v>26.5</v>
      </c>
      <c r="F247" s="8">
        <f t="shared" si="12"/>
        <v>0.20387302489183121</v>
      </c>
      <c r="G247" s="8">
        <f>'Data 5day'!E246*4.87/LN(67.8*'Data 5day'!$H$2-5.42)</f>
        <v>4.7232715177022104</v>
      </c>
      <c r="H247" s="8">
        <f>0.6108*EXP(17.27*'Data 5day'!C247/('Data 5day'!C247+237.3))</f>
        <v>5.030147795606851</v>
      </c>
      <c r="I247" s="8">
        <f>0.6108*EXP(17.27*'Data 5day'!D247/('Data 5day'!D247+237.3))</f>
        <v>2.3382812709274461</v>
      </c>
      <c r="J247" s="8">
        <f t="shared" si="13"/>
        <v>3.6842145332671485</v>
      </c>
      <c r="K247" s="8">
        <f>(I247*'Data 5day'!F247+H247*'Data 5day'!G247)/200</f>
        <v>1.20695116463436</v>
      </c>
      <c r="L247" s="8">
        <f>24*60/PI()*0.0082*B247*(D247*SIN('Data 5day'!$E$2)*SIN(C247)+COS('Data 5day'!$E$2)*COS(C247)*SIN(D247))</f>
        <v>2.8263903000806283</v>
      </c>
      <c r="M247" s="8">
        <f>(0.75+2/100000*'Data 5day'!$E$3)*L247</f>
        <v>2.1491871841813097</v>
      </c>
      <c r="N247" s="8">
        <f>(0.25+0.5*(1-'Data 5day'!H247/8))*L247</f>
        <v>1.4131951500403142</v>
      </c>
      <c r="O247" s="8">
        <f t="shared" si="14"/>
        <v>1.0881602655310418</v>
      </c>
      <c r="P247" s="8">
        <f>4.903*(10^(-9))*(0.34-0.14*SQRT(K247))*(1.35*(N247/M247)-0.35)*(('Data 4day'!C247+273.16)^4+('Data 4day'!D247+273.16)^4)/2</f>
        <v>3.9202068325896882</v>
      </c>
      <c r="Q247" s="8">
        <f t="shared" si="15"/>
        <v>-2.8320465670586463</v>
      </c>
    </row>
    <row r="248" spans="1:17" x14ac:dyDescent="0.3">
      <c r="A248" s="37">
        <v>43860</v>
      </c>
      <c r="B248" s="8">
        <f>1+0.033*COS(2*'Data 5day'!A247*PI()/365)</f>
        <v>1.0289726827951293</v>
      </c>
      <c r="C248" s="8">
        <f>0.409*SIN(((2*PI()*'Data 5day'!A247)/365)-1.39)</f>
        <v>-0.31802510479568846</v>
      </c>
      <c r="D248" s="8">
        <f>ACOS(-TAN('Data 5day'!$E$2*PI()/180)*TAN(C248))</f>
        <v>1.4662410759108988</v>
      </c>
      <c r="E248" s="23">
        <f>('Data 5day'!C248+'Data 5day'!D248)/2</f>
        <v>24</v>
      </c>
      <c r="F248" s="8">
        <f t="shared" si="12"/>
        <v>0.17909354902640176</v>
      </c>
      <c r="G248" s="8">
        <f>'Data 5day'!E247*4.87/LN(67.8*'Data 5day'!$H$2-5.42)</f>
        <v>3.6119135135369844</v>
      </c>
      <c r="H248" s="8">
        <f>0.6108*EXP(17.27*'Data 5day'!C248/('Data 5day'!C248+237.3))</f>
        <v>4.492592251118583</v>
      </c>
      <c r="I248" s="8">
        <f>0.6108*EXP(17.27*'Data 5day'!D248/('Data 5day'!D248+237.3))</f>
        <v>1.9377293518704448</v>
      </c>
      <c r="J248" s="8">
        <f t="shared" si="13"/>
        <v>3.2151608014945139</v>
      </c>
      <c r="K248" s="8">
        <f>(I248*'Data 5day'!F248+H248*'Data 5day'!G248)/200</f>
        <v>1.1970757626728075</v>
      </c>
      <c r="L248" s="8">
        <f>24*60/PI()*0.0082*B248*(D248*SIN('Data 5day'!$E$2)*SIN(C248)+COS('Data 5day'!$E$2)*COS(C248)*SIN(D248))</f>
        <v>2.8068288565926967</v>
      </c>
      <c r="M248" s="8">
        <f>(0.75+2/100000*'Data 5day'!$E$3)*L248</f>
        <v>2.1343126625530866</v>
      </c>
      <c r="N248" s="8">
        <f>(0.25+0.5*(1-'Data 5day'!H248/8))*L248</f>
        <v>1.9296948389074791</v>
      </c>
      <c r="O248" s="8">
        <f t="shared" si="14"/>
        <v>1.4858650259587589</v>
      </c>
      <c r="P248" s="8">
        <f>4.903*(10^(-9))*(0.34-0.14*SQRT(K248))*(1.35*(N248/M248)-0.35)*(('Data 4day'!C248+273.16)^4+('Data 4day'!D248+273.16)^4)/2</f>
        <v>6.2839885542702163</v>
      </c>
      <c r="Q248" s="8">
        <f t="shared" si="15"/>
        <v>-4.7981235283114572</v>
      </c>
    </row>
    <row r="249" spans="1:17" x14ac:dyDescent="0.3">
      <c r="A249" s="37">
        <v>43861</v>
      </c>
      <c r="B249" s="8">
        <f>1+0.033*COS(2*'Data 5day'!A248*PI()/365)</f>
        <v>1.0286964498484381</v>
      </c>
      <c r="C249" s="8">
        <f>0.409*SIN(((2*PI()*'Data 5day'!A248)/365)-1.39)</f>
        <v>-0.31355107239992103</v>
      </c>
      <c r="D249" s="8">
        <f>ACOS(-TAN('Data 5day'!$E$2*PI()/180)*TAN(C249))</f>
        <v>1.4678193646659576</v>
      </c>
      <c r="E249" s="23">
        <f>('Data 5day'!C249+'Data 5day'!D249)/2</f>
        <v>24</v>
      </c>
      <c r="F249" s="8">
        <f t="shared" si="12"/>
        <v>0.17909354902640176</v>
      </c>
      <c r="G249" s="8">
        <f>'Data 5day'!E248*4.87/LN(67.8*'Data 5day'!$H$2-5.42)</f>
        <v>3.334074012495678</v>
      </c>
      <c r="H249" s="8">
        <f>0.6108*EXP(17.27*'Data 5day'!C249/('Data 5day'!C249+237.3))</f>
        <v>4.492592251118583</v>
      </c>
      <c r="I249" s="8">
        <f>0.6108*EXP(17.27*'Data 5day'!D249/('Data 5day'!D249+237.3))</f>
        <v>1.9377293518704448</v>
      </c>
      <c r="J249" s="8">
        <f t="shared" si="13"/>
        <v>3.2151608014945139</v>
      </c>
      <c r="K249" s="8">
        <f>(I249*'Data 5day'!F249+H249*'Data 5day'!G249)/200</f>
        <v>1.2578616674171226</v>
      </c>
      <c r="L249" s="8">
        <f>24*60/PI()*0.0082*B249*(D249*SIN('Data 5day'!$E$2)*SIN(C249)+COS('Data 5day'!$E$2)*COS(C249)*SIN(D249))</f>
        <v>2.7867360746780894</v>
      </c>
      <c r="M249" s="8">
        <f>(0.75+2/100000*'Data 5day'!$E$3)*L249</f>
        <v>2.1190341111852189</v>
      </c>
      <c r="N249" s="8">
        <f>(0.25+0.5*(1-'Data 5day'!H249/8))*L249</f>
        <v>1.9158810513411864</v>
      </c>
      <c r="O249" s="8">
        <f t="shared" si="14"/>
        <v>1.4752284095327135</v>
      </c>
      <c r="P249" s="8">
        <f>4.903*(10^(-9))*(0.34-0.14*SQRT(K249))*(1.35*(N249/M249)-0.35)*(('Data 4day'!C249+273.16)^4+('Data 4day'!D249+273.16)^4)/2</f>
        <v>6.1547981712974327</v>
      </c>
      <c r="Q249" s="8">
        <f t="shared" si="15"/>
        <v>-4.6795697617647196</v>
      </c>
    </row>
    <row r="250" spans="1:17" x14ac:dyDescent="0.3">
      <c r="A250" s="37">
        <v>43862</v>
      </c>
      <c r="B250" s="8">
        <f>1+0.033*COS(2*'Data 5day'!A249*PI()/365)</f>
        <v>1.0284117135243369</v>
      </c>
      <c r="C250" s="8">
        <f>0.409*SIN(((2*PI()*'Data 5day'!A249)/365)-1.39)</f>
        <v>-0.30898412805441511</v>
      </c>
      <c r="D250" s="8">
        <f>ACOS(-TAN('Data 5day'!$E$2*PI()/180)*TAN(C250))</f>
        <v>1.4694254499227239</v>
      </c>
      <c r="E250" s="23">
        <f>('Data 5day'!C250+'Data 5day'!D250)/2</f>
        <v>24</v>
      </c>
      <c r="F250" s="8">
        <f t="shared" si="12"/>
        <v>0.17909354902640176</v>
      </c>
      <c r="G250" s="8">
        <f>'Data 5day'!E249*4.87/LN(67.8*'Data 5day'!$H$2-5.42)</f>
        <v>2.7783950104130644</v>
      </c>
      <c r="H250" s="8">
        <f>0.6108*EXP(17.27*'Data 5day'!C250/('Data 5day'!C250+237.3))</f>
        <v>4.492592251118583</v>
      </c>
      <c r="I250" s="8">
        <f>0.6108*EXP(17.27*'Data 5day'!D250/('Data 5day'!D250+237.3))</f>
        <v>1.9377293518704448</v>
      </c>
      <c r="J250" s="8">
        <f t="shared" si="13"/>
        <v>3.2151608014945139</v>
      </c>
      <c r="K250" s="8">
        <f>(I250*'Data 5day'!F250+H250*'Data 5day'!G250)/200</f>
        <v>1.2393476609957919</v>
      </c>
      <c r="L250" s="8">
        <f>24*60/PI()*0.0082*B250*(D250*SIN('Data 5day'!$E$2)*SIN(C250)+COS('Data 5day'!$E$2)*COS(C250)*SIN(D250))</f>
        <v>2.7661123287729774</v>
      </c>
      <c r="M250" s="8">
        <f>(0.75+2/100000*'Data 5day'!$E$3)*L250</f>
        <v>2.1033518147989718</v>
      </c>
      <c r="N250" s="8">
        <f>(0.25+0.5*(1-'Data 5day'!H250/8))*L250</f>
        <v>1.901702226031422</v>
      </c>
      <c r="O250" s="8">
        <f t="shared" si="14"/>
        <v>1.4643107140441951</v>
      </c>
      <c r="P250" s="8">
        <f>4.903*(10^(-9))*(0.34-0.14*SQRT(K250))*(1.35*(N250/M250)-0.35)*(('Data 4day'!C250+273.16)^4+('Data 4day'!D250+273.16)^4)/2</f>
        <v>6.1938094462112181</v>
      </c>
      <c r="Q250" s="8">
        <f t="shared" si="15"/>
        <v>-4.7294987321670234</v>
      </c>
    </row>
    <row r="251" spans="1:17" x14ac:dyDescent="0.3">
      <c r="A251" s="37">
        <v>43863</v>
      </c>
      <c r="B251" s="8">
        <f>1+0.033*COS(2*'Data 5day'!A250*PI()/365)</f>
        <v>1.0281185581963432</v>
      </c>
      <c r="C251" s="8">
        <f>0.409*SIN(((2*PI()*'Data 5day'!A250)/365)-1.39)</f>
        <v>-0.30432562504334304</v>
      </c>
      <c r="D251" s="8">
        <f>ACOS(-TAN('Data 5day'!$E$2*PI()/180)*TAN(C251))</f>
        <v>1.471058648222757</v>
      </c>
      <c r="E251" s="23">
        <f>('Data 5day'!C251+'Data 5day'!D251)/2</f>
        <v>24</v>
      </c>
      <c r="F251" s="8">
        <f t="shared" si="12"/>
        <v>0.17909354902640176</v>
      </c>
      <c r="G251" s="8">
        <f>'Data 5day'!E250*4.87/LN(67.8*'Data 5day'!$H$2-5.42)</f>
        <v>3.8897530145782908</v>
      </c>
      <c r="H251" s="8">
        <f>0.6108*EXP(17.27*'Data 5day'!C251/('Data 5day'!C251+237.3))</f>
        <v>4.7547753962618131</v>
      </c>
      <c r="I251" s="8">
        <f>0.6108*EXP(17.27*'Data 5day'!D251/('Data 5day'!D251+237.3))</f>
        <v>1.8182866804855506</v>
      </c>
      <c r="J251" s="8">
        <f t="shared" si="13"/>
        <v>3.2865310383736821</v>
      </c>
      <c r="K251" s="8">
        <f>(I251*'Data 5day'!F251+H251*'Data 5day'!G251)/200</f>
        <v>1.3803913710424722</v>
      </c>
      <c r="L251" s="8">
        <f>24*60/PI()*0.0082*B251*(D251*SIN('Data 5day'!$E$2)*SIN(C251)+COS('Data 5day'!$E$2)*COS(C251)*SIN(D251))</f>
        <v>2.7449582105232877</v>
      </c>
      <c r="M251" s="8">
        <f>(0.75+2/100000*'Data 5day'!$E$3)*L251</f>
        <v>2.0872662232819077</v>
      </c>
      <c r="N251" s="8">
        <f>(0.25+0.5*(1-'Data 5day'!H251/8))*L251</f>
        <v>1.5440389934193492</v>
      </c>
      <c r="O251" s="8">
        <f t="shared" si="14"/>
        <v>1.188910024932899</v>
      </c>
      <c r="P251" s="8">
        <f>4.903*(10^(-9))*(0.34-0.14*SQRT(K251))*(1.35*(N251/M251)-0.35)*(('Data 4day'!C251+273.16)^4+('Data 4day'!D251+273.16)^4)/2</f>
        <v>4.3715086690710088</v>
      </c>
      <c r="Q251" s="8">
        <f t="shared" si="15"/>
        <v>-3.1825986441381096</v>
      </c>
    </row>
    <row r="252" spans="1:17" x14ac:dyDescent="0.3">
      <c r="A252" s="37">
        <v>43864</v>
      </c>
      <c r="B252" s="8">
        <f>1+0.033*COS(2*'Data 5day'!A251*PI()/365)</f>
        <v>1.0278170707327079</v>
      </c>
      <c r="C252" s="8">
        <f>0.409*SIN(((2*PI()*'Data 5day'!A251)/365)-1.39)</f>
        <v>-0.2995769437816857</v>
      </c>
      <c r="D252" s="8">
        <f>ACOS(-TAN('Data 5day'!$E$2*PI()/180)*TAN(C252))</f>
        <v>1.4727182770278304</v>
      </c>
      <c r="E252" s="23">
        <f>('Data 5day'!C252+'Data 5day'!D252)/2</f>
        <v>24</v>
      </c>
      <c r="F252" s="8">
        <f t="shared" si="12"/>
        <v>0.17909354902640176</v>
      </c>
      <c r="G252" s="8">
        <f>'Data 5day'!E251*4.87/LN(67.8*'Data 5day'!$H$2-5.42)</f>
        <v>5.5567900208261287</v>
      </c>
      <c r="H252" s="8">
        <f>0.6108*EXP(17.27*'Data 5day'!C252/('Data 5day'!C252+237.3))</f>
        <v>4.492592251118583</v>
      </c>
      <c r="I252" s="8">
        <f>0.6108*EXP(17.27*'Data 5day'!D252/('Data 5day'!D252+237.3))</f>
        <v>1.9377293518704448</v>
      </c>
      <c r="J252" s="8">
        <f t="shared" si="13"/>
        <v>3.2151608014945139</v>
      </c>
      <c r="K252" s="8">
        <f>(I252*'Data 5day'!F252+H252*'Data 5day'!G252)/200</f>
        <v>1.4093627042811829</v>
      </c>
      <c r="L252" s="8">
        <f>24*60/PI()*0.0082*B252*(D252*SIN('Data 5day'!$E$2)*SIN(C252)+COS('Data 5day'!$E$2)*COS(C252)*SIN(D252))</f>
        <v>2.7232745382438632</v>
      </c>
      <c r="M252" s="8">
        <f>(0.75+2/100000*'Data 5day'!$E$3)*L252</f>
        <v>2.0707779588806337</v>
      </c>
      <c r="N252" s="8">
        <f>(0.25+0.5*(1-'Data 5day'!H252/8))*L252</f>
        <v>1.7020465864024146</v>
      </c>
      <c r="O252" s="8">
        <f t="shared" si="14"/>
        <v>1.3105758715298592</v>
      </c>
      <c r="P252" s="8">
        <f>4.903*(10^(-9))*(0.34-0.14*SQRT(K252))*(1.35*(N252/M252)-0.35)*(('Data 4day'!C252+273.16)^4+('Data 4day'!D252+273.16)^4)/2</f>
        <v>4.9919485344928827</v>
      </c>
      <c r="Q252" s="8">
        <f t="shared" si="15"/>
        <v>-3.6813726629630237</v>
      </c>
    </row>
    <row r="253" spans="1:17" x14ac:dyDescent="0.3">
      <c r="A253" s="37">
        <v>43865</v>
      </c>
      <c r="B253" s="8">
        <f>1+0.033*COS(2*'Data 5day'!A252*PI()/365)</f>
        <v>1.0275073404706727</v>
      </c>
      <c r="C253" s="8">
        <f>0.409*SIN(((2*PI()*'Data 5day'!A252)/365)-1.39)</f>
        <v>-0.29473949140618588</v>
      </c>
      <c r="D253" s="8">
        <f>ACOS(-TAN('Data 5day'!$E$2*PI()/180)*TAN(C253))</f>
        <v>1.4744036553856603</v>
      </c>
      <c r="E253" s="23">
        <f>('Data 5day'!C253+'Data 5day'!D253)/2</f>
        <v>24</v>
      </c>
      <c r="F253" s="8">
        <f t="shared" si="12"/>
        <v>0.17909354902640176</v>
      </c>
      <c r="G253" s="8">
        <f>'Data 5day'!E252*4.87/LN(67.8*'Data 5day'!$H$2-5.42)</f>
        <v>5.2789505197848232</v>
      </c>
      <c r="H253" s="8">
        <f>0.6108*EXP(17.27*'Data 5day'!C253/('Data 5day'!C253+237.3))</f>
        <v>4.492592251118583</v>
      </c>
      <c r="I253" s="8">
        <f>0.6108*EXP(17.27*'Data 5day'!D253/('Data 5day'!D253+237.3))</f>
        <v>1.9377293518704448</v>
      </c>
      <c r="J253" s="8">
        <f t="shared" si="13"/>
        <v>3.2151608014945139</v>
      </c>
      <c r="K253" s="8">
        <f>(I253*'Data 5day'!F253+H253*'Data 5day'!G253)/200</f>
        <v>1.2133673884546234</v>
      </c>
      <c r="L253" s="8">
        <f>24*60/PI()*0.0082*B253*(D253*SIN('Data 5day'!$E$2)*SIN(C253)+COS('Data 5day'!$E$2)*COS(C253)*SIN(D253))</f>
        <v>2.701062366069666</v>
      </c>
      <c r="M253" s="8">
        <f>(0.75+2/100000*'Data 5day'!$E$3)*L253</f>
        <v>2.053887823159374</v>
      </c>
      <c r="N253" s="8">
        <f>(0.25+0.5*(1-'Data 5day'!H253/8))*L253</f>
        <v>1.8569803766728954</v>
      </c>
      <c r="O253" s="8">
        <f t="shared" si="14"/>
        <v>1.4298748900381295</v>
      </c>
      <c r="P253" s="8">
        <f>4.903*(10^(-9))*(0.34-0.14*SQRT(K253))*(1.35*(N253/M253)-0.35)*(('Data 4day'!C253+273.16)^4+('Data 4day'!D253+273.16)^4)/2</f>
        <v>6.1597888577842417</v>
      </c>
      <c r="Q253" s="8">
        <f t="shared" si="15"/>
        <v>-4.7299139677461124</v>
      </c>
    </row>
    <row r="254" spans="1:17" x14ac:dyDescent="0.3">
      <c r="A254" s="37">
        <v>43866</v>
      </c>
      <c r="B254" s="8">
        <f>1+0.033*COS(2*'Data 5day'!A253*PI()/365)</f>
        <v>1.0271894591899993</v>
      </c>
      <c r="C254" s="8">
        <f>0.409*SIN(((2*PI()*'Data 5day'!A253)/365)-1.39)</f>
        <v>-0.28981470135838322</v>
      </c>
      <c r="D254" s="8">
        <f>ACOS(-TAN('Data 5day'!$E$2*PI()/180)*TAN(C254))</f>
        <v>1.476114104562479</v>
      </c>
      <c r="E254" s="23">
        <f>('Data 5day'!C254+'Data 5day'!D254)/2</f>
        <v>24</v>
      </c>
      <c r="F254" s="8">
        <f t="shared" si="12"/>
        <v>0.17909354902640176</v>
      </c>
      <c r="G254" s="8">
        <f>'Data 5day'!E253*4.87/LN(67.8*'Data 5day'!$H$2-5.42)</f>
        <v>5.0011110187435168</v>
      </c>
      <c r="H254" s="8">
        <f>0.6108*EXP(17.27*'Data 5day'!C254/('Data 5day'!C254+237.3))</f>
        <v>4.492592251118583</v>
      </c>
      <c r="I254" s="8">
        <f>0.6108*EXP(17.27*'Data 5day'!D254/('Data 5day'!D254+237.3))</f>
        <v>1.9377293518704448</v>
      </c>
      <c r="J254" s="8">
        <f t="shared" si="13"/>
        <v>3.2151608014945139</v>
      </c>
      <c r="K254" s="8">
        <f>(I254*'Data 5day'!F254+H254*'Data 5day'!G254)/200</f>
        <v>1.2587249545144963</v>
      </c>
      <c r="L254" s="8">
        <f>24*60/PI()*0.0082*B254*(D254*SIN('Data 5day'!$E$2)*SIN(C254)+COS('Data 5day'!$E$2)*COS(C254)*SIN(D254))</f>
        <v>2.6783229927782526</v>
      </c>
      <c r="M254" s="8">
        <f>(0.75+2/100000*'Data 5day'!$E$3)*L254</f>
        <v>2.0365968037085831</v>
      </c>
      <c r="N254" s="8">
        <f>(0.25+0.5*(1-'Data 5day'!H254/8))*L254</f>
        <v>1.5065566834377671</v>
      </c>
      <c r="O254" s="8">
        <f t="shared" si="14"/>
        <v>1.1600486462470807</v>
      </c>
      <c r="P254" s="8">
        <f>4.903*(10^(-9))*(0.34-0.14*SQRT(K254))*(1.35*(N254/M254)-0.35)*(('Data 4day'!C254+273.16)^4+('Data 4day'!D254+273.16)^4)/2</f>
        <v>4.523315353192463</v>
      </c>
      <c r="Q254" s="8">
        <f t="shared" si="15"/>
        <v>-3.3632667069453825</v>
      </c>
    </row>
    <row r="255" spans="1:17" x14ac:dyDescent="0.3">
      <c r="A255" s="37">
        <v>43867</v>
      </c>
      <c r="B255" s="8">
        <f>1+0.033*COS(2*'Data 5day'!A254*PI()/365)</f>
        <v>1.0268635210857713</v>
      </c>
      <c r="C255" s="8">
        <f>0.409*SIN(((2*PI()*'Data 5day'!A254)/365)-1.39)</f>
        <v>-0.28480403295985457</v>
      </c>
      <c r="D255" s="8">
        <f>ACOS(-TAN('Data 5day'!$E$2*PI()/180)*TAN(C255))</f>
        <v>1.4778489486417523</v>
      </c>
      <c r="E255" s="23">
        <f>('Data 5day'!C255+'Data 5day'!D255)/2</f>
        <v>25</v>
      </c>
      <c r="F255" s="8">
        <f t="shared" si="12"/>
        <v>0.18868182684282603</v>
      </c>
      <c r="G255" s="8">
        <f>'Data 5day'!E254*4.87/LN(67.8*'Data 5day'!$H$2-5.42)</f>
        <v>4.445432016660904</v>
      </c>
      <c r="H255" s="8">
        <f>0.6108*EXP(17.27*'Data 5day'!C255/('Data 5day'!C255+237.3))</f>
        <v>4.492592251118583</v>
      </c>
      <c r="I255" s="8">
        <f>0.6108*EXP(17.27*'Data 5day'!D255/('Data 5day'!D255+237.3))</f>
        <v>2.1973933238855259</v>
      </c>
      <c r="J255" s="8">
        <f t="shared" si="13"/>
        <v>3.3449927875020542</v>
      </c>
      <c r="K255" s="8">
        <f>(I255*'Data 5day'!F255+H255*'Data 5day'!G255)/200</f>
        <v>1.3445828294696105</v>
      </c>
      <c r="L255" s="8">
        <f>24*60/PI()*0.0082*B255*(D255*SIN('Data 5day'!$E$2)*SIN(C255)+COS('Data 5day'!$E$2)*COS(C255)*SIN(D255))</f>
        <v>2.6550579702637247</v>
      </c>
      <c r="M255" s="8">
        <f>(0.75+2/100000*'Data 5day'!$E$3)*L255</f>
        <v>2.0189060805885362</v>
      </c>
      <c r="N255" s="8">
        <f>(0.25+0.5*(1-'Data 5day'!H255/8))*L255</f>
        <v>1.3275289851318623</v>
      </c>
      <c r="O255" s="8">
        <f t="shared" si="14"/>
        <v>1.0221973185515341</v>
      </c>
      <c r="P255" s="8">
        <f>4.903*(10^(-9))*(0.34-0.14*SQRT(K255))*(1.35*(N255/M255)-0.35)*(('Data 4day'!C255+273.16)^4+('Data 4day'!D255+273.16)^4)/2</f>
        <v>3.6380838547885124</v>
      </c>
      <c r="Q255" s="8">
        <f t="shared" si="15"/>
        <v>-2.6158865362369781</v>
      </c>
    </row>
    <row r="256" spans="1:17" x14ac:dyDescent="0.3">
      <c r="A256" s="37">
        <v>43868</v>
      </c>
      <c r="B256" s="8">
        <f>1+0.033*COS(2*'Data 5day'!A255*PI()/365)</f>
        <v>1.0265296227404832</v>
      </c>
      <c r="C256" s="8">
        <f>0.409*SIN(((2*PI()*'Data 5day'!A255)/365)-1.39)</f>
        <v>-0.27970897097978542</v>
      </c>
      <c r="D256" s="8">
        <f>ACOS(-TAN('Data 5day'!$E$2*PI()/180)*TAN(C256))</f>
        <v>1.4796075150884784</v>
      </c>
      <c r="E256" s="23">
        <f>('Data 5day'!C256+'Data 5day'!D256)/2</f>
        <v>26</v>
      </c>
      <c r="F256" s="8">
        <f t="shared" si="12"/>
        <v>0.19869895242110683</v>
      </c>
      <c r="G256" s="8">
        <f>'Data 5day'!E255*4.87/LN(67.8*'Data 5day'!$H$2-5.42)</f>
        <v>3.334074012495678</v>
      </c>
      <c r="H256" s="8">
        <f>0.6108*EXP(17.27*'Data 5day'!C256/('Data 5day'!C256+237.3))</f>
        <v>4.7547753962618131</v>
      </c>
      <c r="I256" s="8">
        <f>0.6108*EXP(17.27*'Data 5day'!D256/('Data 5day'!D256+237.3))</f>
        <v>2.3382812709274461</v>
      </c>
      <c r="J256" s="8">
        <f t="shared" si="13"/>
        <v>3.5465283335946296</v>
      </c>
      <c r="K256" s="8">
        <f>(I256*'Data 5day'!F256+H256*'Data 5day'!G256)/200</f>
        <v>1.4147006907175057</v>
      </c>
      <c r="L256" s="8">
        <f>24*60/PI()*0.0082*B256*(D256*SIN('Data 5day'!$E$2)*SIN(C256)+COS('Data 5day'!$E$2)*COS(C256)*SIN(D256))</f>
        <v>2.6312691116433555</v>
      </c>
      <c r="M256" s="8">
        <f>(0.75+2/100000*'Data 5day'!$E$3)*L256</f>
        <v>2.0008170324936074</v>
      </c>
      <c r="N256" s="8">
        <f>(0.25+0.5*(1-'Data 5day'!H256/8))*L256</f>
        <v>1.151180236343968</v>
      </c>
      <c r="O256" s="8">
        <f t="shared" si="14"/>
        <v>0.8864087819848554</v>
      </c>
      <c r="P256" s="8">
        <f>4.903*(10^(-9))*(0.34-0.14*SQRT(K256))*(1.35*(N256/M256)-0.35)*(('Data 4day'!C256+273.16)^4+('Data 4day'!D256+273.16)^4)/2</f>
        <v>2.9142763860571259</v>
      </c>
      <c r="Q256" s="8">
        <f t="shared" si="15"/>
        <v>-2.0278676040722705</v>
      </c>
    </row>
    <row r="257" spans="1:17" x14ac:dyDescent="0.3">
      <c r="A257" s="37">
        <v>43869</v>
      </c>
      <c r="B257" s="8">
        <f>1+0.033*COS(2*'Data 5day'!A256*PI()/365)</f>
        <v>1.0261878630954209</v>
      </c>
      <c r="C257" s="8">
        <f>0.409*SIN(((2*PI()*'Data 5day'!A256)/365)-1.39)</f>
        <v>-0.27453102519500105</v>
      </c>
      <c r="D257" s="8">
        <f>ACOS(-TAN('Data 5day'!$E$2*PI()/180)*TAN(C257))</f>
        <v>1.4813891352786408</v>
      </c>
      <c r="E257" s="23">
        <f>('Data 5day'!C257+'Data 5day'!D257)/2</f>
        <v>24.5</v>
      </c>
      <c r="F257" s="8">
        <f t="shared" si="12"/>
        <v>0.18383500912050899</v>
      </c>
      <c r="G257" s="8">
        <f>'Data 5day'!E256*4.87/LN(67.8*'Data 5day'!$H$2-5.42)</f>
        <v>5.8346295218674369</v>
      </c>
      <c r="H257" s="8">
        <f>0.6108*EXP(17.27*'Data 5day'!C257/('Data 5day'!C257+237.3))</f>
        <v>4.7547753962618131</v>
      </c>
      <c r="I257" s="8">
        <f>0.6108*EXP(17.27*'Data 5day'!D257/('Data 5day'!D257+237.3))</f>
        <v>1.9377293518704448</v>
      </c>
      <c r="J257" s="8">
        <f t="shared" si="13"/>
        <v>3.346252374066129</v>
      </c>
      <c r="K257" s="8">
        <f>(I257*'Data 5day'!F257+H257*'Data 5day'!G257)/200</f>
        <v>1.4328626091337657</v>
      </c>
      <c r="L257" s="8">
        <f>24*60/PI()*0.0082*B257*(D257*SIN('Data 5day'!$E$2)*SIN(C257)+COS('Data 5day'!$E$2)*COS(C257)*SIN(D257))</f>
        <v>2.6069584989791159</v>
      </c>
      <c r="M257" s="8">
        <f>(0.75+2/100000*'Data 5day'!$E$3)*L257</f>
        <v>1.9823312426237196</v>
      </c>
      <c r="N257" s="8">
        <f>(0.25+0.5*(1-'Data 5day'!H257/8))*L257</f>
        <v>1.303479249489558</v>
      </c>
      <c r="O257" s="8">
        <f t="shared" si="14"/>
        <v>1.0036790221069596</v>
      </c>
      <c r="P257" s="8">
        <f>4.903*(10^(-9))*(0.34-0.14*SQRT(K257))*(1.35*(N257/M257)-0.35)*(('Data 4day'!C257+273.16)^4+('Data 4day'!D257+273.16)^4)/2</f>
        <v>3.6041735377180943</v>
      </c>
      <c r="Q257" s="8">
        <f t="shared" si="15"/>
        <v>-2.6004945156111345</v>
      </c>
    </row>
    <row r="258" spans="1:17" x14ac:dyDescent="0.3">
      <c r="A258" s="37">
        <v>43870</v>
      </c>
      <c r="B258" s="8">
        <f>1+0.033*COS(2*'Data 5day'!A257*PI()/365)</f>
        <v>1.0258383434213432</v>
      </c>
      <c r="C258" s="8">
        <f>0.409*SIN(((2*PI()*'Data 5day'!A257)/365)-1.39)</f>
        <v>-0.26927172994258658</v>
      </c>
      <c r="D258" s="8">
        <f>ACOS(-TAN('Data 5day'!$E$2*PI()/180)*TAN(C258))</f>
        <v>1.4831931449935254</v>
      </c>
      <c r="E258" s="23">
        <f>('Data 5day'!C258+'Data 5day'!D258)/2</f>
        <v>23.5</v>
      </c>
      <c r="F258" s="8">
        <f t="shared" si="12"/>
        <v>0.17445562008621768</v>
      </c>
      <c r="G258" s="8">
        <f>'Data 5day'!E257*4.87/LN(67.8*'Data 5day'!$H$2-5.42)</f>
        <v>3.6119135135369844</v>
      </c>
      <c r="H258" s="8">
        <f>0.6108*EXP(17.27*'Data 5day'!C258/('Data 5day'!C258+237.3))</f>
        <v>4.2430650587590133</v>
      </c>
      <c r="I258" s="8">
        <f>0.6108*EXP(17.27*'Data 5day'!D258/('Data 5day'!D258+237.3))</f>
        <v>1.9377293518704448</v>
      </c>
      <c r="J258" s="8">
        <f t="shared" si="13"/>
        <v>3.0903972053147291</v>
      </c>
      <c r="K258" s="8">
        <f>(I258*'Data 5day'!F258+H258*'Data 5day'!G258)/200</f>
        <v>1.5660713598277665</v>
      </c>
      <c r="L258" s="8">
        <f>24*60/PI()*0.0082*B258*(D258*SIN('Data 5day'!$E$2)*SIN(C258)+COS('Data 5day'!$E$2)*COS(C258)*SIN(D258))</f>
        <v>2.5821284905973769</v>
      </c>
      <c r="M258" s="8">
        <f>(0.75+2/100000*'Data 5day'!$E$3)*L258</f>
        <v>1.9634505042502453</v>
      </c>
      <c r="N258" s="8">
        <f>(0.25+0.5*(1-'Data 5day'!H258/8))*L258</f>
        <v>1.2910642452986885</v>
      </c>
      <c r="O258" s="8">
        <f t="shared" si="14"/>
        <v>0.99411946887999014</v>
      </c>
      <c r="P258" s="8">
        <f>4.903*(10^(-9))*(0.34-0.14*SQRT(K258))*(1.35*(N258/M258)-0.35)*(('Data 4day'!C258+273.16)^4+('Data 4day'!D258+273.16)^4)/2</f>
        <v>3.4236170443773322</v>
      </c>
      <c r="Q258" s="8">
        <f t="shared" si="15"/>
        <v>-2.4294975754973418</v>
      </c>
    </row>
    <row r="259" spans="1:17" x14ac:dyDescent="0.3">
      <c r="A259" s="37">
        <v>43871</v>
      </c>
      <c r="B259" s="8">
        <f>1+0.033*COS(2*'Data 5day'!A258*PI()/365)</f>
        <v>1.0254811672884725</v>
      </c>
      <c r="C259" s="8">
        <f>0.409*SIN(((2*PI()*'Data 5day'!A258)/365)-1.39)</f>
        <v>-0.26393264366523023</v>
      </c>
      <c r="D259" s="8">
        <f>ACOS(-TAN('Data 5day'!$E$2*PI()/180)*TAN(C259))</f>
        <v>1.4850188848787238</v>
      </c>
      <c r="E259" s="23">
        <f>('Data 5day'!C259+'Data 5day'!D259)/2</f>
        <v>21.5</v>
      </c>
      <c r="F259" s="8">
        <f t="shared" si="12"/>
        <v>0.15690345906391895</v>
      </c>
      <c r="G259" s="8">
        <f>'Data 5day'!E258*4.87/LN(67.8*'Data 5day'!$H$2-5.42)</f>
        <v>3.8897530145782908</v>
      </c>
      <c r="H259" s="8">
        <f>0.6108*EXP(17.27*'Data 5day'!C259/('Data 5day'!C259+237.3))</f>
        <v>3.5653401758108458</v>
      </c>
      <c r="I259" s="8">
        <f>0.6108*EXP(17.27*'Data 5day'!D259/('Data 5day'!D259+237.3))</f>
        <v>1.8182866804855506</v>
      </c>
      <c r="J259" s="8">
        <f t="shared" si="13"/>
        <v>2.6918134281481985</v>
      </c>
      <c r="K259" s="8">
        <f>(I259*'Data 5day'!F259+H259*'Data 5day'!G259)/200</f>
        <v>1.6644630490848715</v>
      </c>
      <c r="L259" s="8">
        <f>24*60/PI()*0.0082*B259*(D259*SIN('Data 5day'!$E$2)*SIN(C259)+COS('Data 5day'!$E$2)*COS(C259)*SIN(D259))</f>
        <v>2.5567817279911234</v>
      </c>
      <c r="M259" s="8">
        <f>(0.75+2/100000*'Data 5day'!$E$3)*L259</f>
        <v>1.9441768259644501</v>
      </c>
      <c r="N259" s="8">
        <f>(0.25+0.5*(1-'Data 5day'!H259/8))*L259</f>
        <v>1.2783908639955617</v>
      </c>
      <c r="O259" s="8">
        <f t="shared" si="14"/>
        <v>0.98436096527658257</v>
      </c>
      <c r="P259" s="8">
        <f>4.903*(10^(-9))*(0.34-0.14*SQRT(K259))*(1.35*(N259/M259)-0.35)*(('Data 4day'!C259+273.16)^4+('Data 4day'!D259+273.16)^4)/2</f>
        <v>3.2173639191197467</v>
      </c>
      <c r="Q259" s="8">
        <f t="shared" si="15"/>
        <v>-2.2330029538431644</v>
      </c>
    </row>
    <row r="260" spans="1:17" x14ac:dyDescent="0.3">
      <c r="A260" s="37">
        <v>43872</v>
      </c>
      <c r="B260" s="8">
        <f>1+0.033*COS(2*'Data 5day'!A259*PI()/365)</f>
        <v>1.0251164405358055</v>
      </c>
      <c r="C260" s="8">
        <f>0.409*SIN(((2*PI()*'Data 5day'!A259)/365)-1.39)</f>
        <v>-0.25851534844942292</v>
      </c>
      <c r="D260" s="8">
        <f>ACOS(-TAN('Data 5day'!$E$2*PI()/180)*TAN(C260))</f>
        <v>1.4868657008677781</v>
      </c>
      <c r="E260" s="23">
        <f>('Data 5day'!C260+'Data 5day'!D260)/2</f>
        <v>22.5</v>
      </c>
      <c r="F260" s="8">
        <f t="shared" si="12"/>
        <v>0.16548316037309996</v>
      </c>
      <c r="G260" s="8">
        <f>'Data 5day'!E259*4.87/LN(67.8*'Data 5day'!$H$2-5.42)</f>
        <v>4.1675925156195976</v>
      </c>
      <c r="H260" s="8">
        <f>0.6108*EXP(17.27*'Data 5day'!C260/('Data 5day'!C260+237.3))</f>
        <v>4.0056776000859209</v>
      </c>
      <c r="I260" s="8">
        <f>0.6108*EXP(17.27*'Data 5day'!D260/('Data 5day'!D260+237.3))</f>
        <v>1.8182866804855506</v>
      </c>
      <c r="J260" s="8">
        <f t="shared" si="13"/>
        <v>2.911982140285736</v>
      </c>
      <c r="K260" s="8">
        <f>(I260*'Data 5day'!F260+H260*'Data 5day'!G260)/200</f>
        <v>1.6339925232248322</v>
      </c>
      <c r="L260" s="8">
        <f>24*60/PI()*0.0082*B260*(D260*SIN('Data 5day'!$E$2)*SIN(C260)+COS('Data 5day'!$E$2)*COS(C260)*SIN(D260))</f>
        <v>2.5309211422901114</v>
      </c>
      <c r="M260" s="8">
        <f>(0.75+2/100000*'Data 5day'!$E$3)*L260</f>
        <v>1.9245124365974007</v>
      </c>
      <c r="N260" s="8">
        <f>(0.25+0.5*(1-'Data 5day'!H260/8))*L260</f>
        <v>1.5818257139313197</v>
      </c>
      <c r="O260" s="8">
        <f t="shared" si="14"/>
        <v>1.2180057997271161</v>
      </c>
      <c r="P260" s="8">
        <f>4.903*(10^(-9))*(0.34-0.14*SQRT(K260))*(1.35*(N260/M260)-0.35)*(('Data 4day'!C260+273.16)^4+('Data 4day'!D260+273.16)^4)/2</f>
        <v>4.5964176545044779</v>
      </c>
      <c r="Q260" s="8">
        <f t="shared" si="15"/>
        <v>-3.3784118547773616</v>
      </c>
    </row>
    <row r="261" spans="1:17" x14ac:dyDescent="0.3">
      <c r="A261" s="37">
        <v>43873</v>
      </c>
      <c r="B261" s="8">
        <f>1+0.033*COS(2*'Data 5day'!A260*PI()/365)</f>
        <v>1.0247442712397508</v>
      </c>
      <c r="C261" s="8">
        <f>0.409*SIN(((2*PI()*'Data 5day'!A260)/365)-1.39)</f>
        <v>-0.25302144955665185</v>
      </c>
      <c r="D261" s="8">
        <f>ACOS(-TAN('Data 5day'!$E$2*PI()/180)*TAN(C261))</f>
        <v>1.4887329445705224</v>
      </c>
      <c r="E261" s="23">
        <f>('Data 5day'!C261+'Data 5day'!D261)/2</f>
        <v>23</v>
      </c>
      <c r="F261" s="8">
        <f t="shared" si="12"/>
        <v>0.16991941796793741</v>
      </c>
      <c r="G261" s="8">
        <f>'Data 5day'!E260*4.87/LN(67.8*'Data 5day'!$H$2-5.42)</f>
        <v>4.1675925156195976</v>
      </c>
      <c r="H261" s="8">
        <f>0.6108*EXP(17.27*'Data 5day'!C261/('Data 5day'!C261+237.3))</f>
        <v>4.0056776000859209</v>
      </c>
      <c r="I261" s="8">
        <f>0.6108*EXP(17.27*'Data 5day'!D261/('Data 5day'!D261+237.3))</f>
        <v>1.9377293518704448</v>
      </c>
      <c r="J261" s="8">
        <f t="shared" si="13"/>
        <v>2.9717034759781829</v>
      </c>
      <c r="K261" s="8">
        <f>(I261*'Data 5day'!F261+H261*'Data 5day'!G261)/200</f>
        <v>1.5755761662836369</v>
      </c>
      <c r="L261" s="8">
        <f>24*60/PI()*0.0082*B261*(D261*SIN('Data 5day'!$E$2)*SIN(C261)+COS('Data 5day'!$E$2)*COS(C261)*SIN(D261))</f>
        <v>2.5045499602854888</v>
      </c>
      <c r="M261" s="8">
        <f>(0.75+2/100000*'Data 5day'!$E$3)*L261</f>
        <v>1.9044597898010855</v>
      </c>
      <c r="N261" s="8">
        <f>(0.25+0.5*(1-'Data 5day'!H261/8))*L261</f>
        <v>1.4088093526605874</v>
      </c>
      <c r="O261" s="8">
        <f t="shared" si="14"/>
        <v>1.0847832015486523</v>
      </c>
      <c r="P261" s="8">
        <f>4.903*(10^(-9))*(0.34-0.14*SQRT(K261))*(1.35*(N261/M261)-0.35)*(('Data 4day'!C261+273.16)^4+('Data 4day'!D261+273.16)^4)/2</f>
        <v>4.0290610511559981</v>
      </c>
      <c r="Q261" s="8">
        <f t="shared" si="15"/>
        <v>-2.9442778496073458</v>
      </c>
    </row>
    <row r="262" spans="1:17" x14ac:dyDescent="0.3">
      <c r="A262" s="37">
        <v>43874</v>
      </c>
      <c r="B262" s="8">
        <f>1+0.033*COS(2*'Data 5day'!A261*PI()/365)</f>
        <v>1.0243647696821025</v>
      </c>
      <c r="C262" s="8">
        <f>0.409*SIN(((2*PI()*'Data 5day'!A261)/365)-1.39)</f>
        <v>-0.24745257494772704</v>
      </c>
      <c r="D262" s="8">
        <f>ACOS(-TAN('Data 5day'!$E$2*PI()/180)*TAN(C262))</f>
        <v>1.4906199736262902</v>
      </c>
      <c r="E262" s="23">
        <f>('Data 5day'!C262+'Data 5day'!D262)/2</f>
        <v>24</v>
      </c>
      <c r="F262" s="8">
        <f t="shared" si="12"/>
        <v>0.17909354902640176</v>
      </c>
      <c r="G262" s="8">
        <f>'Data 5day'!E261*4.87/LN(67.8*'Data 5day'!$H$2-5.42)</f>
        <v>3.6119135135369844</v>
      </c>
      <c r="H262" s="8">
        <f>0.6108*EXP(17.27*'Data 5day'!C262/('Data 5day'!C262+237.3))</f>
        <v>4.2430650587590133</v>
      </c>
      <c r="I262" s="8">
        <f>0.6108*EXP(17.27*'Data 5day'!D262/('Data 5day'!D262+237.3))</f>
        <v>2.0639892026604851</v>
      </c>
      <c r="J262" s="8">
        <f t="shared" si="13"/>
        <v>3.1535271307097492</v>
      </c>
      <c r="K262" s="8">
        <f>(I262*'Data 5day'!F262+H262*'Data 5day'!G262)/200</f>
        <v>1.2063585226142464</v>
      </c>
      <c r="L262" s="8">
        <f>24*60/PI()*0.0082*B262*(D262*SIN('Data 5day'!$E$2)*SIN(C262)+COS('Data 5day'!$E$2)*COS(C262)*SIN(D262))</f>
        <v>2.4776717099965064</v>
      </c>
      <c r="M262" s="8">
        <f>(0.75+2/100000*'Data 5day'!$E$3)*L262</f>
        <v>1.8840215682813435</v>
      </c>
      <c r="N262" s="8">
        <f>(0.25+0.5*(1-'Data 5day'!H262/8))*L262</f>
        <v>1.5485448187478166</v>
      </c>
      <c r="O262" s="8">
        <f t="shared" si="14"/>
        <v>1.1923795104358188</v>
      </c>
      <c r="P262" s="8">
        <f>4.903*(10^(-9))*(0.34-0.14*SQRT(K262))*(1.35*(N262/M262)-0.35)*(('Data 4day'!C262+273.16)^4+('Data 4day'!D262+273.16)^4)/2</f>
        <v>5.5341309094965112</v>
      </c>
      <c r="Q262" s="8">
        <f t="shared" si="15"/>
        <v>-4.3417513990606924</v>
      </c>
    </row>
    <row r="263" spans="1:17" x14ac:dyDescent="0.3">
      <c r="A263" s="37">
        <v>43875</v>
      </c>
      <c r="B263" s="8">
        <f>1+0.033*COS(2*'Data 5day'!A262*PI()/365)</f>
        <v>1.0239780483173626</v>
      </c>
      <c r="C263" s="8">
        <f>0.409*SIN(((2*PI()*'Data 5day'!A262)/365)-1.39)</f>
        <v>-0.24181037480038131</v>
      </c>
      <c r="D263" s="8">
        <f>ACOS(-TAN('Data 5day'!$E$2*PI()/180)*TAN(C263))</f>
        <v>1.4925261520222528</v>
      </c>
      <c r="E263" s="23">
        <f>('Data 5day'!C263+'Data 5day'!D263)/2</f>
        <v>25.5</v>
      </c>
      <c r="F263" s="8">
        <f t="shared" ref="F263:F326" si="16">(4098*0.6108*EXP((17.27*E263)/(E263+237.3)))/((E263+237.3)^2)</f>
        <v>0.19363585091694488</v>
      </c>
      <c r="G263" s="8">
        <f>'Data 5day'!E262*4.87/LN(67.8*'Data 5day'!$H$2-5.42)</f>
        <v>2.7783950104130644</v>
      </c>
      <c r="H263" s="8">
        <f>0.6108*EXP(17.27*'Data 5day'!C263/('Data 5day'!C263+237.3))</f>
        <v>4.7547753962618131</v>
      </c>
      <c r="I263" s="8">
        <f>0.6108*EXP(17.27*'Data 5day'!D263/('Data 5day'!D263+237.3))</f>
        <v>2.1973933238855259</v>
      </c>
      <c r="J263" s="8">
        <f t="shared" ref="J263:J326" si="17">(H263+I263)/2</f>
        <v>3.4760843600736697</v>
      </c>
      <c r="K263" s="8">
        <f>(I263*'Data 5day'!F263+H263*'Data 5day'!G263)/200</f>
        <v>0.81247361734353019</v>
      </c>
      <c r="L263" s="8">
        <f>24*60/PI()*0.0082*B263*(D263*SIN('Data 5day'!$E$2)*SIN(C263)+COS('Data 5day'!$E$2)*COS(C263)*SIN(D263))</f>
        <v>2.4502902257680925</v>
      </c>
      <c r="M263" s="8">
        <f>(0.75+2/100000*'Data 5day'!$E$3)*L263</f>
        <v>1.8632006876740574</v>
      </c>
      <c r="N263" s="8">
        <f>(0.25+0.5*(1-'Data 5day'!H263/8))*L263</f>
        <v>1.5314313911050579</v>
      </c>
      <c r="O263" s="8">
        <f t="shared" ref="O263:O326" si="18">(1-0.23)*N263</f>
        <v>1.1792021711508947</v>
      </c>
      <c r="P263" s="8">
        <f>4.903*(10^(-9))*(0.34-0.14*SQRT(K263))*(1.35*(N263/M263)-0.35)*(('Data 4day'!C263+273.16)^4+('Data 4day'!D263+273.16)^4)/2</f>
        <v>6.3085487205565691</v>
      </c>
      <c r="Q263" s="8">
        <f t="shared" ref="Q263:Q326" si="19">O263-P263</f>
        <v>-5.1293465494056747</v>
      </c>
    </row>
    <row r="264" spans="1:17" x14ac:dyDescent="0.3">
      <c r="A264" s="37">
        <v>43876</v>
      </c>
      <c r="B264" s="8">
        <f>1+0.033*COS(2*'Data 5day'!A263*PI()/365)</f>
        <v>1.0235842217394178</v>
      </c>
      <c r="C264" s="8">
        <f>0.409*SIN(((2*PI()*'Data 5day'!A263)/365)-1.39)</f>
        <v>-0.23609652102028686</v>
      </c>
      <c r="D264" s="8">
        <f>ACOS(-TAN('Data 5day'!$E$2*PI()/180)*TAN(C264))</f>
        <v>1.4944508503772476</v>
      </c>
      <c r="E264" s="23">
        <f>('Data 5day'!C264+'Data 5day'!D264)/2</f>
        <v>26</v>
      </c>
      <c r="F264" s="8">
        <f t="shared" si="16"/>
        <v>0.19869895242110683</v>
      </c>
      <c r="G264" s="8">
        <f>'Data 5day'!E263*4.87/LN(67.8*'Data 5day'!$H$2-5.42)</f>
        <v>2.5005555093717584</v>
      </c>
      <c r="H264" s="8">
        <f>0.6108*EXP(17.27*'Data 5day'!C264/('Data 5day'!C264+237.3))</f>
        <v>4.7547753962618131</v>
      </c>
      <c r="I264" s="8">
        <f>0.6108*EXP(17.27*'Data 5day'!D264/('Data 5day'!D264+237.3))</f>
        <v>2.3382812709274461</v>
      </c>
      <c r="J264" s="8">
        <f t="shared" si="17"/>
        <v>3.5465283335946296</v>
      </c>
      <c r="K264" s="8">
        <f>(I264*'Data 5day'!F264+H264*'Data 5day'!G264)/200</f>
        <v>0.71943281598542475</v>
      </c>
      <c r="L264" s="8">
        <f>24*60/PI()*0.0082*B264*(D264*SIN('Data 5day'!$E$2)*SIN(C264)+COS('Data 5day'!$E$2)*COS(C264)*SIN(D264))</f>
        <v>2.422409652889169</v>
      </c>
      <c r="M264" s="8">
        <f>(0.75+2/100000*'Data 5day'!$E$3)*L264</f>
        <v>1.8420003000569241</v>
      </c>
      <c r="N264" s="8">
        <f>(0.25+0.5*(1-'Data 5day'!H264/8))*L264</f>
        <v>1.2112048264445845</v>
      </c>
      <c r="O264" s="8">
        <f t="shared" si="18"/>
        <v>0.93262771636233011</v>
      </c>
      <c r="P264" s="8">
        <f>4.903*(10^(-9))*(0.34-0.14*SQRT(K264))*(1.35*(N264/M264)-0.35)*(('Data 4day'!C264+273.16)^4+('Data 4day'!D264+273.16)^4)/2</f>
        <v>4.6539761896346787</v>
      </c>
      <c r="Q264" s="8">
        <f t="shared" si="19"/>
        <v>-3.7213484732723487</v>
      </c>
    </row>
    <row r="265" spans="1:17" x14ac:dyDescent="0.3">
      <c r="A265" s="37">
        <v>43877</v>
      </c>
      <c r="B265" s="8">
        <f>1+0.033*COS(2*'Data 5day'!A264*PI()/365)</f>
        <v>1.0231834066475822</v>
      </c>
      <c r="C265" s="8">
        <f>0.409*SIN(((2*PI()*'Data 5day'!A264)/365)-1.39)</f>
        <v>-0.23031270674563392</v>
      </c>
      <c r="D265" s="8">
        <f>ACOS(-TAN('Data 5day'!$E$2*PI()/180)*TAN(C265))</f>
        <v>1.4963934461915367</v>
      </c>
      <c r="E265" s="23">
        <f>('Data 5day'!C265+'Data 5day'!D265)/2</f>
        <v>26</v>
      </c>
      <c r="F265" s="8">
        <f t="shared" si="16"/>
        <v>0.19869895242110683</v>
      </c>
      <c r="G265" s="8">
        <f>'Data 5day'!E264*4.87/LN(67.8*'Data 5day'!$H$2-5.42)</f>
        <v>2.5005555093717584</v>
      </c>
      <c r="H265" s="8">
        <f>0.6108*EXP(17.27*'Data 5day'!C265/('Data 5day'!C265+237.3))</f>
        <v>5.030147795606851</v>
      </c>
      <c r="I265" s="8">
        <f>0.6108*EXP(17.27*'Data 5day'!D265/('Data 5day'!D265+237.3))</f>
        <v>2.1973933238855259</v>
      </c>
      <c r="J265" s="8">
        <f t="shared" si="17"/>
        <v>3.6137705597461887</v>
      </c>
      <c r="K265" s="8">
        <f>(I265*'Data 5day'!F265+H265*'Data 5day'!G265)/200</f>
        <v>0.91416589962057704</v>
      </c>
      <c r="L265" s="8">
        <f>24*60/PI()*0.0082*B265*(D265*SIN('Data 5day'!$E$2)*SIN(C265)+COS('Data 5day'!$E$2)*COS(C265)*SIN(D265))</f>
        <v>2.3940344517227334</v>
      </c>
      <c r="M265" s="8">
        <f>(0.75+2/100000*'Data 5day'!$E$3)*L265</f>
        <v>1.8204237970899664</v>
      </c>
      <c r="N265" s="8">
        <f>(0.25+0.5*(1-'Data 5day'!H265/8))*L265</f>
        <v>1.7955258387920501</v>
      </c>
      <c r="O265" s="8">
        <f t="shared" si="18"/>
        <v>1.3825548958698786</v>
      </c>
      <c r="P265" s="8">
        <f>4.903*(10^(-9))*(0.34-0.14*SQRT(K265))*(1.35*(N265/M265)-0.35)*(('Data 4day'!C265+273.16)^4+('Data 4day'!D265+273.16)^4)/2</f>
        <v>8.0218880212552115</v>
      </c>
      <c r="Q265" s="8">
        <f t="shared" si="19"/>
        <v>-6.6393331253853329</v>
      </c>
    </row>
    <row r="266" spans="1:17" x14ac:dyDescent="0.3">
      <c r="A266" s="37">
        <v>43878</v>
      </c>
      <c r="B266" s="8">
        <f>1+0.033*COS(2*'Data 5day'!A265*PI()/365)</f>
        <v>1.0227757218120181</v>
      </c>
      <c r="C266" s="8">
        <f>0.409*SIN(((2*PI()*'Data 5day'!A265)/365)-1.39)</f>
        <v>-0.22446064584541683</v>
      </c>
      <c r="D266" s="8">
        <f>ACOS(-TAN('Data 5day'!$E$2*PI()/180)*TAN(C266))</f>
        <v>1.4983533240630229</v>
      </c>
      <c r="E266" s="23">
        <f>('Data 5day'!C266+'Data 5day'!D266)/2</f>
        <v>26</v>
      </c>
      <c r="F266" s="8">
        <f t="shared" si="16"/>
        <v>0.19869895242110683</v>
      </c>
      <c r="G266" s="8">
        <f>'Data 5day'!E265*4.87/LN(67.8*'Data 5day'!$H$2-5.42)</f>
        <v>2.5005555093717584</v>
      </c>
      <c r="H266" s="8">
        <f>0.6108*EXP(17.27*'Data 5day'!C266/('Data 5day'!C266+237.3))</f>
        <v>5.030147795606851</v>
      </c>
      <c r="I266" s="8">
        <f>0.6108*EXP(17.27*'Data 5day'!D266/('Data 5day'!D266+237.3))</f>
        <v>2.1973933238855259</v>
      </c>
      <c r="J266" s="8">
        <f t="shared" si="17"/>
        <v>3.6137705597461887</v>
      </c>
      <c r="K266" s="8">
        <f>(I266*'Data 5day'!F266+H266*'Data 5day'!G266)/200</f>
        <v>1.0272123715540322</v>
      </c>
      <c r="L266" s="8">
        <f>24*60/PI()*0.0082*B266*(D266*SIN('Data 5day'!$E$2)*SIN(C266)+COS('Data 5day'!$E$2)*COS(C266)*SIN(D266))</f>
        <v>2.3651694013398767</v>
      </c>
      <c r="M266" s="8">
        <f>(0.75+2/100000*'Data 5day'!$E$3)*L266</f>
        <v>1.7984748127788421</v>
      </c>
      <c r="N266" s="8">
        <f>(0.25+0.5*(1-'Data 5day'!H266/8))*L266</f>
        <v>1.7738770510049076</v>
      </c>
      <c r="O266" s="8">
        <f t="shared" si="18"/>
        <v>1.3658853292737789</v>
      </c>
      <c r="P266" s="8">
        <f>4.903*(10^(-9))*(0.34-0.14*SQRT(K266))*(1.35*(N266/M266)-0.35)*(('Data 4day'!C266+273.16)^4+('Data 4day'!D266+273.16)^4)/2</f>
        <v>7.6614071318642871</v>
      </c>
      <c r="Q266" s="8">
        <f t="shared" si="19"/>
        <v>-6.2955218025905086</v>
      </c>
    </row>
    <row r="267" spans="1:17" x14ac:dyDescent="0.3">
      <c r="A267" s="37">
        <v>43879</v>
      </c>
      <c r="B267" s="8">
        <f>1+0.033*COS(2*'Data 5day'!A266*PI()/365)</f>
        <v>1.0223612880385406</v>
      </c>
      <c r="C267" s="8">
        <f>0.409*SIN(((2*PI()*'Data 5day'!A266)/365)-1.39)</f>
        <v>-0.21854207241157836</v>
      </c>
      <c r="D267" s="8">
        <f>ACOS(-TAN('Data 5day'!$E$2*PI()/180)*TAN(C267))</f>
        <v>1.5003298758705159</v>
      </c>
      <c r="E267" s="23">
        <f>('Data 5day'!C267+'Data 5day'!D267)/2</f>
        <v>26.5</v>
      </c>
      <c r="F267" s="8">
        <f t="shared" si="16"/>
        <v>0.20387302489183121</v>
      </c>
      <c r="G267" s="8">
        <f>'Data 5day'!E266*4.87/LN(67.8*'Data 5day'!$H$2-5.42)</f>
        <v>3.334074012495678</v>
      </c>
      <c r="H267" s="8">
        <f>0.6108*EXP(17.27*'Data 5day'!C267/('Data 5day'!C267+237.3))</f>
        <v>5.030147795606851</v>
      </c>
      <c r="I267" s="8">
        <f>0.6108*EXP(17.27*'Data 5day'!D267/('Data 5day'!D267+237.3))</f>
        <v>2.3382812709274461</v>
      </c>
      <c r="J267" s="8">
        <f t="shared" si="17"/>
        <v>3.6842145332671485</v>
      </c>
      <c r="K267" s="8">
        <f>(I267*'Data 5day'!F267+H267*'Data 5day'!G267)/200</f>
        <v>1.0893530235613065</v>
      </c>
      <c r="L267" s="8">
        <f>24*60/PI()*0.0082*B267*(D267*SIN('Data 5day'!$E$2)*SIN(C267)+COS('Data 5day'!$E$2)*COS(C267)*SIN(D267))</f>
        <v>2.3358196026510556</v>
      </c>
      <c r="M267" s="8">
        <f>(0.75+2/100000*'Data 5day'!$E$3)*L267</f>
        <v>1.7761572258558627</v>
      </c>
      <c r="N267" s="8">
        <f>(0.25+0.5*(1-'Data 5day'!H267/8))*L267</f>
        <v>1.7518647019882918</v>
      </c>
      <c r="O267" s="8">
        <f t="shared" si="18"/>
        <v>1.3489358205309847</v>
      </c>
      <c r="P267" s="8">
        <f>4.903*(10^(-9))*(0.34-0.14*SQRT(K267))*(1.35*(N267/M267)-0.35)*(('Data 4day'!C267+273.16)^4+('Data 4day'!D267+273.16)^4)/2</f>
        <v>7.5446419049516731</v>
      </c>
      <c r="Q267" s="8">
        <f t="shared" si="19"/>
        <v>-6.1957060844206886</v>
      </c>
    </row>
    <row r="268" spans="1:17" x14ac:dyDescent="0.3">
      <c r="A268" s="37">
        <v>43880</v>
      </c>
      <c r="B268" s="8">
        <f>1+0.033*COS(2*'Data 5day'!A267*PI()/365)</f>
        <v>1.0219402281328214</v>
      </c>
      <c r="C268" s="8">
        <f>0.409*SIN(((2*PI()*'Data 5day'!A267)/365)-1.39)</f>
        <v>-0.21255874024516014</v>
      </c>
      <c r="D268" s="8">
        <f>ACOS(-TAN('Data 5day'!$E$2*PI()/180)*TAN(C268))</f>
        <v>1.502322500924707</v>
      </c>
      <c r="E268" s="23">
        <f>('Data 5day'!C268+'Data 5day'!D268)/2</f>
        <v>26.5</v>
      </c>
      <c r="F268" s="8">
        <f t="shared" si="16"/>
        <v>0.20387302489183121</v>
      </c>
      <c r="G268" s="8">
        <f>'Data 5day'!E267*4.87/LN(67.8*'Data 5day'!$H$2-5.42)</f>
        <v>2.7783950104130644</v>
      </c>
      <c r="H268" s="8">
        <f>0.6108*EXP(17.27*'Data 5day'!C268/('Data 5day'!C268+237.3))</f>
        <v>5.030147795606851</v>
      </c>
      <c r="I268" s="8">
        <f>0.6108*EXP(17.27*'Data 5day'!D268/('Data 5day'!D268+237.3))</f>
        <v>2.3382812709274461</v>
      </c>
      <c r="J268" s="8">
        <f t="shared" si="17"/>
        <v>3.6842145332671485</v>
      </c>
      <c r="K268" s="8">
        <f>(I268*'Data 5day'!F268+H268*'Data 5day'!G268)/200</f>
        <v>1.124427242625218</v>
      </c>
      <c r="L268" s="8">
        <f>24*60/PI()*0.0082*B268*(D268*SIN('Data 5day'!$E$2)*SIN(C268)+COS('Data 5day'!$E$2)*COS(C268)*SIN(D268))</f>
        <v>2.3059904810290552</v>
      </c>
      <c r="M268" s="8">
        <f>(0.75+2/100000*'Data 5day'!$E$3)*L268</f>
        <v>1.7534751617744935</v>
      </c>
      <c r="N268" s="8">
        <f>(0.25+0.5*(1-'Data 5day'!H268/8))*L268</f>
        <v>1.7294928607717914</v>
      </c>
      <c r="O268" s="8">
        <f t="shared" si="18"/>
        <v>1.3317095027942794</v>
      </c>
      <c r="P268" s="8">
        <f>4.903*(10^(-9))*(0.34-0.14*SQRT(K268))*(1.35*(N268/M268)-0.35)*(('Data 4day'!C268+273.16)^4+('Data 4day'!D268+273.16)^4)/2</f>
        <v>7.2717963976332776</v>
      </c>
      <c r="Q268" s="8">
        <f t="shared" si="19"/>
        <v>-5.9400868948389984</v>
      </c>
    </row>
    <row r="269" spans="1:17" x14ac:dyDescent="0.3">
      <c r="A269" s="37">
        <v>43881</v>
      </c>
      <c r="B269" s="8">
        <f>1+0.033*COS(2*'Data 5day'!A268*PI()/365)</f>
        <v>1.0215126668639976</v>
      </c>
      <c r="C269" s="8">
        <f>0.409*SIN(((2*PI()*'Data 5day'!A268)/365)-1.39)</f>
        <v>-0.2065124223366139</v>
      </c>
      <c r="D269" s="8">
        <f>ACOS(-TAN('Data 5day'!$E$2*PI()/180)*TAN(C269))</f>
        <v>1.5043306060875767</v>
      </c>
      <c r="E269" s="23">
        <f>('Data 5day'!C269+'Data 5day'!D269)/2</f>
        <v>27</v>
      </c>
      <c r="F269" s="8">
        <f t="shared" si="16"/>
        <v>0.20915998442580919</v>
      </c>
      <c r="G269" s="8">
        <f>'Data 5day'!E268*4.87/LN(67.8*'Data 5day'!$H$2-5.42)</f>
        <v>3.334074012495678</v>
      </c>
      <c r="H269" s="8">
        <f>0.6108*EXP(17.27*'Data 5day'!C269/('Data 5day'!C269+237.3))</f>
        <v>5.030147795606851</v>
      </c>
      <c r="I269" s="8">
        <f>0.6108*EXP(17.27*'Data 5day'!D269/('Data 5day'!D269+237.3))</f>
        <v>2.4870053972720654</v>
      </c>
      <c r="J269" s="8">
        <f t="shared" si="17"/>
        <v>3.7585765964394584</v>
      </c>
      <c r="K269" s="8">
        <f>(I269*'Data 5day'!F269+H269*'Data 5day'!G269)/200</f>
        <v>1.1999376608074905</v>
      </c>
      <c r="L269" s="8">
        <f>24*60/PI()*0.0082*B269*(D269*SIN('Data 5day'!$E$2)*SIN(C269)+COS('Data 5day'!$E$2)*COS(C269)*SIN(D269))</f>
        <v>2.2756877884192668</v>
      </c>
      <c r="M269" s="8">
        <f>(0.75+2/100000*'Data 5day'!$E$3)*L269</f>
        <v>1.7304329943140104</v>
      </c>
      <c r="N269" s="8">
        <f>(0.25+0.5*(1-'Data 5day'!H269/8))*L269</f>
        <v>1.5645353545382459</v>
      </c>
      <c r="O269" s="8">
        <f t="shared" si="18"/>
        <v>1.2046922229944494</v>
      </c>
      <c r="P269" s="8">
        <f>4.903*(10^(-9))*(0.34-0.14*SQRT(K269))*(1.35*(N269/M269)-0.35)*(('Data 4day'!C269+273.16)^4+('Data 4day'!D269+273.16)^4)/2</f>
        <v>6.2778334808210881</v>
      </c>
      <c r="Q269" s="8">
        <f t="shared" si="19"/>
        <v>-5.0731412578266388</v>
      </c>
    </row>
    <row r="270" spans="1:17" x14ac:dyDescent="0.3">
      <c r="A270" s="37">
        <v>43882</v>
      </c>
      <c r="B270" s="8">
        <f>1+0.033*COS(2*'Data 5day'!A269*PI()/365)</f>
        <v>1.0210787309277003</v>
      </c>
      <c r="C270" s="8">
        <f>0.409*SIN(((2*PI()*'Data 5day'!A269)/365)-1.39)</f>
        <v>-0.20040491034042621</v>
      </c>
      <c r="D270" s="8">
        <f>ACOS(-TAN('Data 5day'!$E$2*PI()/180)*TAN(C270))</f>
        <v>1.5063536058610041</v>
      </c>
      <c r="E270" s="23">
        <f>('Data 5day'!C270+'Data 5day'!D270)/2</f>
        <v>24</v>
      </c>
      <c r="F270" s="8">
        <f t="shared" si="16"/>
        <v>0.17909354902640176</v>
      </c>
      <c r="G270" s="8">
        <f>'Data 5day'!E269*4.87/LN(67.8*'Data 5day'!$H$2-5.42)</f>
        <v>4.445432016660904</v>
      </c>
      <c r="H270" s="8">
        <f>0.6108*EXP(17.27*'Data 5day'!C270/('Data 5day'!C270+237.3))</f>
        <v>4.7547753962618131</v>
      </c>
      <c r="I270" s="8">
        <f>0.6108*EXP(17.27*'Data 5day'!D270/('Data 5day'!D270+237.3))</f>
        <v>1.8182866804855506</v>
      </c>
      <c r="J270" s="8">
        <f t="shared" si="17"/>
        <v>3.2865310383736821</v>
      </c>
      <c r="K270" s="8">
        <f>(I270*'Data 5day'!F270+H270*'Data 5day'!G270)/200</f>
        <v>1.211154559622319</v>
      </c>
      <c r="L270" s="8">
        <f>24*60/PI()*0.0082*B270*(D270*SIN('Data 5day'!$E$2)*SIN(C270)+COS('Data 5day'!$E$2)*COS(C270)*SIN(D270))</f>
        <v>2.2449176049340087</v>
      </c>
      <c r="M270" s="8">
        <f>(0.75+2/100000*'Data 5day'!$E$3)*L270</f>
        <v>1.7070353467918202</v>
      </c>
      <c r="N270" s="8">
        <f>(0.25+0.5*(1-'Data 5day'!H270/8))*L270</f>
        <v>1.6836882037005065</v>
      </c>
      <c r="O270" s="8">
        <f t="shared" si="18"/>
        <v>1.2964399168493901</v>
      </c>
      <c r="P270" s="8">
        <f>4.903*(10^(-9))*(0.34-0.14*SQRT(K270))*(1.35*(N270/M270)-0.35)*(('Data 4day'!C270+273.16)^4+('Data 4day'!D270+273.16)^4)/2</f>
        <v>7.0508713974102415</v>
      </c>
      <c r="Q270" s="8">
        <f t="shared" si="19"/>
        <v>-5.7544314805608519</v>
      </c>
    </row>
    <row r="271" spans="1:17" x14ac:dyDescent="0.3">
      <c r="A271" s="37">
        <v>43883</v>
      </c>
      <c r="B271" s="8">
        <f>1+0.033*COS(2*'Data 5day'!A270*PI()/365)</f>
        <v>1.020638548908513</v>
      </c>
      <c r="C271" s="8">
        <f>0.409*SIN(((2*PI()*'Data 5day'!A270)/365)-1.39)</f>
        <v>-0.19423801404421248</v>
      </c>
      <c r="D271" s="8">
        <f>ACOS(-TAN('Data 5day'!$E$2*PI()/180)*TAN(C271))</f>
        <v>1.5083909224453973</v>
      </c>
      <c r="E271" s="23">
        <f>('Data 5day'!C271+'Data 5day'!D271)/2</f>
        <v>24</v>
      </c>
      <c r="F271" s="8">
        <f t="shared" si="16"/>
        <v>0.17909354902640176</v>
      </c>
      <c r="G271" s="8">
        <f>'Data 5day'!E270*4.87/LN(67.8*'Data 5day'!$H$2-5.42)</f>
        <v>5.0011110187435168</v>
      </c>
      <c r="H271" s="8">
        <f>0.6108*EXP(17.27*'Data 5day'!C271/('Data 5day'!C271+237.3))</f>
        <v>4.7547753962618131</v>
      </c>
      <c r="I271" s="8">
        <f>0.6108*EXP(17.27*'Data 5day'!D271/('Data 5day'!D271+237.3))</f>
        <v>1.8182866804855506</v>
      </c>
      <c r="J271" s="8">
        <f t="shared" si="17"/>
        <v>3.2865310383736821</v>
      </c>
      <c r="K271" s="8">
        <f>(I271*'Data 5day'!F271+H271*'Data 5day'!G271)/200</f>
        <v>0.90627533276625993</v>
      </c>
      <c r="L271" s="8">
        <f>24*60/PI()*0.0082*B271*(D271*SIN('Data 5day'!$E$2)*SIN(C271)+COS('Data 5day'!$E$2)*COS(C271)*SIN(D271))</f>
        <v>2.2136863399287785</v>
      </c>
      <c r="M271" s="8">
        <f>(0.75+2/100000*'Data 5day'!$E$3)*L271</f>
        <v>1.6832870928818431</v>
      </c>
      <c r="N271" s="8">
        <f>(0.25+0.5*(1-'Data 5day'!H271/8))*L271</f>
        <v>1.6602647549465839</v>
      </c>
      <c r="O271" s="8">
        <f t="shared" si="18"/>
        <v>1.2784038613088695</v>
      </c>
      <c r="P271" s="8">
        <f>4.903*(10^(-9))*(0.34-0.14*SQRT(K271))*(1.35*(N271/M271)-0.35)*(('Data 4day'!C271+273.16)^4+('Data 4day'!D271+273.16)^4)/2</f>
        <v>7.8394991611630322</v>
      </c>
      <c r="Q271" s="8">
        <f t="shared" si="19"/>
        <v>-6.5610952998541627</v>
      </c>
    </row>
    <row r="272" spans="1:17" x14ac:dyDescent="0.3">
      <c r="A272" s="37">
        <v>43884</v>
      </c>
      <c r="B272" s="8">
        <f>1+0.033*COS(2*'Data 5day'!A271*PI()/365)</f>
        <v>1.020192251241868</v>
      </c>
      <c r="C272" s="8">
        <f>0.409*SIN(((2*PI()*'Data 5day'!A271)/365)-1.39)</f>
        <v>-0.18801356083243778</v>
      </c>
      <c r="D272" s="8">
        <f>ACOS(-TAN('Data 5day'!$E$2*PI()/180)*TAN(C272))</f>
        <v>1.5104419857692091</v>
      </c>
      <c r="E272" s="23">
        <f>('Data 5day'!C272+'Data 5day'!D272)/2</f>
        <v>24</v>
      </c>
      <c r="F272" s="8">
        <f t="shared" si="16"/>
        <v>0.17909354902640176</v>
      </c>
      <c r="G272" s="8">
        <f>'Data 5day'!E271*4.87/LN(67.8*'Data 5day'!$H$2-5.42)</f>
        <v>4.7232715177022104</v>
      </c>
      <c r="H272" s="8">
        <f>0.6108*EXP(17.27*'Data 5day'!C272/('Data 5day'!C272+237.3))</f>
        <v>4.7547753962618131</v>
      </c>
      <c r="I272" s="8">
        <f>0.6108*EXP(17.27*'Data 5day'!D272/('Data 5day'!D272+237.3))</f>
        <v>1.8182866804855506</v>
      </c>
      <c r="J272" s="8">
        <f t="shared" si="17"/>
        <v>3.2865310383736821</v>
      </c>
      <c r="K272" s="8">
        <f>(I272*'Data 5day'!F272+H272*'Data 5day'!G272)/200</f>
        <v>0.83286311487185349</v>
      </c>
      <c r="L272" s="8">
        <f>24*60/PI()*0.0082*B272*(D272*SIN('Data 5day'!$E$2)*SIN(C272)+COS('Data 5day'!$E$2)*COS(C272)*SIN(D272))</f>
        <v>2.182000732559441</v>
      </c>
      <c r="M272" s="8">
        <f>(0.75+2/100000*'Data 5day'!$E$3)*L272</f>
        <v>1.6591933570381989</v>
      </c>
      <c r="N272" s="8">
        <f>(0.25+0.5*(1-'Data 5day'!H272/8))*L272</f>
        <v>1.6365005494195808</v>
      </c>
      <c r="O272" s="8">
        <f t="shared" si="18"/>
        <v>1.2601054230530773</v>
      </c>
      <c r="P272" s="8">
        <f>4.903*(10^(-9))*(0.34-0.14*SQRT(K272))*(1.35*(N272/M272)-0.35)*(('Data 4day'!C272+273.16)^4+('Data 4day'!D272+273.16)^4)/2</f>
        <v>7.9988854849707689</v>
      </c>
      <c r="Q272" s="8">
        <f t="shared" si="19"/>
        <v>-6.7387800619176916</v>
      </c>
    </row>
    <row r="273" spans="1:17" x14ac:dyDescent="0.3">
      <c r="A273" s="37">
        <v>43885</v>
      </c>
      <c r="B273" s="8">
        <f>1+0.033*COS(2*'Data 5day'!A272*PI()/365)</f>
        <v>1.0197399701753953</v>
      </c>
      <c r="C273" s="8">
        <f>0.409*SIN(((2*PI()*'Data 5day'!A272)/365)-1.39)</f>
        <v>-0.18173339514492348</v>
      </c>
      <c r="D273" s="8">
        <f>ACOS(-TAN('Data 5day'!$E$2*PI()/180)*TAN(C273))</f>
        <v>1.5125062334902299</v>
      </c>
      <c r="E273" s="23">
        <f>('Data 5day'!C273+'Data 5day'!D273)/2</f>
        <v>24.5</v>
      </c>
      <c r="F273" s="8">
        <f t="shared" si="16"/>
        <v>0.18383500912050899</v>
      </c>
      <c r="G273" s="8">
        <f>'Data 5day'!E272*4.87/LN(67.8*'Data 5day'!$H$2-5.42)</f>
        <v>4.7232715177022104</v>
      </c>
      <c r="H273" s="8">
        <f>0.6108*EXP(17.27*'Data 5day'!C273/('Data 5day'!C273+237.3))</f>
        <v>4.7547753962618131</v>
      </c>
      <c r="I273" s="8">
        <f>0.6108*EXP(17.27*'Data 5day'!D273/('Data 5day'!D273+237.3))</f>
        <v>1.9377293518704448</v>
      </c>
      <c r="J273" s="8">
        <f t="shared" si="17"/>
        <v>3.346252374066129</v>
      </c>
      <c r="K273" s="8">
        <f>(I273*'Data 5day'!F273+H273*'Data 5day'!G273)/200</f>
        <v>0.97138948402143077</v>
      </c>
      <c r="L273" s="8">
        <f>24*60/PI()*0.0082*B273*(D273*SIN('Data 5day'!$E$2)*SIN(C273)+COS('Data 5day'!$E$2)*COS(C273)*SIN(D273))</f>
        <v>2.149867851820487</v>
      </c>
      <c r="M273" s="8">
        <f>(0.75+2/100000*'Data 5day'!$E$3)*L273</f>
        <v>1.6347595145242984</v>
      </c>
      <c r="N273" s="8">
        <f>(0.25+0.5*(1-'Data 5day'!H273/8))*L273</f>
        <v>1.6124008888653654</v>
      </c>
      <c r="O273" s="8">
        <f t="shared" si="18"/>
        <v>1.2415486844263313</v>
      </c>
      <c r="P273" s="8">
        <f>4.903*(10^(-9))*(0.34-0.14*SQRT(K273))*(1.35*(N273/M273)-0.35)*(('Data 4day'!C273+273.16)^4+('Data 4day'!D273+273.16)^4)/2</f>
        <v>7.6610781096326503</v>
      </c>
      <c r="Q273" s="8">
        <f t="shared" si="19"/>
        <v>-6.4195294252063189</v>
      </c>
    </row>
    <row r="274" spans="1:17" x14ac:dyDescent="0.3">
      <c r="A274" s="37">
        <v>43886</v>
      </c>
      <c r="B274" s="8">
        <f>1+0.033*COS(2*'Data 5day'!A273*PI()/365)</f>
        <v>1.0192818397297361</v>
      </c>
      <c r="C274" s="8">
        <f>0.409*SIN(((2*PI()*'Data 5day'!A273)/365)-1.39)</f>
        <v>-0.17539937793029978</v>
      </c>
      <c r="D274" s="8">
        <f>ACOS(-TAN('Data 5day'!$E$2*PI()/180)*TAN(C274))</f>
        <v>1.5145831109695875</v>
      </c>
      <c r="E274" s="23">
        <f>('Data 5day'!C274+'Data 5day'!D274)/2</f>
        <v>25</v>
      </c>
      <c r="F274" s="8">
        <f t="shared" si="16"/>
        <v>0.18868182684282603</v>
      </c>
      <c r="G274" s="8">
        <f>'Data 5day'!E273*4.87/LN(67.8*'Data 5day'!$H$2-5.42)</f>
        <v>5.2789505197848232</v>
      </c>
      <c r="H274" s="8">
        <f>0.6108*EXP(17.27*'Data 5day'!C274/('Data 5day'!C274+237.3))</f>
        <v>4.7547753962618131</v>
      </c>
      <c r="I274" s="8">
        <f>0.6108*EXP(17.27*'Data 5day'!D274/('Data 5day'!D274+237.3))</f>
        <v>2.0639892026604851</v>
      </c>
      <c r="J274" s="8">
        <f t="shared" si="17"/>
        <v>3.4093822994611491</v>
      </c>
      <c r="K274" s="8">
        <f>(I274*'Data 5day'!F274+H274*'Data 5day'!G274)/200</f>
        <v>1.1081282313923335</v>
      </c>
      <c r="L274" s="8">
        <f>24*60/PI()*0.0082*B274*(D274*SIN('Data 5day'!$E$2)*SIN(C274)+COS('Data 5day'!$E$2)*COS(C274)*SIN(D274))</f>
        <v>2.1172950960656189</v>
      </c>
      <c r="M274" s="8">
        <f>(0.75+2/100000*'Data 5day'!$E$3)*L274</f>
        <v>1.6099911910482965</v>
      </c>
      <c r="N274" s="8">
        <f>(0.25+0.5*(1-'Data 5day'!H274/8))*L274</f>
        <v>1.5879713220492142</v>
      </c>
      <c r="O274" s="8">
        <f t="shared" si="18"/>
        <v>1.222737917977895</v>
      </c>
      <c r="P274" s="8">
        <f>4.903*(10^(-9))*(0.34-0.14*SQRT(K274))*(1.35*(N274/M274)-0.35)*(('Data 4day'!C274+273.16)^4+('Data 4day'!D274+273.16)^4)/2</f>
        <v>7.4493768891158778</v>
      </c>
      <c r="Q274" s="8">
        <f t="shared" si="19"/>
        <v>-6.2266389711379828</v>
      </c>
    </row>
    <row r="275" spans="1:17" x14ac:dyDescent="0.3">
      <c r="A275" s="37">
        <v>43887</v>
      </c>
      <c r="B275" s="8">
        <f>1+0.033*COS(2*'Data 5day'!A274*PI()/365)</f>
        <v>1.018817995658829</v>
      </c>
      <c r="C275" s="8">
        <f>0.409*SIN(((2*PI()*'Data 5day'!A274)/365)-1.39)</f>
        <v>-0.16901338609456681</v>
      </c>
      <c r="D275" s="8">
        <f>ACOS(-TAN('Data 5day'!$E$2*PI()/180)*TAN(C275))</f>
        <v>1.5166720712194028</v>
      </c>
      <c r="E275" s="23">
        <f>('Data 5day'!C275+'Data 5day'!D275)/2</f>
        <v>25</v>
      </c>
      <c r="F275" s="8">
        <f t="shared" si="16"/>
        <v>0.18868182684282603</v>
      </c>
      <c r="G275" s="8">
        <f>'Data 5day'!E274*4.87/LN(67.8*'Data 5day'!$H$2-5.42)</f>
        <v>4.1675925156195976</v>
      </c>
      <c r="H275" s="8">
        <f>0.6108*EXP(17.27*'Data 5day'!C275/('Data 5day'!C275+237.3))</f>
        <v>5.030147795606851</v>
      </c>
      <c r="I275" s="8">
        <f>0.6108*EXP(17.27*'Data 5day'!D275/('Data 5day'!D275+237.3))</f>
        <v>1.9377293518704448</v>
      </c>
      <c r="J275" s="8">
        <f t="shared" si="17"/>
        <v>3.4839385737386479</v>
      </c>
      <c r="K275" s="8">
        <f>(I275*'Data 5day'!F275+H275*'Data 5day'!G275)/200</f>
        <v>1.177503564396726</v>
      </c>
      <c r="L275" s="8">
        <f>24*60/PI()*0.0082*B275*(D275*SIN('Data 5day'!$E$2)*SIN(C275)+COS('Data 5day'!$E$2)*COS(C275)*SIN(D275))</f>
        <v>2.0842901920130061</v>
      </c>
      <c r="M275" s="8">
        <f>(0.75+2/100000*'Data 5day'!$E$3)*L275</f>
        <v>1.5848942620066897</v>
      </c>
      <c r="N275" s="8">
        <f>(0.25+0.5*(1-'Data 5day'!H275/8))*L275</f>
        <v>1.5632176440097547</v>
      </c>
      <c r="O275" s="8">
        <f t="shared" si="18"/>
        <v>1.2036775858875111</v>
      </c>
      <c r="P275" s="8">
        <f>4.903*(10^(-9))*(0.34-0.14*SQRT(K275))*(1.35*(N275/M275)-0.35)*(('Data 4day'!C275+273.16)^4+('Data 4day'!D275+273.16)^4)/2</f>
        <v>7.0967724834435861</v>
      </c>
      <c r="Q275" s="8">
        <f t="shared" si="19"/>
        <v>-5.8930948975560753</v>
      </c>
    </row>
    <row r="276" spans="1:17" x14ac:dyDescent="0.3">
      <c r="A276" s="37">
        <v>43888</v>
      </c>
      <c r="B276" s="8">
        <f>1+0.033*COS(2*'Data 5day'!A275*PI()/365)</f>
        <v>1.0183485754096824</v>
      </c>
      <c r="C276" s="8">
        <f>0.409*SIN(((2*PI()*'Data 5day'!A275)/365)-1.39)</f>
        <v>-0.16257731194492642</v>
      </c>
      <c r="D276" s="8">
        <f>ACOS(-TAN('Data 5day'!$E$2*PI()/180)*TAN(C276))</f>
        <v>1.5187725748250764</v>
      </c>
      <c r="E276" s="23">
        <f>('Data 5day'!C276+'Data 5day'!D276)/2</f>
        <v>24.5</v>
      </c>
      <c r="F276" s="8">
        <f t="shared" si="16"/>
        <v>0.18383500912050899</v>
      </c>
      <c r="G276" s="8">
        <f>'Data 5day'!E275*4.87/LN(67.8*'Data 5day'!$H$2-5.42)</f>
        <v>2.7783950104130644</v>
      </c>
      <c r="H276" s="8">
        <f>0.6108*EXP(17.27*'Data 5day'!C276/('Data 5day'!C276+237.3))</f>
        <v>4.492592251118583</v>
      </c>
      <c r="I276" s="8">
        <f>0.6108*EXP(17.27*'Data 5day'!D276/('Data 5day'!D276+237.3))</f>
        <v>2.0639892026604851</v>
      </c>
      <c r="J276" s="8">
        <f t="shared" si="17"/>
        <v>3.278290726889534</v>
      </c>
      <c r="K276" s="8">
        <f>(I276*'Data 5day'!F276+H276*'Data 5day'!G276)/200</f>
        <v>1.3616790821010738</v>
      </c>
      <c r="L276" s="8">
        <f>24*60/PI()*0.0082*B276*(D276*SIN('Data 5day'!$E$2)*SIN(C276)+COS('Data 5day'!$E$2)*COS(C276)*SIN(D276))</f>
        <v>2.0508611932386382</v>
      </c>
      <c r="M276" s="8">
        <f>(0.75+2/100000*'Data 5day'!$E$3)*L276</f>
        <v>1.5594748513386605</v>
      </c>
      <c r="N276" s="8">
        <f>(0.25+0.5*(1-'Data 5day'!H276/8))*L276</f>
        <v>1.4099670703515639</v>
      </c>
      <c r="O276" s="8">
        <f t="shared" si="18"/>
        <v>1.0856746441707041</v>
      </c>
      <c r="P276" s="8">
        <f>4.903*(10^(-9))*(0.34-0.14*SQRT(K276))*(1.35*(N276/M276)-0.35)*(('Data 4day'!C276+273.16)^4+('Data 4day'!D276+273.16)^4)/2</f>
        <v>5.9411706644274345</v>
      </c>
      <c r="Q276" s="8">
        <f t="shared" si="19"/>
        <v>-4.8554960202567301</v>
      </c>
    </row>
    <row r="277" spans="1:17" x14ac:dyDescent="0.3">
      <c r="A277" s="37">
        <v>43889</v>
      </c>
      <c r="B277" s="8">
        <f>1+0.033*COS(2*'Data 5day'!A276*PI()/365)</f>
        <v>1.0178737180816473</v>
      </c>
      <c r="C277" s="8">
        <f>0.409*SIN(((2*PI()*'Data 5day'!A276)/365)-1.39)</f>
        <v>-0.15609306262905087</v>
      </c>
      <c r="D277" s="8">
        <f>ACOS(-TAN('Data 5day'!$E$2*PI()/180)*TAN(C277))</f>
        <v>1.5208840898431943</v>
      </c>
      <c r="E277" s="23">
        <f>('Data 5day'!C277+'Data 5day'!D277)/2</f>
        <v>25</v>
      </c>
      <c r="F277" s="8">
        <f t="shared" si="16"/>
        <v>0.18868182684282603</v>
      </c>
      <c r="G277" s="8">
        <f>'Data 5day'!E276*4.87/LN(67.8*'Data 5day'!$H$2-5.42)</f>
        <v>2.7783950104130644</v>
      </c>
      <c r="H277" s="8">
        <f>0.6108*EXP(17.27*'Data 5day'!C277/('Data 5day'!C277+237.3))</f>
        <v>4.7547753962618131</v>
      </c>
      <c r="I277" s="8">
        <f>0.6108*EXP(17.27*'Data 5day'!D277/('Data 5day'!D277+237.3))</f>
        <v>2.0639892026604851</v>
      </c>
      <c r="J277" s="8">
        <f t="shared" si="17"/>
        <v>3.4093822994611491</v>
      </c>
      <c r="K277" s="8">
        <f>(I277*'Data 5day'!F277+H277*'Data 5day'!G277)/200</f>
        <v>1.0511785225656027</v>
      </c>
      <c r="L277" s="8">
        <f>24*60/PI()*0.0082*B277*(D277*SIN('Data 5day'!$E$2)*SIN(C277)+COS('Data 5day'!$E$2)*COS(C277)*SIN(D277))</f>
        <v>2.0170164781623017</v>
      </c>
      <c r="M277" s="8">
        <f>(0.75+2/100000*'Data 5day'!$E$3)*L277</f>
        <v>1.533739329994614</v>
      </c>
      <c r="N277" s="8">
        <f>(0.25+0.5*(1-'Data 5day'!H277/8))*L277</f>
        <v>1.5127623586217263</v>
      </c>
      <c r="O277" s="8">
        <f t="shared" si="18"/>
        <v>1.1648270161387293</v>
      </c>
      <c r="P277" s="8">
        <f>4.903*(10^(-9))*(0.34-0.14*SQRT(K277))*(1.35*(N277/M277)-0.35)*(('Data 4day'!C277+273.16)^4+('Data 4day'!D277+273.16)^4)/2</f>
        <v>7.4968477638398223</v>
      </c>
      <c r="Q277" s="8">
        <f t="shared" si="19"/>
        <v>-6.332020747701093</v>
      </c>
    </row>
    <row r="278" spans="1:17" x14ac:dyDescent="0.3">
      <c r="A278" s="37">
        <v>43890</v>
      </c>
      <c r="B278" s="8">
        <f>1+0.033*COS(2*'Data 5day'!A277*PI()/365)</f>
        <v>1.0173935643851983</v>
      </c>
      <c r="C278" s="8">
        <f>0.409*SIN(((2*PI()*'Data 5day'!A277)/365)-1.39)</f>
        <v>-0.14956255956995423</v>
      </c>
      <c r="D278" s="8">
        <f>ACOS(-TAN('Data 5day'!$E$2*PI()/180)*TAN(C278))</f>
        <v>1.5230060916760539</v>
      </c>
      <c r="E278" s="23">
        <f>('Data 5day'!C278+'Data 5day'!D278)/2</f>
        <v>25</v>
      </c>
      <c r="F278" s="8">
        <f t="shared" si="16"/>
        <v>0.18868182684282603</v>
      </c>
      <c r="G278" s="8">
        <f>'Data 5day'!E277*4.87/LN(67.8*'Data 5day'!$H$2-5.42)</f>
        <v>3.0562345114543712</v>
      </c>
      <c r="H278" s="8">
        <f>0.6108*EXP(17.27*'Data 5day'!C278/('Data 5day'!C278+237.3))</f>
        <v>4.7547753962618131</v>
      </c>
      <c r="I278" s="8">
        <f>0.6108*EXP(17.27*'Data 5day'!D278/('Data 5day'!D278+237.3))</f>
        <v>2.0639892026604851</v>
      </c>
      <c r="J278" s="8">
        <f t="shared" si="17"/>
        <v>3.4093822994611491</v>
      </c>
      <c r="K278" s="8">
        <f>(I278*'Data 5day'!F278+H278*'Data 5day'!G278)/200</f>
        <v>1.0915403154696228</v>
      </c>
      <c r="L278" s="8">
        <f>24*60/PI()*0.0082*B278*(D278*SIN('Data 5day'!$E$2)*SIN(C278)+COS('Data 5day'!$E$2)*COS(C278)*SIN(D278))</f>
        <v>1.9827647475317431</v>
      </c>
      <c r="M278" s="8">
        <f>(0.75+2/100000*'Data 5day'!$E$3)*L278</f>
        <v>1.5076943140231374</v>
      </c>
      <c r="N278" s="8">
        <f>(0.25+0.5*(1-'Data 5day'!H278/8))*L278</f>
        <v>1.4870735606488075</v>
      </c>
      <c r="O278" s="8">
        <f t="shared" si="18"/>
        <v>1.1450466416995817</v>
      </c>
      <c r="P278" s="8">
        <f>4.903*(10^(-9))*(0.34-0.14*SQRT(K278))*(1.35*(N278/M278)-0.35)*(('Data 4day'!C278+273.16)^4+('Data 4day'!D278+273.16)^4)/2</f>
        <v>7.3926832383946657</v>
      </c>
      <c r="Q278" s="8">
        <f t="shared" si="19"/>
        <v>-6.2476365966950844</v>
      </c>
    </row>
    <row r="279" spans="1:17" x14ac:dyDescent="0.3">
      <c r="A279" s="37">
        <v>43891</v>
      </c>
      <c r="B279" s="8">
        <f>1+0.033*COS(2*'Data 5day'!A278*PI()/365)</f>
        <v>1.0169082566002381</v>
      </c>
      <c r="C279" s="8">
        <f>0.409*SIN(((2*PI()*'Data 5day'!A278)/365)-1.39)</f>
        <v>-0.14298773789663263</v>
      </c>
      <c r="D279" s="8">
        <f>ACOS(-TAN('Data 5day'!$E$2*PI()/180)*TAN(C279))</f>
        <v>1.5251380629238191</v>
      </c>
      <c r="E279" s="23">
        <f>('Data 5day'!C279+'Data 5day'!D279)/2</f>
        <v>25</v>
      </c>
      <c r="F279" s="8">
        <f t="shared" si="16"/>
        <v>0.18868182684282603</v>
      </c>
      <c r="G279" s="8">
        <f>'Data 5day'!E278*4.87/LN(67.8*'Data 5day'!$H$2-5.42)</f>
        <v>3.6119135135369844</v>
      </c>
      <c r="H279" s="8">
        <f>0.6108*EXP(17.27*'Data 5day'!C279/('Data 5day'!C279+237.3))</f>
        <v>4.7547753962618131</v>
      </c>
      <c r="I279" s="8">
        <f>0.6108*EXP(17.27*'Data 5day'!D279/('Data 5day'!D279+237.3))</f>
        <v>2.0639892026604851</v>
      </c>
      <c r="J279" s="8">
        <f t="shared" si="17"/>
        <v>3.4093822994611491</v>
      </c>
      <c r="K279" s="8">
        <f>(I279*'Data 5day'!F279+H279*'Data 5day'!G279)/200</f>
        <v>1.1897698083495631</v>
      </c>
      <c r="L279" s="8">
        <f>24*60/PI()*0.0082*B279*(D279*SIN('Data 5day'!$E$2)*SIN(C279)+COS('Data 5day'!$E$2)*COS(C279)*SIN(D279))</f>
        <v>1.9481150214115948</v>
      </c>
      <c r="M279" s="8">
        <f>(0.75+2/100000*'Data 5day'!$E$3)*L279</f>
        <v>1.4813466622813767</v>
      </c>
      <c r="N279" s="8">
        <f>(0.25+0.5*(1-'Data 5day'!H279/8))*L279</f>
        <v>1.3393290772204713</v>
      </c>
      <c r="O279" s="8">
        <f t="shared" si="18"/>
        <v>1.0312833894597631</v>
      </c>
      <c r="P279" s="8">
        <f>4.903*(10^(-9))*(0.34-0.14*SQRT(K279))*(1.35*(N279/M279)-0.35)*(('Data 4day'!C279+273.16)^4+('Data 4day'!D279+273.16)^4)/2</f>
        <v>6.3389972243441566</v>
      </c>
      <c r="Q279" s="8">
        <f t="shared" si="19"/>
        <v>-5.3077138348843933</v>
      </c>
    </row>
    <row r="280" spans="1:17" x14ac:dyDescent="0.3">
      <c r="A280" s="37">
        <v>43892</v>
      </c>
      <c r="B280" s="8">
        <f>1+0.033*COS(2*'Data 5day'!A279*PI()/365)</f>
        <v>1.0164179385339369</v>
      </c>
      <c r="C280" s="8">
        <f>0.409*SIN(((2*PI()*'Data 5day'!A279)/365)-1.39)</f>
        <v>-0.13637054587064404</v>
      </c>
      <c r="D280" s="8">
        <f>ACOS(-TAN('Data 5day'!$E$2*PI()/180)*TAN(C280))</f>
        <v>1.5272794932153251</v>
      </c>
      <c r="E280" s="23">
        <f>('Data 5day'!C280+'Data 5day'!D280)/2</f>
        <v>25.5</v>
      </c>
      <c r="F280" s="8">
        <f t="shared" si="16"/>
        <v>0.19363585091694488</v>
      </c>
      <c r="G280" s="8">
        <f>'Data 5day'!E279*4.87/LN(67.8*'Data 5day'!$H$2-5.42)</f>
        <v>3.0562345114543712</v>
      </c>
      <c r="H280" s="8">
        <f>0.6108*EXP(17.27*'Data 5day'!C280/('Data 5day'!C280+237.3))</f>
        <v>4.7547753962618131</v>
      </c>
      <c r="I280" s="8">
        <f>0.6108*EXP(17.27*'Data 5day'!D280/('Data 5day'!D280+237.3))</f>
        <v>2.1973933238855259</v>
      </c>
      <c r="J280" s="8">
        <f t="shared" si="17"/>
        <v>3.4760843600736697</v>
      </c>
      <c r="K280" s="8">
        <f>(I280*'Data 5day'!F280+H280*'Data 5day'!G280)/200</f>
        <v>1.5060778497805152</v>
      </c>
      <c r="L280" s="8">
        <f>24*60/PI()*0.0082*B280*(D280*SIN('Data 5day'!$E$2)*SIN(C280)+COS('Data 5day'!$E$2)*COS(C280)*SIN(D280))</f>
        <v>1.9130766356847133</v>
      </c>
      <c r="M280" s="8">
        <f>(0.75+2/100000*'Data 5day'!$E$3)*L280</f>
        <v>1.454703473774656</v>
      </c>
      <c r="N280" s="8">
        <f>(0.25+0.5*(1-'Data 5day'!H280/8))*L280</f>
        <v>0.83697102811206203</v>
      </c>
      <c r="O280" s="8">
        <f t="shared" si="18"/>
        <v>0.64446769164628781</v>
      </c>
      <c r="P280" s="8">
        <f>4.903*(10^(-9))*(0.34-0.14*SQRT(K280))*(1.35*(N280/M280)-0.35)*(('Data 4day'!C280+273.16)^4+('Data 4day'!D280+273.16)^4)/2</f>
        <v>2.8077087485007182</v>
      </c>
      <c r="Q280" s="8">
        <f t="shared" si="19"/>
        <v>-2.1632410568544302</v>
      </c>
    </row>
    <row r="281" spans="1:17" x14ac:dyDescent="0.3">
      <c r="A281" s="37">
        <v>43893</v>
      </c>
      <c r="B281" s="8">
        <f>1+0.033*COS(2*'Data 5day'!A280*PI()/365)</f>
        <v>1.0159227554781203</v>
      </c>
      <c r="C281" s="8">
        <f>0.409*SIN(((2*PI()*'Data 5day'!A280)/365)-1.39)</f>
        <v>-0.12971294430879665</v>
      </c>
      <c r="D281" s="8">
        <f>ACOS(-TAN('Data 5day'!$E$2*PI()/180)*TAN(C281))</f>
        <v>1.5294298790185437</v>
      </c>
      <c r="E281" s="23">
        <f>('Data 5day'!C281+'Data 5day'!D281)/2</f>
        <v>22</v>
      </c>
      <c r="F281" s="8">
        <f t="shared" si="16"/>
        <v>0.16114508692644333</v>
      </c>
      <c r="G281" s="8">
        <f>'Data 5day'!E280*4.87/LN(67.8*'Data 5day'!$H$2-5.42)</f>
        <v>2.7783950104130644</v>
      </c>
      <c r="H281" s="8">
        <f>0.6108*EXP(17.27*'Data 5day'!C281/('Data 5day'!C281+237.3))</f>
        <v>3.5653401758108458</v>
      </c>
      <c r="I281" s="8">
        <f>0.6108*EXP(17.27*'Data 5day'!D281/('Data 5day'!D281+237.3))</f>
        <v>1.9377293518704448</v>
      </c>
      <c r="J281" s="8">
        <f t="shared" si="17"/>
        <v>2.7515347638406453</v>
      </c>
      <c r="K281" s="8">
        <f>(I281*'Data 5day'!F281+H281*'Data 5day'!G281)/200</f>
        <v>1.4141368780362809</v>
      </c>
      <c r="L281" s="8">
        <f>24*60/PI()*0.0082*B281*(D281*SIN('Data 5day'!$E$2)*SIN(C281)+COS('Data 5day'!$E$2)*COS(C281)*SIN(D281))</f>
        <v>1.8776592380745196</v>
      </c>
      <c r="M281" s="8">
        <f>(0.75+2/100000*'Data 5day'!$E$3)*L281</f>
        <v>1.4277720846318647</v>
      </c>
      <c r="N281" s="8">
        <f>(0.25+0.5*(1-'Data 5day'!H281/8))*L281</f>
        <v>0.93882961903725981</v>
      </c>
      <c r="O281" s="8">
        <f t="shared" si="18"/>
        <v>0.72289880665869011</v>
      </c>
      <c r="P281" s="8">
        <f>4.903*(10^(-9))*(0.34-0.14*SQRT(K281))*(1.35*(N281/M281)-0.35)*(('Data 4day'!C281+273.16)^4+('Data 4day'!D281+273.16)^4)/2</f>
        <v>3.4778423090544437</v>
      </c>
      <c r="Q281" s="8">
        <f t="shared" si="19"/>
        <v>-2.7549435023957534</v>
      </c>
    </row>
    <row r="282" spans="1:17" x14ac:dyDescent="0.3">
      <c r="A282" s="37">
        <v>43894</v>
      </c>
      <c r="B282" s="8">
        <f>1+0.033*COS(2*'Data 5day'!A281*PI()/365)</f>
        <v>1.015422854166214</v>
      </c>
      <c r="C282" s="8">
        <f>0.409*SIN(((2*PI()*'Data 5day'!A281)/365)-1.39)</f>
        <v>-0.12301690600211586</v>
      </c>
      <c r="D282" s="8">
        <f>ACOS(-TAN('Data 5day'!$E$2*PI()/180)*TAN(C282))</f>
        <v>1.5315887234317338</v>
      </c>
      <c r="E282" s="23">
        <f>('Data 5day'!C282+'Data 5day'!D282)/2</f>
        <v>26</v>
      </c>
      <c r="F282" s="8">
        <f t="shared" si="16"/>
        <v>0.19869895242110683</v>
      </c>
      <c r="G282" s="8">
        <f>'Data 5day'!E281*4.87/LN(67.8*'Data 5day'!$H$2-5.42)</f>
        <v>1.9448765072891454</v>
      </c>
      <c r="H282" s="8">
        <f>0.6108*EXP(17.27*'Data 5day'!C282/('Data 5day'!C282+237.3))</f>
        <v>5.030147795606851</v>
      </c>
      <c r="I282" s="8">
        <f>0.6108*EXP(17.27*'Data 5day'!D282/('Data 5day'!D282+237.3))</f>
        <v>2.1973933238855259</v>
      </c>
      <c r="J282" s="8">
        <f t="shared" si="17"/>
        <v>3.6137705597461887</v>
      </c>
      <c r="K282" s="8">
        <f>(I282*'Data 5day'!F282+H282*'Data 5day'!G282)/200</f>
        <v>1.1231819723250995</v>
      </c>
      <c r="L282" s="8">
        <f>24*60/PI()*0.0082*B282*(D282*SIN('Data 5day'!$E$2)*SIN(C282)+COS('Data 5day'!$E$2)*COS(C282)*SIN(D282))</f>
        <v>1.8418727836978963</v>
      </c>
      <c r="M282" s="8">
        <f>(0.75+2/100000*'Data 5day'!$E$3)*L282</f>
        <v>1.4005600647238803</v>
      </c>
      <c r="N282" s="8">
        <f>(0.25+0.5*(1-'Data 5day'!H282/8))*L282</f>
        <v>0.92093639184894815</v>
      </c>
      <c r="O282" s="8">
        <f t="shared" si="18"/>
        <v>0.70912102172369007</v>
      </c>
      <c r="P282" s="8">
        <f>4.903*(10^(-9))*(0.34-0.14*SQRT(K282))*(1.35*(N282/M282)-0.35)*(('Data 4day'!C282+273.16)^4+('Data 4day'!D282+273.16)^4)/2</f>
        <v>4.0596729834831136</v>
      </c>
      <c r="Q282" s="8">
        <f t="shared" si="19"/>
        <v>-3.3505519617594235</v>
      </c>
    </row>
    <row r="283" spans="1:17" x14ac:dyDescent="0.3">
      <c r="A283" s="37">
        <v>43895</v>
      </c>
      <c r="B283" s="8">
        <f>1+0.033*COS(2*'Data 5day'!A282*PI()/365)</f>
        <v>1.0149183827297661</v>
      </c>
      <c r="C283" s="8">
        <f>0.409*SIN(((2*PI()*'Data 5day'!A282)/365)-1.39)</f>
        <v>-0.11628441513126445</v>
      </c>
      <c r="D283" s="8">
        <f>ACOS(-TAN('Data 5day'!$E$2*PI()/180)*TAN(C283))</f>
        <v>1.5337555359562884</v>
      </c>
      <c r="E283" s="23">
        <f>('Data 5day'!C283+'Data 5day'!D283)/2</f>
        <v>26.5</v>
      </c>
      <c r="F283" s="8">
        <f t="shared" si="16"/>
        <v>0.20387302489183121</v>
      </c>
      <c r="G283" s="8">
        <f>'Data 5day'!E282*4.87/LN(67.8*'Data 5day'!$H$2-5.42)</f>
        <v>2.222716008330452</v>
      </c>
      <c r="H283" s="8">
        <f>0.6108*EXP(17.27*'Data 5day'!C283/('Data 5day'!C283+237.3))</f>
        <v>5.030147795606851</v>
      </c>
      <c r="I283" s="8">
        <f>0.6108*EXP(17.27*'Data 5day'!D283/('Data 5day'!D283+237.3))</f>
        <v>2.3382812709274461</v>
      </c>
      <c r="J283" s="8">
        <f t="shared" si="17"/>
        <v>3.6842145332671485</v>
      </c>
      <c r="K283" s="8">
        <f>(I283*'Data 5day'!F283+H283*'Data 5day'!G283)/200</f>
        <v>1.0542788044973945</v>
      </c>
      <c r="L283" s="8">
        <f>24*60/PI()*0.0082*B283*(D283*SIN('Data 5day'!$E$2)*SIN(C283)+COS('Data 5day'!$E$2)*COS(C283)*SIN(D283))</f>
        <v>1.8057275301591902</v>
      </c>
      <c r="M283" s="8">
        <f>(0.75+2/100000*'Data 5day'!$E$3)*L283</f>
        <v>1.3730752139330482</v>
      </c>
      <c r="N283" s="8">
        <f>(0.25+0.5*(1-'Data 5day'!H283/8))*L283</f>
        <v>0.90286376507959509</v>
      </c>
      <c r="O283" s="8">
        <f t="shared" si="18"/>
        <v>0.69520509911128825</v>
      </c>
      <c r="P283" s="8">
        <f>4.903*(10^(-9))*(0.34-0.14*SQRT(K283))*(1.35*(N283/M283)-0.35)*(('Data 4day'!C283+273.16)^4+('Data 4day'!D283+273.16)^4)/2</f>
        <v>4.1835513866890528</v>
      </c>
      <c r="Q283" s="8">
        <f t="shared" si="19"/>
        <v>-3.4883462875777647</v>
      </c>
    </row>
    <row r="284" spans="1:17" x14ac:dyDescent="0.3">
      <c r="A284" s="37">
        <v>43896</v>
      </c>
      <c r="B284" s="8">
        <f>1+0.033*COS(2*'Data 5day'!A283*PI()/365)</f>
        <v>1.0144094906545502</v>
      </c>
      <c r="C284" s="8">
        <f>0.409*SIN(((2*PI()*'Data 5day'!A283)/365)-1.39)</f>
        <v>-0.10951746667858643</v>
      </c>
      <c r="D284" s="8">
        <f>ACOS(-TAN('Data 5day'!$E$2*PI()/180)*TAN(C284))</f>
        <v>1.5359298322522901</v>
      </c>
      <c r="E284" s="23">
        <f>('Data 5day'!C284+'Data 5day'!D284)/2</f>
        <v>26.5</v>
      </c>
      <c r="F284" s="8">
        <f t="shared" si="16"/>
        <v>0.20387302489183121</v>
      </c>
      <c r="G284" s="8">
        <f>'Data 5day'!E283*4.87/LN(67.8*'Data 5day'!$H$2-5.42)</f>
        <v>3.0562345114543712</v>
      </c>
      <c r="H284" s="8">
        <f>0.6108*EXP(17.27*'Data 5day'!C284/('Data 5day'!C284+237.3))</f>
        <v>5.030147795606851</v>
      </c>
      <c r="I284" s="8">
        <f>0.6108*EXP(17.27*'Data 5day'!D284/('Data 5day'!D284+237.3))</f>
        <v>2.3382812709274461</v>
      </c>
      <c r="J284" s="8">
        <f t="shared" si="17"/>
        <v>3.6842145332671485</v>
      </c>
      <c r="K284" s="8">
        <f>(I284*'Data 5day'!F284+H284*'Data 5day'!G284)/200</f>
        <v>0.98698214138040952</v>
      </c>
      <c r="L284" s="8">
        <f>24*60/PI()*0.0082*B284*(D284*SIN('Data 5day'!$E$2)*SIN(C284)+COS('Data 5day'!$E$2)*COS(C284)*SIN(D284))</f>
        <v>1.7692340321967011</v>
      </c>
      <c r="M284" s="8">
        <f>(0.75+2/100000*'Data 5day'!$E$3)*L284</f>
        <v>1.3453255580823715</v>
      </c>
      <c r="N284" s="8">
        <f>(0.25+0.5*(1-'Data 5day'!H284/8))*L284</f>
        <v>0.99519414311064436</v>
      </c>
      <c r="O284" s="8">
        <f t="shared" si="18"/>
        <v>0.76629949019519616</v>
      </c>
      <c r="P284" s="8">
        <f>4.903*(10^(-9))*(0.34-0.14*SQRT(K284))*(1.35*(N284/M284)-0.35)*(('Data 4day'!C284+273.16)^4+('Data 4day'!D284+273.16)^4)/2</f>
        <v>5.2036808291094552</v>
      </c>
      <c r="Q284" s="8">
        <f t="shared" si="19"/>
        <v>-4.4373813389142587</v>
      </c>
    </row>
    <row r="285" spans="1:17" x14ac:dyDescent="0.3">
      <c r="A285" s="37">
        <v>43897</v>
      </c>
      <c r="B285" s="8">
        <f>1+0.033*COS(2*'Data 5day'!A284*PI()/365)</f>
        <v>1.013896328736271</v>
      </c>
      <c r="C285" s="8">
        <f>0.409*SIN(((2*PI()*'Data 5day'!A284)/365)-1.39)</f>
        <v>-0.10271806583695095</v>
      </c>
      <c r="D285" s="8">
        <f>ACOS(-TAN('Data 5day'!$E$2*PI()/180)*TAN(C285))</f>
        <v>1.5381111338777802</v>
      </c>
      <c r="E285" s="23">
        <f>('Data 5day'!C285+'Data 5day'!D285)/2</f>
        <v>25.5</v>
      </c>
      <c r="F285" s="8">
        <f t="shared" si="16"/>
        <v>0.19363585091694488</v>
      </c>
      <c r="G285" s="8">
        <f>'Data 5day'!E284*4.87/LN(67.8*'Data 5day'!$H$2-5.42)</f>
        <v>3.334074012495678</v>
      </c>
      <c r="H285" s="8">
        <f>0.6108*EXP(17.27*'Data 5day'!C285/('Data 5day'!C285+237.3))</f>
        <v>5.030147795606851</v>
      </c>
      <c r="I285" s="8">
        <f>0.6108*EXP(17.27*'Data 5day'!D285/('Data 5day'!D285+237.3))</f>
        <v>2.0639892026604851</v>
      </c>
      <c r="J285" s="8">
        <f t="shared" si="17"/>
        <v>3.5470684991336681</v>
      </c>
      <c r="K285" s="8">
        <f>(I285*'Data 5day'!F285+H285*'Data 5day'!G285)/200</f>
        <v>1.2686051272756067</v>
      </c>
      <c r="L285" s="8">
        <f>24*60/PI()*0.0082*B285*(D285*SIN('Data 5day'!$E$2)*SIN(C285)+COS('Data 5day'!$E$2)*COS(C285)*SIN(D285))</f>
        <v>1.7324031358939758</v>
      </c>
      <c r="M285" s="8">
        <f>(0.75+2/100000*'Data 5day'!$E$3)*L285</f>
        <v>1.3173193445337792</v>
      </c>
      <c r="N285" s="8">
        <f>(0.25+0.5*(1-'Data 5day'!H285/8))*L285</f>
        <v>1.1910271559271084</v>
      </c>
      <c r="O285" s="8">
        <f t="shared" si="18"/>
        <v>0.91709091006387344</v>
      </c>
      <c r="P285" s="8">
        <f>4.903*(10^(-9))*(0.34-0.14*SQRT(K285))*(1.35*(N285/M285)-0.35)*(('Data 4day'!C285+273.16)^4+('Data 4day'!D285+273.16)^4)/2</f>
        <v>6.3437803467707461</v>
      </c>
      <c r="Q285" s="8">
        <f t="shared" si="19"/>
        <v>-5.426689436706873</v>
      </c>
    </row>
    <row r="286" spans="1:17" x14ac:dyDescent="0.3">
      <c r="A286" s="37">
        <v>43898</v>
      </c>
      <c r="B286" s="8">
        <f>1+0.033*COS(2*'Data 5day'!A285*PI()/365)</f>
        <v>1.0133790490358798</v>
      </c>
      <c r="C286" s="8">
        <f>0.409*SIN(((2*PI()*'Data 5day'!A285)/365)-1.39)</f>
        <v>-9.588822741557064E-2</v>
      </c>
      <c r="D286" s="8">
        <f>ACOS(-TAN('Data 5day'!$E$2*PI()/180)*TAN(C286))</f>
        <v>1.5402989680127357</v>
      </c>
      <c r="E286" s="23">
        <f>('Data 5day'!C286+'Data 5day'!D286)/2</f>
        <v>26</v>
      </c>
      <c r="F286" s="8">
        <f t="shared" si="16"/>
        <v>0.19869895242110683</v>
      </c>
      <c r="G286" s="8">
        <f>'Data 5day'!E285*4.87/LN(67.8*'Data 5day'!$H$2-5.42)</f>
        <v>4.445432016660904</v>
      </c>
      <c r="H286" s="8">
        <f>0.6108*EXP(17.27*'Data 5day'!C286/('Data 5day'!C286+237.3))</f>
        <v>5.030147795606851</v>
      </c>
      <c r="I286" s="8">
        <f>0.6108*EXP(17.27*'Data 5day'!D286/('Data 5day'!D286+237.3))</f>
        <v>2.1973933238855259</v>
      </c>
      <c r="J286" s="8">
        <f t="shared" si="17"/>
        <v>3.6137705597461887</v>
      </c>
      <c r="K286" s="8">
        <f>(I286*'Data 5day'!F286+H286*'Data 5day'!G286)/200</f>
        <v>1.369528593093577</v>
      </c>
      <c r="L286" s="8">
        <f>24*60/PI()*0.0082*B286*(D286*SIN('Data 5day'!$E$2)*SIN(C286)+COS('Data 5day'!$E$2)*COS(C286)*SIN(D286))</f>
        <v>1.6952459724690425</v>
      </c>
      <c r="M286" s="8">
        <f>(0.75+2/100000*'Data 5day'!$E$3)*L286</f>
        <v>1.28906503746546</v>
      </c>
      <c r="N286" s="8">
        <f>(0.25+0.5*(1-'Data 5day'!H286/8))*L286</f>
        <v>1.1654816060724666</v>
      </c>
      <c r="O286" s="8">
        <f t="shared" si="18"/>
        <v>0.8974208366757993</v>
      </c>
      <c r="P286" s="8">
        <f>4.903*(10^(-9))*(0.34-0.14*SQRT(K286))*(1.35*(N286/M286)-0.35)*(('Data 4day'!C286+273.16)^4+('Data 4day'!D286+273.16)^4)/2</f>
        <v>5.9622843323416781</v>
      </c>
      <c r="Q286" s="8">
        <f t="shared" si="19"/>
        <v>-5.0648634956658789</v>
      </c>
    </row>
    <row r="287" spans="1:17" x14ac:dyDescent="0.3">
      <c r="A287" s="37">
        <v>43899</v>
      </c>
      <c r="B287" s="8">
        <f>1+0.033*COS(2*'Data 5day'!A286*PI()/365)</f>
        <v>1.012857804834516</v>
      </c>
      <c r="C287" s="8">
        <f>0.409*SIN(((2*PI()*'Data 5day'!A286)/365)-1.39)</f>
        <v>-8.9029975242969572E-2</v>
      </c>
      <c r="D287" s="8">
        <f>ACOS(-TAN('Data 5day'!$E$2*PI()/180)*TAN(C287))</f>
        <v>1.5424928671687452</v>
      </c>
      <c r="E287" s="23">
        <f>('Data 5day'!C287+'Data 5day'!D287)/2</f>
        <v>26</v>
      </c>
      <c r="F287" s="8">
        <f t="shared" si="16"/>
        <v>0.19869895242110683</v>
      </c>
      <c r="G287" s="8">
        <f>'Data 5day'!E286*4.87/LN(67.8*'Data 5day'!$H$2-5.42)</f>
        <v>3.6119135135369844</v>
      </c>
      <c r="H287" s="8">
        <f>0.6108*EXP(17.27*'Data 5day'!C287/('Data 5day'!C287+237.3))</f>
        <v>5.030147795606851</v>
      </c>
      <c r="I287" s="8">
        <f>0.6108*EXP(17.27*'Data 5day'!D287/('Data 5day'!D287+237.3))</f>
        <v>2.1973933238855259</v>
      </c>
      <c r="J287" s="8">
        <f t="shared" si="17"/>
        <v>3.6137705597461887</v>
      </c>
      <c r="K287" s="8">
        <f>(I287*'Data 5day'!F287+H287*'Data 5day'!G287)/200</f>
        <v>1.6178591771347408</v>
      </c>
      <c r="L287" s="8">
        <f>24*60/PI()*0.0082*B287*(D287*SIN('Data 5day'!$E$2)*SIN(C287)+COS('Data 5day'!$E$2)*COS(C287)*SIN(D287))</f>
        <v>1.6577739516555212</v>
      </c>
      <c r="M287" s="8">
        <f>(0.75+2/100000*'Data 5day'!$E$3)*L287</f>
        <v>1.2605713128388583</v>
      </c>
      <c r="N287" s="8">
        <f>(0.25+0.5*(1-'Data 5day'!H287/8))*L287</f>
        <v>0.82888697582776061</v>
      </c>
      <c r="O287" s="8">
        <f t="shared" si="18"/>
        <v>0.63824297138737573</v>
      </c>
      <c r="P287" s="8">
        <f>4.903*(10^(-9))*(0.34-0.14*SQRT(K287))*(1.35*(N287/M287)-0.35)*(('Data 4day'!C287+273.16)^4+('Data 4day'!D287+273.16)^4)/2</f>
        <v>3.4304563050161345</v>
      </c>
      <c r="Q287" s="8">
        <f t="shared" si="19"/>
        <v>-2.7922133336287587</v>
      </c>
    </row>
    <row r="288" spans="1:17" x14ac:dyDescent="0.3">
      <c r="A288" s="37">
        <v>43900</v>
      </c>
      <c r="B288" s="8">
        <f>1+0.033*COS(2*'Data 5day'!A287*PI()/365)</f>
        <v>1.0123327505880855</v>
      </c>
      <c r="C288" s="8">
        <f>0.409*SIN(((2*PI()*'Data 5day'!A287)/365)-1.39)</f>
        <v>-8.2145341567279873E-2</v>
      </c>
      <c r="D288" s="8">
        <f>ACOS(-TAN('Data 5day'!$E$2*PI()/180)*TAN(C288))</f>
        <v>1.5446923688853587</v>
      </c>
      <c r="E288" s="23">
        <f>('Data 5day'!C288+'Data 5day'!D288)/2</f>
        <v>28.5</v>
      </c>
      <c r="F288" s="8">
        <f t="shared" si="16"/>
        <v>0.22571768686715196</v>
      </c>
      <c r="G288" s="8">
        <f>'Data 5day'!E287*4.87/LN(67.8*'Data 5day'!$H$2-5.42)</f>
        <v>4.445432016660904</v>
      </c>
      <c r="H288" s="8">
        <f>0.6108*EXP(17.27*'Data 5day'!C288/('Data 5day'!C288+237.3))</f>
        <v>5.9409977016273503</v>
      </c>
      <c r="I288" s="8">
        <f>0.6108*EXP(17.27*'Data 5day'!D288/('Data 5day'!D288+237.3))</f>
        <v>2.4870053972720654</v>
      </c>
      <c r="J288" s="8">
        <f t="shared" si="17"/>
        <v>4.2140015494497076</v>
      </c>
      <c r="K288" s="8">
        <f>(I288*'Data 5day'!F288+H288*'Data 5day'!G288)/200</f>
        <v>1.1391711809427014</v>
      </c>
      <c r="L288" s="8">
        <f>24*60/PI()*0.0082*B288*(D288*SIN('Data 5day'!$E$2)*SIN(C288)+COS('Data 5day'!$E$2)*COS(C288)*SIN(D288))</f>
        <v>1.6199987546903449</v>
      </c>
      <c r="M288" s="8">
        <f>(0.75+2/100000*'Data 5day'!$E$3)*L288</f>
        <v>1.2318470530665382</v>
      </c>
      <c r="N288" s="8">
        <f>(0.25+0.5*(1-'Data 5day'!H288/8))*L288</f>
        <v>1.0124992216814657</v>
      </c>
      <c r="O288" s="8">
        <f t="shared" si="18"/>
        <v>0.7796244006947286</v>
      </c>
      <c r="P288" s="8">
        <f>4.903*(10^(-9))*(0.34-0.14*SQRT(K288))*(1.35*(N288/M288)-0.35)*(('Data 4day'!C288+273.16)^4+('Data 4day'!D288+273.16)^4)/2</f>
        <v>5.6586403428944934</v>
      </c>
      <c r="Q288" s="8">
        <f t="shared" si="19"/>
        <v>-4.8790159421997643</v>
      </c>
    </row>
    <row r="289" spans="1:17" x14ac:dyDescent="0.3">
      <c r="A289" s="37">
        <v>43901</v>
      </c>
      <c r="B289" s="8">
        <f>1+0.033*COS(2*'Data 5day'!A288*PI()/365)</f>
        <v>1.0118040418814931</v>
      </c>
      <c r="C289" s="8">
        <f>0.409*SIN(((2*PI()*'Data 5day'!A288)/365)-1.39)</f>
        <v>-7.5236366454042039E-2</v>
      </c>
      <c r="D289" s="8">
        <f>ACOS(-TAN('Data 5day'!$E$2*PI()/180)*TAN(C289))</f>
        <v>1.5468970154140804</v>
      </c>
      <c r="E289" s="23">
        <f>('Data 5day'!C289+'Data 5day'!D289)/2</f>
        <v>28.5</v>
      </c>
      <c r="F289" s="8">
        <f t="shared" si="16"/>
        <v>0.22571768686715196</v>
      </c>
      <c r="G289" s="8">
        <f>'Data 5day'!E288*4.87/LN(67.8*'Data 5day'!$H$2-5.42)</f>
        <v>5.0011110187435168</v>
      </c>
      <c r="H289" s="8">
        <f>0.6108*EXP(17.27*'Data 5day'!C289/('Data 5day'!C289+237.3))</f>
        <v>5.9409977016273503</v>
      </c>
      <c r="I289" s="8">
        <f>0.6108*EXP(17.27*'Data 5day'!D289/('Data 5day'!D289+237.3))</f>
        <v>2.4870053972720654</v>
      </c>
      <c r="J289" s="8">
        <f t="shared" si="17"/>
        <v>4.2140015494497076</v>
      </c>
      <c r="K289" s="8">
        <f>(I289*'Data 5day'!F289+H289*'Data 5day'!G289)/200</f>
        <v>1.3028963083852736</v>
      </c>
      <c r="L289" s="8">
        <f>24*60/PI()*0.0082*B289*(D289*SIN('Data 5day'!$E$2)*SIN(C289)+COS('Data 5day'!$E$2)*COS(C289)*SIN(D289))</f>
        <v>1.5819323269235215</v>
      </c>
      <c r="M289" s="8">
        <f>(0.75+2/100000*'Data 5day'!$E$3)*L289</f>
        <v>1.2029013413926457</v>
      </c>
      <c r="N289" s="8">
        <f>(0.25+0.5*(1-'Data 5day'!H289/8))*L289</f>
        <v>0.88983693389448082</v>
      </c>
      <c r="O289" s="8">
        <f t="shared" si="18"/>
        <v>0.6851744390987502</v>
      </c>
      <c r="P289" s="8">
        <f>4.903*(10^(-9))*(0.34-0.14*SQRT(K289))*(1.35*(N289/M289)-0.35)*(('Data 4day'!C289+273.16)^4+('Data 4day'!D289+273.16)^4)/2</f>
        <v>4.6630949313080707</v>
      </c>
      <c r="Q289" s="8">
        <f t="shared" si="19"/>
        <v>-3.9779204922093205</v>
      </c>
    </row>
    <row r="290" spans="1:17" x14ac:dyDescent="0.3">
      <c r="A290" s="37">
        <v>43902</v>
      </c>
      <c r="B290" s="8">
        <f>1+0.033*COS(2*'Data 5day'!A289*PI()/365)</f>
        <v>1.0112718353825392</v>
      </c>
      <c r="C290" s="8">
        <f>0.409*SIN(((2*PI()*'Data 5day'!A289)/365)-1.39)</f>
        <v>-6.8305097181690172E-2</v>
      </c>
      <c r="D290" s="8">
        <f>ACOS(-TAN('Data 5day'!$E$2*PI()/180)*TAN(C290))</f>
        <v>1.5491063533909606</v>
      </c>
      <c r="E290" s="23">
        <f>('Data 5day'!C290+'Data 5day'!D290)/2</f>
        <v>26</v>
      </c>
      <c r="F290" s="8">
        <f t="shared" si="16"/>
        <v>0.19869895242110683</v>
      </c>
      <c r="G290" s="8">
        <f>'Data 5day'!E289*4.87/LN(67.8*'Data 5day'!$H$2-5.42)</f>
        <v>5.0011110187435168</v>
      </c>
      <c r="H290" s="8">
        <f>0.6108*EXP(17.27*'Data 5day'!C290/('Data 5day'!C290+237.3))</f>
        <v>4.7547753962618131</v>
      </c>
      <c r="I290" s="8">
        <f>0.6108*EXP(17.27*'Data 5day'!D290/('Data 5day'!D290+237.3))</f>
        <v>2.3382812709274461</v>
      </c>
      <c r="J290" s="8">
        <f t="shared" si="17"/>
        <v>3.5465283335946296</v>
      </c>
      <c r="K290" s="8">
        <f>(I290*'Data 5day'!F290+H290*'Data 5day'!G290)/200</f>
        <v>1.5573439526053603</v>
      </c>
      <c r="L290" s="8">
        <f>24*60/PI()*0.0082*B290*(D290*SIN('Data 5day'!$E$2)*SIN(C290)+COS('Data 5day'!$E$2)*COS(C290)*SIN(D290))</f>
        <v>1.5435868700660904</v>
      </c>
      <c r="M290" s="8">
        <f>(0.75+2/100000*'Data 5day'!$E$3)*L290</f>
        <v>1.1737434559982551</v>
      </c>
      <c r="N290" s="8">
        <f>(0.25+0.5*(1-'Data 5day'!H290/8))*L290</f>
        <v>0.6753192556539146</v>
      </c>
      <c r="O290" s="8">
        <f t="shared" si="18"/>
        <v>0.5199958268535142</v>
      </c>
      <c r="P290" s="8">
        <f>4.903*(10^(-9))*(0.34-0.14*SQRT(K290))*(1.35*(N290/M290)-0.35)*(('Data 4day'!C290+273.16)^4+('Data 4day'!D290+273.16)^4)/2</f>
        <v>2.7570802161430623</v>
      </c>
      <c r="Q290" s="8">
        <f t="shared" si="19"/>
        <v>-2.237084389289548</v>
      </c>
    </row>
    <row r="291" spans="1:17" x14ac:dyDescent="0.3">
      <c r="A291" s="37">
        <v>43903</v>
      </c>
      <c r="B291" s="8">
        <f>1+0.033*COS(2*'Data 5day'!A290*PI()/365)</f>
        <v>1.0107362887954954</v>
      </c>
      <c r="C291" s="8">
        <f>0.409*SIN(((2*PI()*'Data 5day'!A290)/365)-1.39)</f>
        <v>-6.1353587634898551E-2</v>
      </c>
      <c r="D291" s="8">
        <f>ACOS(-TAN('Data 5day'!$E$2*PI()/180)*TAN(C291))</f>
        <v>1.5513199334987318</v>
      </c>
      <c r="E291" s="23">
        <f>('Data 5day'!C291+'Data 5day'!D291)/2</f>
        <v>27</v>
      </c>
      <c r="F291" s="8">
        <f t="shared" si="16"/>
        <v>0.20915998442580919</v>
      </c>
      <c r="G291" s="8">
        <f>'Data 5day'!E290*4.87/LN(67.8*'Data 5day'!$H$2-5.42)</f>
        <v>3.334074012495678</v>
      </c>
      <c r="H291" s="8">
        <f>0.6108*EXP(17.27*'Data 5day'!C291/('Data 5day'!C291+237.3))</f>
        <v>5.030147795606851</v>
      </c>
      <c r="I291" s="8">
        <f>0.6108*EXP(17.27*'Data 5day'!D291/('Data 5day'!D291+237.3))</f>
        <v>2.4870053972720654</v>
      </c>
      <c r="J291" s="8">
        <f t="shared" si="17"/>
        <v>3.7585765964394584</v>
      </c>
      <c r="K291" s="8">
        <f>(I291*'Data 5day'!F291+H291*'Data 5day'!G291)/200</f>
        <v>1.4506029955718924</v>
      </c>
      <c r="L291" s="8">
        <f>24*60/PI()*0.0082*B291*(D291*SIN('Data 5day'!$E$2)*SIN(C291)+COS('Data 5day'!$E$2)*COS(C291)*SIN(D291))</f>
        <v>1.5049748340930336</v>
      </c>
      <c r="M291" s="8">
        <f>(0.75+2/100000*'Data 5day'!$E$3)*L291</f>
        <v>1.1443828638443427</v>
      </c>
      <c r="N291" s="8">
        <f>(0.25+0.5*(1-'Data 5day'!H291/8))*L291</f>
        <v>0.65842648991570218</v>
      </c>
      <c r="O291" s="8">
        <f t="shared" si="18"/>
        <v>0.5069883972350907</v>
      </c>
      <c r="P291" s="8">
        <f>4.903*(10^(-9))*(0.34-0.14*SQRT(K291))*(1.35*(N291/M291)-0.35)*(('Data 4day'!C291+273.16)^4+('Data 4day'!D291+273.16)^4)/2</f>
        <v>2.8815075874260674</v>
      </c>
      <c r="Q291" s="8">
        <f t="shared" si="19"/>
        <v>-2.3745191901909766</v>
      </c>
    </row>
    <row r="292" spans="1:17" x14ac:dyDescent="0.3">
      <c r="A292" s="37">
        <v>43904</v>
      </c>
      <c r="B292" s="8">
        <f>1+0.033*COS(2*'Data 5day'!A291*PI()/365)</f>
        <v>1.0101975608143732</v>
      </c>
      <c r="C292" s="8">
        <f>0.409*SIN(((2*PI()*'Data 5day'!A291)/365)-1.39)</f>
        <v>-5.4383897695971947E-2</v>
      </c>
      <c r="D292" s="8">
        <f>ACOS(-TAN('Data 5day'!$E$2*PI()/180)*TAN(C292))</f>
        <v>1.5535373101194245</v>
      </c>
      <c r="E292" s="23">
        <f>('Data 5day'!C292+'Data 5day'!D292)/2</f>
        <v>26</v>
      </c>
      <c r="F292" s="8">
        <f t="shared" si="16"/>
        <v>0.19869895242110683</v>
      </c>
      <c r="G292" s="8">
        <f>'Data 5day'!E291*4.87/LN(67.8*'Data 5day'!$H$2-5.42)</f>
        <v>4.1675925156195976</v>
      </c>
      <c r="H292" s="8">
        <f>0.6108*EXP(17.27*'Data 5day'!C292/('Data 5day'!C292+237.3))</f>
        <v>4.7547753962618131</v>
      </c>
      <c r="I292" s="8">
        <f>0.6108*EXP(17.27*'Data 5day'!D292/('Data 5day'!D292+237.3))</f>
        <v>2.3382812709274461</v>
      </c>
      <c r="J292" s="8">
        <f t="shared" si="17"/>
        <v>3.5465283335946296</v>
      </c>
      <c r="K292" s="8">
        <f>(I292*'Data 5day'!F292+H292*'Data 5day'!G292)/200</f>
        <v>1.3921000065523006</v>
      </c>
      <c r="L292" s="8">
        <f>24*60/PI()*0.0082*B292*(D292*SIN('Data 5day'!$E$2)*SIN(C292)+COS('Data 5day'!$E$2)*COS(C292)*SIN(D292))</f>
        <v>1.4661089088185406</v>
      </c>
      <c r="M292" s="8">
        <f>(0.75+2/100000*'Data 5day'!$E$3)*L292</f>
        <v>1.1148292142656182</v>
      </c>
      <c r="N292" s="8">
        <f>(0.25+0.5*(1-'Data 5day'!H292/8))*L292</f>
        <v>0.73305445440927031</v>
      </c>
      <c r="O292" s="8">
        <f t="shared" si="18"/>
        <v>0.56445192989513815</v>
      </c>
      <c r="P292" s="8">
        <f>4.903*(10^(-9))*(0.34-0.14*SQRT(K292))*(1.35*(N292/M292)-0.35)*(('Data 4day'!C292+273.16)^4+('Data 4day'!D292+273.16)^4)/2</f>
        <v>3.7800824754459454</v>
      </c>
      <c r="Q292" s="8">
        <f t="shared" si="19"/>
        <v>-3.2156305455508072</v>
      </c>
    </row>
    <row r="293" spans="1:17" x14ac:dyDescent="0.3">
      <c r="A293" s="37">
        <v>43905</v>
      </c>
      <c r="B293" s="8">
        <f>1+0.033*COS(2*'Data 5day'!A292*PI()/365)</f>
        <v>1.0096558110759004</v>
      </c>
      <c r="C293" s="8">
        <f>0.409*SIN(((2*PI()*'Data 5day'!A292)/365)-1.39)</f>
        <v>-4.7398092634457288E-2</v>
      </c>
      <c r="D293" s="8">
        <f>ACOS(-TAN('Data 5day'!$E$2*PI()/180)*TAN(C293))</f>
        <v>1.5557580409783864</v>
      </c>
      <c r="E293" s="23">
        <f>('Data 5day'!C293+'Data 5day'!D293)/2</f>
        <v>26.5</v>
      </c>
      <c r="F293" s="8">
        <f t="shared" si="16"/>
        <v>0.20387302489183121</v>
      </c>
      <c r="G293" s="8">
        <f>'Data 5day'!E292*4.87/LN(67.8*'Data 5day'!$H$2-5.42)</f>
        <v>3.6119135135369844</v>
      </c>
      <c r="H293" s="8">
        <f>0.6108*EXP(17.27*'Data 5day'!C293/('Data 5day'!C293+237.3))</f>
        <v>5.030147795606851</v>
      </c>
      <c r="I293" s="8">
        <f>0.6108*EXP(17.27*'Data 5day'!D293/('Data 5day'!D293+237.3))</f>
        <v>2.3382812709274461</v>
      </c>
      <c r="J293" s="8">
        <f t="shared" si="17"/>
        <v>3.6842145332671485</v>
      </c>
      <c r="K293" s="8">
        <f>(I293*'Data 5day'!F293+H293*'Data 5day'!G293)/200</f>
        <v>1.0794295434754289</v>
      </c>
      <c r="L293" s="8">
        <f>24*60/PI()*0.0082*B293*(D293*SIN('Data 5day'!$E$2)*SIN(C293)+COS('Data 5day'!$E$2)*COS(C293)*SIN(D293))</f>
        <v>1.4270020151615477</v>
      </c>
      <c r="M293" s="8">
        <f>(0.75+2/100000*'Data 5day'!$E$3)*L293</f>
        <v>1.0850923323288408</v>
      </c>
      <c r="N293" s="8">
        <f>(0.25+0.5*(1-'Data 5day'!H293/8))*L293</f>
        <v>0.89187625947596727</v>
      </c>
      <c r="O293" s="8">
        <f t="shared" si="18"/>
        <v>0.68674471979649476</v>
      </c>
      <c r="P293" s="8">
        <f>4.903*(10^(-9))*(0.34-0.14*SQRT(K293))*(1.35*(N293/M293)-0.35)*(('Data 4day'!C293+273.16)^4+('Data 4day'!D293+273.16)^4)/2</f>
        <v>5.9065749866364845</v>
      </c>
      <c r="Q293" s="8">
        <f t="shared" si="19"/>
        <v>-5.2198302668399901</v>
      </c>
    </row>
    <row r="294" spans="1:17" x14ac:dyDescent="0.3">
      <c r="A294" s="37">
        <v>43906</v>
      </c>
      <c r="B294" s="8">
        <f>1+0.033*COS(2*'Data 5day'!A293*PI()/365)</f>
        <v>1.0091112001122164</v>
      </c>
      <c r="C294" s="8">
        <f>0.409*SIN(((2*PI()*'Data 5day'!A293)/365)-1.39)</f>
        <v>-4.0398242495160511E-2</v>
      </c>
      <c r="D294" s="8">
        <f>ACOS(-TAN('Data 5day'!$E$2*PI()/180)*TAN(C294))</f>
        <v>1.5579816867806182</v>
      </c>
      <c r="E294" s="23">
        <f>('Data 5day'!C294+'Data 5day'!D294)/2</f>
        <v>27</v>
      </c>
      <c r="F294" s="8">
        <f t="shared" si="16"/>
        <v>0.20915998442580919</v>
      </c>
      <c r="G294" s="8">
        <f>'Data 5day'!E293*4.87/LN(67.8*'Data 5day'!$H$2-5.42)</f>
        <v>3.8897530145782908</v>
      </c>
      <c r="H294" s="8">
        <f>0.6108*EXP(17.27*'Data 5day'!C294/('Data 5day'!C294+237.3))</f>
        <v>5.3192602098598769</v>
      </c>
      <c r="I294" s="8">
        <f>0.6108*EXP(17.27*'Data 5day'!D294/('Data 5day'!D294+237.3))</f>
        <v>2.3382812709274461</v>
      </c>
      <c r="J294" s="8">
        <f t="shared" si="17"/>
        <v>3.8287707403936615</v>
      </c>
      <c r="K294" s="8">
        <f>(I294*'Data 5day'!F294+H294*'Data 5day'!G294)/200</f>
        <v>1.0027957635115019</v>
      </c>
      <c r="L294" s="8">
        <f>24*60/PI()*0.0082*B294*(D294*SIN('Data 5day'!$E$2)*SIN(C294)+COS('Data 5day'!$E$2)*COS(C294)*SIN(D294))</f>
        <v>1.3876672961199936</v>
      </c>
      <c r="M294" s="8">
        <f>(0.75+2/100000*'Data 5day'!$E$3)*L294</f>
        <v>1.055182211969643</v>
      </c>
      <c r="N294" s="8">
        <f>(0.25+0.5*(1-'Data 5day'!H294/8))*L294</f>
        <v>0.78056285406749637</v>
      </c>
      <c r="O294" s="8">
        <f t="shared" si="18"/>
        <v>0.60103339763197217</v>
      </c>
      <c r="P294" s="8">
        <f>4.903*(10^(-9))*(0.34-0.14*SQRT(K294))*(1.35*(N294/M294)-0.35)*(('Data 4day'!C294+273.16)^4+('Data 4day'!D294+273.16)^4)/2</f>
        <v>5.1800906273404852</v>
      </c>
      <c r="Q294" s="8">
        <f t="shared" si="19"/>
        <v>-4.5790572297085133</v>
      </c>
    </row>
    <row r="295" spans="1:17" x14ac:dyDescent="0.3">
      <c r="A295" s="37">
        <v>43907</v>
      </c>
      <c r="B295" s="8">
        <f>1+0.033*COS(2*'Data 5day'!A294*PI()/365)</f>
        <v>1.0085638893033033</v>
      </c>
      <c r="C295" s="8">
        <f>0.409*SIN(((2*PI()*'Data 5day'!A294)/365)-1.39)</f>
        <v>-3.3386421484746936E-2</v>
      </c>
      <c r="D295" s="8">
        <f>ACOS(-TAN('Data 5day'!$E$2*PI()/180)*TAN(C295))</f>
        <v>1.5602078108403314</v>
      </c>
      <c r="E295" s="23">
        <f>('Data 5day'!C295+'Data 5day'!D295)/2</f>
        <v>27.5</v>
      </c>
      <c r="F295" s="8">
        <f t="shared" si="16"/>
        <v>0.21456176978003966</v>
      </c>
      <c r="G295" s="8">
        <f>'Data 5day'!E294*4.87/LN(67.8*'Data 5day'!$H$2-5.42)</f>
        <v>5.0011110187435168</v>
      </c>
      <c r="H295" s="8">
        <f>0.6108*EXP(17.27*'Data 5day'!C295/('Data 5day'!C295+237.3))</f>
        <v>5.3192602098598769</v>
      </c>
      <c r="I295" s="8">
        <f>0.6108*EXP(17.27*'Data 5day'!D295/('Data 5day'!D295+237.3))</f>
        <v>2.4870053972720654</v>
      </c>
      <c r="J295" s="8">
        <f t="shared" si="17"/>
        <v>3.9031328035659714</v>
      </c>
      <c r="K295" s="8">
        <f>(I295*'Data 5day'!F295+H295*'Data 5day'!G295)/200</f>
        <v>1.256610080348044</v>
      </c>
      <c r="L295" s="8">
        <f>24*60/PI()*0.0082*B295*(D295*SIN('Data 5day'!$E$2)*SIN(C295)+COS('Data 5day'!$E$2)*COS(C295)*SIN(D295))</f>
        <v>1.3481181074726762</v>
      </c>
      <c r="M295" s="8">
        <f>(0.75+2/100000*'Data 5day'!$E$3)*L295</f>
        <v>1.025109008922223</v>
      </c>
      <c r="N295" s="8">
        <f>(0.25+0.5*(1-'Data 5day'!H295/8))*L295</f>
        <v>1.0110885806045071</v>
      </c>
      <c r="O295" s="8">
        <f t="shared" si="18"/>
        <v>0.7785382070654705</v>
      </c>
      <c r="P295" s="8">
        <f>4.903*(10^(-9))*(0.34-0.14*SQRT(K295))*(1.35*(N295/M295)-0.35)*(('Data 4day'!C295+273.16)^4+('Data 4day'!D295+273.16)^4)/2</f>
        <v>7.2704446160249097</v>
      </c>
      <c r="Q295" s="8">
        <f t="shared" si="19"/>
        <v>-6.4919064089594389</v>
      </c>
    </row>
    <row r="296" spans="1:17" x14ac:dyDescent="0.3">
      <c r="A296" s="37">
        <v>43908</v>
      </c>
      <c r="B296" s="8">
        <f>1+0.033*COS(2*'Data 5day'!A295*PI()/365)</f>
        <v>1.0080140408291658</v>
      </c>
      <c r="C296" s="8">
        <f>0.409*SIN(((2*PI()*'Data 5day'!A295)/365)-1.39)</f>
        <v>-2.6364707357109361E-2</v>
      </c>
      <c r="D296" s="8">
        <f>ACOS(-TAN('Data 5day'!$E$2*PI()/180)*TAN(C296))</f>
        <v>1.5624359787046203</v>
      </c>
      <c r="E296" s="23">
        <f>('Data 5day'!C296+'Data 5day'!D296)/2</f>
        <v>28</v>
      </c>
      <c r="F296" s="8">
        <f t="shared" si="16"/>
        <v>0.22008034247018868</v>
      </c>
      <c r="G296" s="8">
        <f>'Data 5day'!E295*4.87/LN(67.8*'Data 5day'!$H$2-5.42)</f>
        <v>4.1675925156195976</v>
      </c>
      <c r="H296" s="8">
        <f>0.6108*EXP(17.27*'Data 5day'!C296/('Data 5day'!C296+237.3))</f>
        <v>5.6226812384961216</v>
      </c>
      <c r="I296" s="8">
        <f>0.6108*EXP(17.27*'Data 5day'!D296/('Data 5day'!D296+237.3))</f>
        <v>2.4870053972720654</v>
      </c>
      <c r="J296" s="8">
        <f t="shared" si="17"/>
        <v>4.0548433178840932</v>
      </c>
      <c r="K296" s="8">
        <f>(I296*'Data 5day'!F296+H296*'Data 5day'!G296)/200</f>
        <v>1.1937495298269083</v>
      </c>
      <c r="L296" s="8">
        <f>24*60/PI()*0.0082*B296*(D296*SIN('Data 5day'!$E$2)*SIN(C296)+COS('Data 5day'!$E$2)*COS(C296)*SIN(D296))</f>
        <v>1.3083680082280043</v>
      </c>
      <c r="M296" s="8">
        <f>(0.75+2/100000*'Data 5day'!$E$3)*L296</f>
        <v>0.99488303345657436</v>
      </c>
      <c r="N296" s="8">
        <f>(0.25+0.5*(1-'Data 5day'!H296/8))*L296</f>
        <v>0.8995030056567529</v>
      </c>
      <c r="O296" s="8">
        <f t="shared" si="18"/>
        <v>0.69261731435569973</v>
      </c>
      <c r="P296" s="8">
        <f>4.903*(10^(-9))*(0.34-0.14*SQRT(K296))*(1.35*(N296/M296)-0.35)*(('Data 4day'!C296+273.16)^4+('Data 4day'!D296+273.16)^4)/2</f>
        <v>6.6294278473634467</v>
      </c>
      <c r="Q296" s="8">
        <f t="shared" si="19"/>
        <v>-5.9368105330077467</v>
      </c>
    </row>
    <row r="297" spans="1:17" x14ac:dyDescent="0.3">
      <c r="A297" s="37">
        <v>43909</v>
      </c>
      <c r="B297" s="8">
        <f>1+0.033*COS(2*'Data 5day'!A296*PI()/365)</f>
        <v>1.0074618176217736</v>
      </c>
      <c r="C297" s="8">
        <f>0.409*SIN(((2*PI()*'Data 5day'!A296)/365)-1.39)</f>
        <v>-1.9335180797684971E-2</v>
      </c>
      <c r="D297" s="8">
        <f>ACOS(-TAN('Data 5day'!$E$2*PI()/180)*TAN(C297))</f>
        <v>1.5646657577721395</v>
      </c>
      <c r="E297" s="23">
        <f>('Data 5day'!C297+'Data 5day'!D297)/2</f>
        <v>28.5</v>
      </c>
      <c r="F297" s="8">
        <f t="shared" si="16"/>
        <v>0.22571768686715196</v>
      </c>
      <c r="G297" s="8">
        <f>'Data 5day'!E296*4.87/LN(67.8*'Data 5day'!$H$2-5.42)</f>
        <v>4.445432016660904</v>
      </c>
      <c r="H297" s="8">
        <f>0.6108*EXP(17.27*'Data 5day'!C297/('Data 5day'!C297+237.3))</f>
        <v>5.9409977016273503</v>
      </c>
      <c r="I297" s="8">
        <f>0.6108*EXP(17.27*'Data 5day'!D297/('Data 5day'!D297+237.3))</f>
        <v>2.4870053972720654</v>
      </c>
      <c r="J297" s="8">
        <f t="shared" si="17"/>
        <v>4.2140015494497076</v>
      </c>
      <c r="K297" s="8">
        <f>(I297*'Data 5day'!F297+H297*'Data 5day'!G297)/200</f>
        <v>1.0942660075326762</v>
      </c>
      <c r="L297" s="8">
        <f>24*60/PI()*0.0082*B297*(D297*SIN('Data 5day'!$E$2)*SIN(C297)+COS('Data 5day'!$E$2)*COS(C297)*SIN(D297))</f>
        <v>1.2684307508392896</v>
      </c>
      <c r="M297" s="8">
        <f>(0.75+2/100000*'Data 5day'!$E$3)*L297</f>
        <v>0.96451474293819572</v>
      </c>
      <c r="N297" s="8">
        <f>(0.25+0.5*(1-'Data 5day'!H297/8))*L297</f>
        <v>0.7134922973471004</v>
      </c>
      <c r="O297" s="8">
        <f t="shared" si="18"/>
        <v>0.54938906895726736</v>
      </c>
      <c r="P297" s="8">
        <f>4.903*(10^(-9))*(0.34-0.14*SQRT(K297))*(1.35*(N297/M297)-0.35)*(('Data 4day'!C297+273.16)^4+('Data 4day'!D297+273.16)^4)/2</f>
        <v>5.0756193731623283</v>
      </c>
      <c r="Q297" s="8">
        <f t="shared" si="19"/>
        <v>-4.5262303042050611</v>
      </c>
    </row>
    <row r="298" spans="1:17" x14ac:dyDescent="0.3">
      <c r="A298" s="37">
        <v>43910</v>
      </c>
      <c r="B298" s="8">
        <f>1+0.033*COS(2*'Data 5day'!A297*PI()/365)</f>
        <v>1.0069073833167805</v>
      </c>
      <c r="C298" s="8">
        <f>0.409*SIN(((2*PI()*'Data 5day'!A297)/365)-1.39)</f>
        <v>-1.2299924806902758E-2</v>
      </c>
      <c r="D298" s="8">
        <f>ACOS(-TAN('Data 5day'!$E$2*PI()/180)*TAN(C298))</f>
        <v>1.5668967169076633</v>
      </c>
      <c r="E298" s="23">
        <f>('Data 5day'!C298+'Data 5day'!D298)/2</f>
        <v>26.5</v>
      </c>
      <c r="F298" s="8">
        <f t="shared" si="16"/>
        <v>0.20387302489183121</v>
      </c>
      <c r="G298" s="8">
        <f>'Data 5day'!E297*4.87/LN(67.8*'Data 5day'!$H$2-5.42)</f>
        <v>2.222716008330452</v>
      </c>
      <c r="H298" s="8">
        <f>0.6108*EXP(17.27*'Data 5day'!C298/('Data 5day'!C298+237.3))</f>
        <v>5.030147795606851</v>
      </c>
      <c r="I298" s="8">
        <f>0.6108*EXP(17.27*'Data 5day'!D298/('Data 5day'!D298+237.3))</f>
        <v>2.3382812709274461</v>
      </c>
      <c r="J298" s="8">
        <f t="shared" si="17"/>
        <v>3.6842145332671485</v>
      </c>
      <c r="K298" s="8">
        <f>(I298*'Data 5day'!F298+H298*'Data 5day'!G298)/200</f>
        <v>1.1513459078720121</v>
      </c>
      <c r="L298" s="8">
        <f>24*60/PI()*0.0082*B298*(D298*SIN('Data 5day'!$E$2)*SIN(C298)+COS('Data 5day'!$E$2)*COS(C298)*SIN(D298))</f>
        <v>1.2283202712064942</v>
      </c>
      <c r="M298" s="8">
        <f>(0.75+2/100000*'Data 5day'!$E$3)*L298</f>
        <v>0.93401473422541814</v>
      </c>
      <c r="N298" s="8">
        <f>(0.25+0.5*(1-'Data 5day'!H298/8))*L298</f>
        <v>0.61416013560324711</v>
      </c>
      <c r="O298" s="8">
        <f t="shared" si="18"/>
        <v>0.47290330441450029</v>
      </c>
      <c r="P298" s="8">
        <f>4.903*(10^(-9))*(0.34-0.14*SQRT(K298))*(1.35*(N298/M298)-0.35)*(('Data 4day'!C298+273.16)^4+('Data 4day'!D298+273.16)^4)/2</f>
        <v>4.0965296308604389</v>
      </c>
      <c r="Q298" s="8">
        <f t="shared" si="19"/>
        <v>-3.6236263264459385</v>
      </c>
    </row>
    <row r="299" spans="1:17" x14ac:dyDescent="0.3">
      <c r="A299" s="37">
        <v>43911</v>
      </c>
      <c r="B299" s="8">
        <f>1+0.033*COS(2*'Data 5day'!A298*PI()/365)</f>
        <v>1.0063509022050374</v>
      </c>
      <c r="C299" s="8">
        <f>0.409*SIN(((2*PI()*'Data 5day'!A298)/365)-1.39)</f>
        <v>-5.2610240829462336E-3</v>
      </c>
      <c r="D299" s="8">
        <f>ACOS(-TAN('Data 5day'!$E$2*PI()/180)*TAN(C299))</f>
        <v>1.5691284260534026</v>
      </c>
      <c r="E299" s="23">
        <f>('Data 5day'!C299+'Data 5day'!D299)/2</f>
        <v>27.5</v>
      </c>
      <c r="F299" s="8">
        <f t="shared" si="16"/>
        <v>0.21456176978003966</v>
      </c>
      <c r="G299" s="8">
        <f>'Data 5day'!E298*4.87/LN(67.8*'Data 5day'!$H$2-5.42)</f>
        <v>3.0562345114543712</v>
      </c>
      <c r="H299" s="8">
        <f>0.6108*EXP(17.27*'Data 5day'!C299/('Data 5day'!C299+237.3))</f>
        <v>5.9409977016273503</v>
      </c>
      <c r="I299" s="8">
        <f>0.6108*EXP(17.27*'Data 5day'!D299/('Data 5day'!D299+237.3))</f>
        <v>2.1973933238855259</v>
      </c>
      <c r="J299" s="8">
        <f t="shared" si="17"/>
        <v>4.0691955127564379</v>
      </c>
      <c r="K299" s="8">
        <f>(I299*'Data 5day'!F299+H299*'Data 5day'!G299)/200</f>
        <v>1.3049966890753848</v>
      </c>
      <c r="L299" s="8">
        <f>24*60/PI()*0.0082*B299*(D299*SIN('Data 5day'!$E$2)*SIN(C299)+COS('Data 5day'!$E$2)*COS(C299)*SIN(D299))</f>
        <v>1.1880506784846325</v>
      </c>
      <c r="M299" s="8">
        <f>(0.75+2/100000*'Data 5day'!$E$3)*L299</f>
        <v>0.9033937359197145</v>
      </c>
      <c r="N299" s="8">
        <f>(0.25+0.5*(1-'Data 5day'!H299/8))*L299</f>
        <v>0.6682785066476058</v>
      </c>
      <c r="O299" s="8">
        <f t="shared" si="18"/>
        <v>0.51457445011865643</v>
      </c>
      <c r="P299" s="8">
        <f>4.903*(10^(-9))*(0.34-0.14*SQRT(K299))*(1.35*(N299/M299)-0.35)*(('Data 4day'!C299+273.16)^4+('Data 4day'!D299+273.16)^4)/2</f>
        <v>4.6637881781050954</v>
      </c>
      <c r="Q299" s="8">
        <f t="shared" si="19"/>
        <v>-4.1492137279864387</v>
      </c>
    </row>
    <row r="300" spans="1:17" x14ac:dyDescent="0.3">
      <c r="A300" s="37">
        <v>43912</v>
      </c>
      <c r="B300" s="8">
        <f>1+0.033*COS(2*'Data 5day'!A299*PI()/365)</f>
        <v>1.0057925391839071</v>
      </c>
      <c r="C300" s="8">
        <f>0.409*SIN(((2*PI()*'Data 5day'!A299)/365)-1.39)</f>
        <v>1.7794355959882655E-3</v>
      </c>
      <c r="D300" s="8">
        <f>ACOS(-TAN('Data 5day'!$E$2*PI()/180)*TAN(C300))</f>
        <v>1.5713604558379484</v>
      </c>
      <c r="E300" s="23">
        <f>('Data 5day'!C300+'Data 5day'!D300)/2</f>
        <v>27.5</v>
      </c>
      <c r="F300" s="8">
        <f t="shared" si="16"/>
        <v>0.21456176978003966</v>
      </c>
      <c r="G300" s="8">
        <f>'Data 5day'!E299*4.87/LN(67.8*'Data 5day'!$H$2-5.42)</f>
        <v>3.6119135135369844</v>
      </c>
      <c r="H300" s="8">
        <f>0.6108*EXP(17.27*'Data 5day'!C300/('Data 5day'!C300+237.3))</f>
        <v>5.6226812384961216</v>
      </c>
      <c r="I300" s="8">
        <f>0.6108*EXP(17.27*'Data 5day'!D300/('Data 5day'!D300+237.3))</f>
        <v>2.3382812709274461</v>
      </c>
      <c r="J300" s="8">
        <f t="shared" si="17"/>
        <v>3.9804812547117838</v>
      </c>
      <c r="K300" s="8">
        <f>(I300*'Data 5day'!F300+H300*'Data 5day'!G300)/200</f>
        <v>1.2142163509075596</v>
      </c>
      <c r="L300" s="8">
        <f>24*60/PI()*0.0082*B300*(D300*SIN('Data 5day'!$E$2)*SIN(C300)+COS('Data 5day'!$E$2)*COS(C300)*SIN(D300))</f>
        <v>1.1476362447191577</v>
      </c>
      <c r="M300" s="8">
        <f>(0.75+2/100000*'Data 5day'!$E$3)*L300</f>
        <v>0.87266260048444744</v>
      </c>
      <c r="N300" s="8">
        <f>(0.25+0.5*(1-'Data 5day'!H300/8))*L300</f>
        <v>0.86072718353936828</v>
      </c>
      <c r="O300" s="8">
        <f t="shared" si="18"/>
        <v>0.66275993132531363</v>
      </c>
      <c r="P300" s="8">
        <f>4.903*(10^(-9))*(0.34-0.14*SQRT(K300))*(1.35*(N300/M300)-0.35)*(('Data 4day'!C300+273.16)^4+('Data 4day'!D300+273.16)^4)/2</f>
        <v>7.3312142596359635</v>
      </c>
      <c r="Q300" s="8">
        <f t="shared" si="19"/>
        <v>-6.6684543283106503</v>
      </c>
    </row>
    <row r="301" spans="1:17" x14ac:dyDescent="0.3">
      <c r="A301" s="37">
        <v>43913</v>
      </c>
      <c r="B301" s="8">
        <f>1+0.033*COS(2*'Data 5day'!A300*PI()/365)</f>
        <v>1.0052324597084035</v>
      </c>
      <c r="C301" s="8">
        <f>0.409*SIN(((2*PI()*'Data 5day'!A300)/365)-1.39)</f>
        <v>8.8193679897523095E-3</v>
      </c>
      <c r="D301" s="8">
        <f>ACOS(-TAN('Data 5day'!$E$2*PI()/180)*TAN(C301))</f>
        <v>1.5735923771837079</v>
      </c>
      <c r="E301" s="23">
        <f>('Data 5day'!C301+'Data 5day'!D301)/2</f>
        <v>27</v>
      </c>
      <c r="F301" s="8">
        <f t="shared" si="16"/>
        <v>0.20915998442580919</v>
      </c>
      <c r="G301" s="8">
        <f>'Data 5day'!E300*4.87/LN(67.8*'Data 5day'!$H$2-5.42)</f>
        <v>2.5005555093717584</v>
      </c>
      <c r="H301" s="8">
        <f>0.6108*EXP(17.27*'Data 5day'!C301/('Data 5day'!C301+237.3))</f>
        <v>5.6226812384961216</v>
      </c>
      <c r="I301" s="8">
        <f>0.6108*EXP(17.27*'Data 5day'!D301/('Data 5day'!D301+237.3))</f>
        <v>2.1973933238855259</v>
      </c>
      <c r="J301" s="8">
        <f t="shared" si="17"/>
        <v>3.9100372811908235</v>
      </c>
      <c r="K301" s="8">
        <f>(I301*'Data 5day'!F301+H301*'Data 5day'!G301)/200</f>
        <v>1.3875825995945075</v>
      </c>
      <c r="L301" s="8">
        <f>24*60/PI()*0.0082*B301*(D301*SIN('Data 5day'!$E$2)*SIN(C301)+COS('Data 5day'!$E$2)*COS(C301)*SIN(D301))</f>
        <v>1.1070913943288376</v>
      </c>
      <c r="M301" s="8">
        <f>(0.75+2/100000*'Data 5day'!$E$3)*L301</f>
        <v>0.8418322962476481</v>
      </c>
      <c r="N301" s="8">
        <f>(0.25+0.5*(1-'Data 5day'!H301/8))*L301</f>
        <v>0.62273890930997111</v>
      </c>
      <c r="O301" s="8">
        <f t="shared" si="18"/>
        <v>0.47950896016867778</v>
      </c>
      <c r="P301" s="8">
        <f>4.903*(10^(-9))*(0.34-0.14*SQRT(K301))*(1.35*(N301/M301)-0.35)*(('Data 4day'!C301+273.16)^4+('Data 4day'!D301+273.16)^4)/2</f>
        <v>4.5392460312454315</v>
      </c>
      <c r="Q301" s="8">
        <f t="shared" si="19"/>
        <v>-4.0597370710767535</v>
      </c>
    </row>
    <row r="302" spans="1:17" x14ac:dyDescent="0.3">
      <c r="A302" s="37">
        <v>43914</v>
      </c>
      <c r="B302" s="8">
        <f>1+0.033*COS(2*'Data 5day'!A301*PI()/365)</f>
        <v>1.0046708297421625</v>
      </c>
      <c r="C302" s="8">
        <f>0.409*SIN(((2*PI()*'Data 5day'!A301)/365)-1.39)</f>
        <v>1.5856687014443618E-2</v>
      </c>
      <c r="D302" s="8">
        <f>ACOS(-TAN('Data 5day'!$E$2*PI()/180)*TAN(C302))</f>
        <v>1.5758237609136951</v>
      </c>
      <c r="E302" s="23">
        <f>('Data 5day'!C302+'Data 5day'!D302)/2</f>
        <v>28.5</v>
      </c>
      <c r="F302" s="8">
        <f t="shared" si="16"/>
        <v>0.22571768686715196</v>
      </c>
      <c r="G302" s="8">
        <f>'Data 5day'!E301*4.87/LN(67.8*'Data 5day'!$H$2-5.42)</f>
        <v>3.8897530145782908</v>
      </c>
      <c r="H302" s="8">
        <f>0.6108*EXP(17.27*'Data 5day'!C302/('Data 5day'!C302+237.3))</f>
        <v>5.9409977016273503</v>
      </c>
      <c r="I302" s="8">
        <f>0.6108*EXP(17.27*'Data 5day'!D302/('Data 5day'!D302+237.3))</f>
        <v>2.4870053972720654</v>
      </c>
      <c r="J302" s="8">
        <f t="shared" si="17"/>
        <v>4.2140015494497076</v>
      </c>
      <c r="K302" s="8">
        <f>(I302*'Data 5day'!F302+H302*'Data 5day'!G302)/200</f>
        <v>1.2780262544125529</v>
      </c>
      <c r="L302" s="8">
        <f>24*60/PI()*0.0082*B302*(D302*SIN('Data 5day'!$E$2)*SIN(C302)+COS('Data 5day'!$E$2)*COS(C302)*SIN(D302))</f>
        <v>1.0664306934566543</v>
      </c>
      <c r="M302" s="8">
        <f>(0.75+2/100000*'Data 5day'!$E$3)*L302</f>
        <v>0.81091389930443991</v>
      </c>
      <c r="N302" s="8">
        <f>(0.25+0.5*(1-'Data 5day'!H302/8))*L302</f>
        <v>0.66651918341040894</v>
      </c>
      <c r="O302" s="8">
        <f t="shared" si="18"/>
        <v>0.51321977122601492</v>
      </c>
      <c r="P302" s="8">
        <f>4.903*(10^(-9))*(0.34-0.14*SQRT(K302))*(1.35*(N302/M302)-0.35)*(('Data 4day'!C302+273.16)^4+('Data 4day'!D302+273.16)^4)/2</f>
        <v>5.6254922210738734</v>
      </c>
      <c r="Q302" s="8">
        <f t="shared" si="19"/>
        <v>-5.1122724498478584</v>
      </c>
    </row>
    <row r="303" spans="1:17" x14ac:dyDescent="0.3">
      <c r="A303" s="37">
        <v>43915</v>
      </c>
      <c r="B303" s="8">
        <f>1+0.033*COS(2*'Data 5day'!A302*PI()/365)</f>
        <v>1.0041078157082641</v>
      </c>
      <c r="C303" s="8">
        <f>0.409*SIN(((2*PI()*'Data 5day'!A302)/365)-1.39)</f>
        <v>2.2889307360557033E-2</v>
      </c>
      <c r="D303" s="8">
        <f>ACOS(-TAN('Data 5day'!$E$2*PI()/180)*TAN(C303))</f>
        <v>1.5780541773585404</v>
      </c>
      <c r="E303" s="23">
        <f>('Data 5day'!C303+'Data 5day'!D303)/2</f>
        <v>28.5</v>
      </c>
      <c r="F303" s="8">
        <f t="shared" si="16"/>
        <v>0.22571768686715196</v>
      </c>
      <c r="G303" s="8">
        <f>'Data 5day'!E302*4.87/LN(67.8*'Data 5day'!$H$2-5.42)</f>
        <v>3.8897530145782908</v>
      </c>
      <c r="H303" s="8">
        <f>0.6108*EXP(17.27*'Data 5day'!C303/('Data 5day'!C303+237.3))</f>
        <v>5.9409977016273503</v>
      </c>
      <c r="I303" s="8">
        <f>0.6108*EXP(17.27*'Data 5day'!D303/('Data 5day'!D303+237.3))</f>
        <v>2.4870053972720654</v>
      </c>
      <c r="J303" s="8">
        <f t="shared" si="17"/>
        <v>4.2140015494497076</v>
      </c>
      <c r="K303" s="8">
        <f>(I303*'Data 5day'!F303+H303*'Data 5day'!G303)/200</f>
        <v>1.0742308880953717</v>
      </c>
      <c r="L303" s="8">
        <f>24*60/PI()*0.0082*B303*(D303*SIN('Data 5day'!$E$2)*SIN(C303)+COS('Data 5day'!$E$2)*COS(C303)*SIN(D303))</f>
        <v>1.0256688392093076</v>
      </c>
      <c r="M303" s="8">
        <f>(0.75+2/100000*'Data 5day'!$E$3)*L303</f>
        <v>0.77991858533475744</v>
      </c>
      <c r="N303" s="8">
        <f>(0.25+0.5*(1-'Data 5day'!H303/8))*L303</f>
        <v>0.70514732695639903</v>
      </c>
      <c r="O303" s="8">
        <f t="shared" si="18"/>
        <v>0.5429634417564273</v>
      </c>
      <c r="P303" s="8">
        <f>4.903*(10^(-9))*(0.34-0.14*SQRT(K303))*(1.35*(N303/M303)-0.35)*(('Data 4day'!C303+273.16)^4+('Data 4day'!D303+273.16)^4)/2</f>
        <v>6.9143532917848818</v>
      </c>
      <c r="Q303" s="8">
        <f t="shared" si="19"/>
        <v>-6.3713898500284545</v>
      </c>
    </row>
    <row r="304" spans="1:17" x14ac:dyDescent="0.3">
      <c r="A304" s="37">
        <v>43916</v>
      </c>
      <c r="B304" s="8">
        <f>1+0.033*COS(2*'Data 5day'!A303*PI()/365)</f>
        <v>1.0035435844399174</v>
      </c>
      <c r="C304" s="8">
        <f>0.409*SIN(((2*PI()*'Data 5day'!A303)/365)-1.39)</f>
        <v>2.9915145110907808E-2</v>
      </c>
      <c r="D304" s="8">
        <f>ACOS(-TAN('Data 5day'!$E$2*PI()/180)*TAN(C304))</f>
        <v>1.5802831959645807</v>
      </c>
      <c r="E304" s="23">
        <f>('Data 5day'!C304+'Data 5day'!D304)/2</f>
        <v>28</v>
      </c>
      <c r="F304" s="8">
        <f t="shared" si="16"/>
        <v>0.22008034247018868</v>
      </c>
      <c r="G304" s="8">
        <f>'Data 5day'!E303*4.87/LN(67.8*'Data 5day'!$H$2-5.42)</f>
        <v>3.6119135135369844</v>
      </c>
      <c r="H304" s="8">
        <f>0.6108*EXP(17.27*'Data 5day'!C304/('Data 5day'!C304+237.3))</f>
        <v>5.6226812384961216</v>
      </c>
      <c r="I304" s="8">
        <f>0.6108*EXP(17.27*'Data 5day'!D304/('Data 5day'!D304+237.3))</f>
        <v>2.4870053972720654</v>
      </c>
      <c r="J304" s="8">
        <f t="shared" si="17"/>
        <v>4.0548433178840932</v>
      </c>
      <c r="K304" s="8">
        <f>(I304*'Data 5day'!F304+H304*'Data 5day'!G304)/200</f>
        <v>1.0785909347299054</v>
      </c>
      <c r="L304" s="8">
        <f>24*60/PI()*0.0082*B304*(D304*SIN('Data 5day'!$E$2)*SIN(C304)+COS('Data 5day'!$E$2)*COS(C304)*SIN(D304))</f>
        <v>0.98482064880582221</v>
      </c>
      <c r="M304" s="8">
        <f>(0.75+2/100000*'Data 5day'!$E$3)*L304</f>
        <v>0.74885762135194722</v>
      </c>
      <c r="N304" s="8">
        <f>(0.25+0.5*(1-'Data 5day'!H304/8))*L304</f>
        <v>0.55396161495327501</v>
      </c>
      <c r="O304" s="8">
        <f t="shared" si="18"/>
        <v>0.42655044351402177</v>
      </c>
      <c r="P304" s="8">
        <f>4.903*(10^(-9))*(0.34-0.14*SQRT(K304))*(1.35*(N304/M304)-0.35)*(('Data 4day'!C304+273.16)^4+('Data 4day'!D304+273.16)^4)/2</f>
        <v>5.1440040044601165</v>
      </c>
      <c r="Q304" s="8">
        <f t="shared" si="19"/>
        <v>-4.7174535609460948</v>
      </c>
    </row>
    <row r="305" spans="1:17" x14ac:dyDescent="0.3">
      <c r="A305" s="37">
        <v>43917</v>
      </c>
      <c r="B305" s="8">
        <f>1+0.033*COS(2*'Data 5day'!A304*PI()/365)</f>
        <v>1.0029783031310244</v>
      </c>
      <c r="C305" s="8">
        <f>0.409*SIN(((2*PI()*'Data 5day'!A304)/365)-1.39)</f>
        <v>3.693211835814051E-2</v>
      </c>
      <c r="D305" s="8">
        <f>ACOS(-TAN('Data 5day'!$E$2*PI()/180)*TAN(C305))</f>
        <v>1.5825103849038935</v>
      </c>
      <c r="E305" s="23">
        <f>('Data 5day'!C305+'Data 5day'!D305)/2</f>
        <v>29.5</v>
      </c>
      <c r="F305" s="8">
        <f t="shared" si="16"/>
        <v>0.23735674310788871</v>
      </c>
      <c r="G305" s="8">
        <f>'Data 5day'!E304*4.87/LN(67.8*'Data 5day'!$H$2-5.42)</f>
        <v>3.0562345114543712</v>
      </c>
      <c r="H305" s="8">
        <f>0.6108*EXP(17.27*'Data 5day'!C305/('Data 5day'!C305+237.3))</f>
        <v>6.2748150241265215</v>
      </c>
      <c r="I305" s="8">
        <f>0.6108*EXP(17.27*'Data 5day'!D305/('Data 5day'!D305+237.3))</f>
        <v>2.6439311922105757</v>
      </c>
      <c r="J305" s="8">
        <f t="shared" si="17"/>
        <v>4.459373108168549</v>
      </c>
      <c r="K305" s="8">
        <f>(I305*'Data 5day'!F305+H305*'Data 5day'!G305)/200</f>
        <v>1.0637301491273972</v>
      </c>
      <c r="L305" s="8">
        <f>24*60/PI()*0.0082*B305*(D305*SIN('Data 5day'!$E$2)*SIN(C305)+COS('Data 5day'!$E$2)*COS(C305)*SIN(D305))</f>
        <v>0.94390104865568991</v>
      </c>
      <c r="M305" s="8">
        <f>(0.75+2/100000*'Data 5day'!$E$3)*L305</f>
        <v>0.71774235739778658</v>
      </c>
      <c r="N305" s="8">
        <f>(0.25+0.5*(1-'Data 5day'!H305/8))*L305</f>
        <v>0.70792578649176741</v>
      </c>
      <c r="O305" s="8">
        <f t="shared" si="18"/>
        <v>0.5451028555986609</v>
      </c>
      <c r="P305" s="8">
        <f>4.903*(10^(-9))*(0.34-0.14*SQRT(K305))*(1.35*(N305/M305)-0.35)*(('Data 4day'!C305+273.16)^4+('Data 4day'!D305+273.16)^4)/2</f>
        <v>7.8168798709808183</v>
      </c>
      <c r="Q305" s="8">
        <f t="shared" si="19"/>
        <v>-7.271777015382157</v>
      </c>
    </row>
    <row r="306" spans="1:17" x14ac:dyDescent="0.3">
      <c r="A306" s="37">
        <v>43918</v>
      </c>
      <c r="B306" s="8">
        <f>1+0.033*COS(2*'Data 5day'!A305*PI()/365)</f>
        <v>1.0024121392866365</v>
      </c>
      <c r="C306" s="8">
        <f>0.409*SIN(((2*PI()*'Data 5day'!A305)/365)-1.39)</f>
        <v>4.3938147821643299E-2</v>
      </c>
      <c r="D306" s="8">
        <f>ACOS(-TAN('Data 5day'!$E$2*PI()/180)*TAN(C306))</f>
        <v>1.5847353106871451</v>
      </c>
      <c r="E306" s="23">
        <f>('Data 5day'!C306+'Data 5day'!D306)/2</f>
        <v>29</v>
      </c>
      <c r="F306" s="8">
        <f t="shared" si="16"/>
        <v>0.23147581029180006</v>
      </c>
      <c r="G306" s="8">
        <f>'Data 5day'!E305*4.87/LN(67.8*'Data 5day'!$H$2-5.42)</f>
        <v>4.7232715177022104</v>
      </c>
      <c r="H306" s="8">
        <f>0.6108*EXP(17.27*'Data 5day'!C306/('Data 5day'!C306+237.3))</f>
        <v>6.2748150241265215</v>
      </c>
      <c r="I306" s="8">
        <f>0.6108*EXP(17.27*'Data 5day'!D306/('Data 5day'!D306+237.3))</f>
        <v>2.4870053972720654</v>
      </c>
      <c r="J306" s="8">
        <f t="shared" si="17"/>
        <v>4.3809102106992936</v>
      </c>
      <c r="K306" s="8">
        <f>(I306*'Data 5day'!F306+H306*'Data 5day'!G306)/200</f>
        <v>1.1243095665576017</v>
      </c>
      <c r="L306" s="8">
        <f>24*60/PI()*0.0082*B306*(D306*SIN('Data 5day'!$E$2)*SIN(C306)+COS('Data 5day'!$E$2)*COS(C306)*SIN(D306))</f>
        <v>0.90292506338679934</v>
      </c>
      <c r="M306" s="8">
        <f>(0.75+2/100000*'Data 5day'!$E$3)*L306</f>
        <v>0.68658421819932214</v>
      </c>
      <c r="N306" s="8">
        <f>(0.25+0.5*(1-'Data 5day'!H306/8))*L306</f>
        <v>0.56432816461674962</v>
      </c>
      <c r="O306" s="8">
        <f t="shared" si="18"/>
        <v>0.4345326867548972</v>
      </c>
      <c r="P306" s="8">
        <f>4.903*(10^(-9))*(0.34-0.14*SQRT(K306))*(1.35*(N306/M306)-0.35)*(('Data 4day'!C306+273.16)^4+('Data 4day'!D306+273.16)^4)/2</f>
        <v>5.971929145592207</v>
      </c>
      <c r="Q306" s="8">
        <f t="shared" si="19"/>
        <v>-5.5373964588373097</v>
      </c>
    </row>
    <row r="307" spans="1:17" x14ac:dyDescent="0.3">
      <c r="A307" s="37">
        <v>43919</v>
      </c>
      <c r="B307" s="8">
        <f>1+0.033*COS(2*'Data 5day'!A306*PI()/365)</f>
        <v>1.0018452606733199</v>
      </c>
      <c r="C307" s="8">
        <f>0.409*SIN(((2*PI()*'Data 5day'!A306)/365)-1.39)</f>
        <v>5.0931157463683645E-2</v>
      </c>
      <c r="D307" s="8">
        <f>ACOS(-TAN('Data 5day'!$E$2*PI()/180)*TAN(C307))</f>
        <v>1.5869575377801206</v>
      </c>
      <c r="E307" s="23">
        <f>('Data 5day'!C307+'Data 5day'!D307)/2</f>
        <v>29</v>
      </c>
      <c r="F307" s="8">
        <f t="shared" si="16"/>
        <v>0.23147581029180006</v>
      </c>
      <c r="G307" s="8">
        <f>'Data 5day'!E306*4.87/LN(67.8*'Data 5day'!$H$2-5.42)</f>
        <v>3.8897530145782908</v>
      </c>
      <c r="H307" s="8">
        <f>0.6108*EXP(17.27*'Data 5day'!C307/('Data 5day'!C307+237.3))</f>
        <v>5.9409977016273503</v>
      </c>
      <c r="I307" s="8">
        <f>0.6108*EXP(17.27*'Data 5day'!D307/('Data 5day'!D307+237.3))</f>
        <v>2.6439311922105757</v>
      </c>
      <c r="J307" s="8">
        <f t="shared" si="17"/>
        <v>4.292464446918963</v>
      </c>
      <c r="K307" s="8">
        <f>(I307*'Data 5day'!F307+H307*'Data 5day'!G307)/200</f>
        <v>1.1987813181682074</v>
      </c>
      <c r="L307" s="8">
        <f>24*60/PI()*0.0082*B307*(D307*SIN('Data 5day'!$E$2)*SIN(C307)+COS('Data 5day'!$E$2)*COS(C307)*SIN(D307))</f>
        <v>0.86190780484317953</v>
      </c>
      <c r="M307" s="8">
        <f>(0.75+2/100000*'Data 5day'!$E$3)*L307</f>
        <v>0.6553946948027537</v>
      </c>
      <c r="N307" s="8">
        <f>(0.25+0.5*(1-'Data 5day'!H307/8))*L307</f>
        <v>0.48482314022428846</v>
      </c>
      <c r="O307" s="8">
        <f t="shared" si="18"/>
        <v>0.37331381797270213</v>
      </c>
      <c r="P307" s="8">
        <f>4.903*(10^(-9))*(0.34-0.14*SQRT(K307))*(1.35*(N307/M307)-0.35)*(('Data 4day'!C307+273.16)^4+('Data 4day'!D307+273.16)^4)/2</f>
        <v>4.961676280461746</v>
      </c>
      <c r="Q307" s="8">
        <f t="shared" si="19"/>
        <v>-4.5883624624890436</v>
      </c>
    </row>
    <row r="308" spans="1:17" x14ac:dyDescent="0.3">
      <c r="A308" s="37">
        <v>43920</v>
      </c>
      <c r="B308" s="8">
        <f>1+0.033*COS(2*'Data 5day'!A307*PI()/365)</f>
        <v>1.0012778352694418</v>
      </c>
      <c r="C308" s="8">
        <f>0.409*SIN(((2*PI()*'Data 5day'!A307)/365)-1.39)</f>
        <v>5.7909075104583277E-2</v>
      </c>
      <c r="D308" s="8">
        <f>ACOS(-TAN('Data 5day'!$E$2*PI()/180)*TAN(C308))</f>
        <v>1.5891766282248165</v>
      </c>
      <c r="E308" s="23">
        <f>('Data 5day'!C308+'Data 5day'!D308)/2</f>
        <v>28</v>
      </c>
      <c r="F308" s="8">
        <f t="shared" si="16"/>
        <v>0.22008034247018868</v>
      </c>
      <c r="G308" s="8">
        <f>'Data 5day'!E307*4.87/LN(67.8*'Data 5day'!$H$2-5.42)</f>
        <v>3.334074012495678</v>
      </c>
      <c r="H308" s="8">
        <f>0.6108*EXP(17.27*'Data 5day'!C308/('Data 5day'!C308+237.3))</f>
        <v>5.6226812384961216</v>
      </c>
      <c r="I308" s="8">
        <f>0.6108*EXP(17.27*'Data 5day'!D308/('Data 5day'!D308+237.3))</f>
        <v>2.4870053972720654</v>
      </c>
      <c r="J308" s="8">
        <f t="shared" si="17"/>
        <v>4.0548433178840932</v>
      </c>
      <c r="K308" s="8">
        <f>(I308*'Data 5day'!F308+H308*'Data 5day'!G308)/200</f>
        <v>1.2126712612527886</v>
      </c>
      <c r="L308" s="8">
        <f>24*60/PI()*0.0082*B308*(D308*SIN('Data 5day'!$E$2)*SIN(C308)+COS('Data 5day'!$E$2)*COS(C308)*SIN(D308))</f>
        <v>0.82086446107233757</v>
      </c>
      <c r="M308" s="8">
        <f>(0.75+2/100000*'Data 5day'!$E$3)*L308</f>
        <v>0.62418533619940542</v>
      </c>
      <c r="N308" s="8">
        <f>(0.25+0.5*(1-'Data 5day'!H308/8))*L308</f>
        <v>0.51304028817021097</v>
      </c>
      <c r="O308" s="8">
        <f t="shared" si="18"/>
        <v>0.39504102189106244</v>
      </c>
      <c r="P308" s="8">
        <f>4.903*(10^(-9))*(0.34-0.14*SQRT(K308))*(1.35*(N308/M308)-0.35)*(('Data 4day'!C308+273.16)^4+('Data 4day'!D308+273.16)^4)/2</f>
        <v>5.8289186775972279</v>
      </c>
      <c r="Q308" s="8">
        <f t="shared" si="19"/>
        <v>-5.4338776557061657</v>
      </c>
    </row>
    <row r="309" spans="1:17" x14ac:dyDescent="0.3">
      <c r="A309" s="37">
        <v>43921</v>
      </c>
      <c r="B309" s="8">
        <f>1+0.033*COS(2*'Data 5day'!A308*PI()/365)</f>
        <v>1.0007100312153954</v>
      </c>
      <c r="C309" s="8">
        <f>0.409*SIN(((2*PI()*'Data 5day'!A308)/365)-1.39)</f>
        <v>6.4869833036749036E-2</v>
      </c>
      <c r="D309" s="8">
        <f>ACOS(-TAN('Data 5day'!$E$2*PI()/180)*TAN(C309))</f>
        <v>1.5913921412659768</v>
      </c>
      <c r="E309" s="23">
        <f>('Data 5day'!C309+'Data 5day'!D309)/2</f>
        <v>29</v>
      </c>
      <c r="F309" s="8">
        <f t="shared" si="16"/>
        <v>0.23147581029180006</v>
      </c>
      <c r="G309" s="8">
        <f>'Data 5day'!E308*4.87/LN(67.8*'Data 5day'!$H$2-5.42)</f>
        <v>2.5005555093717584</v>
      </c>
      <c r="H309" s="8">
        <f>0.6108*EXP(17.27*'Data 5day'!C309/('Data 5day'!C309+237.3))</f>
        <v>5.9409977016273503</v>
      </c>
      <c r="I309" s="8">
        <f>0.6108*EXP(17.27*'Data 5day'!D309/('Data 5day'!D309+237.3))</f>
        <v>2.6439311922105757</v>
      </c>
      <c r="J309" s="8">
        <f t="shared" si="17"/>
        <v>4.292464446918963</v>
      </c>
      <c r="K309" s="8">
        <f>(I309*'Data 5day'!F309+H309*'Data 5day'!G309)/200</f>
        <v>1.3177582218176835</v>
      </c>
      <c r="L309" s="8">
        <f>24*60/PI()*0.0082*B309*(D309*SIN('Data 5day'!$E$2)*SIN(C309)+COS('Data 5day'!$E$2)*COS(C309)*SIN(D309))</f>
        <v>0.77981028532162255</v>
      </c>
      <c r="M309" s="8">
        <f>(0.75+2/100000*'Data 5day'!$E$3)*L309</f>
        <v>0.59296774095856175</v>
      </c>
      <c r="N309" s="8">
        <f>(0.25+0.5*(1-'Data 5day'!H309/8))*L309</f>
        <v>0.53611957115861553</v>
      </c>
      <c r="O309" s="8">
        <f t="shared" si="18"/>
        <v>0.41281206979213397</v>
      </c>
      <c r="P309" s="8">
        <f>4.903*(10^(-9))*(0.34-0.14*SQRT(K309))*(1.35*(N309/M309)-0.35)*(('Data 4day'!C309+273.16)^4+('Data 4day'!D309+273.16)^4)/2</f>
        <v>6.3606299881381867</v>
      </c>
      <c r="Q309" s="8">
        <f t="shared" si="19"/>
        <v>-5.9478179183460531</v>
      </c>
    </row>
    <row r="310" spans="1:17" x14ac:dyDescent="0.3">
      <c r="A310" s="37">
        <v>43922</v>
      </c>
      <c r="B310" s="8">
        <f>1+0.033*COS(2*'Data 5day'!A309*PI()/365)</f>
        <v>1.000142016763776</v>
      </c>
      <c r="C310" s="8">
        <f>0.409*SIN(((2*PI()*'Data 5day'!A309)/365)-1.39)</f>
        <v>7.1811368637380357E-2</v>
      </c>
      <c r="D310" s="8">
        <f>ACOS(-TAN('Data 5day'!$E$2*PI()/180)*TAN(C310))</f>
        <v>1.5936036329839636</v>
      </c>
      <c r="E310" s="23">
        <f>('Data 5day'!C310+'Data 5day'!D310)/2</f>
        <v>30.5</v>
      </c>
      <c r="F310" s="8">
        <f t="shared" si="16"/>
        <v>0.24949527412829417</v>
      </c>
      <c r="G310" s="8">
        <f>'Data 5day'!E309*4.87/LN(67.8*'Data 5day'!$H$2-5.42)</f>
        <v>3.0562345114543712</v>
      </c>
      <c r="H310" s="8">
        <f>0.6108*EXP(17.27*'Data 5day'!C310/('Data 5day'!C310+237.3))</f>
        <v>6.2748150241265215</v>
      </c>
      <c r="I310" s="8">
        <f>0.6108*EXP(17.27*'Data 5day'!D310/('Data 5day'!D310+237.3))</f>
        <v>2.9839174771655594</v>
      </c>
      <c r="J310" s="8">
        <f t="shared" si="17"/>
        <v>4.62936625064604</v>
      </c>
      <c r="K310" s="8">
        <f>(I310*'Data 5day'!F310+H310*'Data 5day'!G310)/200</f>
        <v>1.0092511730482669</v>
      </c>
      <c r="L310" s="8">
        <f>24*60/PI()*0.0082*B310*(D310*SIN('Data 5day'!$E$2)*SIN(C310)+COS('Data 5day'!$E$2)*COS(C310)*SIN(D310))</f>
        <v>0.73876058506266462</v>
      </c>
      <c r="M310" s="8">
        <f>(0.75+2/100000*'Data 5day'!$E$3)*L310</f>
        <v>0.56175354888165019</v>
      </c>
      <c r="N310" s="8">
        <f>(0.25+0.5*(1-'Data 5day'!H310/8))*L310</f>
        <v>0.3232077559649158</v>
      </c>
      <c r="O310" s="8">
        <f t="shared" si="18"/>
        <v>0.24886997209298517</v>
      </c>
      <c r="P310" s="8">
        <f>4.903*(10^(-9))*(0.34-0.14*SQRT(K310))*(1.35*(N310/M310)-0.35)*(('Data 4day'!C310+273.16)^4+('Data 4day'!D310+273.16)^4)/2</f>
        <v>3.4635249526033585</v>
      </c>
      <c r="Q310" s="8">
        <f t="shared" si="19"/>
        <v>-3.2146549805103732</v>
      </c>
    </row>
    <row r="311" spans="1:17" x14ac:dyDescent="0.3">
      <c r="A311" s="37">
        <v>43923</v>
      </c>
      <c r="B311" s="8">
        <f>1+0.033*COS(2*'Data 5day'!A310*PI()/365)</f>
        <v>0.99957396022952472</v>
      </c>
      <c r="C311" s="8">
        <f>0.409*SIN(((2*PI()*'Data 5day'!A310)/365)-1.39)</f>
        <v>7.8731624979668152E-2</v>
      </c>
      <c r="D311" s="8">
        <f>ACOS(-TAN('Data 5day'!$E$2*PI()/180)*TAN(C311))</f>
        <v>1.5958106559348635</v>
      </c>
      <c r="E311" s="23">
        <f>('Data 5day'!C311+'Data 5day'!D311)/2</f>
        <v>29.5</v>
      </c>
      <c r="F311" s="8">
        <f t="shared" si="16"/>
        <v>0.23735674310788871</v>
      </c>
      <c r="G311" s="8">
        <f>'Data 5day'!E310*4.87/LN(67.8*'Data 5day'!$H$2-5.42)</f>
        <v>2.7783950104130644</v>
      </c>
      <c r="H311" s="8">
        <f>0.6108*EXP(17.27*'Data 5day'!C311/('Data 5day'!C311+237.3))</f>
        <v>5.9409977016273503</v>
      </c>
      <c r="I311" s="8">
        <f>0.6108*EXP(17.27*'Data 5day'!D311/('Data 5day'!D311+237.3))</f>
        <v>2.809437622397069</v>
      </c>
      <c r="J311" s="8">
        <f t="shared" si="17"/>
        <v>4.3752176620122096</v>
      </c>
      <c r="K311" s="8">
        <f>(I311*'Data 5day'!F311+H311*'Data 5day'!G311)/200</f>
        <v>1.0700935536860705</v>
      </c>
      <c r="L311" s="8">
        <f>24*60/PI()*0.0082*B311*(D311*SIN('Data 5day'!$E$2)*SIN(C311)+COS('Data 5day'!$E$2)*COS(C311)*SIN(D311))</f>
        <v>0.69773071106252504</v>
      </c>
      <c r="M311" s="8">
        <f>(0.75+2/100000*'Data 5day'!$E$3)*L311</f>
        <v>0.53055443269194402</v>
      </c>
      <c r="N311" s="8">
        <f>(0.25+0.5*(1-'Data 5day'!H311/8))*L311</f>
        <v>0.39247352497267035</v>
      </c>
      <c r="O311" s="8">
        <f t="shared" si="18"/>
        <v>0.30220461422895617</v>
      </c>
      <c r="P311" s="8">
        <f>4.903*(10^(-9))*(0.34-0.14*SQRT(K311))*(1.35*(N311/M311)-0.35)*(('Data 4day'!C311+273.16)^4+('Data 4day'!D311+273.16)^4)/2</f>
        <v>4.9801532919489437</v>
      </c>
      <c r="Q311" s="8">
        <f t="shared" si="19"/>
        <v>-4.6779486777199875</v>
      </c>
    </row>
    <row r="312" spans="1:17" x14ac:dyDescent="0.3">
      <c r="A312" s="37">
        <v>43924</v>
      </c>
      <c r="B312" s="8">
        <f>1+0.033*COS(2*'Data 5day'!A311*PI()/365)</f>
        <v>0.99900602994005205</v>
      </c>
      <c r="C312" s="8">
        <f>0.409*SIN(((2*PI()*'Data 5day'!A311)/365)-1.39)</f>
        <v>8.5628551442306938E-2</v>
      </c>
      <c r="D312" s="8">
        <f>ACOS(-TAN('Data 5day'!$E$2*PI()/180)*TAN(C312))</f>
        <v>1.5980127587987378</v>
      </c>
      <c r="E312" s="23">
        <f>('Data 5day'!C312+'Data 5day'!D312)/2</f>
        <v>29</v>
      </c>
      <c r="F312" s="8">
        <f t="shared" si="16"/>
        <v>0.23147581029180006</v>
      </c>
      <c r="G312" s="8">
        <f>'Data 5day'!E311*4.87/LN(67.8*'Data 5day'!$H$2-5.42)</f>
        <v>3.0562345114543712</v>
      </c>
      <c r="H312" s="8">
        <f>0.6108*EXP(17.27*'Data 5day'!C312/('Data 5day'!C312+237.3))</f>
        <v>5.9409977016273503</v>
      </c>
      <c r="I312" s="8">
        <f>0.6108*EXP(17.27*'Data 5day'!D312/('Data 5day'!D312+237.3))</f>
        <v>2.6439311922105757</v>
      </c>
      <c r="J312" s="8">
        <f t="shared" si="17"/>
        <v>4.292464446918963</v>
      </c>
      <c r="K312" s="8">
        <f>(I312*'Data 5day'!F312+H312*'Data 5day'!G312)/200</f>
        <v>1.0799613641356605</v>
      </c>
      <c r="L312" s="8">
        <f>24*60/PI()*0.0082*B312*(D312*SIN('Data 5day'!$E$2)*SIN(C312)+COS('Data 5day'!$E$2)*COS(C312)*SIN(D312))</f>
        <v>0.65673604651968109</v>
      </c>
      <c r="M312" s="8">
        <f>(0.75+2/100000*'Data 5day'!$E$3)*L312</f>
        <v>0.49938208977356546</v>
      </c>
      <c r="N312" s="8">
        <f>(0.25+0.5*(1-'Data 5day'!H312/8))*L312</f>
        <v>0.32836802325984055</v>
      </c>
      <c r="O312" s="8">
        <f t="shared" si="18"/>
        <v>0.25284337791007722</v>
      </c>
      <c r="P312" s="8">
        <f>4.903*(10^(-9))*(0.34-0.14*SQRT(K312))*(1.35*(N312/M312)-0.35)*(('Data 4day'!C312+273.16)^4+('Data 4day'!D312+273.16)^4)/2</f>
        <v>4.4297930944538555</v>
      </c>
      <c r="Q312" s="8">
        <f t="shared" si="19"/>
        <v>-4.1769497165437786</v>
      </c>
    </row>
    <row r="313" spans="1:17" x14ac:dyDescent="0.3">
      <c r="A313" s="37">
        <v>43925</v>
      </c>
      <c r="B313" s="8">
        <f>1+0.033*COS(2*'Data 5day'!A312*PI()/365)</f>
        <v>0.99843839418535973</v>
      </c>
      <c r="C313" s="8">
        <f>0.409*SIN(((2*PI()*'Data 5day'!A312)/365)-1.39)</f>
        <v>9.2500104317137857E-2</v>
      </c>
      <c r="D313" s="8">
        <f>ACOS(-TAN('Data 5day'!$E$2*PI()/180)*TAN(C313))</f>
        <v>1.6002094860369338</v>
      </c>
      <c r="E313" s="23">
        <f>('Data 5day'!C313+'Data 5day'!D313)/2</f>
        <v>29.5</v>
      </c>
      <c r="F313" s="8">
        <f t="shared" si="16"/>
        <v>0.23735674310788871</v>
      </c>
      <c r="G313" s="8">
        <f>'Data 5day'!E312*4.87/LN(67.8*'Data 5day'!$H$2-5.42)</f>
        <v>2.5005555093717584</v>
      </c>
      <c r="H313" s="8">
        <f>0.6108*EXP(17.27*'Data 5day'!C313/('Data 5day'!C313+237.3))</f>
        <v>6.6247576218785209</v>
      </c>
      <c r="I313" s="8">
        <f>0.6108*EXP(17.27*'Data 5day'!D313/('Data 5day'!D313+237.3))</f>
        <v>2.4870053972720654</v>
      </c>
      <c r="J313" s="8">
        <f t="shared" si="17"/>
        <v>4.5558815095752934</v>
      </c>
      <c r="K313" s="8">
        <f>(I313*'Data 5day'!F313+H313*'Data 5day'!G313)/200</f>
        <v>1.3173508996152612</v>
      </c>
      <c r="L313" s="8">
        <f>24*60/PI()*0.0082*B313*(D313*SIN('Data 5day'!$E$2)*SIN(C313)+COS('Data 5day'!$E$2)*COS(C313)*SIN(D313))</f>
        <v>0.61579199628245918</v>
      </c>
      <c r="M313" s="8">
        <f>(0.75+2/100000*'Data 5day'!$E$3)*L313</f>
        <v>0.46824823397318194</v>
      </c>
      <c r="N313" s="8">
        <f>(0.25+0.5*(1-'Data 5day'!H313/8))*L313</f>
        <v>0.30789599814122959</v>
      </c>
      <c r="O313" s="8">
        <f t="shared" si="18"/>
        <v>0.2370799185687468</v>
      </c>
      <c r="P313" s="8">
        <f>4.903*(10^(-9))*(0.34-0.14*SQRT(K313))*(1.35*(N313/M313)-0.35)*(('Data 4day'!C313+273.16)^4+('Data 4day'!D313+273.16)^4)/2</f>
        <v>3.8950658510606626</v>
      </c>
      <c r="Q313" s="8">
        <f t="shared" si="19"/>
        <v>-3.6579859324919157</v>
      </c>
    </row>
    <row r="314" spans="1:17" x14ac:dyDescent="0.3">
      <c r="A314" s="37">
        <v>43926</v>
      </c>
      <c r="B314" s="8">
        <f>1+0.033*COS(2*'Data 5day'!A313*PI()/365)</f>
        <v>0.99787122116817262</v>
      </c>
      <c r="C314" s="8">
        <f>0.409*SIN(((2*PI()*'Data 5day'!A313)/365)-1.39)</f>
        <v>9.9344247414743778E-2</v>
      </c>
      <c r="D314" s="8">
        <f>ACOS(-TAN('Data 5day'!$E$2*PI()/180)*TAN(C314))</f>
        <v>1.6024003775593889</v>
      </c>
      <c r="E314" s="23">
        <f>('Data 5day'!C314+'Data 5day'!D314)/2</f>
        <v>28.5</v>
      </c>
      <c r="F314" s="8">
        <f t="shared" si="16"/>
        <v>0.22571768686715196</v>
      </c>
      <c r="G314" s="8">
        <f>'Data 5day'!E313*4.87/LN(67.8*'Data 5day'!$H$2-5.42)</f>
        <v>2.7783950104130644</v>
      </c>
      <c r="H314" s="8">
        <f>0.6108*EXP(17.27*'Data 5day'!C314/('Data 5day'!C314+237.3))</f>
        <v>5.9409977016273503</v>
      </c>
      <c r="I314" s="8">
        <f>0.6108*EXP(17.27*'Data 5day'!D314/('Data 5day'!D314+237.3))</f>
        <v>2.4870053972720654</v>
      </c>
      <c r="J314" s="8">
        <f t="shared" si="17"/>
        <v>4.2140015494497076</v>
      </c>
      <c r="K314" s="8">
        <f>(I314*'Data 5day'!F314+H314*'Data 5day'!G314)/200</f>
        <v>0.96991573766907291</v>
      </c>
      <c r="L314" s="8">
        <f>24*60/PI()*0.0082*B314*(D314*SIN('Data 5day'!$E$2)*SIN(C314)+COS('Data 5day'!$E$2)*COS(C314)*SIN(D314))</f>
        <v>0.5749139761669263</v>
      </c>
      <c r="M314" s="8">
        <f>(0.75+2/100000*'Data 5day'!$E$3)*L314</f>
        <v>0.43716458747733072</v>
      </c>
      <c r="N314" s="8">
        <f>(0.25+0.5*(1-'Data 5day'!H314/8))*L314</f>
        <v>0.25152486457303025</v>
      </c>
      <c r="O314" s="8">
        <f t="shared" si="18"/>
        <v>0.19367414572123329</v>
      </c>
      <c r="P314" s="8">
        <f>4.903*(10^(-9))*(0.34-0.14*SQRT(K314))*(1.35*(N314/M314)-0.35)*(('Data 4day'!C314+273.16)^4+('Data 4day'!D314+273.16)^4)/2</f>
        <v>3.5583474551371599</v>
      </c>
      <c r="Q314" s="8">
        <f t="shared" si="19"/>
        <v>-3.3646733094159265</v>
      </c>
    </row>
    <row r="315" spans="1:17" x14ac:dyDescent="0.3">
      <c r="A315" s="37">
        <v>43927</v>
      </c>
      <c r="B315" s="8">
        <f>1+0.033*COS(2*'Data 5day'!A314*PI()/365)</f>
        <v>0.99730467895409602</v>
      </c>
      <c r="C315" s="8">
        <f>0.409*SIN(((2*PI()*'Data 5day'!A314)/365)-1.39)</f>
        <v>0.10615895266781625</v>
      </c>
      <c r="D315" s="8">
        <f>ACOS(-TAN('Data 5day'!$E$2*PI()/180)*TAN(C315))</f>
        <v>1.6045849684028668</v>
      </c>
      <c r="E315" s="23">
        <f>('Data 5day'!C315+'Data 5day'!D315)/2</f>
        <v>30.5</v>
      </c>
      <c r="F315" s="8">
        <f t="shared" si="16"/>
        <v>0.24949527412829417</v>
      </c>
      <c r="G315" s="8">
        <f>'Data 5day'!E314*4.87/LN(67.8*'Data 5day'!$H$2-5.42)</f>
        <v>3.0562345114543712</v>
      </c>
      <c r="H315" s="8">
        <f>0.6108*EXP(17.27*'Data 5day'!C315/('Data 5day'!C315+237.3))</f>
        <v>6.6247576218785209</v>
      </c>
      <c r="I315" s="8">
        <f>0.6108*EXP(17.27*'Data 5day'!D315/('Data 5day'!D315+237.3))</f>
        <v>2.809437622397069</v>
      </c>
      <c r="J315" s="8">
        <f t="shared" si="17"/>
        <v>4.7170976221377945</v>
      </c>
      <c r="K315" s="8">
        <f>(I315*'Data 5day'!F315+H315*'Data 5day'!G315)/200</f>
        <v>1.2463872034615342</v>
      </c>
      <c r="L315" s="8">
        <f>24*60/PI()*0.0082*B315*(D315*SIN('Data 5day'!$E$2)*SIN(C315)+COS('Data 5day'!$E$2)*COS(C315)*SIN(D315))</f>
        <v>0.53411740239064398</v>
      </c>
      <c r="M315" s="8">
        <f>(0.75+2/100000*'Data 5day'!$E$3)*L315</f>
        <v>0.40614287277784566</v>
      </c>
      <c r="N315" s="8">
        <f>(0.25+0.5*(1-'Data 5day'!H315/8))*L315</f>
        <v>0.23367636354590673</v>
      </c>
      <c r="O315" s="8">
        <f t="shared" si="18"/>
        <v>0.17993079993034819</v>
      </c>
      <c r="P315" s="8">
        <f>4.903*(10^(-9))*(0.34-0.14*SQRT(K315))*(1.35*(N315/M315)-0.35)*(('Data 4day'!C315+273.16)^4+('Data 4day'!D315+273.16)^4)/2</f>
        <v>3.3467645169979252</v>
      </c>
      <c r="Q315" s="8">
        <f t="shared" si="19"/>
        <v>-3.1668337170675769</v>
      </c>
    </row>
    <row r="316" spans="1:17" x14ac:dyDescent="0.3">
      <c r="A316" s="37">
        <v>43928</v>
      </c>
      <c r="B316" s="8">
        <f>1+0.033*COS(2*'Data 5day'!A315*PI()/365)</f>
        <v>0.99673893542181524</v>
      </c>
      <c r="C316" s="8">
        <f>0.409*SIN(((2*PI()*'Data 5day'!A315)/365)-1.39)</f>
        <v>0.1129422007321155</v>
      </c>
      <c r="D316" s="8">
        <f>ACOS(-TAN('Data 5day'!$E$2*PI()/180)*TAN(C316))</f>
        <v>1.6067627884210756</v>
      </c>
      <c r="E316" s="23">
        <f>('Data 5day'!C316+'Data 5day'!D316)/2</f>
        <v>29.5</v>
      </c>
      <c r="F316" s="8">
        <f t="shared" si="16"/>
        <v>0.23735674310788871</v>
      </c>
      <c r="G316" s="8">
        <f>'Data 5day'!E315*4.87/LN(67.8*'Data 5day'!$H$2-5.42)</f>
        <v>3.6119135135369844</v>
      </c>
      <c r="H316" s="8">
        <f>0.6108*EXP(17.27*'Data 5day'!C316/('Data 5day'!C316+237.3))</f>
        <v>6.6247576218785209</v>
      </c>
      <c r="I316" s="8">
        <f>0.6108*EXP(17.27*'Data 5day'!D316/('Data 5day'!D316+237.3))</f>
        <v>2.4870053972720654</v>
      </c>
      <c r="J316" s="8">
        <f t="shared" si="17"/>
        <v>4.5558815095752934</v>
      </c>
      <c r="K316" s="8">
        <f>(I316*'Data 5day'!F316+H316*'Data 5day'!G316)/200</f>
        <v>1.5327099481076651</v>
      </c>
      <c r="L316" s="8">
        <f>24*60/PI()*0.0082*B316*(D316*SIN('Data 5day'!$E$2)*SIN(C316)+COS('Data 5day'!$E$2)*COS(C316)*SIN(D316))</f>
        <v>0.49341768113800666</v>
      </c>
      <c r="M316" s="8">
        <f>(0.75+2/100000*'Data 5day'!$E$3)*L316</f>
        <v>0.37519480473734024</v>
      </c>
      <c r="N316" s="8">
        <f>(0.25+0.5*(1-'Data 5day'!H316/8))*L316</f>
        <v>0.21587023549787793</v>
      </c>
      <c r="O316" s="8">
        <f t="shared" si="18"/>
        <v>0.16622008133336602</v>
      </c>
      <c r="P316" s="8">
        <f>4.903*(10^(-9))*(0.34-0.14*SQRT(K316))*(1.35*(N316/M316)-0.35)*(('Data 4day'!C316+273.16)^4+('Data 4day'!D316+273.16)^4)/2</f>
        <v>2.9343275080903948</v>
      </c>
      <c r="Q316" s="8">
        <f t="shared" si="19"/>
        <v>-2.7681074267570289</v>
      </c>
    </row>
    <row r="317" spans="1:17" x14ac:dyDescent="0.3">
      <c r="A317" s="37">
        <v>43929</v>
      </c>
      <c r="B317" s="8">
        <f>1+0.033*COS(2*'Data 5day'!A316*PI()/365)</f>
        <v>0.99617415821334854</v>
      </c>
      <c r="C317" s="8">
        <f>0.409*SIN(((2*PI()*'Data 5day'!A316)/365)-1.39)</f>
        <v>0.11969198158484542</v>
      </c>
      <c r="D317" s="8">
        <f>ACOS(-TAN('Data 5day'!$E$2*PI()/180)*TAN(C317))</f>
        <v>1.6089333619876329</v>
      </c>
      <c r="E317" s="23">
        <f>('Data 5day'!C317+'Data 5day'!D317)/2</f>
        <v>30</v>
      </c>
      <c r="F317" s="8">
        <f t="shared" si="16"/>
        <v>0.24336253881311395</v>
      </c>
      <c r="G317" s="8">
        <f>'Data 5day'!E316*4.87/LN(67.8*'Data 5day'!$H$2-5.42)</f>
        <v>3.8897530145782908</v>
      </c>
      <c r="H317" s="8">
        <f>0.6108*EXP(17.27*'Data 5day'!C317/('Data 5day'!C317+237.3))</f>
        <v>6.6247576218785209</v>
      </c>
      <c r="I317" s="8">
        <f>0.6108*EXP(17.27*'Data 5day'!D317/('Data 5day'!D317+237.3))</f>
        <v>2.6439311922105757</v>
      </c>
      <c r="J317" s="8">
        <f t="shared" si="17"/>
        <v>4.6343444070445479</v>
      </c>
      <c r="K317" s="8">
        <f>(I317*'Data 5day'!F317+H317*'Data 5day'!G317)/200</f>
        <v>1.2769658197565297</v>
      </c>
      <c r="L317" s="8">
        <f>24*60/PI()*0.0082*B317*(D317*SIN('Data 5day'!$E$2)*SIN(C317)+COS('Data 5day'!$E$2)*COS(C317)*SIN(D317))</f>
        <v>0.45283019827218202</v>
      </c>
      <c r="M317" s="8">
        <f>(0.75+2/100000*'Data 5day'!$E$3)*L317</f>
        <v>0.34433208276616717</v>
      </c>
      <c r="N317" s="8">
        <f>(0.25+0.5*(1-'Data 5day'!H317/8))*L317</f>
        <v>0.25471698652810237</v>
      </c>
      <c r="O317" s="8">
        <f t="shared" si="18"/>
        <v>0.19613207962663884</v>
      </c>
      <c r="P317" s="8">
        <f>4.903*(10^(-9))*(0.34-0.14*SQRT(K317))*(1.35*(N317/M317)-0.35)*(('Data 4day'!C317+273.16)^4+('Data 4day'!D317+273.16)^4)/2</f>
        <v>4.8693977122573004</v>
      </c>
      <c r="Q317" s="8">
        <f t="shared" si="19"/>
        <v>-4.6732656326306614</v>
      </c>
    </row>
    <row r="318" spans="1:17" x14ac:dyDescent="0.3">
      <c r="A318" s="37">
        <v>43930</v>
      </c>
      <c r="B318" s="8">
        <f>1+0.033*COS(2*'Data 5day'!A317*PI()/365)</f>
        <v>0.99561051468437156</v>
      </c>
      <c r="C318" s="8">
        <f>0.409*SIN(((2*PI()*'Data 5day'!A317)/365)-1.39)</f>
        <v>0.1264062951202673</v>
      </c>
      <c r="D318" s="8">
        <f>ACOS(-TAN('Data 5day'!$E$2*PI()/180)*TAN(C318))</f>
        <v>1.6110962077128468</v>
      </c>
      <c r="E318" s="23">
        <f>('Data 5day'!C318+'Data 5day'!D318)/2</f>
        <v>29.5</v>
      </c>
      <c r="F318" s="8">
        <f t="shared" si="16"/>
        <v>0.23735674310788871</v>
      </c>
      <c r="G318" s="8">
        <f>'Data 5day'!E317*4.87/LN(67.8*'Data 5day'!$H$2-5.42)</f>
        <v>3.8897530145782908</v>
      </c>
      <c r="H318" s="8">
        <f>0.6108*EXP(17.27*'Data 5day'!C318/('Data 5day'!C318+237.3))</f>
        <v>6.6247576218785209</v>
      </c>
      <c r="I318" s="8">
        <f>0.6108*EXP(17.27*'Data 5day'!D318/('Data 5day'!D318+237.3))</f>
        <v>2.4870053972720654</v>
      </c>
      <c r="J318" s="8">
        <f t="shared" si="17"/>
        <v>4.5558815095752934</v>
      </c>
      <c r="K318" s="8">
        <f>(I318*'Data 5day'!F318+H318*'Data 5day'!G318)/200</f>
        <v>1.2265598241118696</v>
      </c>
      <c r="L318" s="8">
        <f>24*60/PI()*0.0082*B318*(D318*SIN('Data 5day'!$E$2)*SIN(C318)+COS('Data 5day'!$E$2)*COS(C318)*SIN(D318))</f>
        <v>0.41237030920792173</v>
      </c>
      <c r="M318" s="8">
        <f>(0.75+2/100000*'Data 5day'!$E$3)*L318</f>
        <v>0.31356638312170365</v>
      </c>
      <c r="N318" s="8">
        <f>(0.25+0.5*(1-'Data 5day'!H318/8))*L318</f>
        <v>0.30927773190594132</v>
      </c>
      <c r="O318" s="8">
        <f t="shared" si="18"/>
        <v>0.23814385356757484</v>
      </c>
      <c r="P318" s="8">
        <f>4.903*(10^(-9))*(0.34-0.14*SQRT(K318))*(1.35*(N318/M318)-0.35)*(('Data 4day'!C318+273.16)^4+('Data 4day'!D318+273.16)^4)/2</f>
        <v>7.450626757195427</v>
      </c>
      <c r="Q318" s="8">
        <f t="shared" si="19"/>
        <v>-7.2124829036278522</v>
      </c>
    </row>
    <row r="319" spans="1:17" x14ac:dyDescent="0.3">
      <c r="A319" s="37">
        <v>43931</v>
      </c>
      <c r="B319" s="8">
        <f>1+0.033*COS(2*'Data 5day'!A318*PI()/365)</f>
        <v>0.99504817185462646</v>
      </c>
      <c r="C319" s="8">
        <f>0.409*SIN(((2*PI()*'Data 5day'!A318)/365)-1.39)</f>
        <v>0.13308315174237367</v>
      </c>
      <c r="D319" s="8">
        <f>ACOS(-TAN('Data 5day'!$E$2*PI()/180)*TAN(C319))</f>
        <v>1.6132508381752999</v>
      </c>
      <c r="E319" s="23">
        <f>('Data 5day'!C319+'Data 5day'!D319)/2</f>
        <v>30</v>
      </c>
      <c r="F319" s="8">
        <f t="shared" si="16"/>
        <v>0.24336253881311395</v>
      </c>
      <c r="G319" s="8">
        <f>'Data 5day'!E318*4.87/LN(67.8*'Data 5day'!$H$2-5.42)</f>
        <v>3.334074012495678</v>
      </c>
      <c r="H319" s="8">
        <f>0.6108*EXP(17.27*'Data 5day'!C319/('Data 5day'!C319+237.3))</f>
        <v>6.6247576218785209</v>
      </c>
      <c r="I319" s="8">
        <f>0.6108*EXP(17.27*'Data 5day'!D319/('Data 5day'!D319+237.3))</f>
        <v>2.6439311922105757</v>
      </c>
      <c r="J319" s="8">
        <f t="shared" si="17"/>
        <v>4.6343444070445479</v>
      </c>
      <c r="K319" s="8">
        <f>(I319*'Data 5day'!F319+H319*'Data 5day'!G319)/200</f>
        <v>1.1709099792410651</v>
      </c>
      <c r="L319" s="8">
        <f>24*60/PI()*0.0082*B319*(D319*SIN('Data 5day'!$E$2)*SIN(C319)+COS('Data 5day'!$E$2)*COS(C319)*SIN(D319))</f>
        <v>0.37205332895873627</v>
      </c>
      <c r="M319" s="8">
        <f>(0.75+2/100000*'Data 5day'!$E$3)*L319</f>
        <v>0.28290935134022305</v>
      </c>
      <c r="N319" s="8">
        <f>(0.25+0.5*(1-'Data 5day'!H319/8))*L319</f>
        <v>0.25578666365913116</v>
      </c>
      <c r="O319" s="8">
        <f t="shared" si="18"/>
        <v>0.196955731017531</v>
      </c>
      <c r="P319" s="8">
        <f>4.903*(10^(-9))*(0.34-0.14*SQRT(K319))*(1.35*(N319/M319)-0.35)*(('Data 4day'!C319+273.16)^4+('Data 4day'!D319+273.16)^4)/2</f>
        <v>6.7288662660297485</v>
      </c>
      <c r="Q319" s="8">
        <f t="shared" si="19"/>
        <v>-6.5319105350122175</v>
      </c>
    </row>
    <row r="320" spans="1:17" x14ac:dyDescent="0.3">
      <c r="A320" s="37">
        <v>43932</v>
      </c>
      <c r="B320" s="8">
        <f>1+0.033*COS(2*'Data 5day'!A319*PI()/365)</f>
        <v>0.99448729635843003</v>
      </c>
      <c r="C320" s="8">
        <f>0.409*SIN(((2*PI()*'Data 5day'!A319)/365)-1.39)</f>
        <v>0.13972057295444923</v>
      </c>
      <c r="D320" s="8">
        <f>ACOS(-TAN('Data 5day'!$E$2*PI()/180)*TAN(C320))</f>
        <v>1.6153967596692245</v>
      </c>
      <c r="E320" s="23">
        <f>('Data 5day'!C320+'Data 5day'!D320)/2</f>
        <v>29.5</v>
      </c>
      <c r="F320" s="8">
        <f t="shared" si="16"/>
        <v>0.23735674310788871</v>
      </c>
      <c r="G320" s="8">
        <f>'Data 5day'!E319*4.87/LN(67.8*'Data 5day'!$H$2-5.42)</f>
        <v>3.334074012495678</v>
      </c>
      <c r="H320" s="8">
        <f>0.6108*EXP(17.27*'Data 5day'!C320/('Data 5day'!C320+237.3))</f>
        <v>6.2748150241265215</v>
      </c>
      <c r="I320" s="8">
        <f>0.6108*EXP(17.27*'Data 5day'!D320/('Data 5day'!D320+237.3))</f>
        <v>2.6439311922105757</v>
      </c>
      <c r="J320" s="8">
        <f t="shared" si="17"/>
        <v>4.459373108168549</v>
      </c>
      <c r="K320" s="8">
        <f>(I320*'Data 5day'!F320+H320*'Data 5day'!G320)/200</f>
        <v>1.1645526336172933</v>
      </c>
      <c r="L320" s="8">
        <f>24*60/PI()*0.0082*B320*(D320*SIN('Data 5day'!$E$2)*SIN(C320)+COS('Data 5day'!$E$2)*COS(C320)*SIN(D320))</f>
        <v>0.33189452237110778</v>
      </c>
      <c r="M320" s="8">
        <f>(0.75+2/100000*'Data 5day'!$E$3)*L320</f>
        <v>0.25237259481099034</v>
      </c>
      <c r="N320" s="8">
        <f>(0.25+0.5*(1-'Data 5day'!H320/8))*L320</f>
        <v>0.18669066883374813</v>
      </c>
      <c r="O320" s="8">
        <f t="shared" si="18"/>
        <v>0.14375181500198606</v>
      </c>
      <c r="P320" s="8">
        <f>4.903*(10^(-9))*(0.34-0.14*SQRT(K320))*(1.35*(N320/M320)-0.35)*(('Data 4day'!C320+273.16)^4+('Data 4day'!D320+273.16)^4)/2</f>
        <v>5.060210102637007</v>
      </c>
      <c r="Q320" s="8">
        <f t="shared" si="19"/>
        <v>-4.9164582876350211</v>
      </c>
    </row>
    <row r="321" spans="1:17" x14ac:dyDescent="0.3">
      <c r="A321" s="37">
        <v>43933</v>
      </c>
      <c r="B321" s="8">
        <f>1+0.033*COS(2*'Data 5day'!A320*PI()/365)</f>
        <v>0.99392805439529652</v>
      </c>
      <c r="C321" s="8">
        <f>0.409*SIN(((2*PI()*'Data 5day'!A320)/365)-1.39)</f>
        <v>0.14631659194534136</v>
      </c>
      <c r="D321" s="8">
        <f>ACOS(-TAN('Data 5day'!$E$2*PI()/180)*TAN(C321))</f>
        <v>1.6175334719686738</v>
      </c>
      <c r="E321" s="23">
        <f>('Data 5day'!C321+'Data 5day'!D321)/2</f>
        <v>30</v>
      </c>
      <c r="F321" s="8">
        <f t="shared" si="16"/>
        <v>0.24336253881311395</v>
      </c>
      <c r="G321" s="8">
        <f>'Data 5day'!E320*4.87/LN(67.8*'Data 5day'!$H$2-5.42)</f>
        <v>4.1675925156195976</v>
      </c>
      <c r="H321" s="8">
        <f>0.6108*EXP(17.27*'Data 5day'!C321/('Data 5day'!C321+237.3))</f>
        <v>6.2748150241265215</v>
      </c>
      <c r="I321" s="8">
        <f>0.6108*EXP(17.27*'Data 5day'!D321/('Data 5day'!D321+237.3))</f>
        <v>2.809437622397069</v>
      </c>
      <c r="J321" s="8">
        <f t="shared" si="17"/>
        <v>4.5421263232617957</v>
      </c>
      <c r="K321" s="8">
        <f>(I321*'Data 5day'!F321+H321*'Data 5day'!G321)/200</f>
        <v>0.8887470712723875</v>
      </c>
      <c r="L321" s="8">
        <f>24*60/PI()*0.0082*B321*(D321*SIN('Data 5day'!$E$2)*SIN(C321)+COS('Data 5day'!$E$2)*COS(C321)*SIN(D321))</f>
        <v>0.29190909455758357</v>
      </c>
      <c r="M321" s="8">
        <f>(0.75+2/100000*'Data 5day'!$E$3)*L321</f>
        <v>0.22196767550158653</v>
      </c>
      <c r="N321" s="8">
        <f>(0.25+0.5*(1-'Data 5day'!H321/8))*L321</f>
        <v>0.14595454727879179</v>
      </c>
      <c r="O321" s="8">
        <f t="shared" si="18"/>
        <v>0.11238500140466967</v>
      </c>
      <c r="P321" s="8">
        <f>4.903*(10^(-9))*(0.34-0.14*SQRT(K321))*(1.35*(N321/M321)-0.35)*(('Data 4day'!C321+273.16)^4+('Data 4day'!D321+273.16)^4)/2</f>
        <v>4.6469560215887071</v>
      </c>
      <c r="Q321" s="8">
        <f t="shared" si="19"/>
        <v>-4.5345710201840372</v>
      </c>
    </row>
    <row r="322" spans="1:17" x14ac:dyDescent="0.3">
      <c r="A322" s="37">
        <v>43934</v>
      </c>
      <c r="B322" s="8">
        <f>1+0.033*COS(2*'Data 5day'!A321*PI()/365)</f>
        <v>0.99337061168068908</v>
      </c>
      <c r="C322" s="8">
        <f>0.409*SIN(((2*PI()*'Data 5day'!A321)/365)-1.39)</f>
        <v>0.1528692541722694</v>
      </c>
      <c r="D322" s="8">
        <f>ACOS(-TAN('Data 5day'!$E$2*PI()/180)*TAN(C322))</f>
        <v>1.6196604681094933</v>
      </c>
      <c r="E322" s="23">
        <f>('Data 5day'!C322+'Data 5day'!D322)/2</f>
        <v>30.5</v>
      </c>
      <c r="F322" s="8">
        <f t="shared" si="16"/>
        <v>0.24949527412829417</v>
      </c>
      <c r="G322" s="8">
        <f>'Data 5day'!E321*4.87/LN(67.8*'Data 5day'!$H$2-5.42)</f>
        <v>3.0562345114543712</v>
      </c>
      <c r="H322" s="8">
        <f>0.6108*EXP(17.27*'Data 5day'!C322/('Data 5day'!C322+237.3))</f>
        <v>6.6247576218785209</v>
      </c>
      <c r="I322" s="8">
        <f>0.6108*EXP(17.27*'Data 5day'!D322/('Data 5day'!D322+237.3))</f>
        <v>2.809437622397069</v>
      </c>
      <c r="J322" s="8">
        <f t="shared" si="17"/>
        <v>4.7170976221377945</v>
      </c>
      <c r="K322" s="8">
        <f>(I322*'Data 5day'!F322+H322*'Data 5day'!G322)/200</f>
        <v>0.85601325312280574</v>
      </c>
      <c r="L322" s="8">
        <f>24*60/PI()*0.0082*B322*(D322*SIN('Data 5day'!$E$2)*SIN(C322)+COS('Data 5day'!$E$2)*COS(C322)*SIN(D322))</f>
        <v>0.2521121815397171</v>
      </c>
      <c r="M322" s="8">
        <f>(0.75+2/100000*'Data 5day'!$E$3)*L322</f>
        <v>0.19170610284280087</v>
      </c>
      <c r="N322" s="8">
        <f>(0.25+0.5*(1-'Data 5day'!H322/8))*L322</f>
        <v>0.1733271248085555</v>
      </c>
      <c r="O322" s="8">
        <f t="shared" si="18"/>
        <v>0.13346188610258775</v>
      </c>
      <c r="P322" s="8">
        <f>4.903*(10^(-9))*(0.34-0.14*SQRT(K322))*(1.35*(N322/M322)-0.35)*(('Data 4day'!C322+273.16)^4+('Data 4day'!D322+273.16)^4)/2</f>
        <v>7.6664906467246494</v>
      </c>
      <c r="Q322" s="8">
        <f t="shared" si="19"/>
        <v>-7.5330287606220621</v>
      </c>
    </row>
    <row r="323" spans="1:17" x14ac:dyDescent="0.3">
      <c r="A323" s="37">
        <v>43935</v>
      </c>
      <c r="B323" s="8">
        <f>1+0.033*COS(2*'Data 5day'!A322*PI()/365)</f>
        <v>0.99281513339691441</v>
      </c>
      <c r="C323" s="8">
        <f>0.409*SIN(((2*PI()*'Data 5day'!A322)/365)-1.39)</f>
        <v>0.15937661793999758</v>
      </c>
      <c r="D323" s="8">
        <f>ACOS(-TAN('Data 5day'!$E$2*PI()/180)*TAN(C323))</f>
        <v>1.6217772341901076</v>
      </c>
      <c r="E323" s="23">
        <f>('Data 5day'!C323+'Data 5day'!D323)/2</f>
        <v>32.5</v>
      </c>
      <c r="F323" s="8">
        <f t="shared" si="16"/>
        <v>0.27533796354894219</v>
      </c>
      <c r="G323" s="8">
        <f>'Data 5day'!E322*4.87/LN(67.8*'Data 5day'!$H$2-5.42)</f>
        <v>3.334074012495678</v>
      </c>
      <c r="H323" s="8">
        <f>0.6108*EXP(17.27*'Data 5day'!C323/('Data 5day'!C323+237.3))</f>
        <v>7.3756135930620479</v>
      </c>
      <c r="I323" s="8">
        <f>0.6108*EXP(17.27*'Data 5day'!D323/('Data 5day'!D323+237.3))</f>
        <v>3.1677777175068473</v>
      </c>
      <c r="J323" s="8">
        <f t="shared" si="17"/>
        <v>5.2716956552844474</v>
      </c>
      <c r="K323" s="8">
        <f>(I323*'Data 5day'!F323+H323*'Data 5day'!G323)/200</f>
        <v>0.85434791885961303</v>
      </c>
      <c r="L323" s="8">
        <f>24*60/PI()*0.0082*B323*(D323*SIN('Data 5day'!$E$2)*SIN(C323)+COS('Data 5day'!$E$2)*COS(C323)*SIN(D323))</f>
        <v>0.21251884111094982</v>
      </c>
      <c r="M323" s="8">
        <f>(0.75+2/100000*'Data 5day'!$E$3)*L323</f>
        <v>0.16159932678076624</v>
      </c>
      <c r="N323" s="8">
        <f>(0.25+0.5*(1-'Data 5day'!H323/8))*L323</f>
        <v>0.10625942055547491</v>
      </c>
      <c r="O323" s="8">
        <f t="shared" si="18"/>
        <v>8.1819753827715683E-2</v>
      </c>
      <c r="P323" s="8">
        <f>4.903*(10^(-9))*(0.34-0.14*SQRT(K323))*(1.35*(N323/M323)-0.35)*(('Data 4day'!C323+273.16)^4+('Data 4day'!D323+273.16)^4)/2</f>
        <v>4.8636973547093811</v>
      </c>
      <c r="Q323" s="8">
        <f t="shared" si="19"/>
        <v>-4.781877600881665</v>
      </c>
    </row>
    <row r="324" spans="1:17" x14ac:dyDescent="0.3">
      <c r="A324" s="37">
        <v>43936</v>
      </c>
      <c r="B324" s="8">
        <f>1+0.033*COS(2*'Data 5day'!A323*PI()/365)</f>
        <v>0.99226178414417643</v>
      </c>
      <c r="C324" s="8">
        <f>0.409*SIN(((2*PI()*'Data 5day'!A323)/365)-1.39)</f>
        <v>0.16583675497620104</v>
      </c>
      <c r="D324" s="8">
        <f>ACOS(-TAN('Data 5day'!$E$2*PI()/180)*TAN(C324))</f>
        <v>1.6238832491921404</v>
      </c>
      <c r="E324" s="23">
        <f>('Data 5day'!C324+'Data 5day'!D324)/2</f>
        <v>31</v>
      </c>
      <c r="F324" s="8">
        <f t="shared" si="16"/>
        <v>0.25575704908466146</v>
      </c>
      <c r="G324" s="8">
        <f>'Data 5day'!E323*4.87/LN(67.8*'Data 5day'!$H$2-5.42)</f>
        <v>4.445432016660904</v>
      </c>
      <c r="H324" s="8">
        <f>0.6108*EXP(17.27*'Data 5day'!C324/('Data 5day'!C324+237.3))</f>
        <v>6.991469290024015</v>
      </c>
      <c r="I324" s="8">
        <f>0.6108*EXP(17.27*'Data 5day'!D324/('Data 5day'!D324+237.3))</f>
        <v>2.809437622397069</v>
      </c>
      <c r="J324" s="8">
        <f t="shared" si="17"/>
        <v>4.900453456210542</v>
      </c>
      <c r="K324" s="8">
        <f>(I324*'Data 5day'!F324+H324*'Data 5day'!G324)/200</f>
        <v>1.0865689688909015</v>
      </c>
      <c r="L324" s="8">
        <f>24*60/PI()*0.0082*B324*(D324*SIN('Data 5day'!$E$2)*SIN(C324)+COS('Data 5day'!$E$2)*COS(C324)*SIN(D324))</f>
        <v>0.17314404392861668</v>
      </c>
      <c r="M324" s="8">
        <f>(0.75+2/100000*'Data 5day'!$E$3)*L324</f>
        <v>0.13165873100332012</v>
      </c>
      <c r="N324" s="8">
        <f>(0.25+0.5*(1-'Data 5day'!H324/8))*L324</f>
        <v>8.6572021964308341E-2</v>
      </c>
      <c r="O324" s="8">
        <f t="shared" si="18"/>
        <v>6.666045691251743E-2</v>
      </c>
      <c r="P324" s="8">
        <f>4.903*(10^(-9))*(0.34-0.14*SQRT(K324))*(1.35*(N324/M324)-0.35)*(('Data 4day'!C324+273.16)^4+('Data 4day'!D324+273.16)^4)/2</f>
        <v>4.3659716019193011</v>
      </c>
      <c r="Q324" s="8">
        <f t="shared" si="19"/>
        <v>-4.2993111450067838</v>
      </c>
    </row>
    <row r="325" spans="1:17" x14ac:dyDescent="0.3">
      <c r="A325" s="37">
        <v>43937</v>
      </c>
      <c r="B325" s="8">
        <f>1+0.033*COS(2*'Data 5day'!A324*PI()/365)</f>
        <v>0.99171072789180092</v>
      </c>
      <c r="C325" s="8">
        <f>0.409*SIN(((2*PI()*'Data 5day'!A324)/365)-1.39)</f>
        <v>0.17224775100285461</v>
      </c>
      <c r="D325" s="8">
        <f>ACOS(-TAN('Data 5day'!$E$2*PI()/180)*TAN(C325))</f>
        <v>1.6259779848218836</v>
      </c>
      <c r="E325" s="23">
        <f>('Data 5day'!C325+'Data 5day'!D325)/2</f>
        <v>30.5</v>
      </c>
      <c r="F325" s="8">
        <f t="shared" si="16"/>
        <v>0.24949527412829417</v>
      </c>
      <c r="G325" s="8">
        <f>'Data 5day'!E324*4.87/LN(67.8*'Data 5day'!$H$2-5.42)</f>
        <v>3.8897530145782908</v>
      </c>
      <c r="H325" s="8">
        <f>0.6108*EXP(17.27*'Data 5day'!C325/('Data 5day'!C325+237.3))</f>
        <v>6.6247576218785209</v>
      </c>
      <c r="I325" s="8">
        <f>0.6108*EXP(17.27*'Data 5day'!D325/('Data 5day'!D325+237.3))</f>
        <v>2.809437622397069</v>
      </c>
      <c r="J325" s="8">
        <f t="shared" si="17"/>
        <v>4.7170976221377945</v>
      </c>
      <c r="K325" s="8">
        <f>(I325*'Data 5day'!F325+H325*'Data 5day'!G325)/200</f>
        <v>0.86607207689364951</v>
      </c>
      <c r="L325" s="8">
        <f>24*60/PI()*0.0082*B325*(D325*SIN('Data 5day'!$E$2)*SIN(C325)+COS('Data 5day'!$E$2)*COS(C325)*SIN(D325))</f>
        <v>0.13400266484333834</v>
      </c>
      <c r="M325" s="8">
        <f>(0.75+2/100000*'Data 5day'!$E$3)*L325</f>
        <v>0.10189562634687446</v>
      </c>
      <c r="N325" s="8">
        <f>(0.25+0.5*(1-'Data 5day'!H325/8))*L325</f>
        <v>8.3751665527086461E-2</v>
      </c>
      <c r="O325" s="8">
        <f t="shared" si="18"/>
        <v>6.4488782455856583E-2</v>
      </c>
      <c r="P325" s="8">
        <f>4.903*(10^(-9))*(0.34-0.14*SQRT(K325))*(1.35*(N325/M325)-0.35)*(('Data 4day'!C325+273.16)^4+('Data 4day'!D325+273.16)^4)/2</f>
        <v>6.6248486334316095</v>
      </c>
      <c r="Q325" s="8">
        <f t="shared" si="19"/>
        <v>-6.560359850975753</v>
      </c>
    </row>
    <row r="326" spans="1:17" x14ac:dyDescent="0.3">
      <c r="A326" s="37">
        <v>43938</v>
      </c>
      <c r="B326" s="8">
        <f>1+0.033*COS(2*'Data 5day'!A325*PI()/365)</f>
        <v>0.99116212792964831</v>
      </c>
      <c r="C326" s="8">
        <f>0.409*SIN(((2*PI()*'Data 5day'!A325)/365)-1.39)</f>
        <v>0.17860770630347517</v>
      </c>
      <c r="D326" s="8">
        <f>ACOS(-TAN('Data 5day'!$E$2*PI()/180)*TAN(C326))</f>
        <v>1.628060905373633</v>
      </c>
      <c r="E326" s="23">
        <f>('Data 5day'!C326+'Data 5day'!D326)/2</f>
        <v>30.5</v>
      </c>
      <c r="F326" s="8">
        <f t="shared" si="16"/>
        <v>0.24949527412829417</v>
      </c>
      <c r="G326" s="8">
        <f>'Data 5day'!E325*4.87/LN(67.8*'Data 5day'!$H$2-5.42)</f>
        <v>4.1675925156195976</v>
      </c>
      <c r="H326" s="8">
        <f>0.6108*EXP(17.27*'Data 5day'!C326/('Data 5day'!C326+237.3))</f>
        <v>6.6247576218785209</v>
      </c>
      <c r="I326" s="8">
        <f>0.6108*EXP(17.27*'Data 5day'!D326/('Data 5day'!D326+237.3))</f>
        <v>2.809437622397069</v>
      </c>
      <c r="J326" s="8">
        <f t="shared" si="17"/>
        <v>4.7170976221377945</v>
      </c>
      <c r="K326" s="8">
        <f>(I326*'Data 5day'!F326+H326*'Data 5day'!G326)/200</f>
        <v>0.95538461745098346</v>
      </c>
      <c r="L326" s="8">
        <f>24*60/PI()*0.0082*B326*(D326*SIN('Data 5day'!$E$2)*SIN(C326)+COS('Data 5day'!$E$2)*COS(C326)*SIN(D326))</f>
        <v>9.5109474473139125E-2</v>
      </c>
      <c r="M326" s="8">
        <f>(0.75+2/100000*'Data 5day'!$E$3)*L326</f>
        <v>7.2321244389374983E-2</v>
      </c>
      <c r="N326" s="8">
        <f>(0.25+0.5*(1-'Data 5day'!H326/8))*L326</f>
        <v>6.5387763700283152E-2</v>
      </c>
      <c r="O326" s="8">
        <f t="shared" si="18"/>
        <v>5.034857804921803E-2</v>
      </c>
      <c r="P326" s="8">
        <f>4.903*(10^(-9))*(0.34-0.14*SQRT(K326))*(1.35*(N326/M326)-0.35)*(('Data 4day'!C326+273.16)^4+('Data 4day'!D326+273.16)^4)/2</f>
        <v>7.4454313972158097</v>
      </c>
      <c r="Q326" s="8">
        <f t="shared" si="19"/>
        <v>-7.3950828191665918</v>
      </c>
    </row>
    <row r="327" spans="1:17" x14ac:dyDescent="0.3">
      <c r="A327" s="37">
        <v>43939</v>
      </c>
      <c r="B327" s="8">
        <f>1+0.033*COS(2*'Data 5day'!A326*PI()/365)</f>
        <v>0.99061614681972687</v>
      </c>
      <c r="C327" s="8">
        <f>0.409*SIN(((2*PI()*'Data 5day'!A326)/365)-1.39)</f>
        <v>0.18491473628604796</v>
      </c>
      <c r="D327" s="8">
        <f>ACOS(-TAN('Data 5day'!$E$2*PI()/180)*TAN(C327))</f>
        <v>1.6301314676159087</v>
      </c>
      <c r="E327" s="23">
        <f>('Data 5day'!C327+'Data 5day'!D327)/2</f>
        <v>31.5</v>
      </c>
      <c r="F327" s="8">
        <f t="shared" ref="F327:F370" si="20">(4098*0.6108*EXP((17.27*E327)/(E327+237.3)))/((E327+237.3)^2)</f>
        <v>0.26214998710924375</v>
      </c>
      <c r="G327" s="8">
        <f>'Data 5day'!E326*4.87/LN(67.8*'Data 5day'!$H$2-5.42)</f>
        <v>3.6119135135369844</v>
      </c>
      <c r="H327" s="8">
        <f>0.6108*EXP(17.27*'Data 5day'!C327/('Data 5day'!C327+237.3))</f>
        <v>6.6247576218785209</v>
      </c>
      <c r="I327" s="8">
        <f>0.6108*EXP(17.27*'Data 5day'!D327/('Data 5day'!D327+237.3))</f>
        <v>3.1677777175068473</v>
      </c>
      <c r="J327" s="8">
        <f t="shared" ref="J327:J370" si="21">(H327+I327)/2</f>
        <v>4.8962676696926843</v>
      </c>
      <c r="K327" s="8">
        <f>(I327*'Data 5day'!F327+H327*'Data 5day'!G327)/200</f>
        <v>1.0555559550075597</v>
      </c>
      <c r="L327" s="8">
        <f>24*60/PI()*0.0082*B327*(D327*SIN('Data 5day'!$E$2)*SIN(C327)+COS('Data 5day'!$E$2)*COS(C327)*SIN(D327))</f>
        <v>5.6479131028705665E-2</v>
      </c>
      <c r="M327" s="8">
        <f>(0.75+2/100000*'Data 5day'!$E$3)*L327</f>
        <v>4.2946731234227785E-2</v>
      </c>
      <c r="N327" s="8">
        <f>(0.25+0.5*(1-'Data 5day'!H327/8))*L327</f>
        <v>2.8239565514352832E-2</v>
      </c>
      <c r="O327" s="8">
        <f t="shared" ref="O327:O370" si="22">(1-0.23)*N327</f>
        <v>2.1744465446051683E-2</v>
      </c>
      <c r="P327" s="8">
        <f>4.903*(10^(-9))*(0.34-0.14*SQRT(K327))*(1.35*(N327/M327)-0.35)*(('Data 4day'!C327+273.16)^4+('Data 4day'!D327+273.16)^4)/2</f>
        <v>4.444474904214271</v>
      </c>
      <c r="Q327" s="8">
        <f t="shared" ref="Q327:Q370" si="23">O327-P327</f>
        <v>-4.4227304387682196</v>
      </c>
    </row>
    <row r="328" spans="1:17" x14ac:dyDescent="0.3">
      <c r="A328" s="37">
        <v>43940</v>
      </c>
      <c r="B328" s="8">
        <f>1+0.033*COS(2*'Data 5day'!A327*PI()/365)</f>
        <v>0.99007294634802301</v>
      </c>
      <c r="C328" s="8">
        <f>0.409*SIN(((2*PI()*'Data 5day'!A327)/365)-1.39)</f>
        <v>0.19116697204147237</v>
      </c>
      <c r="D328" s="8">
        <f>ACOS(-TAN('Data 5day'!$E$2*PI()/180)*TAN(C328))</f>
        <v>1.6321891207015575</v>
      </c>
      <c r="E328" s="23">
        <f>('Data 5day'!C328+'Data 5day'!D328)/2</f>
        <v>30.5</v>
      </c>
      <c r="F328" s="8">
        <f t="shared" si="20"/>
        <v>0.24949527412829417</v>
      </c>
      <c r="G328" s="8">
        <f>'Data 5day'!E327*4.87/LN(67.8*'Data 5day'!$H$2-5.42)</f>
        <v>3.8897530145782908</v>
      </c>
      <c r="H328" s="8">
        <f>0.6108*EXP(17.27*'Data 5day'!C328/('Data 5day'!C328+237.3))</f>
        <v>6.6247576218785209</v>
      </c>
      <c r="I328" s="8">
        <f>0.6108*EXP(17.27*'Data 5day'!D328/('Data 5day'!D328+237.3))</f>
        <v>2.809437622397069</v>
      </c>
      <c r="J328" s="8">
        <f t="shared" si="21"/>
        <v>4.7170976221377945</v>
      </c>
      <c r="K328" s="8">
        <f>(I328*'Data 5day'!F328+H328*'Data 5day'!G328)/200</f>
        <v>1.3306703321334465</v>
      </c>
      <c r="L328" s="8">
        <f>24*60/PI()*0.0082*B328*(D328*SIN('Data 5day'!$E$2)*SIN(C328)+COS('Data 5day'!$E$2)*COS(C328)*SIN(D328))</f>
        <v>1.8126172395243244E-2</v>
      </c>
      <c r="M328" s="8">
        <f>(0.75+2/100000*'Data 5day'!$E$3)*L328</f>
        <v>1.3783141489342962E-2</v>
      </c>
      <c r="N328" s="8">
        <f>(0.25+0.5*(1-'Data 5day'!H328/8))*L328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4day'!C328+273.16)^4+('Data 4day'!D328+273.16)^4)/2</f>
        <v>3.2132553503968686</v>
      </c>
      <c r="Q328" s="8">
        <f t="shared" si="23"/>
        <v>-3.207149096071221</v>
      </c>
    </row>
    <row r="329" spans="1:17" x14ac:dyDescent="0.3">
      <c r="A329" s="37">
        <v>43941</v>
      </c>
      <c r="B329" s="8">
        <f>1+0.033*COS(2*'Data 5day'!A328*PI()/365)</f>
        <v>0.98953268747655954</v>
      </c>
      <c r="C329" s="8">
        <f>0.409*SIN(((2*PI()*'Data 5day'!A328)/365)-1.39)</f>
        <v>0.19736256089735987</v>
      </c>
      <c r="D329" s="8">
        <f>ACOS(-TAN('Data 5day'!$E$2*PI()/180)*TAN(C329))</f>
        <v>1.6342333061027432</v>
      </c>
      <c r="E329" s="23">
        <f>('Data 5day'!C329+'Data 5day'!D329)/2</f>
        <v>30</v>
      </c>
      <c r="F329" s="8">
        <f t="shared" si="20"/>
        <v>0.24336253881311395</v>
      </c>
      <c r="G329" s="8">
        <f>'Data 5day'!E328*4.87/LN(67.8*'Data 5day'!$H$2-5.42)</f>
        <v>3.334074012495678</v>
      </c>
      <c r="H329" s="8">
        <f>0.6108*EXP(17.27*'Data 5day'!C329/('Data 5day'!C329+237.3))</f>
        <v>6.6247576218785209</v>
      </c>
      <c r="I329" s="8">
        <f>0.6108*EXP(17.27*'Data 5day'!D329/('Data 5day'!D329+237.3))</f>
        <v>2.6439311922105757</v>
      </c>
      <c r="J329" s="8">
        <f t="shared" si="21"/>
        <v>4.6343444070445479</v>
      </c>
      <c r="K329" s="8">
        <f>(I329*'Data 5day'!F329+H329*'Data 5day'!G329)/200</f>
        <v>1.5680968437267346</v>
      </c>
      <c r="L329" s="8">
        <f>24*60/PI()*0.0082*B329*(D329*SIN('Data 5day'!$E$2)*SIN(C329)+COS('Data 5day'!$E$2)*COS(C329)*SIN(D329))</f>
        <v>-1.9934991524528878E-2</v>
      </c>
      <c r="M329" s="8">
        <f>(0.75+2/100000*'Data 5day'!$E$3)*L329</f>
        <v>-1.5158567555251757E-2</v>
      </c>
      <c r="N329" s="8">
        <f>(0.25+0.5*(1-'Data 5day'!H329/8))*L329</f>
        <v>-1.2459369702830549E-2</v>
      </c>
      <c r="O329" s="8">
        <f t="shared" si="22"/>
        <v>-9.5937146711795231E-3</v>
      </c>
      <c r="P329" s="8">
        <f>4.903*(10^(-9))*(0.34-0.14*SQRT(K329))*(1.35*(N329/M329)-0.35)*(('Data 4day'!C329+273.16)^4+('Data 4day'!D329+273.16)^4)/2</f>
        <v>5.2396344749652597</v>
      </c>
      <c r="Q329" s="8">
        <f t="shared" si="23"/>
        <v>-5.2492281896364394</v>
      </c>
    </row>
    <row r="330" spans="1:17" x14ac:dyDescent="0.3">
      <c r="A330" s="37">
        <v>43942</v>
      </c>
      <c r="B330" s="8">
        <f>1+0.033*COS(2*'Data 5day'!A329*PI()/365)</f>
        <v>0.98899553029569987</v>
      </c>
      <c r="C330" s="8">
        <f>0.409*SIN(((2*PI()*'Data 5day'!A329)/365)-1.39)</f>
        <v>0.2034996669670204</v>
      </c>
      <c r="D330" s="8">
        <f>ACOS(-TAN('Data 5day'!$E$2*PI()/180)*TAN(C330))</f>
        <v>1.6362634575717956</v>
      </c>
      <c r="E330" s="23">
        <f>('Data 5day'!C330+'Data 5day'!D330)/2</f>
        <v>31.5</v>
      </c>
      <c r="F330" s="8">
        <f t="shared" si="20"/>
        <v>0.26214998710924375</v>
      </c>
      <c r="G330" s="8">
        <f>'Data 5day'!E329*4.87/LN(67.8*'Data 5day'!$H$2-5.42)</f>
        <v>3.334074012495678</v>
      </c>
      <c r="H330" s="8">
        <f>0.6108*EXP(17.27*'Data 5day'!C330/('Data 5day'!C330+237.3))</f>
        <v>6.6247576218785209</v>
      </c>
      <c r="I330" s="8">
        <f>0.6108*EXP(17.27*'Data 5day'!D330/('Data 5day'!D330+237.3))</f>
        <v>3.1677777175068473</v>
      </c>
      <c r="J330" s="8">
        <f t="shared" si="21"/>
        <v>4.8962676696926843</v>
      </c>
      <c r="K330" s="8">
        <f>(I330*'Data 5day'!F330+H330*'Data 5day'!G330)/200</f>
        <v>1.1001805989015141</v>
      </c>
      <c r="L330" s="8">
        <f>24*60/PI()*0.0082*B330*(D330*SIN('Data 5day'!$E$2)*SIN(C330)+COS('Data 5day'!$E$2)*COS(C330)*SIN(D330))</f>
        <v>-5.7690086202631642E-2</v>
      </c>
      <c r="M330" s="8">
        <f>(0.75+2/100000*'Data 5day'!$E$3)*L330</f>
        <v>-4.3867541548481097E-2</v>
      </c>
      <c r="N330" s="8">
        <f>(0.25+0.5*(1-'Data 5day'!H330/8))*L330</f>
        <v>-2.5239412713651342E-2</v>
      </c>
      <c r="O330" s="8">
        <f t="shared" si="22"/>
        <v>-1.9434347789511534E-2</v>
      </c>
      <c r="P330" s="8">
        <f>4.903*(10^(-9))*(0.34-0.14*SQRT(K330))*(1.35*(N330/M330)-0.35)*(('Data 4day'!C330+273.16)^4+('Data 4day'!D330+273.16)^4)/2</f>
        <v>3.4731795314423062</v>
      </c>
      <c r="Q330" s="8">
        <f t="shared" si="23"/>
        <v>-3.4926138792318175</v>
      </c>
    </row>
    <row r="331" spans="1:17" x14ac:dyDescent="0.3">
      <c r="A331" s="37">
        <v>43943</v>
      </c>
      <c r="B331" s="8">
        <f>1+0.033*COS(2*'Data 5day'!A330*PI()/365)</f>
        <v>0.9884616339767095</v>
      </c>
      <c r="C331" s="8">
        <f>0.409*SIN(((2*PI()*'Data 5day'!A330)/365)-1.39)</f>
        <v>0.2095764716934761</v>
      </c>
      <c r="D331" s="8">
        <f>ACOS(-TAN('Data 5day'!$E$2*PI()/180)*TAN(C331))</f>
        <v>1.6382790011288915</v>
      </c>
      <c r="E331" s="23">
        <f>('Data 5day'!C331+'Data 5day'!D331)/2</f>
        <v>31.5</v>
      </c>
      <c r="F331" s="8">
        <f t="shared" si="20"/>
        <v>0.26214998710924375</v>
      </c>
      <c r="G331" s="8">
        <f>'Data 5day'!E330*4.87/LN(67.8*'Data 5day'!$H$2-5.42)</f>
        <v>3.8897530145782908</v>
      </c>
      <c r="H331" s="8">
        <f>0.6108*EXP(17.27*'Data 5day'!C331/('Data 5day'!C331+237.3))</f>
        <v>6.6247576218785209</v>
      </c>
      <c r="I331" s="8">
        <f>0.6108*EXP(17.27*'Data 5day'!D331/('Data 5day'!D331+237.3))</f>
        <v>3.1677777175068473</v>
      </c>
      <c r="J331" s="8">
        <f t="shared" si="21"/>
        <v>4.8962676696926843</v>
      </c>
      <c r="K331" s="8">
        <f>(I331*'Data 5day'!F331+H331*'Data 5day'!G331)/200</f>
        <v>1.0541099440732355</v>
      </c>
      <c r="L331" s="8">
        <f>24*60/PI()*0.0082*B331*(D331*SIN('Data 5day'!$E$2)*SIN(C331)+COS('Data 5day'!$E$2)*COS(C331)*SIN(D331))</f>
        <v>-9.5124979610660923E-2</v>
      </c>
      <c r="M331" s="8">
        <f>(0.75+2/100000*'Data 5day'!$E$3)*L331</f>
        <v>-7.2333034495946566E-2</v>
      </c>
      <c r="N331" s="8">
        <f>(0.25+0.5*(1-'Data 5day'!H331/8))*L331</f>
        <v>-3.5671867353997848E-2</v>
      </c>
      <c r="O331" s="8">
        <f t="shared" si="22"/>
        <v>-2.7467337862578343E-2</v>
      </c>
      <c r="P331" s="8">
        <f>4.903*(10^(-9))*(0.34-0.14*SQRT(K331))*(1.35*(N331/M331)-0.35)*(('Data 4day'!C331+273.16)^4+('Data 4day'!D331+273.16)^4)/2</f>
        <v>2.5906542374143107</v>
      </c>
      <c r="Q331" s="8">
        <f t="shared" si="23"/>
        <v>-2.6181215752768892</v>
      </c>
    </row>
    <row r="332" spans="1:17" x14ac:dyDescent="0.3">
      <c r="A332" s="37">
        <v>43944</v>
      </c>
      <c r="B332" s="8">
        <f>1+0.033*COS(2*'Data 5day'!A331*PI()/365)</f>
        <v>0.98793115672459009</v>
      </c>
      <c r="C332" s="8">
        <f>0.409*SIN(((2*PI()*'Data 5day'!A331)/365)-1.39)</f>
        <v>0.21559117438833836</v>
      </c>
      <c r="D332" s="8">
        <f>ACOS(-TAN('Data 5day'!$E$2*PI()/180)*TAN(C332))</f>
        <v>1.6402793550774974</v>
      </c>
      <c r="E332" s="23">
        <f>('Data 5day'!C332+'Data 5day'!D332)/2</f>
        <v>32</v>
      </c>
      <c r="F332" s="8">
        <f t="shared" si="20"/>
        <v>0.26867623510832173</v>
      </c>
      <c r="G332" s="8">
        <f>'Data 5day'!E331*4.87/LN(67.8*'Data 5day'!$H$2-5.42)</f>
        <v>4.1675925156195976</v>
      </c>
      <c r="H332" s="8">
        <f>0.6108*EXP(17.27*'Data 5day'!C332/('Data 5day'!C332+237.3))</f>
        <v>6.991469290024015</v>
      </c>
      <c r="I332" s="8">
        <f>0.6108*EXP(17.27*'Data 5day'!D332/('Data 5day'!D332+237.3))</f>
        <v>3.1677777175068473</v>
      </c>
      <c r="J332" s="8">
        <f t="shared" si="21"/>
        <v>5.0796235037654309</v>
      </c>
      <c r="K332" s="8">
        <f>(I332*'Data 5day'!F332+H332*'Data 5day'!G332)/200</f>
        <v>1.1295175323531539</v>
      </c>
      <c r="L332" s="8">
        <f>24*60/PI()*0.0082*B332*(D332*SIN('Data 5day'!$E$2)*SIN(C332)+COS('Data 5day'!$E$2)*COS(C332)*SIN(D332))</f>
        <v>-0.13222568907539967</v>
      </c>
      <c r="M332" s="8">
        <f>(0.75+2/100000*'Data 5day'!$E$3)*L332</f>
        <v>-0.1005444139729339</v>
      </c>
      <c r="N332" s="8">
        <f>(0.25+0.5*(1-'Data 5day'!H332/8))*L332</f>
        <v>-7.4376950104912312E-2</v>
      </c>
      <c r="O332" s="8">
        <f t="shared" si="22"/>
        <v>-5.7270251580782479E-2</v>
      </c>
      <c r="P332" s="8">
        <f>4.903*(10^(-9))*(0.34-0.14*SQRT(K332))*(1.35*(N332/M332)-0.35)*(('Data 4day'!C332+273.16)^4+('Data 4day'!D332+273.16)^4)/2</f>
        <v>5.1847333097543125</v>
      </c>
      <c r="Q332" s="8">
        <f t="shared" si="23"/>
        <v>-5.2420035613350953</v>
      </c>
    </row>
    <row r="333" spans="1:17" x14ac:dyDescent="0.3">
      <c r="A333" s="37">
        <v>43945</v>
      </c>
      <c r="B333" s="8">
        <f>1+0.033*COS(2*'Data 5day'!A332*PI()/365)</f>
        <v>0.98740425573120028</v>
      </c>
      <c r="C333" s="8">
        <f>0.409*SIN(((2*PI()*'Data 5day'!A332)/365)-1.39)</f>
        <v>0.22154199276539069</v>
      </c>
      <c r="D333" s="8">
        <f>ACOS(-TAN('Data 5day'!$E$2*PI()/180)*TAN(C333))</f>
        <v>1.642263930048494</v>
      </c>
      <c r="E333" s="23">
        <f>('Data 5day'!C333+'Data 5day'!D333)/2</f>
        <v>33</v>
      </c>
      <c r="F333" s="8">
        <f t="shared" si="20"/>
        <v>0.28213736653847254</v>
      </c>
      <c r="G333" s="8">
        <f>'Data 5day'!E332*4.87/LN(67.8*'Data 5day'!$H$2-5.42)</f>
        <v>3.6119135135369844</v>
      </c>
      <c r="H333" s="8">
        <f>0.6108*EXP(17.27*'Data 5day'!C333/('Data 5day'!C333+237.3))</f>
        <v>7.3756135930620479</v>
      </c>
      <c r="I333" s="8">
        <f>0.6108*EXP(17.27*'Data 5day'!D333/('Data 5day'!D333+237.3))</f>
        <v>3.3614398286025637</v>
      </c>
      <c r="J333" s="8">
        <f t="shared" si="21"/>
        <v>5.368526710832306</v>
      </c>
      <c r="K333" s="8">
        <f>(I333*'Data 5day'!F333+H333*'Data 5day'!G333)/200</f>
        <v>1.1115611116249511</v>
      </c>
      <c r="L333" s="8">
        <f>24*60/PI()*0.0082*B333*(D333*SIN('Data 5day'!$E$2)*SIN(C333)+COS('Data 5day'!$E$2)*COS(C333)*SIN(D333))</f>
        <v>-0.16897838786432889</v>
      </c>
      <c r="M333" s="8">
        <f>(0.75+2/100000*'Data 5day'!$E$3)*L333</f>
        <v>-0.12849116613203568</v>
      </c>
      <c r="N333" s="8">
        <f>(0.25+0.5*(1-'Data 5day'!H333/8))*L333</f>
        <v>-8.4489193932164447E-2</v>
      </c>
      <c r="O333" s="8">
        <f t="shared" si="22"/>
        <v>-6.5056679327766626E-2</v>
      </c>
      <c r="P333" s="8">
        <f>4.903*(10^(-9))*(0.34-0.14*SQRT(K333))*(1.35*(N333/M333)-0.35)*(('Data 4day'!C333+273.16)^4+('Data 4day'!D333+273.16)^4)/2</f>
        <v>4.4123766621701064</v>
      </c>
      <c r="Q333" s="8">
        <f t="shared" si="23"/>
        <v>-4.4774333414978731</v>
      </c>
    </row>
    <row r="334" spans="1:17" x14ac:dyDescent="0.3">
      <c r="A334" s="37">
        <v>43946</v>
      </c>
      <c r="B334" s="8">
        <f>1+0.033*COS(2*'Data 5day'!A333*PI()/365)</f>
        <v>0.98688108712867562</v>
      </c>
      <c r="C334" s="8">
        <f>0.409*SIN(((2*PI()*'Data 5day'!A333)/365)-1.39)</f>
        <v>0.22742716346871902</v>
      </c>
      <c r="D334" s="8">
        <f>ACOS(-TAN('Data 5day'!$E$2*PI()/180)*TAN(C334))</f>
        <v>1.6442321290738542</v>
      </c>
      <c r="E334" s="23">
        <f>('Data 5day'!C334+'Data 5day'!D334)/2</f>
        <v>32.5</v>
      </c>
      <c r="F334" s="8">
        <f t="shared" si="20"/>
        <v>0.27533796354894219</v>
      </c>
      <c r="G334" s="8">
        <f>'Data 5day'!E333*4.87/LN(67.8*'Data 5day'!$H$2-5.42)</f>
        <v>3.8897530145782908</v>
      </c>
      <c r="H334" s="8">
        <f>0.6108*EXP(17.27*'Data 5day'!C334/('Data 5day'!C334+237.3))</f>
        <v>7.3756135930620479</v>
      </c>
      <c r="I334" s="8">
        <f>0.6108*EXP(17.27*'Data 5day'!D334/('Data 5day'!D334+237.3))</f>
        <v>3.1677777175068473</v>
      </c>
      <c r="J334" s="8">
        <f t="shared" si="21"/>
        <v>5.2716956552844474</v>
      </c>
      <c r="K334" s="8">
        <f>(I334*'Data 5day'!F334+H334*'Data 5day'!G334)/200</f>
        <v>1.2238426471631423</v>
      </c>
      <c r="L334" s="8">
        <f>24*60/PI()*0.0082*B334*(D334*SIN('Data 5day'!$E$2)*SIN(C334)+COS('Data 5day'!$E$2)*COS(C334)*SIN(D334))</f>
        <v>-0.20536941150101803</v>
      </c>
      <c r="M334" s="8">
        <f>(0.75+2/100000*'Data 5day'!$E$3)*L334</f>
        <v>-0.1561629005053741</v>
      </c>
      <c r="N334" s="8">
        <f>(0.25+0.5*(1-'Data 5day'!H334/8))*L334</f>
        <v>-6.4177941094068131E-2</v>
      </c>
      <c r="O334" s="8">
        <f t="shared" si="22"/>
        <v>-4.9417014642432464E-2</v>
      </c>
      <c r="P334" s="8">
        <f>4.903*(10^(-9))*(0.34-0.14*SQRT(K334))*(1.35*(N334/M334)-0.35)*(('Data 4day'!C334+273.16)^4+('Data 4day'!D334+273.16)^4)/2</f>
        <v>1.6073162638150715</v>
      </c>
      <c r="Q334" s="8">
        <f t="shared" si="23"/>
        <v>-1.656733278457504</v>
      </c>
    </row>
    <row r="335" spans="1:17" x14ac:dyDescent="0.3">
      <c r="A335" s="37">
        <v>43947</v>
      </c>
      <c r="B335" s="8">
        <f>1+0.033*COS(2*'Data 5day'!A334*PI()/365)</f>
        <v>0.98636180594316414</v>
      </c>
      <c r="C335" s="8">
        <f>0.409*SIN(((2*PI()*'Data 5day'!A334)/365)-1.39)</f>
        <v>0.23324494259523124</v>
      </c>
      <c r="D335" s="8">
        <f>ACOS(-TAN('Data 5day'!$E$2*PI()/180)*TAN(C335))</f>
        <v>1.6461833476907206</v>
      </c>
      <c r="E335" s="23">
        <f>('Data 5day'!C335+'Data 5day'!D335)/2</f>
        <v>32</v>
      </c>
      <c r="F335" s="8">
        <f t="shared" si="20"/>
        <v>0.26867623510832173</v>
      </c>
      <c r="G335" s="8">
        <f>'Data 5day'!E334*4.87/LN(67.8*'Data 5day'!$H$2-5.42)</f>
        <v>2.7783950104130644</v>
      </c>
      <c r="H335" s="8">
        <f>0.6108*EXP(17.27*'Data 5day'!C335/('Data 5day'!C335+237.3))</f>
        <v>7.3756135930620479</v>
      </c>
      <c r="I335" s="8">
        <f>0.6108*EXP(17.27*'Data 5day'!D335/('Data 5day'!D335+237.3))</f>
        <v>2.9839174771655594</v>
      </c>
      <c r="J335" s="8">
        <f t="shared" si="21"/>
        <v>5.1797655351138037</v>
      </c>
      <c r="K335" s="8">
        <f>(I335*'Data 5day'!F335+H335*'Data 5day'!G335)/200</f>
        <v>1.1578352091049386</v>
      </c>
      <c r="L335" s="8">
        <f>24*60/PI()*0.0082*B335*(D335*SIN('Data 5day'!$E$2)*SIN(C335)+COS('Data 5day'!$E$2)*COS(C335)*SIN(D335))</f>
        <v>-0.24138526381119571</v>
      </c>
      <c r="M335" s="8">
        <f>(0.75+2/100000*'Data 5day'!$E$3)*L335</f>
        <v>-0.1835493546020332</v>
      </c>
      <c r="N335" s="8">
        <f>(0.25+0.5*(1-'Data 5day'!H335/8))*L335</f>
        <v>-0.12069263190559786</v>
      </c>
      <c r="O335" s="8">
        <f t="shared" si="22"/>
        <v>-9.2933326567310348E-2</v>
      </c>
      <c r="P335" s="8">
        <f>4.903*(10^(-9))*(0.34-0.14*SQRT(K335))*(1.35*(N335/M335)-0.35)*(('Data 4day'!C335+273.16)^4+('Data 4day'!D335+273.16)^4)/2</f>
        <v>4.31630405017314</v>
      </c>
      <c r="Q335" s="8">
        <f t="shared" si="23"/>
        <v>-4.4092373767404505</v>
      </c>
    </row>
    <row r="336" spans="1:17" x14ac:dyDescent="0.3">
      <c r="A336" s="37">
        <v>43948</v>
      </c>
      <c r="B336" s="8">
        <f>1+0.033*COS(2*'Data 5day'!A335*PI()/365)</f>
        <v>0.9858465660488881</v>
      </c>
      <c r="C336" s="8">
        <f>0.409*SIN(((2*PI()*'Data 5day'!A335)/365)-1.39)</f>
        <v>0.23899360621141433</v>
      </c>
      <c r="D336" s="8">
        <f>ACOS(-TAN('Data 5day'!$E$2*PI()/180)*TAN(C336))</f>
        <v>1.6481169740766766</v>
      </c>
      <c r="E336" s="23">
        <f>('Data 5day'!C336+'Data 5day'!D336)/2</f>
        <v>30.5</v>
      </c>
      <c r="F336" s="8">
        <f t="shared" si="20"/>
        <v>0.24949527412829417</v>
      </c>
      <c r="G336" s="8">
        <f>'Data 5day'!E335*4.87/LN(67.8*'Data 5day'!$H$2-5.42)</f>
        <v>2.7783950104130644</v>
      </c>
      <c r="H336" s="8">
        <f>0.6108*EXP(17.27*'Data 5day'!C336/('Data 5day'!C336+237.3))</f>
        <v>7.3756135930620479</v>
      </c>
      <c r="I336" s="8">
        <f>0.6108*EXP(17.27*'Data 5day'!D336/('Data 5day'!D336+237.3))</f>
        <v>2.4870053972720654</v>
      </c>
      <c r="J336" s="8">
        <f t="shared" si="21"/>
        <v>4.9313094951670564</v>
      </c>
      <c r="K336" s="8">
        <f>(I336*'Data 5day'!F336+H336*'Data 5day'!G336)/200</f>
        <v>1.4236229085248766</v>
      </c>
      <c r="L336" s="8">
        <f>24*60/PI()*0.0082*B336*(D336*SIN('Data 5day'!$E$2)*SIN(C336)+COS('Data 5day'!$E$2)*COS(C336)*SIN(D336))</f>
        <v>-0.277012622701162</v>
      </c>
      <c r="M336" s="8">
        <f>(0.75+2/100000*'Data 5day'!$E$3)*L336</f>
        <v>-0.21064039830196357</v>
      </c>
      <c r="N336" s="8">
        <f>(0.25+0.5*(1-'Data 5day'!H336/8))*L336</f>
        <v>-0.17313288918822625</v>
      </c>
      <c r="O336" s="8">
        <f t="shared" si="22"/>
        <v>-0.13331232467493423</v>
      </c>
      <c r="P336" s="8">
        <f>4.903*(10^(-9))*(0.34-0.14*SQRT(K336))*(1.35*(N336/M336)-0.35)*(('Data 4day'!C336+273.16)^4+('Data 4day'!D336+273.16)^4)/2</f>
        <v>5.4251623129001434</v>
      </c>
      <c r="Q336" s="8">
        <f t="shared" si="23"/>
        <v>-5.5584746375750775</v>
      </c>
    </row>
    <row r="337" spans="1:17" x14ac:dyDescent="0.3">
      <c r="A337" s="37">
        <v>43949</v>
      </c>
      <c r="B337" s="8">
        <f>1+0.033*COS(2*'Data 5day'!A336*PI()/365)</f>
        <v>0.98533552012254777</v>
      </c>
      <c r="C337" s="8">
        <f>0.409*SIN(((2*PI()*'Data 5day'!A336)/365)-1.39)</f>
        <v>0.2446714508641725</v>
      </c>
      <c r="D337" s="8">
        <f>ACOS(-TAN('Data 5day'!$E$2*PI()/180)*TAN(C337))</f>
        <v>1.6500323892169579</v>
      </c>
      <c r="E337" s="23">
        <f>('Data 5day'!C337+'Data 5day'!D337)/2</f>
        <v>30</v>
      </c>
      <c r="F337" s="8">
        <f t="shared" si="20"/>
        <v>0.24336253881311395</v>
      </c>
      <c r="G337" s="8">
        <f>'Data 5day'!E336*4.87/LN(67.8*'Data 5day'!$H$2-5.42)</f>
        <v>3.8897530145782908</v>
      </c>
      <c r="H337" s="8">
        <f>0.6108*EXP(17.27*'Data 5day'!C337/('Data 5day'!C337+237.3))</f>
        <v>6.991469290024015</v>
      </c>
      <c r="I337" s="8">
        <f>0.6108*EXP(17.27*'Data 5day'!D337/('Data 5day'!D337+237.3))</f>
        <v>2.4870053972720654</v>
      </c>
      <c r="J337" s="8">
        <f t="shared" si="21"/>
        <v>4.7392373436480399</v>
      </c>
      <c r="K337" s="8">
        <f>(I337*'Data 5day'!F337+H337*'Data 5day'!G337)/200</f>
        <v>1.4771618056836247</v>
      </c>
      <c r="L337" s="8">
        <f>24*60/PI()*0.0082*B337*(D337*SIN('Data 5day'!$E$2)*SIN(C337)+COS('Data 5day'!$E$2)*COS(C337)*SIN(D337))</f>
        <v>-0.31223834567093867</v>
      </c>
      <c r="M337" s="8">
        <f>(0.75+2/100000*'Data 5day'!$E$3)*L337</f>
        <v>-0.23742603804818174</v>
      </c>
      <c r="N337" s="8">
        <f>(0.25+0.5*(1-'Data 5day'!H337/8))*L337</f>
        <v>-0.17563406943990301</v>
      </c>
      <c r="O337" s="8">
        <f t="shared" si="22"/>
        <v>-0.13523823346872532</v>
      </c>
      <c r="P337" s="8">
        <f>4.903*(10^(-9))*(0.34-0.14*SQRT(K337))*(1.35*(N337/M337)-0.35)*(('Data 4day'!C337+273.16)^4+('Data 4day'!D337+273.16)^4)/2</f>
        <v>4.5493204016943141</v>
      </c>
      <c r="Q337" s="8">
        <f t="shared" si="23"/>
        <v>-4.6845586351630395</v>
      </c>
    </row>
    <row r="338" spans="1:17" x14ac:dyDescent="0.3">
      <c r="A338" s="37">
        <v>43950</v>
      </c>
      <c r="B338" s="8">
        <f>1+0.033*COS(2*'Data 5day'!A337*PI()/365)</f>
        <v>0.98482881959808055</v>
      </c>
      <c r="C338" s="8">
        <f>0.409*SIN(((2*PI()*'Data 5day'!A337)/365)-1.39)</f>
        <v>0.25027679408559728</v>
      </c>
      <c r="D338" s="8">
        <f>ACOS(-TAN('Data 5day'!$E$2*PI()/180)*TAN(C338))</f>
        <v>1.6519289671042949</v>
      </c>
      <c r="E338" s="23">
        <f>('Data 5day'!C338+'Data 5day'!D338)/2</f>
        <v>29.5</v>
      </c>
      <c r="F338" s="8">
        <f t="shared" si="20"/>
        <v>0.23735674310788871</v>
      </c>
      <c r="G338" s="8">
        <f>'Data 5day'!E337*4.87/LN(67.8*'Data 5day'!$H$2-5.42)</f>
        <v>4.445432016660904</v>
      </c>
      <c r="H338" s="8">
        <f>0.6108*EXP(17.27*'Data 5day'!C338/('Data 5day'!C338+237.3))</f>
        <v>6.2748150241265215</v>
      </c>
      <c r="I338" s="8">
        <f>0.6108*EXP(17.27*'Data 5day'!D338/('Data 5day'!D338+237.3))</f>
        <v>2.6439311922105757</v>
      </c>
      <c r="J338" s="8">
        <f t="shared" si="21"/>
        <v>4.459373108168549</v>
      </c>
      <c r="K338" s="8">
        <f>(I338*'Data 5day'!F338+H338*'Data 5day'!G338)/200</f>
        <v>1.3610819771036151</v>
      </c>
      <c r="L338" s="8">
        <f>24*60/PI()*0.0082*B338*(D338*SIN('Data 5day'!$E$2)*SIN(C338)+COS('Data 5day'!$E$2)*COS(C338)*SIN(D338))</f>
        <v>-0.34704947506533251</v>
      </c>
      <c r="M338" s="8">
        <f>(0.75+2/100000*'Data 5day'!$E$3)*L338</f>
        <v>-0.26389642083967885</v>
      </c>
      <c r="N338" s="8">
        <f>(0.25+0.5*(1-'Data 5day'!H338/8))*L338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4day'!C338+273.16)^4+('Data 4day'!D338+273.16)^4)/2</f>
        <v>3.0754486647767871</v>
      </c>
      <c r="Q338" s="8">
        <f t="shared" si="23"/>
        <v>-3.1923609566894209</v>
      </c>
    </row>
    <row r="339" spans="1:17" x14ac:dyDescent="0.3">
      <c r="A339" s="37">
        <v>43951</v>
      </c>
      <c r="B339" s="8">
        <f>1+0.033*COS(2*'Data 5day'!A338*PI()/365)</f>
        <v>0.98432661462178739</v>
      </c>
      <c r="C339" s="8">
        <f>0.409*SIN(((2*PI()*'Data 5day'!A338)/365)-1.39)</f>
        <v>0.25580797489151891</v>
      </c>
      <c r="D339" s="8">
        <f>ACOS(-TAN('Data 5day'!$E$2*PI()/180)*TAN(C339))</f>
        <v>1.6538060749720132</v>
      </c>
      <c r="E339" s="23">
        <f>('Data 5day'!C339+'Data 5day'!D339)/2</f>
        <v>29.5</v>
      </c>
      <c r="F339" s="8">
        <f t="shared" si="20"/>
        <v>0.23735674310788871</v>
      </c>
      <c r="G339" s="8">
        <f>'Data 5day'!E338*4.87/LN(67.8*'Data 5day'!$H$2-5.42)</f>
        <v>4.7232715177022104</v>
      </c>
      <c r="H339" s="8">
        <f>0.6108*EXP(17.27*'Data 5day'!C339/('Data 5day'!C339+237.3))</f>
        <v>6.2748150241265215</v>
      </c>
      <c r="I339" s="8">
        <f>0.6108*EXP(17.27*'Data 5day'!D339/('Data 5day'!D339+237.3))</f>
        <v>2.6439311922105757</v>
      </c>
      <c r="J339" s="8">
        <f t="shared" si="21"/>
        <v>4.459373108168549</v>
      </c>
      <c r="K339" s="8">
        <f>(I339*'Data 5day'!F339+H339*'Data 5day'!G339)/200</f>
        <v>1.2438705693836107</v>
      </c>
      <c r="L339" s="8">
        <f>24*60/PI()*0.0082*B339*(D339*SIN('Data 5day'!$E$2)*SIN(C339)+COS('Data 5day'!$E$2)*COS(C339)*SIN(D339))</f>
        <v>-0.38143324306678994</v>
      </c>
      <c r="M339" s="8">
        <f>(0.75+2/100000*'Data 5day'!$E$3)*L339</f>
        <v>-0.29004183802798705</v>
      </c>
      <c r="N339" s="8">
        <f>(0.25+0.5*(1-'Data 5day'!H339/8))*L339</f>
        <v>-0.23839577691674371</v>
      </c>
      <c r="O339" s="8">
        <f t="shared" si="22"/>
        <v>-0.18356474822589267</v>
      </c>
      <c r="P339" s="8">
        <f>4.903*(10^(-9))*(0.34-0.14*SQRT(K339))*(1.35*(N339/M339)-0.35)*(('Data 4day'!C339+273.16)^4+('Data 4day'!D339+273.16)^4)/2</f>
        <v>5.4979600634369881</v>
      </c>
      <c r="Q339" s="8">
        <f t="shared" si="23"/>
        <v>-5.6815248116628805</v>
      </c>
    </row>
    <row r="340" spans="1:17" x14ac:dyDescent="0.3">
      <c r="A340" s="37">
        <v>43952</v>
      </c>
      <c r="B340" s="8">
        <f>1+0.033*COS(2*'Data 5day'!A339*PI()/365)</f>
        <v>0.98382905400784104</v>
      </c>
      <c r="C340" s="8">
        <f>0.409*SIN(((2*PI()*'Data 5day'!A339)/365)-1.39)</f>
        <v>0.26126335427369202</v>
      </c>
      <c r="D340" s="8">
        <f>ACOS(-TAN('Data 5day'!$E$2*PI()/180)*TAN(C340))</f>
        <v>1.6556630735609552</v>
      </c>
      <c r="E340" s="23">
        <f>('Data 5day'!C340+'Data 5day'!D340)/2</f>
        <v>31</v>
      </c>
      <c r="F340" s="8">
        <f t="shared" si="20"/>
        <v>0.25575704908466146</v>
      </c>
      <c r="G340" s="8">
        <f>'Data 5day'!E339*4.87/LN(67.8*'Data 5day'!$H$2-5.42)</f>
        <v>3.8897530145782908</v>
      </c>
      <c r="H340" s="8">
        <f>0.6108*EXP(17.27*'Data 5day'!C340/('Data 5day'!C340+237.3))</f>
        <v>6.6247576218785209</v>
      </c>
      <c r="I340" s="8">
        <f>0.6108*EXP(17.27*'Data 5day'!D340/('Data 5day'!D340+237.3))</f>
        <v>2.9839174771655594</v>
      </c>
      <c r="J340" s="8">
        <f t="shared" si="21"/>
        <v>4.8043375495220406</v>
      </c>
      <c r="K340" s="8">
        <f>(I340*'Data 5day'!F340+H340*'Data 5day'!G340)/200</f>
        <v>1.1962962947399156</v>
      </c>
      <c r="L340" s="8">
        <f>24*60/PI()*0.0082*B340*(D340*SIN('Data 5day'!$E$2)*SIN(C340)+COS('Data 5day'!$E$2)*COS(C340)*SIN(D340))</f>
        <v>-0.41537707643459099</v>
      </c>
      <c r="M340" s="8">
        <f>(0.75+2/100000*'Data 5day'!$E$3)*L340</f>
        <v>-0.31585272892086297</v>
      </c>
      <c r="N340" s="8">
        <f>(0.25+0.5*(1-'Data 5day'!H340/8))*L340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4day'!C340+273.16)^4+('Data 4day'!D340+273.16)^4)/2</f>
        <v>3.9470723393983751</v>
      </c>
      <c r="Q340" s="8">
        <f t="shared" si="23"/>
        <v>-4.1069925138256931</v>
      </c>
    </row>
    <row r="341" spans="1:17" x14ac:dyDescent="0.3">
      <c r="A341" s="37">
        <v>43953</v>
      </c>
      <c r="B341" s="8">
        <f>1+0.033*COS(2*'Data 5day'!A340*PI()/365)</f>
        <v>0.98333628519418981</v>
      </c>
      <c r="C341" s="8">
        <f>0.409*SIN(((2*PI()*'Data 5day'!A340)/365)-1.39)</f>
        <v>0.26664131568546878</v>
      </c>
      <c r="D341" s="8">
        <f>ACOS(-TAN('Data 5day'!$E$2*PI()/180)*TAN(C341))</f>
        <v>1.6574993174207</v>
      </c>
      <c r="E341" s="23">
        <f>('Data 5day'!C341+'Data 5day'!D341)/2</f>
        <v>32</v>
      </c>
      <c r="F341" s="8">
        <f t="shared" si="20"/>
        <v>0.26867623510832173</v>
      </c>
      <c r="G341" s="8">
        <f>'Data 5day'!E340*4.87/LN(67.8*'Data 5day'!$H$2-5.42)</f>
        <v>2.7783950104130644</v>
      </c>
      <c r="H341" s="8">
        <f>0.6108*EXP(17.27*'Data 5day'!C341/('Data 5day'!C341+237.3))</f>
        <v>6.991469290024015</v>
      </c>
      <c r="I341" s="8">
        <f>0.6108*EXP(17.27*'Data 5day'!D341/('Data 5day'!D341+237.3))</f>
        <v>3.1677777175068473</v>
      </c>
      <c r="J341" s="8">
        <f t="shared" si="21"/>
        <v>5.0796235037654309</v>
      </c>
      <c r="K341" s="8">
        <f>(I341*'Data 5day'!F341+H341*'Data 5day'!G341)/200</f>
        <v>1.3359820417788226</v>
      </c>
      <c r="L341" s="8">
        <f>24*60/PI()*0.0082*B341*(D341*SIN('Data 5day'!$E$2)*SIN(C341)+COS('Data 5day'!$E$2)*COS(C341)*SIN(D341))</f>
        <v>-0.44886860099554909</v>
      </c>
      <c r="M341" s="8">
        <f>(0.75+2/100000*'Data 5day'!$E$3)*L341</f>
        <v>-0.34131968419701553</v>
      </c>
      <c r="N341" s="8">
        <f>(0.25+0.5*(1-'Data 5day'!H341/8))*L341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4day'!C341+273.16)^4+('Data 4day'!D341+273.16)^4)/2</f>
        <v>3.2430703551733635</v>
      </c>
      <c r="Q341" s="8">
        <f t="shared" si="23"/>
        <v>-3.3942829651337392</v>
      </c>
    </row>
    <row r="342" spans="1:17" x14ac:dyDescent="0.3">
      <c r="A342" s="37">
        <v>43954</v>
      </c>
      <c r="B342" s="8">
        <f>1+0.033*COS(2*'Data 5day'!A341*PI()/365)</f>
        <v>0.98284845419886802</v>
      </c>
      <c r="C342" s="8">
        <f>0.409*SIN(((2*PI()*'Data 5day'!A341)/365)-1.39)</f>
        <v>0.27194026552081696</v>
      </c>
      <c r="D342" s="8">
        <f>ACOS(-TAN('Data 5day'!$E$2*PI()/180)*TAN(C342))</f>
        <v>1.65931415524549</v>
      </c>
      <c r="E342" s="23">
        <f>('Data 5day'!C342+'Data 5day'!D342)/2</f>
        <v>32.5</v>
      </c>
      <c r="F342" s="8">
        <f t="shared" si="20"/>
        <v>0.27533796354894219</v>
      </c>
      <c r="G342" s="8">
        <f>'Data 5day'!E341*4.87/LN(67.8*'Data 5day'!$H$2-5.42)</f>
        <v>3.6119135135369844</v>
      </c>
      <c r="H342" s="8">
        <f>0.6108*EXP(17.27*'Data 5day'!C342/('Data 5day'!C342+237.3))</f>
        <v>6.991469290024015</v>
      </c>
      <c r="I342" s="8">
        <f>0.6108*EXP(17.27*'Data 5day'!D342/('Data 5day'!D342+237.3))</f>
        <v>3.3614398286025637</v>
      </c>
      <c r="J342" s="8">
        <f t="shared" si="21"/>
        <v>5.1764545593132896</v>
      </c>
      <c r="K342" s="8">
        <f>(I342*'Data 5day'!F342+H342*'Data 5day'!G342)/200</f>
        <v>1.2329484570865283</v>
      </c>
      <c r="L342" s="8">
        <f>24*60/PI()*0.0082*B342*(D342*SIN('Data 5day'!$E$2)*SIN(C342)+COS('Data 5day'!$E$2)*COS(C342)*SIN(D342))</f>
        <v>-0.4818956458919757</v>
      </c>
      <c r="M342" s="8">
        <f>(0.75+2/100000*'Data 5day'!$E$3)*L342</f>
        <v>-0.3664334491362583</v>
      </c>
      <c r="N342" s="8">
        <f>(0.25+0.5*(1-'Data 5day'!H342/8))*L342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4day'!C342+273.16)^4+('Data 4day'!D342+273.16)^4)/2</f>
        <v>4.2582537377804437</v>
      </c>
      <c r="Q342" s="8">
        <f t="shared" si="23"/>
        <v>-4.4437835614488543</v>
      </c>
    </row>
    <row r="343" spans="1:17" x14ac:dyDescent="0.3">
      <c r="A343" s="37">
        <v>43955</v>
      </c>
      <c r="B343" s="8">
        <f>1+0.033*COS(2*'Data 5day'!A342*PI()/365)</f>
        <v>0.98236570557672775</v>
      </c>
      <c r="C343" s="8">
        <f>0.409*SIN(((2*PI()*'Data 5day'!A342)/365)-1.39)</f>
        <v>0.27715863358653975</v>
      </c>
      <c r="D343" s="8">
        <f>ACOS(-TAN('Data 5day'!$E$2*PI()/180)*TAN(C343))</f>
        <v>1.6611069302451693</v>
      </c>
      <c r="E343" s="23">
        <f>('Data 5day'!C343+'Data 5day'!D343)/2</f>
        <v>33.5</v>
      </c>
      <c r="F343" s="8">
        <f t="shared" si="20"/>
        <v>0.28907666190217957</v>
      </c>
      <c r="G343" s="8">
        <f>'Data 5day'!E342*4.87/LN(67.8*'Data 5day'!$H$2-5.42)</f>
        <v>3.6119135135369844</v>
      </c>
      <c r="H343" s="8">
        <f>0.6108*EXP(17.27*'Data 5day'!C343/('Data 5day'!C343+237.3))</f>
        <v>7.7778742566753829</v>
      </c>
      <c r="I343" s="8">
        <f>0.6108*EXP(17.27*'Data 5day'!D343/('Data 5day'!D343+237.3))</f>
        <v>3.3614398286025637</v>
      </c>
      <c r="J343" s="8">
        <f t="shared" si="21"/>
        <v>5.5696570426389735</v>
      </c>
      <c r="K343" s="8">
        <f>(I343*'Data 5day'!F343+H343*'Data 5day'!G343)/200</f>
        <v>1.0328422532656074</v>
      </c>
      <c r="L343" s="8">
        <f>24*60/PI()*0.0082*B343*(D343*SIN('Data 5day'!$E$2)*SIN(C343)+COS('Data 5day'!$E$2)*COS(C343)*SIN(D343))</f>
        <v>-0.5144462475931918</v>
      </c>
      <c r="M343" s="8">
        <f>(0.75+2/100000*'Data 5day'!$E$3)*L343</f>
        <v>-0.39118492666986304</v>
      </c>
      <c r="N343" s="8">
        <f>(0.25+0.5*(1-'Data 5day'!H343/8))*L343</f>
        <v>-0.2572231237965959</v>
      </c>
      <c r="O343" s="8">
        <f t="shared" si="22"/>
        <v>-0.19806180532337886</v>
      </c>
      <c r="P343" s="8">
        <f>4.903*(10^(-9))*(0.34-0.14*SQRT(K343))*(1.35*(N343/M343)-0.35)*(('Data 4day'!C343+273.16)^4+('Data 4day'!D343+273.16)^4)/2</f>
        <v>4.6262456176775828</v>
      </c>
      <c r="Q343" s="8">
        <f t="shared" si="23"/>
        <v>-4.8243074230009615</v>
      </c>
    </row>
    <row r="344" spans="1:17" x14ac:dyDescent="0.3">
      <c r="A344" s="37">
        <v>43956</v>
      </c>
      <c r="B344" s="8">
        <f>1+0.033*COS(2*'Data 5day'!A343*PI()/365)</f>
        <v>0.98188818237660425</v>
      </c>
      <c r="C344" s="8">
        <f>0.409*SIN(((2*PI()*'Data 5day'!A343)/365)-1.39)</f>
        <v>0.28229487356755767</v>
      </c>
      <c r="D344" s="8">
        <f>ACOS(-TAN('Data 5day'!$E$2*PI()/180)*TAN(C344))</f>
        <v>1.6628769805513572</v>
      </c>
      <c r="E344" s="23">
        <f>('Data 5day'!C344+'Data 5day'!D344)/2</f>
        <v>33</v>
      </c>
      <c r="F344" s="8">
        <f t="shared" si="20"/>
        <v>0.28213736653847254</v>
      </c>
      <c r="G344" s="8">
        <f>'Data 5day'!E343*4.87/LN(67.8*'Data 5day'!$H$2-5.42)</f>
        <v>4.445432016660904</v>
      </c>
      <c r="H344" s="8">
        <f>0.6108*EXP(17.27*'Data 5day'!C344/('Data 5day'!C344+237.3))</f>
        <v>7.7778742566753829</v>
      </c>
      <c r="I344" s="8">
        <f>0.6108*EXP(17.27*'Data 5day'!D344/('Data 5day'!D344+237.3))</f>
        <v>3.1677777175068473</v>
      </c>
      <c r="J344" s="8">
        <f t="shared" si="21"/>
        <v>5.4728259870911149</v>
      </c>
      <c r="K344" s="8">
        <f>(I344*'Data 5day'!F344+H344*'Data 5day'!G344)/200</f>
        <v>1.0454997390309813</v>
      </c>
      <c r="L344" s="8">
        <f>24*60/PI()*0.0082*B344*(D344*SIN('Data 5day'!$E$2)*SIN(C344)+COS('Data 5day'!$E$2)*COS(C344)*SIN(D344))</f>
        <v>-0.54650865367734536</v>
      </c>
      <c r="M344" s="8">
        <f>(0.75+2/100000*'Data 5day'!$E$3)*L344</f>
        <v>-0.41556518025625339</v>
      </c>
      <c r="N344" s="8">
        <f>(0.25+0.5*(1-'Data 5day'!H344/8))*L344</f>
        <v>-0.27325432683867268</v>
      </c>
      <c r="O344" s="8">
        <f t="shared" si="22"/>
        <v>-0.21040583166577798</v>
      </c>
      <c r="P344" s="8">
        <f>4.903*(10^(-9))*(0.34-0.14*SQRT(K344))*(1.35*(N344/M344)-0.35)*(('Data 4day'!C344+273.16)^4+('Data 4day'!D344+273.16)^4)/2</f>
        <v>4.5738801022621853</v>
      </c>
      <c r="Q344" s="8">
        <f t="shared" si="23"/>
        <v>-4.7842859339279631</v>
      </c>
    </row>
    <row r="345" spans="1:17" x14ac:dyDescent="0.3">
      <c r="A345" s="37">
        <v>43957</v>
      </c>
      <c r="B345" s="8">
        <f>1+0.033*COS(2*'Data 5day'!A344*PI()/365)</f>
        <v>0.98141602609892764</v>
      </c>
      <c r="C345" s="8">
        <f>0.409*SIN(((2*PI()*'Data 5day'!A344)/365)-1.39)</f>
        <v>0.28734746348511525</v>
      </c>
      <c r="D345" s="8">
        <f>ACOS(-TAN('Data 5day'!$E$2*PI()/180)*TAN(C345))</f>
        <v>1.6646236396589649</v>
      </c>
      <c r="E345" s="23">
        <f>('Data 5day'!C345+'Data 5day'!D345)/2</f>
        <v>32.5</v>
      </c>
      <c r="F345" s="8">
        <f t="shared" si="20"/>
        <v>0.27533796354894219</v>
      </c>
      <c r="G345" s="8">
        <f>'Data 5day'!E344*4.87/LN(67.8*'Data 5day'!$H$2-5.42)</f>
        <v>3.0562345114543712</v>
      </c>
      <c r="H345" s="8">
        <f>0.6108*EXP(17.27*'Data 5day'!C345/('Data 5day'!C345+237.3))</f>
        <v>7.3756135930620479</v>
      </c>
      <c r="I345" s="8">
        <f>0.6108*EXP(17.27*'Data 5day'!D345/('Data 5day'!D345+237.3))</f>
        <v>3.1677777175068473</v>
      </c>
      <c r="J345" s="8">
        <f t="shared" si="21"/>
        <v>5.2716956552844474</v>
      </c>
      <c r="K345" s="8">
        <f>(I345*'Data 5day'!F345+H345*'Data 5day'!G345)/200</f>
        <v>1.4659122181159707</v>
      </c>
      <c r="L345" s="8">
        <f>24*60/PI()*0.0082*B345*(D345*SIN('Data 5day'!$E$2)*SIN(C345)+COS('Data 5day'!$E$2)*COS(C345)*SIN(D345))</f>
        <v>-0.57807132639073666</v>
      </c>
      <c r="M345" s="8">
        <f>(0.75+2/100000*'Data 5day'!$E$3)*L345</f>
        <v>-0.43956543658751612</v>
      </c>
      <c r="N345" s="8">
        <f>(0.25+0.5*(1-'Data 5day'!H345/8))*L345</f>
        <v>-0.32516512109478934</v>
      </c>
      <c r="O345" s="8">
        <f t="shared" si="22"/>
        <v>-0.25037714324298782</v>
      </c>
      <c r="P345" s="8">
        <f>4.903*(10^(-9))*(0.34-0.14*SQRT(K345))*(1.35*(N345/M345)-0.35)*(('Data 4day'!C345+273.16)^4+('Data 4day'!D345+273.16)^4)/2</f>
        <v>4.8124954758012617</v>
      </c>
      <c r="Q345" s="8">
        <f t="shared" si="23"/>
        <v>-5.0628726190442492</v>
      </c>
    </row>
    <row r="346" spans="1:17" x14ac:dyDescent="0.3">
      <c r="A346" s="37">
        <v>43958</v>
      </c>
      <c r="B346" s="8">
        <f>1+0.033*COS(2*'Data 5day'!A345*PI()/365)</f>
        <v>0.980949376653793</v>
      </c>
      <c r="C346" s="8">
        <f>0.409*SIN(((2*PI()*'Data 5day'!A345)/365)-1.39)</f>
        <v>0.29231490614777594</v>
      </c>
      <c r="D346" s="8">
        <f>ACOS(-TAN('Data 5day'!$E$2*PI()/180)*TAN(C346))</f>
        <v>1.6663462369030626</v>
      </c>
      <c r="E346" s="23">
        <f>('Data 5day'!C346+'Data 5day'!D346)/2</f>
        <v>31.5</v>
      </c>
      <c r="F346" s="8">
        <f t="shared" si="20"/>
        <v>0.26214998710924375</v>
      </c>
      <c r="G346" s="8">
        <f>'Data 5day'!E345*4.87/LN(67.8*'Data 5day'!$H$2-5.42)</f>
        <v>4.445432016660904</v>
      </c>
      <c r="H346" s="8">
        <f>0.6108*EXP(17.27*'Data 5day'!C346/('Data 5day'!C346+237.3))</f>
        <v>6.991469290024015</v>
      </c>
      <c r="I346" s="8">
        <f>0.6108*EXP(17.27*'Data 5day'!D346/('Data 5day'!D346+237.3))</f>
        <v>2.9839174771655594</v>
      </c>
      <c r="J346" s="8">
        <f t="shared" si="21"/>
        <v>4.9876933835947872</v>
      </c>
      <c r="K346" s="8">
        <f>(I346*'Data 5day'!F346+H346*'Data 5day'!G346)/200</f>
        <v>1.4954381597793047</v>
      </c>
      <c r="L346" s="8">
        <f>24*60/PI()*0.0082*B346*(D346*SIN('Data 5day'!$E$2)*SIN(C346)+COS('Data 5day'!$E$2)*COS(C346)*SIN(D346))</f>
        <v>-0.60912294599221684</v>
      </c>
      <c r="M346" s="8">
        <f>(0.75+2/100000*'Data 5day'!$E$3)*L346</f>
        <v>-0.46317708813248165</v>
      </c>
      <c r="N346" s="8">
        <f>(0.25+0.5*(1-'Data 5day'!H346/8))*L346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4day'!C346+273.16)^4+('Data 4day'!D346+273.16)^4)/2</f>
        <v>4.6700012431933811</v>
      </c>
      <c r="Q346" s="8">
        <f t="shared" si="23"/>
        <v>-4.9338276191762596</v>
      </c>
    </row>
    <row r="347" spans="1:17" x14ac:dyDescent="0.3">
      <c r="A347" s="37">
        <v>43959</v>
      </c>
      <c r="B347" s="8">
        <f>1+0.033*COS(2*'Data 5day'!A346*PI()/365)</f>
        <v>0.98048837231950192</v>
      </c>
      <c r="C347" s="8">
        <f>0.409*SIN(((2*PI()*'Data 5day'!A346)/365)-1.39)</f>
        <v>0.29719572959507262</v>
      </c>
      <c r="D347" s="8">
        <f>ACOS(-TAN('Data 5day'!$E$2*PI()/180)*TAN(C347))</f>
        <v>1.6680440979709861</v>
      </c>
      <c r="E347" s="23">
        <f>('Data 5day'!C347+'Data 5day'!D347)/2</f>
        <v>32.5</v>
      </c>
      <c r="F347" s="8">
        <f t="shared" si="20"/>
        <v>0.27533796354894219</v>
      </c>
      <c r="G347" s="8">
        <f>'Data 5day'!E346*4.87/LN(67.8*'Data 5day'!$H$2-5.42)</f>
        <v>4.7232715177022104</v>
      </c>
      <c r="H347" s="8">
        <f>0.6108*EXP(17.27*'Data 5day'!C347/('Data 5day'!C347+237.3))</f>
        <v>7.3756135930620479</v>
      </c>
      <c r="I347" s="8">
        <f>0.6108*EXP(17.27*'Data 5day'!D347/('Data 5day'!D347+237.3))</f>
        <v>3.1677777175068473</v>
      </c>
      <c r="J347" s="8">
        <f t="shared" si="21"/>
        <v>5.2716956552844474</v>
      </c>
      <c r="K347" s="8">
        <f>(I347*'Data 5day'!F347+H347*'Data 5day'!G347)/200</f>
        <v>1.376555209814625</v>
      </c>
      <c r="L347" s="8">
        <f>24*60/PI()*0.0082*B347*(D347*SIN('Data 5day'!$E$2)*SIN(C347)+COS('Data 5day'!$E$2)*COS(C347)*SIN(D347))</f>
        <v>-0.63965241389055116</v>
      </c>
      <c r="M347" s="8">
        <f>(0.75+2/100000*'Data 5day'!$E$3)*L347</f>
        <v>-0.4863916955223751</v>
      </c>
      <c r="N347" s="8">
        <f>(0.25+0.5*(1-'Data 5day'!H347/8))*L347</f>
        <v>-0.39978275868159446</v>
      </c>
      <c r="O347" s="8">
        <f t="shared" si="22"/>
        <v>-0.30783272418482777</v>
      </c>
      <c r="P347" s="8">
        <f>4.903*(10^(-9))*(0.34-0.14*SQRT(K347))*(1.35*(N347/M347)-0.35)*(('Data 4day'!C347+273.16)^4+('Data 4day'!D347+273.16)^4)/2</f>
        <v>5.6994037335055925</v>
      </c>
      <c r="Q347" s="8">
        <f t="shared" si="23"/>
        <v>-6.0072364576904205</v>
      </c>
    </row>
    <row r="348" spans="1:17" x14ac:dyDescent="0.3">
      <c r="A348" s="37">
        <v>43960</v>
      </c>
      <c r="B348" s="8">
        <f>1+0.033*COS(2*'Data 5day'!A347*PI()/365)</f>
        <v>0.98003314970158795</v>
      </c>
      <c r="C348" s="8">
        <f>0.409*SIN(((2*PI()*'Data 5day'!A347)/365)-1.39)</f>
        <v>0.30198848753368118</v>
      </c>
      <c r="D348" s="8">
        <f>ACOS(-TAN('Data 5day'!$E$2*PI()/180)*TAN(C348))</f>
        <v>1.6697165454494491</v>
      </c>
      <c r="E348" s="23">
        <f>('Data 5day'!C348+'Data 5day'!D348)/2</f>
        <v>33</v>
      </c>
      <c r="F348" s="8">
        <f t="shared" si="20"/>
        <v>0.28213736653847254</v>
      </c>
      <c r="G348" s="8">
        <f>'Data 5day'!E347*4.87/LN(67.8*'Data 5day'!$H$2-5.42)</f>
        <v>4.1675925156195976</v>
      </c>
      <c r="H348" s="8">
        <f>0.6108*EXP(17.27*'Data 5day'!C348/('Data 5day'!C348+237.3))</f>
        <v>7.7778742566753829</v>
      </c>
      <c r="I348" s="8">
        <f>0.6108*EXP(17.27*'Data 5day'!D348/('Data 5day'!D348+237.3))</f>
        <v>3.1677777175068473</v>
      </c>
      <c r="J348" s="8">
        <f t="shared" si="21"/>
        <v>5.4728259870911149</v>
      </c>
      <c r="K348" s="8">
        <f>(I348*'Data 5day'!F348+H348*'Data 5day'!G348)/200</f>
        <v>1.2485738899270915</v>
      </c>
      <c r="L348" s="8">
        <f>24*60/PI()*0.0082*B348*(D348*SIN('Data 5day'!$E$2)*SIN(C348)+COS('Data 5day'!$E$2)*COS(C348)*SIN(D348))</f>
        <v>-0.66964885558291154</v>
      </c>
      <c r="M348" s="8">
        <f>(0.75+2/100000*'Data 5day'!$E$3)*L348</f>
        <v>-0.50920098978524586</v>
      </c>
      <c r="N348" s="8">
        <f>(0.25+0.5*(1-'Data 5day'!H348/8))*L348</f>
        <v>-0.41853053473931973</v>
      </c>
      <c r="O348" s="8">
        <f t="shared" si="22"/>
        <v>-0.32226851174927618</v>
      </c>
      <c r="P348" s="8">
        <f>4.903*(10^(-9))*(0.34-0.14*SQRT(K348))*(1.35*(N348/M348)-0.35)*(('Data 4day'!C348+273.16)^4+('Data 4day'!D348+273.16)^4)/2</f>
        <v>5.9473407764365387</v>
      </c>
      <c r="Q348" s="8">
        <f t="shared" si="23"/>
        <v>-6.2696092881858148</v>
      </c>
    </row>
    <row r="349" spans="1:17" x14ac:dyDescent="0.3">
      <c r="A349" s="37">
        <v>43961</v>
      </c>
      <c r="B349" s="8">
        <f>1+0.033*COS(2*'Data 5day'!A348*PI()/365)</f>
        <v>0.97958384369233742</v>
      </c>
      <c r="C349" s="8">
        <f>0.409*SIN(((2*PI()*'Data 5day'!A348)/365)-1.39)</f>
        <v>0.30669175976598817</v>
      </c>
      <c r="D349" s="8">
        <f>ACOS(-TAN('Data 5day'!$E$2*PI()/180)*TAN(C349))</f>
        <v>1.6713628994063012</v>
      </c>
      <c r="E349" s="23">
        <f>('Data 5day'!C349+'Data 5day'!D349)/2</f>
        <v>32</v>
      </c>
      <c r="F349" s="8">
        <f t="shared" si="20"/>
        <v>0.26867623510832173</v>
      </c>
      <c r="G349" s="8">
        <f>'Data 5day'!E348*4.87/LN(67.8*'Data 5day'!$H$2-5.42)</f>
        <v>5.2789505197848232</v>
      </c>
      <c r="H349" s="8">
        <f>0.6108*EXP(17.27*'Data 5day'!C349/('Data 5day'!C349+237.3))</f>
        <v>7.3756135930620479</v>
      </c>
      <c r="I349" s="8">
        <f>0.6108*EXP(17.27*'Data 5day'!D349/('Data 5day'!D349+237.3))</f>
        <v>2.9839174771655594</v>
      </c>
      <c r="J349" s="8">
        <f t="shared" si="21"/>
        <v>5.1797655351138037</v>
      </c>
      <c r="K349" s="8">
        <f>(I349*'Data 5day'!F349+H349*'Data 5day'!G349)/200</f>
        <v>1.5133799033692503</v>
      </c>
      <c r="L349" s="8">
        <f>24*60/PI()*0.0082*B349*(D349*SIN('Data 5day'!$E$2)*SIN(C349)+COS('Data 5day'!$E$2)*COS(C349)*SIN(D349))</f>
        <v>-0.69910162340285187</v>
      </c>
      <c r="M349" s="8">
        <f>(0.75+2/100000*'Data 5day'!$E$3)*L349</f>
        <v>-0.5315968744355285</v>
      </c>
      <c r="N349" s="8">
        <f>(0.25+0.5*(1-'Data 5day'!H349/8))*L349</f>
        <v>-0.4369385146267824</v>
      </c>
      <c r="O349" s="8">
        <f t="shared" si="22"/>
        <v>-0.33644265626262249</v>
      </c>
      <c r="P349" s="8">
        <f>4.903*(10^(-9))*(0.34-0.14*SQRT(K349))*(1.35*(N349/M349)-0.35)*(('Data 4day'!C349+273.16)^4+('Data 4day'!D349+273.16)^4)/2</f>
        <v>5.4409352728541691</v>
      </c>
      <c r="Q349" s="8">
        <f t="shared" si="23"/>
        <v>-5.7773779291167919</v>
      </c>
    </row>
    <row r="350" spans="1:17" x14ac:dyDescent="0.3">
      <c r="A350" s="37">
        <v>43962</v>
      </c>
      <c r="B350" s="8">
        <f>1+0.033*COS(2*'Data 5day'!A349*PI()/365)</f>
        <v>0.97914058743081744</v>
      </c>
      <c r="C350" s="8">
        <f>0.409*SIN(((2*PI()*'Data 5day'!A349)/365)-1.39)</f>
        <v>0.31130415261092631</v>
      </c>
      <c r="D350" s="8">
        <f>ACOS(-TAN('Data 5day'!$E$2*PI()/180)*TAN(C350))</f>
        <v>1.6729824780064377</v>
      </c>
      <c r="E350" s="23">
        <f>('Data 5day'!C350+'Data 5day'!D350)/2</f>
        <v>31</v>
      </c>
      <c r="F350" s="8">
        <f t="shared" si="20"/>
        <v>0.25575704908466146</v>
      </c>
      <c r="G350" s="8">
        <f>'Data 5day'!E349*4.87/LN(67.8*'Data 5day'!$H$2-5.42)</f>
        <v>3.0562345114543712</v>
      </c>
      <c r="H350" s="8">
        <f>0.6108*EXP(17.27*'Data 5day'!C350/('Data 5day'!C350+237.3))</f>
        <v>6.991469290024015</v>
      </c>
      <c r="I350" s="8">
        <f>0.6108*EXP(17.27*'Data 5day'!D350/('Data 5day'!D350+237.3))</f>
        <v>2.809437622397069</v>
      </c>
      <c r="J350" s="8">
        <f t="shared" si="21"/>
        <v>4.900453456210542</v>
      </c>
      <c r="K350" s="8">
        <f>(I350*'Data 5day'!F350+H350*'Data 5day'!G350)/200</f>
        <v>1.2678974237079648</v>
      </c>
      <c r="L350" s="8">
        <f>24*60/PI()*0.0082*B350*(D350*SIN('Data 5day'!$E$2)*SIN(C350)+COS('Data 5day'!$E$2)*COS(C350)*SIN(D350))</f>
        <v>-0.72800029908631503</v>
      </c>
      <c r="M350" s="8">
        <f>(0.75+2/100000*'Data 5day'!$E$3)*L350</f>
        <v>-0.55357142742523391</v>
      </c>
      <c r="N350" s="8">
        <f>(0.25+0.5*(1-'Data 5day'!H350/8))*L350</f>
        <v>-0.36400014954315751</v>
      </c>
      <c r="O350" s="8">
        <f t="shared" si="22"/>
        <v>-0.28028011514823131</v>
      </c>
      <c r="P350" s="8">
        <f>4.903*(10^(-9))*(0.34-0.14*SQRT(K350))*(1.35*(N350/M350)-0.35)*(('Data 4day'!C350+273.16)^4+('Data 4day'!D350+273.16)^4)/2</f>
        <v>4.1362335894083815</v>
      </c>
      <c r="Q350" s="8">
        <f t="shared" si="23"/>
        <v>-4.4165137045566132</v>
      </c>
    </row>
    <row r="351" spans="1:17" x14ac:dyDescent="0.3">
      <c r="A351" s="37">
        <v>43963</v>
      </c>
      <c r="B351" s="8">
        <f>1+0.033*COS(2*'Data 5day'!A350*PI()/365)</f>
        <v>0.97870351226342489</v>
      </c>
      <c r="C351" s="8">
        <f>0.409*SIN(((2*PI()*'Data 5day'!A350)/365)-1.39)</f>
        <v>0.31582429931695188</v>
      </c>
      <c r="D351" s="8">
        <f>ACOS(-TAN('Data 5day'!$E$2*PI()/180)*TAN(C351))</f>
        <v>1.6745745981612288</v>
      </c>
      <c r="E351" s="23">
        <f>('Data 5day'!C351+'Data 5day'!D351)/2</f>
        <v>31</v>
      </c>
      <c r="F351" s="8">
        <f t="shared" si="20"/>
        <v>0.25575704908466146</v>
      </c>
      <c r="G351" s="8">
        <f>'Data 5day'!E350*4.87/LN(67.8*'Data 5day'!$H$2-5.42)</f>
        <v>2.7783950104130644</v>
      </c>
      <c r="H351" s="8">
        <f>0.6108*EXP(17.27*'Data 5day'!C351/('Data 5day'!C351+237.3))</f>
        <v>6.991469290024015</v>
      </c>
      <c r="I351" s="8">
        <f>0.6108*EXP(17.27*'Data 5day'!D351/('Data 5day'!D351+237.3))</f>
        <v>2.809437622397069</v>
      </c>
      <c r="J351" s="8">
        <f t="shared" si="21"/>
        <v>4.900453456210542</v>
      </c>
      <c r="K351" s="8">
        <f>(I351*'Data 5day'!F351+H351*'Data 5day'!G351)/200</f>
        <v>1.2260771070316954</v>
      </c>
      <c r="L351" s="8">
        <f>24*60/PI()*0.0082*B351*(D351*SIN('Data 5day'!$E$2)*SIN(C351)+COS('Data 5day'!$E$2)*COS(C351)*SIN(D351))</f>
        <v>-0.75633469616427818</v>
      </c>
      <c r="M351" s="8">
        <f>(0.75+2/100000*'Data 5day'!$E$3)*L351</f>
        <v>-0.57511690296331708</v>
      </c>
      <c r="N351" s="8">
        <f>(0.25+0.5*(1-'Data 5day'!H351/8))*L351</f>
        <v>-0.47270918510267385</v>
      </c>
      <c r="O351" s="8">
        <f t="shared" si="22"/>
        <v>-0.36398607252905885</v>
      </c>
      <c r="P351" s="8">
        <f>4.903*(10^(-9))*(0.34-0.14*SQRT(K351))*(1.35*(N351/M351)-0.35)*(('Data 4day'!C351+273.16)^4+('Data 4day'!D351+273.16)^4)/2</f>
        <v>5.9630105488411864</v>
      </c>
      <c r="Q351" s="8">
        <f t="shared" si="23"/>
        <v>-6.3269966213702453</v>
      </c>
    </row>
    <row r="352" spans="1:17" x14ac:dyDescent="0.3">
      <c r="A352" s="37">
        <v>43964</v>
      </c>
      <c r="B352" s="8">
        <f>1+0.033*COS(2*'Data 5day'!A351*PI()/365)</f>
        <v>0.97827274770496442</v>
      </c>
      <c r="C352" s="8">
        <f>0.409*SIN(((2*PI()*'Data 5day'!A351)/365)-1.39)</f>
        <v>0.32025086046704321</v>
      </c>
      <c r="D352" s="8">
        <f>ACOS(-TAN('Data 5day'!$E$2*PI()/180)*TAN(C352))</f>
        <v>1.676138576210694</v>
      </c>
      <c r="E352" s="23">
        <f>('Data 5day'!C352+'Data 5day'!D352)/2</f>
        <v>31.5</v>
      </c>
      <c r="F352" s="8">
        <f t="shared" si="20"/>
        <v>0.26214998710924375</v>
      </c>
      <c r="G352" s="8">
        <f>'Data 5day'!E351*4.87/LN(67.8*'Data 5day'!$H$2-5.42)</f>
        <v>2.5005555093717584</v>
      </c>
      <c r="H352" s="8">
        <f>0.6108*EXP(17.27*'Data 5day'!C352/('Data 5day'!C352+237.3))</f>
        <v>7.3756135930620479</v>
      </c>
      <c r="I352" s="8">
        <f>0.6108*EXP(17.27*'Data 5day'!D352/('Data 5day'!D352+237.3))</f>
        <v>2.809437622397069</v>
      </c>
      <c r="J352" s="8">
        <f t="shared" si="21"/>
        <v>5.0925256077295584</v>
      </c>
      <c r="K352" s="8">
        <f>(I352*'Data 5day'!F352+H352*'Data 5day'!G352)/200</f>
        <v>1.4012993959402098</v>
      </c>
      <c r="L352" s="8">
        <f>24*60/PI()*0.0082*B352*(D352*SIN('Data 5day'!$E$2)*SIN(C352)+COS('Data 5day'!$E$2)*COS(C352)*SIN(D352))</f>
        <v>-0.78409486219072511</v>
      </c>
      <c r="M352" s="8">
        <f>(0.75+2/100000*'Data 5day'!$E$3)*L352</f>
        <v>-0.5962257332098273</v>
      </c>
      <c r="N352" s="8">
        <f>(0.25+0.5*(1-'Data 5day'!H352/8))*L352</f>
        <v>-0.49005928886920319</v>
      </c>
      <c r="O352" s="8">
        <f t="shared" si="22"/>
        <v>-0.37734565242928647</v>
      </c>
      <c r="P352" s="8">
        <f>4.903*(10^(-9))*(0.34-0.14*SQRT(K352))*(1.35*(N352/M352)-0.35)*(('Data 4day'!C352+273.16)^4+('Data 4day'!D352+273.16)^4)/2</f>
        <v>5.5388750078180111</v>
      </c>
      <c r="Q352" s="8">
        <f t="shared" si="23"/>
        <v>-5.9162206602472978</v>
      </c>
    </row>
    <row r="353" spans="1:17" x14ac:dyDescent="0.3">
      <c r="A353" s="37">
        <v>43965</v>
      </c>
      <c r="B353" s="8">
        <f>1+0.033*COS(2*'Data 5day'!A352*PI()/365)</f>
        <v>0.97784842140027151</v>
      </c>
      <c r="C353" s="8">
        <f>0.409*SIN(((2*PI()*'Data 5day'!A352)/365)-1.39)</f>
        <v>0.32458252437559854</v>
      </c>
      <c r="D353" s="8">
        <f>ACOS(-TAN('Data 5day'!$E$2*PI()/180)*TAN(C353))</f>
        <v>1.6776737286375001</v>
      </c>
      <c r="E353" s="23">
        <f>('Data 5day'!C353+'Data 5day'!D353)/2</f>
        <v>31</v>
      </c>
      <c r="F353" s="8">
        <f t="shared" si="20"/>
        <v>0.25575704908466146</v>
      </c>
      <c r="G353" s="8">
        <f>'Data 5day'!E352*4.87/LN(67.8*'Data 5day'!$H$2-5.42)</f>
        <v>3.0562345114543712</v>
      </c>
      <c r="H353" s="8">
        <f>0.6108*EXP(17.27*'Data 5day'!C353/('Data 5day'!C353+237.3))</f>
        <v>6.6247576218785209</v>
      </c>
      <c r="I353" s="8">
        <f>0.6108*EXP(17.27*'Data 5day'!D353/('Data 5day'!D353+237.3))</f>
        <v>2.9839174771655594</v>
      </c>
      <c r="J353" s="8">
        <f t="shared" si="21"/>
        <v>4.8043375495220406</v>
      </c>
      <c r="K353" s="8">
        <f>(I353*'Data 5day'!F353+H353*'Data 5day'!G353)/200</f>
        <v>1.3702655959972327</v>
      </c>
      <c r="L353" s="8">
        <f>24*60/PI()*0.0082*B353*(D353*SIN('Data 5day'!$E$2)*SIN(C353)+COS('Data 5day'!$E$2)*COS(C353)*SIN(D353))</f>
        <v>-0.81127108081461219</v>
      </c>
      <c r="M353" s="8">
        <f>(0.75+2/100000*'Data 5day'!$E$3)*L353</f>
        <v>-0.61689052985143111</v>
      </c>
      <c r="N353" s="8">
        <f>(0.25+0.5*(1-'Data 5day'!H353/8))*L353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4day'!C353+273.16)^4+('Data 4day'!D353+273.16)^4)/2</f>
        <v>3.986441757787019</v>
      </c>
      <c r="Q353" s="8">
        <f t="shared" si="23"/>
        <v>-4.2987811239006444</v>
      </c>
    </row>
    <row r="354" spans="1:17" x14ac:dyDescent="0.3">
      <c r="A354" s="37">
        <v>43966</v>
      </c>
      <c r="B354" s="8">
        <f>1+0.033*COS(2*'Data 5day'!A353*PI()/365)</f>
        <v>0.97743065908638782</v>
      </c>
      <c r="C354" s="8">
        <f>0.409*SIN(((2*PI()*'Data 5day'!A353)/365)-1.39)</f>
        <v>0.32881800747711681</v>
      </c>
      <c r="D354" s="8">
        <f>ACOS(-TAN('Data 5day'!$E$2*PI()/180)*TAN(C354))</f>
        <v>1.6791793728117086</v>
      </c>
      <c r="E354" s="23">
        <f>('Data 5day'!C354+'Data 5day'!D354)/2</f>
        <v>30</v>
      </c>
      <c r="F354" s="8">
        <f t="shared" si="20"/>
        <v>0.24336253881311395</v>
      </c>
      <c r="G354" s="8">
        <f>'Data 5day'!E353*4.87/LN(67.8*'Data 5day'!$H$2-5.42)</f>
        <v>3.334074012495678</v>
      </c>
      <c r="H354" s="8">
        <f>0.6108*EXP(17.27*'Data 5day'!C354/('Data 5day'!C354+237.3))</f>
        <v>6.991469290024015</v>
      </c>
      <c r="I354" s="8">
        <f>0.6108*EXP(17.27*'Data 5day'!D354/('Data 5day'!D354+237.3))</f>
        <v>2.4870053972720654</v>
      </c>
      <c r="J354" s="8">
        <f t="shared" si="21"/>
        <v>4.7392373436480399</v>
      </c>
      <c r="K354" s="8">
        <f>(I354*'Data 5day'!F354+H354*'Data 5day'!G354)/200</f>
        <v>1.428118052179739</v>
      </c>
      <c r="L354" s="8">
        <f>24*60/PI()*0.0082*B354*(D354*SIN('Data 5day'!$E$2)*SIN(C354)+COS('Data 5day'!$E$2)*COS(C354)*SIN(D354))</f>
        <v>-0.83785387370443098</v>
      </c>
      <c r="M354" s="8">
        <f>(0.75+2/100000*'Data 5day'!$E$3)*L354</f>
        <v>-0.63710408556484932</v>
      </c>
      <c r="N354" s="8">
        <f>(0.25+0.5*(1-'Data 5day'!H354/8))*L354</f>
        <v>-0.41892693685221549</v>
      </c>
      <c r="O354" s="8">
        <f t="shared" si="22"/>
        <v>-0.32257374137620592</v>
      </c>
      <c r="P354" s="8">
        <f>4.903*(10^(-9))*(0.34-0.14*SQRT(K354))*(1.35*(N354/M354)-0.35)*(('Data 4day'!C354+273.16)^4+('Data 4day'!D354+273.16)^4)/2</f>
        <v>3.9127361571303583</v>
      </c>
      <c r="Q354" s="8">
        <f t="shared" si="23"/>
        <v>-4.2353098985065643</v>
      </c>
    </row>
    <row r="355" spans="1:17" x14ac:dyDescent="0.3">
      <c r="A355" s="37">
        <v>43967</v>
      </c>
      <c r="B355" s="8">
        <f>1+0.033*COS(2*'Data 5day'!A354*PI()/365)</f>
        <v>0.97701958455530324</v>
      </c>
      <c r="C355" s="8">
        <f>0.409*SIN(((2*PI()*'Data 5day'!A354)/365)-1.39)</f>
        <v>0.33295605470654577</v>
      </c>
      <c r="D355" s="8">
        <f>ACOS(-TAN('Data 5day'!$E$2*PI()/180)*TAN(C355))</f>
        <v>1.6806548277650508</v>
      </c>
      <c r="E355" s="23">
        <f>('Data 5day'!C355+'Data 5day'!D355)/2</f>
        <v>30.5</v>
      </c>
      <c r="F355" s="8">
        <f t="shared" si="20"/>
        <v>0.24949527412829417</v>
      </c>
      <c r="G355" s="8">
        <f>'Data 5day'!E354*4.87/LN(67.8*'Data 5day'!$H$2-5.42)</f>
        <v>4.7232715177022104</v>
      </c>
      <c r="H355" s="8">
        <f>0.6108*EXP(17.27*'Data 5day'!C355/('Data 5day'!C355+237.3))</f>
        <v>6.6247576218785209</v>
      </c>
      <c r="I355" s="8">
        <f>0.6108*EXP(17.27*'Data 5day'!D355/('Data 5day'!D355+237.3))</f>
        <v>2.809437622397069</v>
      </c>
      <c r="J355" s="8">
        <f t="shared" si="21"/>
        <v>4.7170976221377945</v>
      </c>
      <c r="K355" s="8">
        <f>(I355*'Data 5day'!F355+H355*'Data 5day'!G355)/200</f>
        <v>1.5725956726700383</v>
      </c>
      <c r="L355" s="8">
        <f>24*60/PI()*0.0082*B355*(D355*SIN('Data 5day'!$E$2)*SIN(C355)+COS('Data 5day'!$E$2)*COS(C355)*SIN(D355))</f>
        <v>-0.86383400233388619</v>
      </c>
      <c r="M355" s="8">
        <f>(0.75+2/100000*'Data 5day'!$E$3)*L355</f>
        <v>-0.65685937537468697</v>
      </c>
      <c r="N355" s="8">
        <f>(0.25+0.5*(1-'Data 5day'!H355/8))*L355</f>
        <v>-0.26994812572933946</v>
      </c>
      <c r="O355" s="8">
        <f t="shared" si="22"/>
        <v>-0.20786005681159139</v>
      </c>
      <c r="P355" s="8">
        <f>4.903*(10^(-9))*(0.34-0.14*SQRT(K355))*(1.35*(N355/M355)-0.35)*(('Data 4day'!C355+273.16)^4+('Data 4day'!D355+273.16)^4)/2</f>
        <v>1.3906542629444572</v>
      </c>
      <c r="Q355" s="8">
        <f t="shared" si="23"/>
        <v>-1.5985143197560485</v>
      </c>
    </row>
    <row r="356" spans="1:17" x14ac:dyDescent="0.3">
      <c r="A356" s="37">
        <v>43968</v>
      </c>
      <c r="B356" s="8">
        <f>1+0.033*COS(2*'Data 5day'!A355*PI()/365)</f>
        <v>0.97661531961727288</v>
      </c>
      <c r="C356" s="8">
        <f>0.409*SIN(((2*PI()*'Data 5day'!A355)/365)-1.39)</f>
        <v>0.33699543987118497</v>
      </c>
      <c r="D356" s="8">
        <f>ACOS(-TAN('Data 5day'!$E$2*PI()/180)*TAN(C356))</f>
        <v>1.6820994149933497</v>
      </c>
      <c r="E356" s="23">
        <f>('Data 5day'!C356+'Data 5day'!D356)/2</f>
        <v>29.5</v>
      </c>
      <c r="F356" s="8">
        <f t="shared" si="20"/>
        <v>0.23735674310788871</v>
      </c>
      <c r="G356" s="8">
        <f>'Data 5day'!E355*4.87/LN(67.8*'Data 5day'!$H$2-5.42)</f>
        <v>2.7783950104130644</v>
      </c>
      <c r="H356" s="8">
        <f>0.6108*EXP(17.27*'Data 5day'!C356/('Data 5day'!C356+237.3))</f>
        <v>6.991469290024015</v>
      </c>
      <c r="I356" s="8">
        <f>0.6108*EXP(17.27*'Data 5day'!D356/('Data 5day'!D356+237.3))</f>
        <v>2.3382812709274461</v>
      </c>
      <c r="J356" s="8">
        <f t="shared" si="21"/>
        <v>4.6648752804757301</v>
      </c>
      <c r="K356" s="8">
        <f>(I356*'Data 5day'!F356+H356*'Data 5day'!G356)/200</f>
        <v>1.6107260068227305</v>
      </c>
      <c r="L356" s="8">
        <f>24*60/PI()*0.0082*B356*(D356*SIN('Data 5day'!$E$2)*SIN(C356)+COS('Data 5day'!$E$2)*COS(C356)*SIN(D356))</f>
        <v>-0.8892024696370352</v>
      </c>
      <c r="M356" s="8">
        <f>(0.75+2/100000*'Data 5day'!$E$3)*L356</f>
        <v>-0.67614955791200149</v>
      </c>
      <c r="N356" s="8">
        <f>(0.25+0.5*(1-'Data 5day'!H356/8))*L356</f>
        <v>-0.2223006174092588</v>
      </c>
      <c r="O356" s="8">
        <f t="shared" si="22"/>
        <v>-0.17117147540512928</v>
      </c>
      <c r="P356" s="8">
        <f>4.903*(10^(-9))*(0.34-0.14*SQRT(K356))*(1.35*(N356/M356)-0.35)*(('Data 4day'!C356+273.16)^4+('Data 4day'!D356+273.16)^4)/2</f>
        <v>0.63419780864425568</v>
      </c>
      <c r="Q356" s="8">
        <f t="shared" si="23"/>
        <v>-0.8053692840493849</v>
      </c>
    </row>
    <row r="357" spans="1:17" x14ac:dyDescent="0.3">
      <c r="A357" s="37">
        <v>43969</v>
      </c>
      <c r="B357" s="8">
        <f>1+0.033*COS(2*'Data 5day'!A356*PI()/365)</f>
        <v>0.9762179840647226</v>
      </c>
      <c r="C357" s="8">
        <f>0.409*SIN(((2*PI()*'Data 5day'!A356)/365)-1.39)</f>
        <v>0.34093496601403311</v>
      </c>
      <c r="D357" s="8">
        <f>ACOS(-TAN('Data 5day'!$E$2*PI()/180)*TAN(C357))</f>
        <v>1.6835124592855526</v>
      </c>
      <c r="E357" s="23">
        <f>('Data 5day'!C357+'Data 5day'!D357)/2</f>
        <v>32</v>
      </c>
      <c r="F357" s="8">
        <f t="shared" si="20"/>
        <v>0.26867623510832173</v>
      </c>
      <c r="G357" s="8">
        <f>'Data 5day'!E356*4.87/LN(67.8*'Data 5day'!$H$2-5.42)</f>
        <v>4.7232715177022104</v>
      </c>
      <c r="H357" s="8">
        <f>0.6108*EXP(17.27*'Data 5day'!C357/('Data 5day'!C357+237.3))</f>
        <v>6.991469290024015</v>
      </c>
      <c r="I357" s="8">
        <f>0.6108*EXP(17.27*'Data 5day'!D357/('Data 5day'!D357+237.3))</f>
        <v>3.1677777175068473</v>
      </c>
      <c r="J357" s="8">
        <f t="shared" si="21"/>
        <v>5.0796235037654309</v>
      </c>
      <c r="K357" s="8">
        <f>(I357*'Data 5day'!F357+H357*'Data 5day'!G357)/200</f>
        <v>1.2185506831159798</v>
      </c>
      <c r="L357" s="8">
        <f>24*60/PI()*0.0082*B357*(D357*SIN('Data 5day'!$E$2)*SIN(C357)+COS('Data 5day'!$E$2)*COS(C357)*SIN(D357))</f>
        <v>-0.91395052154103928</v>
      </c>
      <c r="M357" s="8">
        <f>(0.75+2/100000*'Data 5day'!$E$3)*L357</f>
        <v>-0.69496797657980625</v>
      </c>
      <c r="N357" s="8">
        <f>(0.25+0.5*(1-'Data 5day'!H357/8))*L357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4day'!C357+273.16)^4+('Data 4day'!D357+273.16)^4)/2</f>
        <v>0.74304522041550569</v>
      </c>
      <c r="Q357" s="8">
        <f t="shared" si="23"/>
        <v>-0.9189806958121558</v>
      </c>
    </row>
    <row r="358" spans="1:17" x14ac:dyDescent="0.3">
      <c r="A358" s="37">
        <v>43970</v>
      </c>
      <c r="B358" s="8">
        <f>1+0.033*COS(2*'Data 5day'!A357*PI()/365)</f>
        <v>0.97582769563675187</v>
      </c>
      <c r="C358" s="8">
        <f>0.409*SIN(((2*PI()*'Data 5day'!A357)/365)-1.39)</f>
        <v>0.34477346576847218</v>
      </c>
      <c r="D358" s="8">
        <f>ACOS(-TAN('Data 5day'!$E$2*PI()/180)*TAN(C358))</f>
        <v>1.6848932895776851</v>
      </c>
      <c r="E358" s="23">
        <f>('Data 5day'!C358+'Data 5day'!D358)/2</f>
        <v>32</v>
      </c>
      <c r="F358" s="8">
        <f t="shared" si="20"/>
        <v>0.26867623510832173</v>
      </c>
      <c r="G358" s="8">
        <f>'Data 5day'!E357*4.87/LN(67.8*'Data 5day'!$H$2-5.42)</f>
        <v>3.6119135135369844</v>
      </c>
      <c r="H358" s="8">
        <f>0.6108*EXP(17.27*'Data 5day'!C358/('Data 5day'!C358+237.3))</f>
        <v>6.991469290024015</v>
      </c>
      <c r="I358" s="8">
        <f>0.6108*EXP(17.27*'Data 5day'!D358/('Data 5day'!D358+237.3))</f>
        <v>3.1677777175068473</v>
      </c>
      <c r="J358" s="8">
        <f t="shared" si="21"/>
        <v>5.0796235037654309</v>
      </c>
      <c r="K358" s="8">
        <f>(I358*'Data 5day'!F358+H358*'Data 5day'!G358)/200</f>
        <v>0.93617130002769133</v>
      </c>
      <c r="L358" s="8">
        <f>24*60/PI()*0.0082*B358*(D358*SIN('Data 5day'!$E$2)*SIN(C358)+COS('Data 5day'!$E$2)*COS(C358)*SIN(D358))</f>
        <v>-0.93806964838443618</v>
      </c>
      <c r="M358" s="8">
        <f>(0.75+2/100000*'Data 5day'!$E$3)*L358</f>
        <v>-0.71330816063152525</v>
      </c>
      <c r="N358" s="8">
        <f>(0.25+0.5*(1-'Data 5day'!H358/8))*L358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4day'!C358+273.16)^4+('Data 4day'!D358+273.16)^4)/2</f>
        <v>0.82626838918592427</v>
      </c>
      <c r="Q358" s="8">
        <f t="shared" si="23"/>
        <v>-1.0068467964999281</v>
      </c>
    </row>
    <row r="359" spans="1:17" x14ac:dyDescent="0.3">
      <c r="A359" s="37">
        <v>43971</v>
      </c>
      <c r="B359" s="8">
        <f>1+0.033*COS(2*'Data 5day'!A358*PI()/365)</f>
        <v>0.97544456998424511</v>
      </c>
      <c r="C359" s="8">
        <f>0.409*SIN(((2*PI()*'Data 5day'!A358)/365)-1.39)</f>
        <v>0.34850980170418311</v>
      </c>
      <c r="D359" s="8">
        <f>ACOS(-TAN('Data 5day'!$E$2*PI()/180)*TAN(C359))</f>
        <v>1.6862412398298814</v>
      </c>
      <c r="E359" s="23">
        <f>('Data 5day'!C359+'Data 5day'!D359)/2</f>
        <v>32</v>
      </c>
      <c r="F359" s="8">
        <f t="shared" si="20"/>
        <v>0.26867623510832173</v>
      </c>
      <c r="G359" s="8">
        <f>'Data 5day'!E358*4.87/LN(67.8*'Data 5day'!$H$2-5.42)</f>
        <v>6.3903085239500497</v>
      </c>
      <c r="H359" s="8">
        <f>0.6108*EXP(17.27*'Data 5day'!C359/('Data 5day'!C359+237.3))</f>
        <v>7.3756135930620479</v>
      </c>
      <c r="I359" s="8">
        <f>0.6108*EXP(17.27*'Data 5day'!D359/('Data 5day'!D359+237.3))</f>
        <v>2.9839174771655594</v>
      </c>
      <c r="J359" s="8">
        <f t="shared" si="21"/>
        <v>5.1797655351138037</v>
      </c>
      <c r="K359" s="8">
        <f>(I359*'Data 5day'!F359+H359*'Data 5day'!G359)/200</f>
        <v>1.0244007236310069</v>
      </c>
      <c r="L359" s="8">
        <f>24*60/PI()*0.0082*B359*(D359*SIN('Data 5day'!$E$2)*SIN(C359)+COS('Data 5day'!$E$2)*COS(C359)*SIN(D359))</f>
        <v>-0.96155158622857406</v>
      </c>
      <c r="M359" s="8">
        <f>(0.75+2/100000*'Data 5day'!$E$3)*L359</f>
        <v>-0.73116382616820763</v>
      </c>
      <c r="N359" s="8">
        <f>(0.25+0.5*(1-'Data 5day'!H359/8))*L359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4day'!C359+273.16)^4+('Data 4day'!D359+273.16)^4)/2</f>
        <v>0.79451125847580173</v>
      </c>
      <c r="Q359" s="8">
        <f t="shared" si="23"/>
        <v>-0.9796099388248023</v>
      </c>
    </row>
    <row r="360" spans="1:17" x14ac:dyDescent="0.3">
      <c r="A360" s="37">
        <v>43972</v>
      </c>
      <c r="B360" s="8">
        <f>1+0.033*COS(2*'Data 5day'!A359*PI()/365)</f>
        <v>0.97506872063560157</v>
      </c>
      <c r="C360" s="8">
        <f>0.409*SIN(((2*PI()*'Data 5day'!A359)/365)-1.39)</f>
        <v>0.35214286666419159</v>
      </c>
      <c r="D360" s="8">
        <f>ACOS(-TAN('Data 5day'!$E$2*PI()/180)*TAN(C360))</f>
        <v>1.6875556499244886</v>
      </c>
      <c r="E360" s="23">
        <f>('Data 5day'!C360+'Data 5day'!D360)/2</f>
        <v>33.5</v>
      </c>
      <c r="F360" s="8">
        <f t="shared" si="20"/>
        <v>0.28907666190217957</v>
      </c>
      <c r="G360" s="8">
        <f>'Data 5day'!E359*4.87/LN(67.8*'Data 5day'!$H$2-5.42)</f>
        <v>6.3903085239500497</v>
      </c>
      <c r="H360" s="8">
        <f>0.6108*EXP(17.27*'Data 5day'!C360/('Data 5day'!C360+237.3))</f>
        <v>8.1989555611411973</v>
      </c>
      <c r="I360" s="8">
        <f>0.6108*EXP(17.27*'Data 5day'!D360/('Data 5day'!D360+237.3))</f>
        <v>3.1677777175068473</v>
      </c>
      <c r="J360" s="8">
        <f t="shared" si="21"/>
        <v>5.6833666393240225</v>
      </c>
      <c r="K360" s="8">
        <f>(I360*'Data 5day'!F360+H360*'Data 5day'!G360)/200</f>
        <v>0.6288971056087983</v>
      </c>
      <c r="L360" s="8">
        <f>24*60/PI()*0.0082*B360*(D360*SIN('Data 5day'!$E$2)*SIN(C360)+COS('Data 5day'!$E$2)*COS(C360)*SIN(D360))</f>
        <v>-0.98438831806951266</v>
      </c>
      <c r="M360" s="8">
        <f>(0.75+2/100000*'Data 5day'!$E$3)*L360</f>
        <v>-0.74852887706005744</v>
      </c>
      <c r="N360" s="8">
        <f>(0.25+0.5*(1-'Data 5day'!H360/8))*L360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4day'!C360+273.16)^4+('Data 4day'!D360+273.16)^4)/2</f>
        <v>0.93603110585977434</v>
      </c>
      <c r="Q360" s="8">
        <f t="shared" si="23"/>
        <v>-1.1255258570881554</v>
      </c>
    </row>
    <row r="361" spans="1:17" x14ac:dyDescent="0.3">
      <c r="A361" s="37">
        <v>43973</v>
      </c>
      <c r="B361" s="8">
        <f>1+0.033*COS(2*'Data 5day'!A360*PI()/365)</f>
        <v>0.97470025896309476</v>
      </c>
      <c r="C361" s="8">
        <f>0.409*SIN(((2*PI()*'Data 5day'!A360)/365)-1.39)</f>
        <v>0.35567158409294203</v>
      </c>
      <c r="D361" s="8">
        <f>ACOS(-TAN('Data 5day'!$E$2*PI()/180)*TAN(C361))</f>
        <v>1.6888358665831031</v>
      </c>
      <c r="E361" s="23">
        <f>('Data 5day'!C361+'Data 5day'!D361)/2</f>
        <v>33.5</v>
      </c>
      <c r="F361" s="8">
        <f t="shared" si="20"/>
        <v>0.28907666190217957</v>
      </c>
      <c r="G361" s="8">
        <f>'Data 5day'!E360*4.87/LN(67.8*'Data 5day'!$H$2-5.42)</f>
        <v>5.0011110187435168</v>
      </c>
      <c r="H361" s="8">
        <f>0.6108*EXP(17.27*'Data 5day'!C361/('Data 5day'!C361+237.3))</f>
        <v>8.1989555611411973</v>
      </c>
      <c r="I361" s="8">
        <f>0.6108*EXP(17.27*'Data 5day'!D361/('Data 5day'!D361+237.3))</f>
        <v>3.1677777175068473</v>
      </c>
      <c r="J361" s="8">
        <f t="shared" si="21"/>
        <v>5.6833666393240225</v>
      </c>
      <c r="K361" s="8">
        <f>(I361*'Data 5day'!F361+H361*'Data 5day'!G361)/200</f>
        <v>0.55622455062802389</v>
      </c>
      <c r="L361" s="8">
        <f>24*60/PI()*0.0082*B361*(D361*SIN('Data 5day'!$E$2)*SIN(C361)+COS('Data 5day'!$E$2)*COS(C361)*SIN(D361))</f>
        <v>-1.0065720749573617</v>
      </c>
      <c r="M361" s="8">
        <f>(0.75+2/100000*'Data 5day'!$E$3)*L361</f>
        <v>-0.76539740579757776</v>
      </c>
      <c r="N361" s="8">
        <f>(0.25+0.5*(1-'Data 5day'!H361/8))*L361</f>
        <v>-0.44037528279384575</v>
      </c>
      <c r="O361" s="8">
        <f t="shared" si="22"/>
        <v>-0.33908896775126124</v>
      </c>
      <c r="P361" s="8">
        <f>4.903*(10^(-9))*(0.34-0.14*SQRT(K361))*(1.35*(N361/M361)-0.35)*(('Data 4day'!C361+273.16)^4+('Data 4day'!D361+273.16)^4)/2</f>
        <v>4.3791773897268209</v>
      </c>
      <c r="Q361" s="8">
        <f t="shared" si="23"/>
        <v>-4.7182663574780825</v>
      </c>
    </row>
    <row r="362" spans="1:17" x14ac:dyDescent="0.3">
      <c r="A362" s="37">
        <v>43974</v>
      </c>
      <c r="B362" s="8">
        <f>1+0.033*COS(2*'Data 5day'!A361*PI()/365)</f>
        <v>0.97433929414987031</v>
      </c>
      <c r="C362" s="8">
        <f>0.409*SIN(((2*PI()*'Data 5day'!A361)/365)-1.39)</f>
        <v>0.35909490835530428</v>
      </c>
      <c r="D362" s="8">
        <f>ACOS(-TAN('Data 5day'!$E$2*PI()/180)*TAN(C362))</f>
        <v>1.6900812443002386</v>
      </c>
      <c r="E362" s="23">
        <f>('Data 5day'!C362+'Data 5day'!D362)/2</f>
        <v>33.5</v>
      </c>
      <c r="F362" s="8">
        <f t="shared" si="20"/>
        <v>0.28907666190217957</v>
      </c>
      <c r="G362" s="8">
        <f>'Data 5day'!E361*4.87/LN(67.8*'Data 5day'!$H$2-5.42)</f>
        <v>5.0011110187435168</v>
      </c>
      <c r="H362" s="8">
        <f>0.6108*EXP(17.27*'Data 5day'!C362/('Data 5day'!C362+237.3))</f>
        <v>8.1989555611411973</v>
      </c>
      <c r="I362" s="8">
        <f>0.6108*EXP(17.27*'Data 5day'!D362/('Data 5day'!D362+237.3))</f>
        <v>3.1677777175068473</v>
      </c>
      <c r="J362" s="8">
        <f t="shared" si="21"/>
        <v>5.6833666393240225</v>
      </c>
      <c r="K362" s="8">
        <f>(I362*'Data 5day'!F362+H362*'Data 5day'!G362)/200</f>
        <v>0.59721932843372993</v>
      </c>
      <c r="L362" s="8">
        <f>24*60/PI()*0.0082*B362*(D362*SIN('Data 5day'!$E$2)*SIN(C362)+COS('Data 5day'!$E$2)*COS(C362)*SIN(D362))</f>
        <v>-1.0280953370296482</v>
      </c>
      <c r="M362" s="8">
        <f>(0.75+2/100000*'Data 5day'!$E$3)*L362</f>
        <v>-0.78176369427734438</v>
      </c>
      <c r="N362" s="8">
        <f>(0.25+0.5*(1-'Data 5day'!H362/8))*L362</f>
        <v>-0.51404766851482409</v>
      </c>
      <c r="O362" s="8">
        <f t="shared" si="22"/>
        <v>-0.39581670475641456</v>
      </c>
      <c r="P362" s="8">
        <f>4.903*(10^(-9))*(0.34-0.14*SQRT(K362))*(1.35*(N362/M362)-0.35)*(('Data 4day'!C362+273.16)^4+('Data 4day'!D362+273.16)^4)/2</f>
        <v>5.4293654357736107</v>
      </c>
      <c r="Q362" s="8">
        <f t="shared" si="23"/>
        <v>-5.8251821405300257</v>
      </c>
    </row>
    <row r="363" spans="1:17" x14ac:dyDescent="0.3">
      <c r="A363" s="37">
        <v>43975</v>
      </c>
      <c r="B363" s="8">
        <f>1+0.033*COS(2*'Data 5day'!A362*PI()/365)</f>
        <v>0.97398593315759263</v>
      </c>
      <c r="C363" s="8">
        <f>0.409*SIN(((2*PI()*'Data 5day'!A362)/365)-1.39)</f>
        <v>0.36241182504641795</v>
      </c>
      <c r="D363" s="8">
        <f>ACOS(-TAN('Data 5day'!$E$2*PI()/180)*TAN(C363))</f>
        <v>1.6912911462911948</v>
      </c>
      <c r="E363" s="23">
        <f>('Data 5day'!C363+'Data 5day'!D363)/2</f>
        <v>34</v>
      </c>
      <c r="F363" s="8">
        <f t="shared" si="20"/>
        <v>0.29615809125881837</v>
      </c>
      <c r="G363" s="8">
        <f>'Data 5day'!E362*4.87/LN(67.8*'Data 5day'!$H$2-5.42)</f>
        <v>3.8897530145782908</v>
      </c>
      <c r="H363" s="8">
        <f>0.6108*EXP(17.27*'Data 5day'!C363/('Data 5day'!C363+237.3))</f>
        <v>8.6395827361885367</v>
      </c>
      <c r="I363" s="8">
        <f>0.6108*EXP(17.27*'Data 5day'!D363/('Data 5day'!D363+237.3))</f>
        <v>3.1677777175068473</v>
      </c>
      <c r="J363" s="8">
        <f t="shared" si="21"/>
        <v>5.9036802268476922</v>
      </c>
      <c r="K363" s="8">
        <f>(I363*'Data 5day'!F363+H363*'Data 5day'!G363)/200</f>
        <v>1.0266555187115136</v>
      </c>
      <c r="L363" s="8">
        <f>24*60/PI()*0.0082*B363*(D363*SIN('Data 5day'!$E$2)*SIN(C363)+COS('Data 5day'!$E$2)*COS(C363)*SIN(D363))</f>
        <v>-1.0489508344649114</v>
      </c>
      <c r="M363" s="8">
        <f>(0.75+2/100000*'Data 5day'!$E$3)*L363</f>
        <v>-0.79762221452711868</v>
      </c>
      <c r="N363" s="8">
        <f>(0.25+0.5*(1-'Data 5day'!H363/8))*L363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4day'!C363+273.16)^4+('Data 4day'!D363+273.16)^4)/2</f>
        <v>5.6383257929165556</v>
      </c>
      <c r="Q363" s="8">
        <f t="shared" si="23"/>
        <v>-6.0926526230941702</v>
      </c>
    </row>
    <row r="364" spans="1:17" x14ac:dyDescent="0.3">
      <c r="A364" s="37">
        <v>43976</v>
      </c>
      <c r="B364" s="8">
        <f>1+0.033*COS(2*'Data 5day'!A363*PI()/365)</f>
        <v>0.97364028069474995</v>
      </c>
      <c r="C364" s="8">
        <f>0.409*SIN(((2*PI()*'Data 5day'!A363)/365)-1.39)</f>
        <v>0.36562135129228263</v>
      </c>
      <c r="D364" s="8">
        <f>ACOS(-TAN('Data 5day'!$E$2*PI()/180)*TAN(C364))</f>
        <v>1.6924649454515563</v>
      </c>
      <c r="E364" s="23">
        <f>('Data 5day'!C364+'Data 5day'!D364)/2</f>
        <v>33.5</v>
      </c>
      <c r="F364" s="8">
        <f t="shared" si="20"/>
        <v>0.28907666190217957</v>
      </c>
      <c r="G364" s="8">
        <f>'Data 5day'!E363*4.87/LN(67.8*'Data 5day'!$H$2-5.42)</f>
        <v>3.8897530145782908</v>
      </c>
      <c r="H364" s="8">
        <f>0.6108*EXP(17.27*'Data 5day'!C364/('Data 5day'!C364+237.3))</f>
        <v>8.1989555611411973</v>
      </c>
      <c r="I364" s="8">
        <f>0.6108*EXP(17.27*'Data 5day'!D364/('Data 5day'!D364+237.3))</f>
        <v>3.1677777175068473</v>
      </c>
      <c r="J364" s="8">
        <f t="shared" si="21"/>
        <v>5.6833666393240225</v>
      </c>
      <c r="K364" s="8">
        <f>(I364*'Data 5day'!F364+H364*'Data 5day'!G364)/200</f>
        <v>1.1925752068031341</v>
      </c>
      <c r="L364" s="8">
        <f>24*60/PI()*0.0082*B364*(D364*SIN('Data 5day'!$E$2)*SIN(C364)+COS('Data 5day'!$E$2)*COS(C364)*SIN(D364))</f>
        <v>-1.0691315483622832</v>
      </c>
      <c r="M364" s="8">
        <f>(0.75+2/100000*'Data 5day'!$E$3)*L364</f>
        <v>-0.81296762937468015</v>
      </c>
      <c r="N364" s="8">
        <f>(0.25+0.5*(1-'Data 5day'!H364/8))*L364</f>
        <v>-0.4677450524084989</v>
      </c>
      <c r="O364" s="8">
        <f t="shared" si="22"/>
        <v>-0.36016369035454415</v>
      </c>
      <c r="P364" s="8">
        <f>4.903*(10^(-9))*(0.34-0.14*SQRT(K364))*(1.35*(N364/M364)-0.35)*(('Data 4day'!C364+273.16)^4+('Data 4day'!D364+273.16)^4)/2</f>
        <v>3.5200443300228481</v>
      </c>
      <c r="Q364" s="8">
        <f t="shared" si="23"/>
        <v>-3.8802080203773923</v>
      </c>
    </row>
    <row r="365" spans="1:17" x14ac:dyDescent="0.3">
      <c r="A365" s="37">
        <v>43977</v>
      </c>
      <c r="B365" s="8">
        <f>1+0.033*COS(2*'Data 5day'!A364*PI()/365)</f>
        <v>0.97330243918562676</v>
      </c>
      <c r="C365" s="8">
        <f>0.409*SIN(((2*PI()*'Data 5day'!A364)/365)-1.39)</f>
        <v>0.3687225360410043</v>
      </c>
      <c r="D365" s="8">
        <f>ACOS(-TAN('Data 5day'!$E$2*PI()/180)*TAN(C365))</f>
        <v>1.6936020253256288</v>
      </c>
      <c r="E365" s="23">
        <f>('Data 5day'!C365+'Data 5day'!D365)/2</f>
        <v>33</v>
      </c>
      <c r="F365" s="8">
        <f t="shared" si="20"/>
        <v>0.28213736653847254</v>
      </c>
      <c r="G365" s="8">
        <f>'Data 5day'!E364*4.87/LN(67.8*'Data 5day'!$H$2-5.42)</f>
        <v>5.2789505197848232</v>
      </c>
      <c r="H365" s="8">
        <f>0.6108*EXP(17.27*'Data 5day'!C365/('Data 5day'!C365+237.3))</f>
        <v>7.3756135930620479</v>
      </c>
      <c r="I365" s="8">
        <f>0.6108*EXP(17.27*'Data 5day'!D365/('Data 5day'!D365+237.3))</f>
        <v>3.3614398286025637</v>
      </c>
      <c r="J365" s="8">
        <f t="shared" si="21"/>
        <v>5.368526710832306</v>
      </c>
      <c r="K365" s="8">
        <f>(I365*'Data 5day'!F365+H365*'Data 5day'!G365)/200</f>
        <v>1.5204835289226484</v>
      </c>
      <c r="L365" s="8">
        <f>24*60/PI()*0.0082*B365*(D365*SIN('Data 5day'!$E$2)*SIN(C365)+COS('Data 5day'!$E$2)*COS(C365)*SIN(D365))</f>
        <v>-1.0886307115524132</v>
      </c>
      <c r="M365" s="8">
        <f>(0.75+2/100000*'Data 5day'!$E$3)*L365</f>
        <v>-0.82779479306445491</v>
      </c>
      <c r="N365" s="8">
        <f>(0.25+0.5*(1-'Data 5day'!H365/8))*L365</f>
        <v>-0.5443153557762066</v>
      </c>
      <c r="O365" s="8">
        <f t="shared" si="22"/>
        <v>-0.41912282394767908</v>
      </c>
      <c r="P365" s="8">
        <f>4.903*(10^(-9))*(0.34-0.14*SQRT(K365))*(1.35*(N365/M365)-0.35)*(('Data 4day'!C365+273.16)^4+('Data 4day'!D365+273.16)^4)/2</f>
        <v>3.9950957332041734</v>
      </c>
      <c r="Q365" s="8">
        <f t="shared" si="23"/>
        <v>-4.4142185571518526</v>
      </c>
    </row>
    <row r="366" spans="1:17" x14ac:dyDescent="0.3">
      <c r="A366" s="37">
        <v>43978</v>
      </c>
      <c r="B366" s="8">
        <f>1+0.033*COS(2*'Data 5day'!A365*PI()/365)</f>
        <v>0.97297250873995333</v>
      </c>
      <c r="C366" s="8">
        <f>0.409*SIN(((2*PI()*'Data 5day'!A365)/365)-1.39)</f>
        <v>0.37171446034461308</v>
      </c>
      <c r="D366" s="8">
        <f>ACOS(-TAN('Data 5day'!$E$2*PI()/180)*TAN(C366))</f>
        <v>1.694701781080993</v>
      </c>
      <c r="E366" s="23">
        <f>('Data 5day'!C366+'Data 5day'!D366)/2</f>
        <v>34</v>
      </c>
      <c r="F366" s="8">
        <f t="shared" si="20"/>
        <v>0.29615809125881837</v>
      </c>
      <c r="G366" s="8">
        <f>'Data 5day'!E365*4.87/LN(67.8*'Data 5day'!$H$2-5.42)</f>
        <v>3.334074012495678</v>
      </c>
      <c r="H366" s="8">
        <f>0.6108*EXP(17.27*'Data 5day'!C366/('Data 5day'!C366+237.3))</f>
        <v>7.7778742566753829</v>
      </c>
      <c r="I366" s="8">
        <f>0.6108*EXP(17.27*'Data 5day'!D366/('Data 5day'!D366+237.3))</f>
        <v>3.5653401758108458</v>
      </c>
      <c r="J366" s="8">
        <f t="shared" si="21"/>
        <v>5.6716072162431139</v>
      </c>
      <c r="K366" s="8">
        <f>(I366*'Data 5day'!F366+H366*'Data 5day'!G366)/200</f>
        <v>1.5168009540120106</v>
      </c>
      <c r="L366" s="8">
        <f>24*60/PI()*0.0082*B366*(D366*SIN('Data 5day'!$E$2)*SIN(C366)+COS('Data 5day'!$E$2)*COS(C366)*SIN(D366))</f>
        <v>-1.1074418093446166</v>
      </c>
      <c r="M366" s="8">
        <f>(0.75+2/100000*'Data 5day'!$E$3)*L366</f>
        <v>-0.84209875182564642</v>
      </c>
      <c r="N366" s="8">
        <f>(0.25+0.5*(1-'Data 5day'!H366/8))*L366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4day'!C366+273.16)^4+('Data 4day'!D366+273.16)^4)/2</f>
        <v>5.6849832143888266</v>
      </c>
      <c r="Q366" s="8">
        <f t="shared" si="23"/>
        <v>-6.2179395851359232</v>
      </c>
    </row>
    <row r="367" spans="1:17" x14ac:dyDescent="0.3">
      <c r="A367" s="37">
        <v>43979</v>
      </c>
      <c r="B367" s="8">
        <f>1+0.033*COS(2*'Data 5day'!A366*PI()/365)</f>
        <v>0.97265058712324137</v>
      </c>
      <c r="C367" s="8">
        <f>0.409*SIN(((2*PI()*'Data 5day'!A366)/365)-1.39)</f>
        <v>0.37459623763136657</v>
      </c>
      <c r="D367" s="8">
        <f>ACOS(-TAN('Data 5day'!$E$2*PI()/180)*TAN(C367))</f>
        <v>1.6957636204862647</v>
      </c>
      <c r="E367" s="23">
        <f>('Data 5day'!C367+'Data 5day'!D367)/2</f>
        <v>35</v>
      </c>
      <c r="F367" s="8">
        <f t="shared" si="20"/>
        <v>0.31075643783282036</v>
      </c>
      <c r="G367" s="8">
        <f>'Data 5day'!E366*4.87/LN(67.8*'Data 5day'!$H$2-5.42)</f>
        <v>3.6119135135369844</v>
      </c>
      <c r="H367" s="8">
        <f>0.6108*EXP(17.27*'Data 5day'!C367/('Data 5day'!C367+237.3))</f>
        <v>8.6395827361885367</v>
      </c>
      <c r="I367" s="8">
        <f>0.6108*EXP(17.27*'Data 5day'!D367/('Data 5day'!D367+237.3))</f>
        <v>3.5653401758108458</v>
      </c>
      <c r="J367" s="8">
        <f t="shared" si="21"/>
        <v>6.1024614559996913</v>
      </c>
      <c r="K367" s="8">
        <f>(I367*'Data 5day'!F367+H367*'Data 5day'!G367)/200</f>
        <v>0.88519117070861686</v>
      </c>
      <c r="L367" s="8">
        <f>24*60/PI()*0.0082*B367*(D367*SIN('Data 5day'!$E$2)*SIN(C367)+COS('Data 5day'!$E$2)*COS(C367)*SIN(D367))</f>
        <v>-1.1255585802146906</v>
      </c>
      <c r="M367" s="8">
        <f>(0.75+2/100000*'Data 5day'!$E$3)*L367</f>
        <v>-0.85587474439525069</v>
      </c>
      <c r="N367" s="8">
        <f>(0.25+0.5*(1-'Data 5day'!H367/8))*L367</f>
        <v>-0.56277929010734529</v>
      </c>
      <c r="O367" s="8">
        <f t="shared" si="22"/>
        <v>-0.43334005338265585</v>
      </c>
      <c r="P367" s="8">
        <f>4.903*(10^(-9))*(0.34-0.14*SQRT(K367))*(1.35*(N367/M367)-0.35)*(('Data 4day'!C367+273.16)^4+('Data 4day'!D367+273.16)^4)/2</f>
        <v>4.9421289551470728</v>
      </c>
      <c r="Q367" s="8">
        <f t="shared" si="23"/>
        <v>-5.3754690085297288</v>
      </c>
    </row>
    <row r="368" spans="1:17" x14ac:dyDescent="0.3">
      <c r="A368" s="37">
        <v>43980</v>
      </c>
      <c r="B368" s="8">
        <f>1+0.033*COS(2*'Data 5day'!A367*PI()/365)</f>
        <v>0.97233676972781347</v>
      </c>
      <c r="C368" s="8">
        <f>0.409*SIN(((2*PI()*'Data 5day'!A367)/365)-1.39)</f>
        <v>0.37736701396846101</v>
      </c>
      <c r="D368" s="8">
        <f>ACOS(-TAN('Data 5day'!$E$2*PI()/180)*TAN(C368))</f>
        <v>1.6967869648890312</v>
      </c>
      <c r="E368" s="23">
        <f>('Data 5day'!C368+'Data 5day'!D368)/2</f>
        <v>33.5</v>
      </c>
      <c r="F368" s="8">
        <f t="shared" si="20"/>
        <v>0.28907666190217957</v>
      </c>
      <c r="G368" s="8">
        <f>'Data 5day'!E367*4.87/LN(67.8*'Data 5day'!$H$2-5.42)</f>
        <v>4.7232715177022104</v>
      </c>
      <c r="H368" s="8">
        <f>0.6108*EXP(17.27*'Data 5day'!C368/('Data 5day'!C368+237.3))</f>
        <v>8.1989555611411973</v>
      </c>
      <c r="I368" s="8">
        <f>0.6108*EXP(17.27*'Data 5day'!D368/('Data 5day'!D368+237.3))</f>
        <v>3.1677777175068473</v>
      </c>
      <c r="J368" s="8">
        <f t="shared" si="21"/>
        <v>5.6833666393240225</v>
      </c>
      <c r="K368" s="8">
        <f>(I368*'Data 5day'!F368+H368*'Data 5day'!G368)/200</f>
        <v>1.008098769100205</v>
      </c>
      <c r="L368" s="8">
        <f>24*60/PI()*0.0082*B368*(D368*SIN('Data 5day'!$E$2)*SIN(C368)+COS('Data 5day'!$E$2)*COS(C368)*SIN(D368))</f>
        <v>-1.1429750164374</v>
      </c>
      <c r="M368" s="8">
        <f>(0.75+2/100000*'Data 5day'!$E$3)*L368</f>
        <v>-0.86911820249899885</v>
      </c>
      <c r="N368" s="8">
        <f>(0.25+0.5*(1-'Data 5day'!H368/8))*L368</f>
        <v>-0.71435938527337495</v>
      </c>
      <c r="O368" s="8">
        <f t="shared" si="22"/>
        <v>-0.55005672666049876</v>
      </c>
      <c r="P368" s="8">
        <f>4.903*(10^(-9))*(0.34-0.14*SQRT(K368))*(1.35*(N368/M368)-0.35)*(('Data 4day'!C368+273.16)^4+('Data 4day'!D368+273.16)^4)/2</f>
        <v>6.8128510479623188</v>
      </c>
      <c r="Q368" s="8">
        <f t="shared" si="23"/>
        <v>-7.3629077746228173</v>
      </c>
    </row>
    <row r="369" spans="1:17" x14ac:dyDescent="0.3">
      <c r="A369" s="37">
        <v>43981</v>
      </c>
      <c r="B369" s="8">
        <f>1+0.033*COS(2*'Data 5day'!A368*PI()/365)</f>
        <v>0.97203114954453662</v>
      </c>
      <c r="C369" s="8">
        <f>0.409*SIN(((2*PI()*'Data 5day'!A368)/365)-1.39)</f>
        <v>0.38002596831506935</v>
      </c>
      <c r="D369" s="8">
        <f>ACOS(-TAN('Data 5day'!$E$2*PI()/180)*TAN(C369))</f>
        <v>1.6977712501908704</v>
      </c>
      <c r="E369" s="23">
        <f>('Data 5day'!C369+'Data 5day'!D369)/2</f>
        <v>34.5</v>
      </c>
      <c r="F369" s="8">
        <f t="shared" si="20"/>
        <v>0.30338392009421339</v>
      </c>
      <c r="G369" s="8">
        <f>'Data 5day'!E368*4.87/LN(67.8*'Data 5day'!$H$2-5.42)</f>
        <v>4.445432016660904</v>
      </c>
      <c r="H369" s="8">
        <f>0.6108*EXP(17.27*'Data 5day'!C369/('Data 5day'!C369+237.3))</f>
        <v>7.7778742566753829</v>
      </c>
      <c r="I369" s="8">
        <f>0.6108*EXP(17.27*'Data 5day'!D369/('Data 5day'!D369+237.3))</f>
        <v>3.7799303639952631</v>
      </c>
      <c r="J369" s="8">
        <f t="shared" si="21"/>
        <v>5.7789023103353232</v>
      </c>
      <c r="K369" s="8">
        <f>(I369*'Data 5day'!F369+H369*'Data 5day'!G369)/200</f>
        <v>1.0736414489266135</v>
      </c>
      <c r="L369" s="8">
        <f>24*60/PI()*0.0082*B369*(D369*SIN('Data 5day'!$E$2)*SIN(C369)+COS('Data 5day'!$E$2)*COS(C369)*SIN(D369))</f>
        <v>-1.1596853646671528</v>
      </c>
      <c r="M369" s="8">
        <f>(0.75+2/100000*'Data 5day'!$E$3)*L369</f>
        <v>-0.88182475129290294</v>
      </c>
      <c r="N369" s="8">
        <f>(0.25+0.5*(1-'Data 5day'!H369/8))*L369</f>
        <v>-0.57984268233357639</v>
      </c>
      <c r="O369" s="8">
        <f t="shared" si="22"/>
        <v>-0.44647886539685383</v>
      </c>
      <c r="P369" s="8">
        <f>4.903*(10^(-9))*(0.34-0.14*SQRT(K369))*(1.35*(N369/M369)-0.35)*(('Data 4day'!C369+273.16)^4+('Data 4day'!D369+273.16)^4)/2</f>
        <v>4.6208087115815166</v>
      </c>
      <c r="Q369" s="8">
        <f t="shared" si="23"/>
        <v>-5.0672875769783703</v>
      </c>
    </row>
    <row r="370" spans="1:17" x14ac:dyDescent="0.3">
      <c r="A370" s="37">
        <v>43982</v>
      </c>
      <c r="B370" s="8">
        <f>1+0.033*COS(2*'Data 5day'!A369*PI()/365)</f>
        <v>0.97173381713526685</v>
      </c>
      <c r="C370" s="8">
        <f>0.409*SIN(((2*PI()*'Data 5day'!A369)/365)-1.39)</f>
        <v>0.38257231276563386</v>
      </c>
      <c r="D370" s="8">
        <f>ACOS(-TAN('Data 5day'!$E$2*PI()/180)*TAN(C370))</f>
        <v>1.6987159278162698</v>
      </c>
      <c r="E370" s="23">
        <f>('Data 5day'!C370+'Data 5day'!D370)/2</f>
        <v>33.5</v>
      </c>
      <c r="F370" s="8">
        <f t="shared" si="20"/>
        <v>0.28907666190217957</v>
      </c>
      <c r="G370" s="8">
        <f>'Data 5day'!E369*4.87/LN(67.8*'Data 5day'!$H$2-5.42)</f>
        <v>3.8897530145782908</v>
      </c>
      <c r="H370" s="8">
        <f>0.6108*EXP(17.27*'Data 5day'!C370/('Data 5day'!C370+237.3))</f>
        <v>7.7778742566753829</v>
      </c>
      <c r="I370" s="8">
        <f>0.6108*EXP(17.27*'Data 5day'!D370/('Data 5day'!D370+237.3))</f>
        <v>3.3614398286025637</v>
      </c>
      <c r="J370" s="8">
        <f t="shared" si="21"/>
        <v>5.5696570426389735</v>
      </c>
      <c r="K370" s="8">
        <f>(I370*'Data 5day'!F370+H370*'Data 5day'!G370)/200</f>
        <v>1.505771961814441</v>
      </c>
      <c r="L370" s="8">
        <f>24*60/PI()*0.0082*B370*(D370*SIN('Data 5day'!$E$2)*SIN(C370)+COS('Data 5day'!$E$2)*COS(C370)*SIN(D370))</f>
        <v>-1.1756841264699822</v>
      </c>
      <c r="M370" s="8">
        <f>(0.75+2/100000*'Data 5day'!$E$3)*L370</f>
        <v>-0.89399020976777444</v>
      </c>
      <c r="N370" s="8">
        <f>(0.25+0.5*(1-'Data 5day'!H370/8))*L370</f>
        <v>-0.58784206323499111</v>
      </c>
      <c r="O370" s="8">
        <f t="shared" si="22"/>
        <v>-0.45263838869094314</v>
      </c>
      <c r="P370" s="8">
        <f>4.903*(10^(-9))*(0.34-0.14*SQRT(K370))*(1.35*(N370/M370)-0.35)*(('Data 4day'!C370+273.16)^4+('Data 4day'!D370+273.16)^4)/2</f>
        <v>3.9083209203082387</v>
      </c>
      <c r="Q370" s="8">
        <f t="shared" si="23"/>
        <v>-4.360959308999182</v>
      </c>
    </row>
    <row r="371" spans="1:17" x14ac:dyDescent="0.3">
      <c r="B371" s="16"/>
      <c r="C371" s="16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3">
      <c r="B372" s="16"/>
      <c r="C372" s="16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3">
      <c r="B373" s="16"/>
      <c r="C373" s="16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3">
      <c r="B374" s="16"/>
      <c r="C374" s="16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3">
      <c r="B375" s="16"/>
      <c r="C375" s="16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3">
      <c r="B376" s="16"/>
      <c r="C376" s="16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3">
      <c r="B377" s="16"/>
      <c r="C377" s="16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3">
      <c r="B378" s="16"/>
      <c r="C378" s="16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3">
      <c r="B379" s="16"/>
      <c r="C379" s="16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3">
      <c r="B380" s="16"/>
      <c r="C380" s="16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3">
      <c r="B381" s="16"/>
      <c r="C381" s="16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3">
      <c r="B382" s="16"/>
      <c r="C382" s="16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3">
      <c r="B383" s="16"/>
      <c r="C383" s="16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3">
      <c r="B384" s="16"/>
      <c r="C384" s="16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29"/>
      <c r="C435" s="21"/>
      <c r="D435" s="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3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3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F473"/>
  <sheetViews>
    <sheetView workbookViewId="0">
      <selection activeCell="F10" sqref="F10"/>
    </sheetView>
  </sheetViews>
  <sheetFormatPr defaultRowHeight="14.4" x14ac:dyDescent="0.3"/>
  <cols>
    <col min="2" max="2" width="10.33203125" bestFit="1" customWidth="1"/>
    <col min="6" max="6" width="12.88671875" customWidth="1"/>
  </cols>
  <sheetData>
    <row r="3" spans="2:6" x14ac:dyDescent="0.3">
      <c r="C3" s="62" t="s">
        <v>33</v>
      </c>
      <c r="D3" s="62"/>
      <c r="E3" s="62"/>
    </row>
    <row r="4" spans="2:6" ht="17.100000000000001" customHeight="1" x14ac:dyDescent="0.3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3">
      <c r="B5" s="7">
        <v>43617</v>
      </c>
      <c r="C5" s="8"/>
      <c r="D5" s="8"/>
      <c r="E5" s="8"/>
      <c r="F5" s="8"/>
    </row>
    <row r="6" spans="2:6" ht="17.100000000000001" customHeight="1" x14ac:dyDescent="0.3">
      <c r="B6" s="7">
        <v>43618</v>
      </c>
      <c r="C6" s="8"/>
      <c r="D6" s="8"/>
      <c r="E6" s="8"/>
      <c r="F6" s="8"/>
    </row>
    <row r="7" spans="2:6" ht="17.100000000000001" customHeight="1" x14ac:dyDescent="0.3">
      <c r="B7" s="7">
        <v>43619</v>
      </c>
      <c r="C7" s="8"/>
      <c r="D7" s="8"/>
      <c r="E7" s="8"/>
      <c r="F7" s="8"/>
    </row>
    <row r="8" spans="2:6" ht="17.100000000000001" customHeight="1" x14ac:dyDescent="0.3">
      <c r="B8" s="7">
        <v>43620</v>
      </c>
      <c r="C8" s="8"/>
      <c r="D8" s="8"/>
      <c r="E8" s="8"/>
      <c r="F8" s="8"/>
    </row>
    <row r="9" spans="2:6" ht="17.100000000000001" customHeight="1" x14ac:dyDescent="0.3">
      <c r="B9" s="7">
        <v>43621</v>
      </c>
      <c r="C9" s="8"/>
      <c r="D9" s="8"/>
      <c r="E9" s="8"/>
      <c r="F9" s="8"/>
    </row>
    <row r="10" spans="2:6" ht="17.100000000000001" customHeight="1" x14ac:dyDescent="0.3">
      <c r="B10" s="7">
        <v>43622</v>
      </c>
      <c r="C10" s="8">
        <f>0.408*'5day cloud to net rad'!F11*'5day cloud to net rad'!Q11</f>
        <v>-0.17237948468936132</v>
      </c>
      <c r="D10" s="8">
        <f>'5day cloud to net rad'!$I$3*900*'5day cloud to net rad'!G11*('5day cloud to net rad'!J11-'5day cloud to net rad'!K11)/('5day cloud to net rad'!E11+273)</f>
        <v>2.7115875276681596</v>
      </c>
      <c r="E10" s="8">
        <f>'5day cloud to net rad'!F11+'5day cloud to net rad'!$I$3*(1+0.34*'5day cloud to net rad'!G11)</f>
        <v>0.41492114847262002</v>
      </c>
      <c r="F10" s="8">
        <f t="shared" ref="F10:F70" si="0">(C10+D10)/E10</f>
        <v>6.119736369972852</v>
      </c>
    </row>
    <row r="11" spans="2:6" ht="17.100000000000001" customHeight="1" x14ac:dyDescent="0.3">
      <c r="B11" s="7">
        <v>43623</v>
      </c>
      <c r="C11" s="8">
        <f>0.408*'5day cloud to net rad'!F12*'5day cloud to net rad'!Q12</f>
        <v>-0.18602793885819005</v>
      </c>
      <c r="D11" s="8">
        <f>'5day cloud to net rad'!$I$3*900*'5day cloud to net rad'!G12*('5day cloud to net rad'!J12-'5day cloud to net rad'!K12)/('5day cloud to net rad'!E12+273)</f>
        <v>3.1090357001673907</v>
      </c>
      <c r="E11" s="8">
        <f>'5day cloud to net rad'!F12+'5day cloud to net rad'!$I$3*(1+0.34*'5day cloud to net rad'!G12)</f>
        <v>0.43015603308891959</v>
      </c>
      <c r="F11" s="8">
        <f t="shared" si="0"/>
        <v>6.7952267002261761</v>
      </c>
    </row>
    <row r="12" spans="2:6" ht="17.100000000000001" customHeight="1" x14ac:dyDescent="0.3">
      <c r="B12" s="7">
        <v>43624</v>
      </c>
      <c r="C12" s="8">
        <f>0.408*'5day cloud to net rad'!F13*'5day cloud to net rad'!Q13</f>
        <v>-0.18362373560743639</v>
      </c>
      <c r="D12" s="8">
        <f>'5day cloud to net rad'!$I$3*900*'5day cloud to net rad'!G13*('5day cloud to net rad'!J13-'5day cloud to net rad'!K13)/('5day cloud to net rad'!E13+273)</f>
        <v>2.421214658661214</v>
      </c>
      <c r="E12" s="8">
        <f>'5day cloud to net rad'!F13+'5day cloud to net rad'!$I$3*(1+0.34*'5day cloud to net rad'!G13)</f>
        <v>0.40421798830612105</v>
      </c>
      <c r="F12" s="8">
        <f t="shared" si="0"/>
        <v>5.5356045198048243</v>
      </c>
    </row>
    <row r="13" spans="2:6" ht="17.100000000000001" customHeight="1" x14ac:dyDescent="0.3">
      <c r="B13" s="7">
        <v>43625</v>
      </c>
      <c r="C13" s="8">
        <f>0.408*'5day cloud to net rad'!F14*'5day cloud to net rad'!Q14</f>
        <v>-0.17073025740676415</v>
      </c>
      <c r="D13" s="8">
        <f>'5day cloud to net rad'!$I$3*900*'5day cloud to net rad'!G14*('5day cloud to net rad'!J14-'5day cloud to net rad'!K14)/('5day cloud to net rad'!E14+273)</f>
        <v>2.6334084040351402</v>
      </c>
      <c r="E13" s="8">
        <f>'5day cloud to net rad'!F14+'5day cloud to net rad'!$I$3*(1+0.34*'5day cloud to net rad'!G14)</f>
        <v>0.41529217993387557</v>
      </c>
      <c r="F13" s="8">
        <f t="shared" si="0"/>
        <v>5.9299892115004269</v>
      </c>
    </row>
    <row r="14" spans="2:6" ht="17.100000000000001" customHeight="1" x14ac:dyDescent="0.3">
      <c r="B14" s="7">
        <v>43626</v>
      </c>
      <c r="C14" s="8">
        <f>0.408*'5day cloud to net rad'!F15*'5day cloud to net rad'!Q15</f>
        <v>-0.16210276871082924</v>
      </c>
      <c r="D14" s="8">
        <f>'5day cloud to net rad'!$I$3*900*'5day cloud to net rad'!G15*('5day cloud to net rad'!J15-'5day cloud to net rad'!K15)/('5day cloud to net rad'!E15+273)</f>
        <v>3.5296335683405879</v>
      </c>
      <c r="E14" s="8">
        <f>'5day cloud to net rad'!F15+'5day cloud to net rad'!$I$3*(1+0.34*'5day cloud to net rad'!G15)</f>
        <v>0.44233847975072865</v>
      </c>
      <c r="F14" s="8">
        <f t="shared" si="0"/>
        <v>7.6130179800940354</v>
      </c>
    </row>
    <row r="15" spans="2:6" ht="17.100000000000001" customHeight="1" x14ac:dyDescent="0.3">
      <c r="B15" s="7">
        <v>43627</v>
      </c>
      <c r="C15" s="8">
        <f>0.408*'5day cloud to net rad'!F16*'5day cloud to net rad'!Q16</f>
        <v>-0.35418890320545904</v>
      </c>
      <c r="D15" s="8">
        <f>'5day cloud to net rad'!$I$3*900*'5day cloud to net rad'!G16*('5day cloud to net rad'!J16-'5day cloud to net rad'!K16)/('5day cloud to net rad'!E16+273)</f>
        <v>3.7552129924777171</v>
      </c>
      <c r="E15" s="8">
        <f>'5day cloud to net rad'!F16+'5day cloud to net rad'!$I$3*(1+0.34*'5day cloud to net rad'!G16)</f>
        <v>0.46315398829658139</v>
      </c>
      <c r="F15" s="8">
        <f t="shared" si="0"/>
        <v>7.3431821277859903</v>
      </c>
    </row>
    <row r="16" spans="2:6" ht="17.100000000000001" customHeight="1" x14ac:dyDescent="0.3">
      <c r="B16" s="7">
        <v>43628</v>
      </c>
      <c r="C16" s="8">
        <f>0.408*'5day cloud to net rad'!F17*'5day cloud to net rad'!Q17</f>
        <v>-0.43200284218485691</v>
      </c>
      <c r="D16" s="8">
        <f>'5day cloud to net rad'!$I$3*900*'5day cloud to net rad'!G17*('5day cloud to net rad'!J17-'5day cloud to net rad'!K17)/('5day cloud to net rad'!E17+273)</f>
        <v>3.5587331284160952</v>
      </c>
      <c r="E16" s="8">
        <f>'5day cloud to net rad'!F17+'5day cloud to net rad'!$I$3*(1+0.34*'5day cloud to net rad'!G17)</f>
        <v>0.45025986163938808</v>
      </c>
      <c r="F16" s="8">
        <f t="shared" si="0"/>
        <v>6.944279409776545</v>
      </c>
    </row>
    <row r="17" spans="2:6" ht="17.100000000000001" customHeight="1" x14ac:dyDescent="0.3">
      <c r="B17" s="7">
        <v>43629</v>
      </c>
      <c r="C17" s="8">
        <f>0.408*'5day cloud to net rad'!F18*'5day cloud to net rad'!Q18</f>
        <v>-0.32451009043351697</v>
      </c>
      <c r="D17" s="8">
        <f>'5day cloud to net rad'!$I$3*900*'5day cloud to net rad'!G18*('5day cloud to net rad'!J18-'5day cloud to net rad'!K18)/('5day cloud to net rad'!E18+273)</f>
        <v>3.6953525872618318</v>
      </c>
      <c r="E17" s="8">
        <f>'5day cloud to net rad'!F18+'5day cloud to net rad'!$I$3*(1+0.34*'5day cloud to net rad'!G18)</f>
        <v>0.44088392278699617</v>
      </c>
      <c r="F17" s="8">
        <f t="shared" si="0"/>
        <v>7.6456462179884639</v>
      </c>
    </row>
    <row r="18" spans="2:6" ht="17.100000000000001" customHeight="1" x14ac:dyDescent="0.3">
      <c r="B18" s="7">
        <v>43630</v>
      </c>
      <c r="C18" s="8">
        <f>0.408*'5day cloud to net rad'!F19*'5day cloud to net rad'!Q19</f>
        <v>-0.15876017190040187</v>
      </c>
      <c r="D18" s="8">
        <f>'5day cloud to net rad'!$I$3*900*'5day cloud to net rad'!G19*('5day cloud to net rad'!J19-'5day cloud to net rad'!K19)/('5day cloud to net rad'!E19+273)</f>
        <v>3.3404713754945141</v>
      </c>
      <c r="E18" s="8">
        <f>'5day cloud to net rad'!F19+'5day cloud to net rad'!$I$3*(1+0.34*'5day cloud to net rad'!G19)</f>
        <v>0.42888051530398386</v>
      </c>
      <c r="F18" s="8">
        <f t="shared" si="0"/>
        <v>7.4186424658135017</v>
      </c>
    </row>
    <row r="19" spans="2:6" ht="17.100000000000001" customHeight="1" x14ac:dyDescent="0.3">
      <c r="B19" s="7">
        <v>43631</v>
      </c>
      <c r="C19" s="8">
        <f>0.408*'5day cloud to net rad'!F20*'5day cloud to net rad'!Q20</f>
        <v>-0.22519380028905864</v>
      </c>
      <c r="D19" s="8">
        <f>'5day cloud to net rad'!$I$3*900*'5day cloud to net rad'!G20*('5day cloud to net rad'!J20-'5day cloud to net rad'!K20)/('5day cloud to net rad'!E20+273)</f>
        <v>3.1259931581425464</v>
      </c>
      <c r="E19" s="8">
        <f>'5day cloud to net rad'!F20+'5day cloud to net rad'!$I$3*(1+0.34*'5day cloud to net rad'!G20)</f>
        <v>0.41474408919738404</v>
      </c>
      <c r="F19" s="8">
        <f t="shared" si="0"/>
        <v>6.994190956324748</v>
      </c>
    </row>
    <row r="20" spans="2:6" ht="17.100000000000001" customHeight="1" x14ac:dyDescent="0.3">
      <c r="B20" s="7">
        <v>43632</v>
      </c>
      <c r="C20" s="8">
        <f>0.408*'5day cloud to net rad'!F21*'5day cloud to net rad'!Q21</f>
        <v>-0.2348155718780161</v>
      </c>
      <c r="D20" s="8">
        <f>'5day cloud to net rad'!$I$3*900*'5day cloud to net rad'!G21*('5day cloud to net rad'!J21-'5day cloud to net rad'!K21)/('5day cloud to net rad'!E21+273)</f>
        <v>3.4592456268892144</v>
      </c>
      <c r="E20" s="8">
        <f>'5day cloud to net rad'!F21+'5day cloud to net rad'!$I$3*(1+0.34*'5day cloud to net rad'!G21)</f>
        <v>0.45773709018981479</v>
      </c>
      <c r="F20" s="8">
        <f t="shared" si="0"/>
        <v>7.0442839877233654</v>
      </c>
    </row>
    <row r="21" spans="2:6" ht="17.100000000000001" customHeight="1" x14ac:dyDescent="0.3">
      <c r="B21" s="7">
        <v>43633</v>
      </c>
      <c r="C21" s="8">
        <f>0.408*'5day cloud to net rad'!F22*'5day cloud to net rad'!Q22</f>
        <v>-0.25024948090647714</v>
      </c>
      <c r="D21" s="8">
        <f>'5day cloud to net rad'!$I$3*900*'5day cloud to net rad'!G22*('5day cloud to net rad'!J22-'5day cloud to net rad'!K22)/('5day cloud to net rad'!E22+273)</f>
        <v>3.6249901206211277</v>
      </c>
      <c r="E21" s="8">
        <f>'5day cloud to net rad'!F22+'5day cloud to net rad'!$I$3*(1+0.34*'5day cloud to net rad'!G22)</f>
        <v>0.45625484789727699</v>
      </c>
      <c r="F21" s="8">
        <f t="shared" si="0"/>
        <v>7.3966132201502726</v>
      </c>
    </row>
    <row r="22" spans="2:6" ht="17.100000000000001" customHeight="1" x14ac:dyDescent="0.3">
      <c r="B22" s="7">
        <v>43634</v>
      </c>
      <c r="C22" s="8">
        <f>0.408*'5day cloud to net rad'!F23*'5day cloud to net rad'!Q23</f>
        <v>-0.23642628288534179</v>
      </c>
      <c r="D22" s="8">
        <f>'5day cloud to net rad'!$I$3*900*'5day cloud to net rad'!G23*('5day cloud to net rad'!J23-'5day cloud to net rad'!K23)/('5day cloud to net rad'!E23+273)</f>
        <v>3.3374999089366284</v>
      </c>
      <c r="E22" s="8">
        <f>'5day cloud to net rad'!F23+'5day cloud to net rad'!$I$3*(1+0.34*'5day cloud to net rad'!G23)</f>
        <v>0.44819028945978601</v>
      </c>
      <c r="F22" s="8">
        <f t="shared" si="0"/>
        <v>6.9191004334098398</v>
      </c>
    </row>
    <row r="23" spans="2:6" ht="17.100000000000001" customHeight="1" x14ac:dyDescent="0.3">
      <c r="B23" s="7">
        <v>43635</v>
      </c>
      <c r="C23" s="8">
        <f>0.408*'5day cloud to net rad'!F24*'5day cloud to net rad'!Q24</f>
        <v>-0.14343886269177286</v>
      </c>
      <c r="D23" s="8">
        <f>'5day cloud to net rad'!$I$3*900*'5day cloud to net rad'!G24*('5day cloud to net rad'!J24-'5day cloud to net rad'!K24)/('5day cloud to net rad'!E24+273)</f>
        <v>2.7771273493036532</v>
      </c>
      <c r="E23" s="8">
        <f>'5day cloud to net rad'!F24+'5day cloud to net rad'!$I$3*(1+0.34*'5day cloud to net rad'!G24)</f>
        <v>0.43154794436503147</v>
      </c>
      <c r="F23" s="8">
        <f t="shared" si="0"/>
        <v>6.1028873407959843</v>
      </c>
    </row>
    <row r="24" spans="2:6" ht="17.100000000000001" customHeight="1" x14ac:dyDescent="0.3">
      <c r="B24" s="7">
        <v>43636</v>
      </c>
      <c r="C24" s="8">
        <f>0.408*'5day cloud to net rad'!F25*'5day cloud to net rad'!Q25</f>
        <v>-0.13246620279865787</v>
      </c>
      <c r="D24" s="8">
        <f>'5day cloud to net rad'!$I$3*900*'5day cloud to net rad'!G25*('5day cloud to net rad'!J25-'5day cloud to net rad'!K25)/('5day cloud to net rad'!E25+273)</f>
        <v>1.892237291593585</v>
      </c>
      <c r="E24" s="8">
        <f>'5day cloud to net rad'!F25+'5day cloud to net rad'!$I$3*(1+0.34*'5day cloud to net rad'!G25)</f>
        <v>0.38680232149416766</v>
      </c>
      <c r="F24" s="8">
        <f t="shared" si="0"/>
        <v>4.5495360058780348</v>
      </c>
    </row>
    <row r="25" spans="2:6" ht="17.100000000000001" customHeight="1" x14ac:dyDescent="0.3">
      <c r="B25" s="7">
        <v>43637</v>
      </c>
      <c r="C25" s="8">
        <f>0.408*'5day cloud to net rad'!F26*'5day cloud to net rad'!Q26</f>
        <v>-0.21686250316850358</v>
      </c>
      <c r="D25" s="8">
        <f>'5day cloud to net rad'!$I$3*900*'5day cloud to net rad'!G26*('5day cloud to net rad'!J26-'5day cloud to net rad'!K26)/('5day cloud to net rad'!E26+273)</f>
        <v>1.5488893618799549</v>
      </c>
      <c r="E25" s="8">
        <f>'5day cloud to net rad'!F26+'5day cloud to net rad'!$I$3*(1+0.34*'5day cloud to net rad'!G26)</f>
        <v>0.40946725783697913</v>
      </c>
      <c r="F25" s="8">
        <f t="shared" si="0"/>
        <v>3.2530729459247021</v>
      </c>
    </row>
    <row r="26" spans="2:6" ht="17.100000000000001" customHeight="1" x14ac:dyDescent="0.3">
      <c r="B26" s="7">
        <v>43638</v>
      </c>
      <c r="C26" s="8">
        <f>0.408*'5day cloud to net rad'!F27*'5day cloud to net rad'!Q27</f>
        <v>-5.0669005496645318E-2</v>
      </c>
      <c r="D26" s="8">
        <f>'5day cloud to net rad'!$I$3*900*'5day cloud to net rad'!G27*('5day cloud to net rad'!J27-'5day cloud to net rad'!K27)/('5day cloud to net rad'!E27+273)</f>
        <v>1.07574510987768</v>
      </c>
      <c r="E26" s="8">
        <f>'5day cloud to net rad'!F27+'5day cloud to net rad'!$I$3*(1+0.34*'5day cloud to net rad'!G27)</f>
        <v>0.43953323061815674</v>
      </c>
      <c r="F26" s="8">
        <f t="shared" si="0"/>
        <v>2.3321925009842244</v>
      </c>
    </row>
    <row r="27" spans="2:6" ht="17.100000000000001" customHeight="1" x14ac:dyDescent="0.3">
      <c r="B27" s="7">
        <v>43639</v>
      </c>
      <c r="C27" s="8">
        <f>0.408*'5day cloud to net rad'!F28*'5day cloud to net rad'!Q28</f>
        <v>-0.10356411800470326</v>
      </c>
      <c r="D27" s="8">
        <f>'5day cloud to net rad'!$I$3*900*'5day cloud to net rad'!G28*('5day cloud to net rad'!J28-'5day cloud to net rad'!K28)/('5day cloud to net rad'!E28+273)</f>
        <v>1.2357249097993992</v>
      </c>
      <c r="E27" s="8">
        <f>'5day cloud to net rad'!F28+'5day cloud to net rad'!$I$3*(1+0.34*'5day cloud to net rad'!G28)</f>
        <v>0.39502638645743249</v>
      </c>
      <c r="F27" s="8">
        <f t="shared" si="0"/>
        <v>2.8660383979607804</v>
      </c>
    </row>
    <row r="28" spans="2:6" ht="17.100000000000001" customHeight="1" x14ac:dyDescent="0.3">
      <c r="B28" s="7">
        <v>43640</v>
      </c>
      <c r="C28" s="8">
        <f>0.408*'5day cloud to net rad'!F29*'5day cloud to net rad'!Q29</f>
        <v>-0.1567580331000322</v>
      </c>
      <c r="D28" s="8">
        <f>'5day cloud to net rad'!$I$3*900*'5day cloud to net rad'!G29*('5day cloud to net rad'!J29-'5day cloud to net rad'!K29)/('5day cloud to net rad'!E29+273)</f>
        <v>1.6403300923447919</v>
      </c>
      <c r="E28" s="8">
        <f>'5day cloud to net rad'!F29+'5day cloud to net rad'!$I$3*(1+0.34*'5day cloud to net rad'!G29)</f>
        <v>0.42932657025809418</v>
      </c>
      <c r="F28" s="8">
        <f t="shared" si="0"/>
        <v>3.4555794167430514</v>
      </c>
    </row>
    <row r="29" spans="2:6" ht="17.100000000000001" customHeight="1" x14ac:dyDescent="0.3">
      <c r="B29" s="7">
        <v>43641</v>
      </c>
      <c r="C29" s="8">
        <f>0.408*'5day cloud to net rad'!F30*'5day cloud to net rad'!Q30</f>
        <v>-0.10793917845263219</v>
      </c>
      <c r="D29" s="8">
        <f>'5day cloud to net rad'!$I$3*900*'5day cloud to net rad'!G30*('5day cloud to net rad'!J30-'5day cloud to net rad'!K30)/('5day cloud to net rad'!E30+273)</f>
        <v>1.3701472709389662</v>
      </c>
      <c r="E29" s="8">
        <f>'5day cloud to net rad'!F30+'5day cloud to net rad'!$I$3*(1+0.34*'5day cloud to net rad'!G30)</f>
        <v>0.43301666991343524</v>
      </c>
      <c r="F29" s="8">
        <f t="shared" si="0"/>
        <v>2.914918016294068</v>
      </c>
    </row>
    <row r="30" spans="2:6" ht="17.100000000000001" customHeight="1" x14ac:dyDescent="0.3">
      <c r="B30" s="7">
        <v>43642</v>
      </c>
      <c r="C30" s="8">
        <f>0.408*'5day cloud to net rad'!F31*'5day cloud to net rad'!Q31</f>
        <v>-0.26572797278752841</v>
      </c>
      <c r="D30" s="8">
        <f>'5day cloud to net rad'!$I$3*900*'5day cloud to net rad'!G31*('5day cloud to net rad'!J31-'5day cloud to net rad'!K31)/('5day cloud to net rad'!E31+273)</f>
        <v>5.5304334511662061</v>
      </c>
      <c r="E30" s="8">
        <f>'5day cloud to net rad'!F31+'5day cloud to net rad'!$I$3*(1+0.34*'5day cloud to net rad'!G31)</f>
        <v>0.51915005939569592</v>
      </c>
      <c r="F30" s="8">
        <f t="shared" si="0"/>
        <v>10.141009103431347</v>
      </c>
    </row>
    <row r="31" spans="2:6" ht="17.100000000000001" customHeight="1" x14ac:dyDescent="0.3">
      <c r="B31" s="7">
        <v>43643</v>
      </c>
      <c r="C31" s="8">
        <f>0.408*'5day cloud to net rad'!F32*'5day cloud to net rad'!Q32</f>
        <v>-0.16009651277435333</v>
      </c>
      <c r="D31" s="8">
        <f>'5day cloud to net rad'!$I$3*900*'5day cloud to net rad'!G32*('5day cloud to net rad'!J32-'5day cloud to net rad'!K32)/('5day cloud to net rad'!E32+273)</f>
        <v>2.5288959407786895</v>
      </c>
      <c r="E31" s="8">
        <f>'5day cloud to net rad'!F32+'5day cloud to net rad'!$I$3*(1+0.34*'5day cloud to net rad'!G32)</f>
        <v>0.40694428962173623</v>
      </c>
      <c r="F31" s="8">
        <f t="shared" si="0"/>
        <v>5.820942788523185</v>
      </c>
    </row>
    <row r="32" spans="2:6" ht="17.100000000000001" customHeight="1" x14ac:dyDescent="0.3">
      <c r="B32" s="7">
        <v>43644</v>
      </c>
      <c r="C32" s="8">
        <f>0.408*'5day cloud to net rad'!F33*'5day cloud to net rad'!Q33</f>
        <v>-0.37466317118747527</v>
      </c>
      <c r="D32" s="8">
        <f>'5day cloud to net rad'!$I$3*900*'5day cloud to net rad'!G33*('5day cloud to net rad'!J33-'5day cloud to net rad'!K33)/('5day cloud to net rad'!E33+273)</f>
        <v>3.0366991842464794</v>
      </c>
      <c r="E32" s="8">
        <f>'5day cloud to net rad'!F33+'5day cloud to net rad'!$I$3*(1+0.34*'5day cloud to net rad'!G33)</f>
        <v>0.4286780371857335</v>
      </c>
      <c r="F32" s="8">
        <f t="shared" si="0"/>
        <v>6.2098726366651311</v>
      </c>
    </row>
    <row r="33" spans="2:6" ht="17.100000000000001" customHeight="1" x14ac:dyDescent="0.3">
      <c r="B33" s="7">
        <v>43645</v>
      </c>
      <c r="C33" s="8">
        <f>0.408*'5day cloud to net rad'!F34*'5day cloud to net rad'!Q34</f>
        <v>-0.49430565739872823</v>
      </c>
      <c r="D33" s="8">
        <f>'5day cloud to net rad'!$I$3*900*'5day cloud to net rad'!G34*('5day cloud to net rad'!J34-'5day cloud to net rad'!K34)/('5day cloud to net rad'!E34+273)</f>
        <v>3.3491453316659445</v>
      </c>
      <c r="E33" s="8">
        <f>'5day cloud to net rad'!F34+'5day cloud to net rad'!$I$3*(1+0.34*'5day cloud to net rad'!G34)</f>
        <v>0.43780420790678604</v>
      </c>
      <c r="F33" s="8">
        <f t="shared" si="0"/>
        <v>6.5208136941320749</v>
      </c>
    </row>
    <row r="34" spans="2:6" ht="17.100000000000001" customHeight="1" x14ac:dyDescent="0.3">
      <c r="B34" s="7">
        <v>43646</v>
      </c>
      <c r="C34" s="8">
        <f>0.408*'5day cloud to net rad'!F35*'5day cloud to net rad'!Q35</f>
        <v>-0.3153477923204378</v>
      </c>
      <c r="D34" s="8">
        <f>'5day cloud to net rad'!$I$3*900*'5day cloud to net rad'!G35*('5day cloud to net rad'!J35-'5day cloud to net rad'!K35)/('5day cloud to net rad'!E35+273)</f>
        <v>4.0211773777176498</v>
      </c>
      <c r="E34" s="8">
        <f>'5day cloud to net rad'!F35+'5day cloud to net rad'!$I$3*(1+0.34*'5day cloud to net rad'!G35)</f>
        <v>0.46674234978411122</v>
      </c>
      <c r="F34" s="8">
        <f t="shared" si="0"/>
        <v>7.9397757394659401</v>
      </c>
    </row>
    <row r="35" spans="2:6" ht="17.100000000000001" customHeight="1" x14ac:dyDescent="0.3">
      <c r="B35" s="7">
        <v>43647</v>
      </c>
      <c r="C35" s="8">
        <f>0.408*'5day cloud to net rad'!F36*'5day cloud to net rad'!Q36</f>
        <v>-0.51159656286700383</v>
      </c>
      <c r="D35" s="8">
        <f>'5day cloud to net rad'!$I$3*900*'5day cloud to net rad'!G36*('5day cloud to net rad'!J36-'5day cloud to net rad'!K36)/('5day cloud to net rad'!E36+273)</f>
        <v>5.2273412888689936</v>
      </c>
      <c r="E35" s="8">
        <f>'5day cloud to net rad'!F36+'5day cloud to net rad'!$I$3*(1+0.34*'5day cloud to net rad'!G36)</f>
        <v>0.50577392644667674</v>
      </c>
      <c r="F35" s="8">
        <f t="shared" si="0"/>
        <v>9.3238193576575483</v>
      </c>
    </row>
    <row r="36" spans="2:6" ht="17.100000000000001" customHeight="1" x14ac:dyDescent="0.3">
      <c r="B36" s="7">
        <v>43648</v>
      </c>
      <c r="C36" s="8">
        <f>0.408*'5day cloud to net rad'!F37*'5day cloud to net rad'!Q37</f>
        <v>-0.3094471563954071</v>
      </c>
      <c r="D36" s="8">
        <f>'5day cloud to net rad'!$I$3*900*'5day cloud to net rad'!G37*('5day cloud to net rad'!J37-'5day cloud to net rad'!K37)/('5day cloud to net rad'!E37+273)</f>
        <v>2.6779808981314441</v>
      </c>
      <c r="E36" s="8">
        <f>'5day cloud to net rad'!F37+'5day cloud to net rad'!$I$3*(1+0.34*'5day cloud to net rad'!G37)</f>
        <v>0.43555220993798849</v>
      </c>
      <c r="F36" s="8">
        <f t="shared" si="0"/>
        <v>5.4380018920653761</v>
      </c>
    </row>
    <row r="37" spans="2:6" ht="17.100000000000001" customHeight="1" x14ac:dyDescent="0.3">
      <c r="B37" s="7">
        <v>43649</v>
      </c>
      <c r="C37" s="8">
        <f>0.408*'5day cloud to net rad'!F38*'5day cloud to net rad'!Q38</f>
        <v>-0.30986200961371108</v>
      </c>
      <c r="D37" s="8">
        <f>'5day cloud to net rad'!$I$3*900*'5day cloud to net rad'!G38*('5day cloud to net rad'!J38-'5day cloud to net rad'!K38)/('5day cloud to net rad'!E38+273)</f>
        <v>3.6645527037623475</v>
      </c>
      <c r="E37" s="8">
        <f>'5day cloud to net rad'!F38+'5day cloud to net rad'!$I$3*(1+0.34*'5day cloud to net rad'!G38)</f>
        <v>0.4547356573704453</v>
      </c>
      <c r="F37" s="8">
        <f t="shared" si="0"/>
        <v>7.3772325520885538</v>
      </c>
    </row>
    <row r="38" spans="2:6" ht="17.100000000000001" customHeight="1" x14ac:dyDescent="0.3">
      <c r="B38" s="7">
        <v>43650</v>
      </c>
      <c r="C38" s="8">
        <f>0.408*'5day cloud to net rad'!F39*'5day cloud to net rad'!Q39</f>
        <v>-0.43989867208229499</v>
      </c>
      <c r="D38" s="8">
        <f>'5day cloud to net rad'!$I$3*900*'5day cloud to net rad'!G39*('5day cloud to net rad'!J39-'5day cloud to net rad'!K39)/('5day cloud to net rad'!E39+273)</f>
        <v>5.425539969814527</v>
      </c>
      <c r="E38" s="8">
        <f>'5day cloud to net rad'!F39+'5day cloud to net rad'!$I$3*(1+0.34*'5day cloud to net rad'!G39)</f>
        <v>0.50878694385109247</v>
      </c>
      <c r="F38" s="8">
        <f t="shared" si="0"/>
        <v>9.7990747561151803</v>
      </c>
    </row>
    <row r="39" spans="2:6" ht="17.100000000000001" customHeight="1" x14ac:dyDescent="0.3">
      <c r="B39" s="7">
        <v>43651</v>
      </c>
      <c r="C39" s="8">
        <f>0.408*'5day cloud to net rad'!F40*'5day cloud to net rad'!Q40</f>
        <v>-0.43752911436066466</v>
      </c>
      <c r="D39" s="8">
        <f>'5day cloud to net rad'!$I$3*900*'5day cloud to net rad'!G40*('5day cloud to net rad'!J40-'5day cloud to net rad'!K40)/('5day cloud to net rad'!E40+273)</f>
        <v>3.3903484284608112</v>
      </c>
      <c r="E39" s="8">
        <f>'5day cloud to net rad'!F40+'5day cloud to net rad'!$I$3*(1+0.34*'5day cloud to net rad'!G40)</f>
        <v>0.33504932301291224</v>
      </c>
      <c r="F39" s="8">
        <f t="shared" si="0"/>
        <v>8.8130884358967947</v>
      </c>
    </row>
    <row r="40" spans="2:6" ht="17.100000000000001" customHeight="1" x14ac:dyDescent="0.3">
      <c r="B40" s="7">
        <v>43652</v>
      </c>
      <c r="C40" s="8">
        <f>0.408*'5day cloud to net rad'!F41*'5day cloud to net rad'!Q41</f>
        <v>-0.10739500500115247</v>
      </c>
      <c r="D40" s="8">
        <f>'5day cloud to net rad'!$I$3*900*'5day cloud to net rad'!G41*('5day cloud to net rad'!J41-'5day cloud to net rad'!K41)/('5day cloud to net rad'!E41+273)</f>
        <v>0.72103097670140892</v>
      </c>
      <c r="E40" s="8">
        <f>'5day cloud to net rad'!F41+'5day cloud to net rad'!$I$3*(1+0.34*'5day cloud to net rad'!G41)</f>
        <v>0.33884515687677169</v>
      </c>
      <c r="F40" s="8">
        <f t="shared" si="0"/>
        <v>1.8109627930241254</v>
      </c>
    </row>
    <row r="41" spans="2:6" ht="17.100000000000001" customHeight="1" x14ac:dyDescent="0.3">
      <c r="B41" s="7">
        <v>43653</v>
      </c>
      <c r="C41" s="8">
        <f>0.408*'5day cloud to net rad'!F42*'5day cloud to net rad'!Q42</f>
        <v>-6.389449868896363E-2</v>
      </c>
      <c r="D41" s="8">
        <f>'5day cloud to net rad'!$I$3*900*'5day cloud to net rad'!G42*('5day cloud to net rad'!J42-'5day cloud to net rad'!K42)/('5day cloud to net rad'!E42+273)</f>
        <v>2.4791612624238688</v>
      </c>
      <c r="E41" s="8">
        <f>'5day cloud to net rad'!F42+'5day cloud to net rad'!$I$3*(1+0.34*'5day cloud to net rad'!G42)</f>
        <v>0.45322959535019047</v>
      </c>
      <c r="F41" s="8">
        <f t="shared" si="0"/>
        <v>5.3290137901712598</v>
      </c>
    </row>
    <row r="42" spans="2:6" ht="17.100000000000001" customHeight="1" x14ac:dyDescent="0.3">
      <c r="B42" s="7">
        <v>43654</v>
      </c>
      <c r="C42" s="8">
        <f>0.408*'5day cloud to net rad'!F43*'5day cloud to net rad'!Q43</f>
        <v>-0.11389569362976126</v>
      </c>
      <c r="D42" s="8">
        <f>'5day cloud to net rad'!$I$3*900*'5day cloud to net rad'!G43*('5day cloud to net rad'!J43-'5day cloud to net rad'!K43)/('5day cloud to net rad'!E43+273)</f>
        <v>2.2824885822348682</v>
      </c>
      <c r="E42" s="8">
        <f>'5day cloud to net rad'!F43+'5day cloud to net rad'!$I$3*(1+0.34*'5day cloud to net rad'!G43)</f>
        <v>0.4481181609179673</v>
      </c>
      <c r="F42" s="8">
        <f t="shared" si="0"/>
        <v>4.8393327424239132</v>
      </c>
    </row>
    <row r="43" spans="2:6" ht="17.100000000000001" customHeight="1" x14ac:dyDescent="0.3">
      <c r="B43" s="7">
        <v>43655</v>
      </c>
      <c r="C43" s="8">
        <f>0.408*'5day cloud to net rad'!F44*'5day cloud to net rad'!Q44</f>
        <v>-6.2420591071277939E-2</v>
      </c>
      <c r="D43" s="8">
        <f>'5day cloud to net rad'!$I$3*900*'5day cloud to net rad'!G44*('5day cloud to net rad'!J44-'5day cloud to net rad'!K44)/('5day cloud to net rad'!E44+273)</f>
        <v>2.3513497510653631</v>
      </c>
      <c r="E43" s="8">
        <f>'5day cloud to net rad'!F44+'5day cloud to net rad'!$I$3*(1+0.34*'5day cloud to net rad'!G44)</f>
        <v>0.45566294842577837</v>
      </c>
      <c r="F43" s="8">
        <f t="shared" si="0"/>
        <v>5.0232944502112007</v>
      </c>
    </row>
    <row r="44" spans="2:6" ht="17.100000000000001" customHeight="1" x14ac:dyDescent="0.3">
      <c r="B44" s="7">
        <v>43656</v>
      </c>
      <c r="C44" s="8">
        <f>0.408*'5day cloud to net rad'!F45*'5day cloud to net rad'!Q45</f>
        <v>-5.6337962216417875E-2</v>
      </c>
      <c r="D44" s="8">
        <f>'5day cloud to net rad'!$I$3*900*'5day cloud to net rad'!G45*('5day cloud to net rad'!J45-'5day cloud to net rad'!K45)/('5day cloud to net rad'!E45+273)</f>
        <v>1.6862944252866552</v>
      </c>
      <c r="E44" s="8">
        <f>'5day cloud to net rad'!F45+'5day cloud to net rad'!$I$3*(1+0.34*'5day cloud to net rad'!G45)</f>
        <v>0.43764364700390312</v>
      </c>
      <c r="F44" s="8">
        <f t="shared" si="0"/>
        <v>3.7243919207530514</v>
      </c>
    </row>
    <row r="45" spans="2:6" ht="17.100000000000001" customHeight="1" x14ac:dyDescent="0.3">
      <c r="B45" s="7">
        <v>43657</v>
      </c>
      <c r="C45" s="8">
        <f>0.408*'5day cloud to net rad'!F46*'5day cloud to net rad'!Q46</f>
        <v>-6.1089300235110174E-2</v>
      </c>
      <c r="D45" s="8">
        <f>'5day cloud to net rad'!$I$3*900*'5day cloud to net rad'!G46*('5day cloud to net rad'!J46-'5day cloud to net rad'!K46)/('5day cloud to net rad'!E46+273)</f>
        <v>1.7051483179486155</v>
      </c>
      <c r="E45" s="8">
        <f>'5day cloud to net rad'!F46+'5day cloud to net rad'!$I$3*(1+0.34*'5day cloud to net rad'!G46)</f>
        <v>0.41550538666877318</v>
      </c>
      <c r="F45" s="8">
        <f t="shared" si="0"/>
        <v>3.9567694438197343</v>
      </c>
    </row>
    <row r="46" spans="2:6" ht="17.100000000000001" customHeight="1" x14ac:dyDescent="0.3">
      <c r="B46" s="7">
        <v>43658</v>
      </c>
      <c r="C46" s="8">
        <f>0.408*'5day cloud to net rad'!F47*'5day cloud to net rad'!Q47</f>
        <v>-0.11542720481918238</v>
      </c>
      <c r="D46" s="8">
        <f>'5day cloud to net rad'!$I$3*900*'5day cloud to net rad'!G47*('5day cloud to net rad'!J47-'5day cloud to net rad'!K47)/('5day cloud to net rad'!E47+273)</f>
        <v>1.5224305524764692</v>
      </c>
      <c r="E46" s="8">
        <f>'5day cloud to net rad'!F47+'5day cloud to net rad'!$I$3*(1+0.34*'5day cloud to net rad'!G47)</f>
        <v>0.39794995754160112</v>
      </c>
      <c r="F46" s="8">
        <f t="shared" si="0"/>
        <v>3.5356288422526108</v>
      </c>
    </row>
    <row r="47" spans="2:6" ht="17.100000000000001" customHeight="1" x14ac:dyDescent="0.3">
      <c r="B47" s="7">
        <v>43659</v>
      </c>
      <c r="C47" s="8">
        <f>0.408*'5day cloud to net rad'!F48*'5day cloud to net rad'!Q48</f>
        <v>-0.16410049680354938</v>
      </c>
      <c r="D47" s="8">
        <f>'5day cloud to net rad'!$I$3*900*'5day cloud to net rad'!G48*('5day cloud to net rad'!J48-'5day cloud to net rad'!K48)/('5day cloud to net rad'!E48+273)</f>
        <v>1.5242818295818201</v>
      </c>
      <c r="E47" s="8">
        <f>'5day cloud to net rad'!F48+'5day cloud to net rad'!$I$3*(1+0.34*'5day cloud to net rad'!G48)</f>
        <v>0.39931254041238928</v>
      </c>
      <c r="F47" s="8">
        <f t="shared" si="0"/>
        <v>3.406307578954435</v>
      </c>
    </row>
    <row r="48" spans="2:6" ht="17.100000000000001" customHeight="1" x14ac:dyDescent="0.3">
      <c r="B48" s="7">
        <v>43660</v>
      </c>
      <c r="C48" s="8">
        <f>0.408*'5day cloud to net rad'!F49*'5day cloud to net rad'!Q49</f>
        <v>-0.22446646797840666</v>
      </c>
      <c r="D48" s="8">
        <f>'5day cloud to net rad'!$I$3*900*'5day cloud to net rad'!G49*('5day cloud to net rad'!J49-'5day cloud to net rad'!K49)/('5day cloud to net rad'!E49+273)</f>
        <v>1.7940826293795482</v>
      </c>
      <c r="E48" s="8">
        <f>'5day cloud to net rad'!F49+'5day cloud to net rad'!$I$3*(1+0.34*'5day cloud to net rad'!G49)</f>
        <v>0.41550538666877318</v>
      </c>
      <c r="F48" s="8">
        <f t="shared" si="0"/>
        <v>3.7776072507391736</v>
      </c>
    </row>
    <row r="49" spans="2:6" ht="17.100000000000001" customHeight="1" x14ac:dyDescent="0.3">
      <c r="B49" s="7">
        <v>43661</v>
      </c>
      <c r="C49" s="8">
        <f>0.408*'5day cloud to net rad'!F50*'5day cloud to net rad'!Q50</f>
        <v>-0.18387036440416421</v>
      </c>
      <c r="D49" s="8">
        <f>'5day cloud to net rad'!$I$3*900*'5day cloud to net rad'!G50*('5day cloud to net rad'!J50-'5day cloud to net rad'!K50)/('5day cloud to net rad'!E50+273)</f>
        <v>2.3105717958846599</v>
      </c>
      <c r="E49" s="8">
        <f>'5day cloud to net rad'!F50+'5day cloud to net rad'!$I$3*(1+0.34*'5day cloud to net rad'!G50)</f>
        <v>0.43915307141316473</v>
      </c>
      <c r="F49" s="8">
        <f t="shared" si="0"/>
        <v>4.8427338208905493</v>
      </c>
    </row>
    <row r="50" spans="2:6" ht="17.100000000000001" customHeight="1" x14ac:dyDescent="0.3">
      <c r="B50" s="7">
        <v>43662</v>
      </c>
      <c r="C50" s="8">
        <f>0.408*'5day cloud to net rad'!F51*'5day cloud to net rad'!Q51</f>
        <v>-5.9582527999333758E-2</v>
      </c>
      <c r="D50" s="8">
        <f>'5day cloud to net rad'!$I$3*900*'5day cloud to net rad'!G51*('5day cloud to net rad'!J51-'5day cloud to net rad'!K51)/('5day cloud to net rad'!E51+273)</f>
        <v>1.2999406056717429</v>
      </c>
      <c r="E50" s="8">
        <f>'5day cloud to net rad'!F51+'5day cloud to net rad'!$I$3*(1+0.34*'5day cloud to net rad'!G51)</f>
        <v>0.39299683496527116</v>
      </c>
      <c r="F50" s="8">
        <f t="shared" si="0"/>
        <v>3.156152842253853</v>
      </c>
    </row>
    <row r="51" spans="2:6" ht="17.100000000000001" customHeight="1" x14ac:dyDescent="0.3">
      <c r="B51" s="7">
        <v>43663</v>
      </c>
      <c r="C51" s="8">
        <f>0.408*'5day cloud to net rad'!F52*'5day cloud to net rad'!Q52</f>
        <v>-5.2990164021441882E-2</v>
      </c>
      <c r="D51" s="8">
        <f>'5day cloud to net rad'!$I$3*900*'5day cloud to net rad'!G52*('5day cloud to net rad'!J52-'5day cloud to net rad'!K52)/('5day cloud to net rad'!E52+273)</f>
        <v>0.62059240786840952</v>
      </c>
      <c r="E51" s="8">
        <f>'5day cloud to net rad'!F52+'5day cloud to net rad'!$I$3*(1+0.34*'5day cloud to net rad'!G52)</f>
        <v>0.34346727138884781</v>
      </c>
      <c r="F51" s="8">
        <f t="shared" si="0"/>
        <v>1.6525657351624956</v>
      </c>
    </row>
    <row r="52" spans="2:6" ht="17.100000000000001" customHeight="1" x14ac:dyDescent="0.3">
      <c r="B52" s="7">
        <v>43664</v>
      </c>
      <c r="C52" s="8">
        <f>0.408*'5day cloud to net rad'!F53*'5day cloud to net rad'!Q53</f>
        <v>-5.6310198195149631E-2</v>
      </c>
      <c r="D52" s="8">
        <f>'5day cloud to net rad'!$I$3*900*'5day cloud to net rad'!G53*('5day cloud to net rad'!J53-'5day cloud to net rad'!K53)/('5day cloud to net rad'!E53+273)</f>
        <v>0.65668923395189693</v>
      </c>
      <c r="E52" s="8">
        <f>'5day cloud to net rad'!F53+'5day cloud to net rad'!$I$3*(1+0.34*'5day cloud to net rad'!G53)</f>
        <v>0.34561322109796033</v>
      </c>
      <c r="F52" s="8">
        <f t="shared" si="0"/>
        <v>1.7371414028937753</v>
      </c>
    </row>
    <row r="53" spans="2:6" ht="17.100000000000001" customHeight="1" x14ac:dyDescent="0.3">
      <c r="B53" s="7">
        <v>43665</v>
      </c>
      <c r="C53" s="8">
        <f>0.408*'5day cloud to net rad'!F54*'5day cloud to net rad'!Q54</f>
        <v>-5.3188998696393056E-2</v>
      </c>
      <c r="D53" s="8">
        <f>'5day cloud to net rad'!$I$3*900*'5day cloud to net rad'!G54*('5day cloud to net rad'!J54-'5day cloud to net rad'!K54)/('5day cloud to net rad'!E54+273)</f>
        <v>0.75758682599654459</v>
      </c>
      <c r="E53" s="8">
        <f>'5day cloud to net rad'!F54+'5day cloud to net rad'!$I$3*(1+0.34*'5day cloud to net rad'!G54)</f>
        <v>0.36260071978387926</v>
      </c>
      <c r="F53" s="8">
        <f t="shared" si="0"/>
        <v>1.9426266658267901</v>
      </c>
    </row>
    <row r="54" spans="2:6" ht="17.100000000000001" customHeight="1" x14ac:dyDescent="0.3">
      <c r="B54" s="7">
        <v>43666</v>
      </c>
      <c r="C54" s="8">
        <f>0.408*'5day cloud to net rad'!F55*'5day cloud to net rad'!Q55</f>
        <v>-5.4839399337884898E-2</v>
      </c>
      <c r="D54" s="8">
        <f>'5day cloud to net rad'!$I$3*900*'5day cloud to net rad'!G55*('5day cloud to net rad'!J55-'5day cloud to net rad'!K55)/('5day cloud to net rad'!E55+273)</f>
        <v>0.78320288763708157</v>
      </c>
      <c r="E54" s="8">
        <f>'5day cloud to net rad'!F55+'5day cloud to net rad'!$I$3*(1+0.34*'5day cloud to net rad'!G55)</f>
        <v>0.36833892340309493</v>
      </c>
      <c r="F54" s="8">
        <f t="shared" si="0"/>
        <v>1.9774274235528069</v>
      </c>
    </row>
    <row r="55" spans="2:6" ht="17.100000000000001" customHeight="1" x14ac:dyDescent="0.3">
      <c r="B55" s="7">
        <v>43667</v>
      </c>
      <c r="C55" s="8">
        <f>0.408*'5day cloud to net rad'!F56*'5day cloud to net rad'!Q56</f>
        <v>-0.10154081141422763</v>
      </c>
      <c r="D55" s="8">
        <f>'5day cloud to net rad'!$I$3*900*'5day cloud to net rad'!G56*('5day cloud to net rad'!J56-'5day cloud to net rad'!K56)/('5day cloud to net rad'!E56+273)</f>
        <v>0.79314378571847421</v>
      </c>
      <c r="E55" s="8">
        <f>'5day cloud to net rad'!F56+'5day cloud to net rad'!$I$3*(1+0.34*'5day cloud to net rad'!G56)</f>
        <v>0.35810044202302116</v>
      </c>
      <c r="F55" s="8">
        <f t="shared" si="0"/>
        <v>1.9313100268661092</v>
      </c>
    </row>
    <row r="56" spans="2:6" ht="17.100000000000001" customHeight="1" x14ac:dyDescent="0.3">
      <c r="B56" s="7">
        <v>43668</v>
      </c>
      <c r="C56" s="8">
        <f>0.408*'5day cloud to net rad'!F57*'5day cloud to net rad'!Q57</f>
        <v>-0.10044129724683107</v>
      </c>
      <c r="D56" s="8">
        <f>'5day cloud to net rad'!$I$3*900*'5day cloud to net rad'!G57*('5day cloud to net rad'!J57-'5day cloud to net rad'!K57)/('5day cloud to net rad'!E57+273)</f>
        <v>0.57311926075617947</v>
      </c>
      <c r="E56" s="8">
        <f>'5day cloud to net rad'!F57+'5day cloud to net rad'!$I$3*(1+0.34*'5day cloud to net rad'!G57)</f>
        <v>0.33832344285281118</v>
      </c>
      <c r="F56" s="8">
        <f t="shared" si="0"/>
        <v>1.397118566551679</v>
      </c>
    </row>
    <row r="57" spans="2:6" ht="17.100000000000001" customHeight="1" x14ac:dyDescent="0.3">
      <c r="B57" s="7">
        <v>43669</v>
      </c>
      <c r="C57" s="8">
        <f>0.408*'5day cloud to net rad'!F58*'5day cloud to net rad'!Q58</f>
        <v>-9.7360523797547921E-2</v>
      </c>
      <c r="D57" s="8">
        <f>'5day cloud to net rad'!$I$3*900*'5day cloud to net rad'!G58*('5day cloud to net rad'!J58-'5day cloud to net rad'!K58)/('5day cloud to net rad'!E58+273)</f>
        <v>0.67338382059536994</v>
      </c>
      <c r="E57" s="8">
        <f>'5day cloud to net rad'!F58+'5day cloud to net rad'!$I$3*(1+0.34*'5day cloud to net rad'!G58)</f>
        <v>0.3408782499147574</v>
      </c>
      <c r="F57" s="8">
        <f t="shared" si="0"/>
        <v>1.689821210188291</v>
      </c>
    </row>
    <row r="58" spans="2:6" ht="17.100000000000001" customHeight="1" x14ac:dyDescent="0.3">
      <c r="B58" s="7">
        <v>43670</v>
      </c>
      <c r="C58" s="8">
        <f>0.408*'5day cloud to net rad'!F59*'5day cloud to net rad'!Q59</f>
        <v>-4.4689221155464705E-2</v>
      </c>
      <c r="D58" s="8">
        <f>'5day cloud to net rad'!$I$3*900*'5day cloud to net rad'!G59*('5day cloud to net rad'!J59-'5day cloud to net rad'!K59)/('5day cloud to net rad'!E59+273)</f>
        <v>0.58779571477847226</v>
      </c>
      <c r="E58" s="8">
        <f>'5day cloud to net rad'!F59+'5day cloud to net rad'!$I$3*(1+0.34*'5day cloud to net rad'!G59)</f>
        <v>0.35207780582080417</v>
      </c>
      <c r="F58" s="8">
        <f t="shared" si="0"/>
        <v>1.5425752053778437</v>
      </c>
    </row>
    <row r="59" spans="2:6" ht="17.100000000000001" customHeight="1" x14ac:dyDescent="0.3">
      <c r="B59" s="7">
        <v>43671</v>
      </c>
      <c r="C59" s="8">
        <f>0.408*'5day cloud to net rad'!F60*'5day cloud to net rad'!Q60</f>
        <v>-4.3600554548431959E-2</v>
      </c>
      <c r="D59" s="8">
        <f>'5day cloud to net rad'!$I$3*900*'5day cloud to net rad'!G60*('5day cloud to net rad'!J60-'5day cloud to net rad'!K60)/('5day cloud to net rad'!E60+273)</f>
        <v>0.67698547279054266</v>
      </c>
      <c r="E59" s="8">
        <f>'5day cloud to net rad'!F60+'5day cloud to net rad'!$I$3*(1+0.34*'5day cloud to net rad'!G60)</f>
        <v>0.38780482223247581</v>
      </c>
      <c r="F59" s="8">
        <f t="shared" si="0"/>
        <v>1.633256942489534</v>
      </c>
    </row>
    <row r="60" spans="2:6" ht="17.100000000000001" customHeight="1" x14ac:dyDescent="0.3">
      <c r="B60" s="7">
        <v>43672</v>
      </c>
      <c r="C60" s="8">
        <f>0.408*'5day cloud to net rad'!F61*'5day cloud to net rad'!Q61</f>
        <v>-9.1281861034745768E-2</v>
      </c>
      <c r="D60" s="8">
        <f>'5day cloud to net rad'!$I$3*900*'5day cloud to net rad'!G61*('5day cloud to net rad'!J61-'5day cloud to net rad'!K61)/('5day cloud to net rad'!E61+273)</f>
        <v>1.0545411292741056</v>
      </c>
      <c r="E60" s="8">
        <f>'5day cloud to net rad'!F61+'5day cloud to net rad'!$I$3*(1+0.34*'5day cloud to net rad'!G61)</f>
        <v>0.39304047378420559</v>
      </c>
      <c r="F60" s="8">
        <f t="shared" si="0"/>
        <v>2.4507889962707159</v>
      </c>
    </row>
    <row r="61" spans="2:6" ht="17.100000000000001" customHeight="1" x14ac:dyDescent="0.3">
      <c r="B61" s="7">
        <v>43673</v>
      </c>
      <c r="C61" s="8">
        <f>0.408*'5day cloud to net rad'!F62*'5day cloud to net rad'!Q62</f>
        <v>-4.3432850152163999E-2</v>
      </c>
      <c r="D61" s="8">
        <f>'5day cloud to net rad'!$I$3*900*'5day cloud to net rad'!G62*('5day cloud to net rad'!J62-'5day cloud to net rad'!K62)/('5day cloud to net rad'!E62+273)</f>
        <v>0.80119113163475175</v>
      </c>
      <c r="E61" s="8">
        <f>'5day cloud to net rad'!F62+'5day cloud to net rad'!$I$3*(1+0.34*'5day cloud to net rad'!G62)</f>
        <v>0.39810317428247588</v>
      </c>
      <c r="F61" s="8">
        <f t="shared" si="0"/>
        <v>1.9034218525093121</v>
      </c>
    </row>
    <row r="62" spans="2:6" ht="17.100000000000001" customHeight="1" x14ac:dyDescent="0.3">
      <c r="B62" s="7">
        <v>43674</v>
      </c>
      <c r="C62" s="8">
        <f>0.408*'5day cloud to net rad'!F63*'5day cloud to net rad'!Q63</f>
        <v>-9.4523089595333246E-2</v>
      </c>
      <c r="D62" s="8">
        <f>'5day cloud to net rad'!$I$3*900*'5day cloud to net rad'!G63*('5day cloud to net rad'!J63-'5day cloud to net rad'!K63)/('5day cloud to net rad'!E63+273)</f>
        <v>1.9868281687120968</v>
      </c>
      <c r="E62" s="8">
        <f>'5day cloud to net rad'!F63+'5day cloud to net rad'!$I$3*(1+0.34*'5day cloud to net rad'!G63)</f>
        <v>0.45197882779390536</v>
      </c>
      <c r="F62" s="8">
        <f t="shared" si="0"/>
        <v>4.186711772215185</v>
      </c>
    </row>
    <row r="63" spans="2:6" ht="17.100000000000001" customHeight="1" x14ac:dyDescent="0.3">
      <c r="B63" s="7">
        <v>43675</v>
      </c>
      <c r="C63" s="8">
        <f>0.408*'5day cloud to net rad'!F64*'5day cloud to net rad'!Q64</f>
        <v>-4.5623043752174006E-2</v>
      </c>
      <c r="D63" s="8">
        <f>'5day cloud to net rad'!$I$3*900*'5day cloud to net rad'!G64*('5day cloud to net rad'!J64-'5day cloud to net rad'!K64)/('5day cloud to net rad'!E64+273)</f>
        <v>1.2379082669937673</v>
      </c>
      <c r="E63" s="8">
        <f>'5day cloud to net rad'!F64+'5day cloud to net rad'!$I$3*(1+0.34*'5day cloud to net rad'!G64)</f>
        <v>0.41837939391757356</v>
      </c>
      <c r="F63" s="8">
        <f t="shared" si="0"/>
        <v>2.849770425061827</v>
      </c>
    </row>
    <row r="64" spans="2:6" ht="17.100000000000001" customHeight="1" x14ac:dyDescent="0.3">
      <c r="B64" s="7">
        <v>43676</v>
      </c>
      <c r="C64" s="8">
        <f>0.408*'5day cloud to net rad'!F65*'5day cloud to net rad'!Q65</f>
        <v>-9.1794333153480928E-2</v>
      </c>
      <c r="D64" s="8">
        <f>'5day cloud to net rad'!$I$3*900*'5day cloud to net rad'!G65*('5day cloud to net rad'!J65-'5day cloud to net rad'!K65)/('5day cloud to net rad'!E65+273)</f>
        <v>1.4261421442109659</v>
      </c>
      <c r="E64" s="8">
        <f>'5day cloud to net rad'!F65+'5day cloud to net rad'!$I$3*(1+0.34*'5day cloud to net rad'!G65)</f>
        <v>0.42449619760979951</v>
      </c>
      <c r="F64" s="8">
        <f t="shared" si="0"/>
        <v>3.1433681115891376</v>
      </c>
    </row>
    <row r="65" spans="2:6" ht="17.100000000000001" customHeight="1" x14ac:dyDescent="0.3">
      <c r="B65" s="7">
        <v>43677</v>
      </c>
      <c r="C65" s="8">
        <f>0.408*'5day cloud to net rad'!F66*'5day cloud to net rad'!Q66</f>
        <v>-0.1328538564753691</v>
      </c>
      <c r="D65" s="8">
        <f>'5day cloud to net rad'!$I$3*900*'5day cloud to net rad'!G66*('5day cloud to net rad'!J66-'5day cloud to net rad'!K66)/('5day cloud to net rad'!E66+273)</f>
        <v>1.2469412990611413</v>
      </c>
      <c r="E65" s="8">
        <f>'5day cloud to net rad'!F66+'5day cloud to net rad'!$I$3*(1+0.34*'5day cloud to net rad'!G66)</f>
        <v>0.42296570179833137</v>
      </c>
      <c r="F65" s="8">
        <f t="shared" si="0"/>
        <v>2.6339900324044838</v>
      </c>
    </row>
    <row r="66" spans="2:6" ht="17.100000000000001" customHeight="1" x14ac:dyDescent="0.3">
      <c r="B66" s="7">
        <v>43678</v>
      </c>
      <c r="C66" s="8">
        <f>0.408*'5day cloud to net rad'!F67*'5day cloud to net rad'!Q67</f>
        <v>-9.1664528046191476E-2</v>
      </c>
      <c r="D66" s="8">
        <f>'5day cloud to net rad'!$I$3*900*'5day cloud to net rad'!G67*('5day cloud to net rad'!J67-'5day cloud to net rad'!K67)/('5day cloud to net rad'!E67+273)</f>
        <v>1.5789430882335693</v>
      </c>
      <c r="E66" s="8">
        <f>'5day cloud to net rad'!F67+'5day cloud to net rad'!$I$3*(1+0.34*'5day cloud to net rad'!G67)</f>
        <v>0.44205162673697151</v>
      </c>
      <c r="F66" s="8">
        <f t="shared" si="0"/>
        <v>3.3644906391721863</v>
      </c>
    </row>
    <row r="67" spans="2:6" ht="17.100000000000001" customHeight="1" x14ac:dyDescent="0.3">
      <c r="B67" s="7">
        <v>43679</v>
      </c>
      <c r="C67" s="8">
        <f>0.408*'5day cloud to net rad'!F68*'5day cloud to net rad'!Q68</f>
        <v>-0.19792936058041649</v>
      </c>
      <c r="D67" s="8">
        <f>'5day cloud to net rad'!$I$3*900*'5day cloud to net rad'!G68*('5day cloud to net rad'!J68-'5day cloud to net rad'!K68)/('5day cloud to net rad'!E68+273)</f>
        <v>1.8856044405495098</v>
      </c>
      <c r="E67" s="8">
        <f>'5day cloud to net rad'!F68+'5day cloud to net rad'!$I$3*(1+0.34*'5day cloud to net rad'!G68)</f>
        <v>0.43872630638226584</v>
      </c>
      <c r="F67" s="8">
        <f t="shared" si="0"/>
        <v>3.8467606236919112</v>
      </c>
    </row>
    <row r="68" spans="2:6" ht="17.100000000000001" customHeight="1" x14ac:dyDescent="0.3">
      <c r="B68" s="7">
        <v>43680</v>
      </c>
      <c r="C68" s="8">
        <f>0.408*'5day cloud to net rad'!F69*'5day cloud to net rad'!Q69</f>
        <v>-4.1189098350857684E-2</v>
      </c>
      <c r="D68" s="8">
        <f>'5day cloud to net rad'!$I$3*900*'5day cloud to net rad'!G69*('5day cloud to net rad'!J69-'5day cloud to net rad'!K69)/('5day cloud to net rad'!E69+273)</f>
        <v>1.07574510987768</v>
      </c>
      <c r="E68" s="8">
        <f>'5day cloud to net rad'!F69+'5day cloud to net rad'!$I$3*(1+0.34*'5day cloud to net rad'!G69)</f>
        <v>0.43953323061815674</v>
      </c>
      <c r="F68" s="8">
        <f t="shared" si="0"/>
        <v>2.3537606248151692</v>
      </c>
    </row>
    <row r="69" spans="2:6" ht="17.100000000000001" customHeight="1" x14ac:dyDescent="0.3">
      <c r="B69" s="7">
        <v>43681</v>
      </c>
      <c r="C69" s="8">
        <f>0.408*'5day cloud to net rad'!F70*'5day cloud to net rad'!Q70</f>
        <v>-9.197513420603505E-2</v>
      </c>
      <c r="D69" s="8">
        <f>'5day cloud to net rad'!$I$3*900*'5day cloud to net rad'!G70*('5day cloud to net rad'!J70-'5day cloud to net rad'!K70)/('5day cloud to net rad'!E70+273)</f>
        <v>1.2357249097993992</v>
      </c>
      <c r="E69" s="8">
        <f>'5day cloud to net rad'!F70+'5day cloud to net rad'!$I$3*(1+0.34*'5day cloud to net rad'!G70)</f>
        <v>0.39502638645743249</v>
      </c>
      <c r="F69" s="8">
        <f t="shared" si="0"/>
        <v>2.8953756376894915</v>
      </c>
    </row>
    <row r="70" spans="2:6" ht="17.100000000000001" customHeight="1" x14ac:dyDescent="0.3">
      <c r="B70" s="7">
        <v>43682</v>
      </c>
      <c r="C70" s="8">
        <f>0.408*'5day cloud to net rad'!F71*'5day cloud to net rad'!Q71</f>
        <v>-0.19008046378228022</v>
      </c>
      <c r="D70" s="8">
        <f>'5day cloud to net rad'!$I$3*900*'5day cloud to net rad'!G71*('5day cloud to net rad'!J71-'5day cloud to net rad'!K71)/('5day cloud to net rad'!E71+273)</f>
        <v>1.9529474562834206</v>
      </c>
      <c r="E70" s="8">
        <f>'5day cloud to net rad'!F71+'5day cloud to net rad'!$I$3*(1+0.34*'5day cloud to net rad'!G71)</f>
        <v>0.44457811609132314</v>
      </c>
      <c r="F70" s="8">
        <f t="shared" si="0"/>
        <v>3.965258137310161</v>
      </c>
    </row>
    <row r="71" spans="2:6" ht="17.100000000000001" customHeight="1" x14ac:dyDescent="0.3">
      <c r="B71" s="7">
        <v>43683</v>
      </c>
      <c r="C71" s="8">
        <f>0.408*'5day cloud to net rad'!F72*'5day cloud to net rad'!Q72</f>
        <v>-4.1107096755919365E-2</v>
      </c>
      <c r="D71" s="8">
        <f>'5day cloud to net rad'!$I$3*900*'5day cloud to net rad'!G72*('5day cloud to net rad'!J72-'5day cloud to net rad'!K72)/('5day cloud to net rad'!E72+273)</f>
        <v>1.07574510987768</v>
      </c>
      <c r="E71" s="8">
        <f>'5day cloud to net rad'!F72+'5day cloud to net rad'!$I$3*(1+0.34*'5day cloud to net rad'!G72)</f>
        <v>0.43953323061815674</v>
      </c>
      <c r="F71" s="8">
        <f t="shared" ref="F71:F134" si="1">(C71+D71)/E71</f>
        <v>2.3539471899921023</v>
      </c>
    </row>
    <row r="72" spans="2:6" ht="17.100000000000001" customHeight="1" x14ac:dyDescent="0.3">
      <c r="B72" s="7">
        <v>43684</v>
      </c>
      <c r="C72" s="8">
        <f>0.408*'5day cloud to net rad'!F73*'5day cloud to net rad'!Q73</f>
        <v>-8.9224061392263604E-2</v>
      </c>
      <c r="D72" s="8">
        <f>'5day cloud to net rad'!$I$3*900*'5day cloud to net rad'!G73*('5day cloud to net rad'!J73-'5day cloud to net rad'!K73)/('5day cloud to net rad'!E73+273)</f>
        <v>1.2357249097993992</v>
      </c>
      <c r="E72" s="8">
        <f>'5day cloud to net rad'!F73+'5day cloud to net rad'!$I$3*(1+0.34*'5day cloud to net rad'!G73)</f>
        <v>0.39502638645743249</v>
      </c>
      <c r="F72" s="8">
        <f t="shared" si="1"/>
        <v>2.9023399137684716</v>
      </c>
    </row>
    <row r="73" spans="2:6" ht="17.100000000000001" customHeight="1" x14ac:dyDescent="0.3">
      <c r="B73" s="7">
        <v>43685</v>
      </c>
      <c r="C73" s="8">
        <f>0.408*'5day cloud to net rad'!F74*'5day cloud to net rad'!Q74</f>
        <v>-0.13834876843231428</v>
      </c>
      <c r="D73" s="8">
        <f>'5day cloud to net rad'!$I$3*900*'5day cloud to net rad'!G74*('5day cloud to net rad'!J74-'5day cloud to net rad'!K74)/('5day cloud to net rad'!E74+273)</f>
        <v>1.6403300923447919</v>
      </c>
      <c r="E73" s="8">
        <f>'5day cloud to net rad'!F74+'5day cloud to net rad'!$I$3*(1+0.34*'5day cloud to net rad'!G74)</f>
        <v>0.42932657025809418</v>
      </c>
      <c r="F73" s="8">
        <f t="shared" si="1"/>
        <v>3.4984588142530888</v>
      </c>
    </row>
    <row r="74" spans="2:6" ht="17.100000000000001" customHeight="1" x14ac:dyDescent="0.3">
      <c r="B74" s="7">
        <v>43686</v>
      </c>
      <c r="C74" s="8">
        <f>0.408*'5day cloud to net rad'!F75*'5day cloud to net rad'!Q75</f>
        <v>-8.5705032109739343E-2</v>
      </c>
      <c r="D74" s="8">
        <f>'5day cloud to net rad'!$I$3*900*'5day cloud to net rad'!G75*('5day cloud to net rad'!J75-'5day cloud to net rad'!K75)/('5day cloud to net rad'!E75+273)</f>
        <v>1.3701472709389662</v>
      </c>
      <c r="E74" s="8">
        <f>'5day cloud to net rad'!F75+'5day cloud to net rad'!$I$3*(1+0.34*'5day cloud to net rad'!G75)</f>
        <v>0.43301666991343524</v>
      </c>
      <c r="F74" s="8">
        <f t="shared" si="1"/>
        <v>2.9662651072671196</v>
      </c>
    </row>
    <row r="75" spans="2:6" ht="17.100000000000001" customHeight="1" x14ac:dyDescent="0.3">
      <c r="B75" s="7">
        <v>43687</v>
      </c>
      <c r="C75" s="8">
        <f>0.408*'5day cloud to net rad'!F76*'5day cloud to net rad'!Q76</f>
        <v>-8.3849864336039873E-2</v>
      </c>
      <c r="D75" s="8">
        <f>'5day cloud to net rad'!$I$3*900*'5day cloud to net rad'!G76*('5day cloud to net rad'!J76-'5day cloud to net rad'!K76)/('5day cloud to net rad'!E76+273)</f>
        <v>1.7184661218951622</v>
      </c>
      <c r="E75" s="8">
        <f>'5day cloud to net rad'!F76+'5day cloud to net rad'!$I$3*(1+0.34*'5day cloud to net rad'!G76)</f>
        <v>0.46475125734698353</v>
      </c>
      <c r="F75" s="8">
        <f t="shared" si="1"/>
        <v>3.5171852291272381</v>
      </c>
    </row>
    <row r="76" spans="2:6" ht="17.100000000000001" customHeight="1" x14ac:dyDescent="0.3">
      <c r="B76" s="7">
        <v>43688</v>
      </c>
      <c r="C76" s="8">
        <f>0.408*'5day cloud to net rad'!F77*'5day cloud to net rad'!Q77</f>
        <v>-0.13214676019055629</v>
      </c>
      <c r="D76" s="8">
        <f>'5day cloud to net rad'!$I$3*900*'5day cloud to net rad'!G77*('5day cloud to net rad'!J77-'5day cloud to net rad'!K77)/('5day cloud to net rad'!E77+273)</f>
        <v>1.0505632982047066</v>
      </c>
      <c r="E76" s="8">
        <f>'5day cloud to net rad'!F77+'5day cloud to net rad'!$I$3*(1+0.34*'5day cloud to net rad'!G77)</f>
        <v>0.37272631993413452</v>
      </c>
      <c r="F76" s="8">
        <f t="shared" si="1"/>
        <v>2.4640506690712001</v>
      </c>
    </row>
    <row r="77" spans="2:6" ht="17.100000000000001" customHeight="1" x14ac:dyDescent="0.3">
      <c r="B77" s="7">
        <v>43689</v>
      </c>
      <c r="C77" s="8">
        <f>0.408*'5day cloud to net rad'!F78*'5day cloud to net rad'!Q78</f>
        <v>-4.0245192961049669E-2</v>
      </c>
      <c r="D77" s="8">
        <f>'5day cloud to net rad'!$I$3*900*'5day cloud to net rad'!G78*('5day cloud to net rad'!J78-'5day cloud to net rad'!K78)/('5day cloud to net rad'!E78+273)</f>
        <v>0.9328477418882456</v>
      </c>
      <c r="E77" s="8">
        <f>'5day cloud to net rad'!F78+'5day cloud to net rad'!$I$3*(1+0.34*'5day cloud to net rad'!G78)</f>
        <v>0.37211833858988441</v>
      </c>
      <c r="F77" s="8">
        <f t="shared" si="1"/>
        <v>2.3987061543638211</v>
      </c>
    </row>
    <row r="78" spans="2:6" ht="17.100000000000001" customHeight="1" x14ac:dyDescent="0.3">
      <c r="B78" s="7">
        <v>43690</v>
      </c>
      <c r="C78" s="8">
        <f>0.408*'5day cloud to net rad'!F79*'5day cloud to net rad'!Q79</f>
        <v>-3.7777197370613823E-2</v>
      </c>
      <c r="D78" s="8">
        <f>'5day cloud to net rad'!$I$3*900*'5day cloud to net rad'!G79*('5day cloud to net rad'!J79-'5day cloud to net rad'!K79)/('5day cloud to net rad'!E79+273)</f>
        <v>0.60680691435333267</v>
      </c>
      <c r="E78" s="8">
        <f>'5day cloud to net rad'!F79+'5day cloud to net rad'!$I$3*(1+0.34*'5day cloud to net rad'!G79)</f>
        <v>0.35059971265622614</v>
      </c>
      <c r="F78" s="8">
        <f t="shared" si="1"/>
        <v>1.6230182069221206</v>
      </c>
    </row>
    <row r="79" spans="2:6" ht="17.100000000000001" customHeight="1" x14ac:dyDescent="0.3">
      <c r="B79" s="7">
        <v>43691</v>
      </c>
      <c r="C79" s="8">
        <f>0.408*'5day cloud to net rad'!F80*'5day cloud to net rad'!Q80</f>
        <v>-3.7185464743133133E-2</v>
      </c>
      <c r="D79" s="8">
        <f>'5day cloud to net rad'!$I$3*900*'5day cloud to net rad'!G80*('5day cloud to net rad'!J80-'5day cloud to net rad'!K80)/('5day cloud to net rad'!E80+273)</f>
        <v>0.52312527863758485</v>
      </c>
      <c r="E79" s="8">
        <f>'5day cloud to net rad'!F80+'5day cloud to net rad'!$I$3*(1+0.34*'5day cloud to net rad'!G80)</f>
        <v>0.34037141389662762</v>
      </c>
      <c r="F79" s="8">
        <f t="shared" si="1"/>
        <v>1.4276751632322271</v>
      </c>
    </row>
    <row r="80" spans="2:6" ht="17.100000000000001" customHeight="1" x14ac:dyDescent="0.3">
      <c r="B80" s="7">
        <v>43692</v>
      </c>
      <c r="C80" s="8">
        <f>0.408*'5day cloud to net rad'!F81*'5day cloud to net rad'!Q81</f>
        <v>-3.8848741201583839E-2</v>
      </c>
      <c r="D80" s="8">
        <f>'5day cloud to net rad'!$I$3*900*'5day cloud to net rad'!G81*('5day cloud to net rad'!J81-'5day cloud to net rad'!K81)/('5day cloud to net rad'!E81+273)</f>
        <v>0.62611918182668069</v>
      </c>
      <c r="E80" s="8">
        <f>'5day cloud to net rad'!F81+'5day cloud to net rad'!$I$3*(1+0.34*'5day cloud to net rad'!G81)</f>
        <v>0.34239938283465077</v>
      </c>
      <c r="F80" s="8">
        <f t="shared" si="1"/>
        <v>1.7151620886790486</v>
      </c>
    </row>
    <row r="81" spans="2:6" ht="17.100000000000001" customHeight="1" x14ac:dyDescent="0.3">
      <c r="B81" s="7">
        <v>43693</v>
      </c>
      <c r="C81" s="8">
        <f>0.408*'5day cloud to net rad'!F82*'5day cloud to net rad'!Q82</f>
        <v>-3.8555696562638839E-2</v>
      </c>
      <c r="D81" s="8">
        <f>'5day cloud to net rad'!$I$3*900*'5day cloud to net rad'!G82*('5day cloud to net rad'!J82-'5day cloud to net rad'!K82)/('5day cloud to net rad'!E82+273)</f>
        <v>0.84563858128009572</v>
      </c>
      <c r="E81" s="8">
        <f>'5day cloud to net rad'!F82+'5day cloud to net rad'!$I$3*(1+0.34*'5day cloud to net rad'!G82)</f>
        <v>0.3674014925851587</v>
      </c>
      <c r="F81" s="8">
        <f t="shared" si="1"/>
        <v>2.1967327324626642</v>
      </c>
    </row>
    <row r="82" spans="2:6" ht="17.100000000000001" customHeight="1" x14ac:dyDescent="0.3">
      <c r="B82" s="7">
        <v>43694</v>
      </c>
      <c r="C82" s="8">
        <f>0.408*'5day cloud to net rad'!F83*'5day cloud to net rad'!Q83</f>
        <v>-3.6047459448814226E-2</v>
      </c>
      <c r="D82" s="8">
        <f>'5day cloud to net rad'!$I$3*900*'5day cloud to net rad'!G83*('5day cloud to net rad'!J83-'5day cloud to net rad'!K83)/('5day cloud to net rad'!E83+273)</f>
        <v>0.54182176619501143</v>
      </c>
      <c r="E82" s="8">
        <f>'5day cloud to net rad'!F83+'5day cloud to net rad'!$I$3*(1+0.34*'5day cloud to net rad'!G83)</f>
        <v>0.34425735552283054</v>
      </c>
      <c r="F82" s="8">
        <f t="shared" si="1"/>
        <v>1.4691750187241972</v>
      </c>
    </row>
    <row r="83" spans="2:6" ht="17.100000000000001" customHeight="1" x14ac:dyDescent="0.3">
      <c r="B83" s="7">
        <v>43695</v>
      </c>
      <c r="C83" s="8">
        <f>0.408*'5day cloud to net rad'!F84*'5day cloud to net rad'!Q84</f>
        <v>-3.6549937388851213E-2</v>
      </c>
      <c r="D83" s="8">
        <f>'5day cloud to net rad'!$I$3*900*'5day cloud to net rad'!G84*('5day cloud to net rad'!J84-'5day cloud to net rad'!K84)/('5day cloud to net rad'!E84+273)</f>
        <v>0.62267130896584877</v>
      </c>
      <c r="E83" s="8">
        <f>'5day cloud to net rad'!F84+'5day cloud to net rad'!$I$3*(1+0.34*'5day cloud to net rad'!G84)</f>
        <v>0.34638422081670717</v>
      </c>
      <c r="F83" s="8">
        <f t="shared" si="1"/>
        <v>1.6921133710855432</v>
      </c>
    </row>
    <row r="84" spans="2:6" ht="17.100000000000001" customHeight="1" x14ac:dyDescent="0.3">
      <c r="B84" s="7">
        <v>43696</v>
      </c>
      <c r="C84" s="8">
        <f>0.408*'5day cloud to net rad'!F85*'5day cloud to net rad'!Q85</f>
        <v>-3.5619995900401505E-2</v>
      </c>
      <c r="D84" s="8">
        <f>'5day cloud to net rad'!$I$3*900*'5day cloud to net rad'!G85*('5day cloud to net rad'!J85-'5day cloud to net rad'!K85)/('5day cloud to net rad'!E85+273)</f>
        <v>0.67281560733202872</v>
      </c>
      <c r="E84" s="8">
        <f>'5day cloud to net rad'!F85+'5day cloud to net rad'!$I$3*(1+0.34*'5day cloud to net rad'!G85)</f>
        <v>0.35223603052576452</v>
      </c>
      <c r="F84" s="8">
        <f t="shared" si="1"/>
        <v>1.8090017948490908</v>
      </c>
    </row>
    <row r="85" spans="2:6" ht="17.100000000000001" customHeight="1" x14ac:dyDescent="0.3">
      <c r="B85" s="7">
        <v>43697</v>
      </c>
      <c r="C85" s="8">
        <f>0.408*'5day cloud to net rad'!F86*'5day cloud to net rad'!Q86</f>
        <v>-3.3467091882640035E-2</v>
      </c>
      <c r="D85" s="8">
        <f>'5day cloud to net rad'!$I$3*900*'5day cloud to net rad'!G86*('5day cloud to net rad'!J86-'5day cloud to net rad'!K86)/('5day cloud to net rad'!E86+273)</f>
        <v>0.52605503112865493</v>
      </c>
      <c r="E85" s="8">
        <f>'5day cloud to net rad'!F86+'5day cloud to net rad'!$I$3*(1+0.34*'5day cloud to net rad'!G86)</f>
        <v>0.34893505350718346</v>
      </c>
      <c r="F85" s="8">
        <f t="shared" si="1"/>
        <v>1.4116894656898495</v>
      </c>
    </row>
    <row r="86" spans="2:6" ht="17.100000000000001" customHeight="1" x14ac:dyDescent="0.3">
      <c r="B86" s="7">
        <v>43698</v>
      </c>
      <c r="C86" s="8">
        <f>0.408*'5day cloud to net rad'!F87*'5day cloud to net rad'!Q87</f>
        <v>-3.2426288269868202E-2</v>
      </c>
      <c r="D86" s="8">
        <f>'5day cloud to net rad'!$I$3*900*'5day cloud to net rad'!G87*('5day cloud to net rad'!J87-'5day cloud to net rad'!K87)/('5day cloud to net rad'!E87+273)</f>
        <v>0.50278157446126437</v>
      </c>
      <c r="E86" s="8">
        <f>'5day cloud to net rad'!F87+'5day cloud to net rad'!$I$3*(1+0.34*'5day cloud to net rad'!G87)</f>
        <v>0.35021521343425965</v>
      </c>
      <c r="F86" s="8">
        <f t="shared" si="1"/>
        <v>1.3430464130299369</v>
      </c>
    </row>
    <row r="87" spans="2:6" ht="17.100000000000001" customHeight="1" x14ac:dyDescent="0.3">
      <c r="B87" s="7">
        <v>43699</v>
      </c>
      <c r="C87" s="8">
        <f>0.408*'5day cloud to net rad'!F88*'5day cloud to net rad'!Q88</f>
        <v>-3.3041684744493753E-2</v>
      </c>
      <c r="D87" s="8">
        <f>'5day cloud to net rad'!$I$3*900*'5day cloud to net rad'!G88*('5day cloud to net rad'!J88-'5day cloud to net rad'!K88)/('5day cloud to net rad'!E88+273)</f>
        <v>0.59294675611977044</v>
      </c>
      <c r="E87" s="8">
        <f>'5day cloud to net rad'!F88+'5day cloud to net rad'!$I$3*(1+0.34*'5day cloud to net rad'!G88)</f>
        <v>0.35122342537313306</v>
      </c>
      <c r="F87" s="8">
        <f t="shared" si="1"/>
        <v>1.5941563999623436</v>
      </c>
    </row>
    <row r="88" spans="2:6" ht="17.100000000000001" customHeight="1" x14ac:dyDescent="0.3">
      <c r="B88" s="7">
        <v>43700</v>
      </c>
      <c r="C88" s="8">
        <f>0.408*'5day cloud to net rad'!F89*'5day cloud to net rad'!Q89</f>
        <v>-3.5449361499218443E-2</v>
      </c>
      <c r="D88" s="8">
        <f>'5day cloud to net rad'!$I$3*900*'5day cloud to net rad'!G89*('5day cloud to net rad'!J89-'5day cloud to net rad'!K89)/('5day cloud to net rad'!E89+273)</f>
        <v>1.0604759740034075</v>
      </c>
      <c r="E88" s="8">
        <f>'5day cloud to net rad'!F89+'5day cloud to net rad'!$I$3*(1+0.34*'5day cloud to net rad'!G89)</f>
        <v>0.3870762363369582</v>
      </c>
      <c r="F88" s="8">
        <f t="shared" si="1"/>
        <v>2.648125914947363</v>
      </c>
    </row>
    <row r="89" spans="2:6" ht="17.100000000000001" customHeight="1" x14ac:dyDescent="0.3">
      <c r="B89" s="7">
        <v>43701</v>
      </c>
      <c r="C89" s="8">
        <f>0.408*'5day cloud to net rad'!F90*'5day cloud to net rad'!Q90</f>
        <v>-3.5321874860327118E-2</v>
      </c>
      <c r="D89" s="8">
        <f>'5day cloud to net rad'!$I$3*900*'5day cloud to net rad'!G90*('5day cloud to net rad'!J90-'5day cloud to net rad'!K90)/('5day cloud to net rad'!E90+273)</f>
        <v>1.0986824797418768</v>
      </c>
      <c r="E89" s="8">
        <f>'5day cloud to net rad'!F90+'5day cloud to net rad'!$I$3*(1+0.34*'5day cloud to net rad'!G90)</f>
        <v>0.38285579240806511</v>
      </c>
      <c r="F89" s="8">
        <f t="shared" si="1"/>
        <v>2.7774442125931622</v>
      </c>
    </row>
    <row r="90" spans="2:6" ht="17.100000000000001" customHeight="1" x14ac:dyDescent="0.3">
      <c r="B90" s="7">
        <v>43702</v>
      </c>
      <c r="C90" s="8">
        <f>0.408*'5day cloud to net rad'!F91*'5day cloud to net rad'!Q91</f>
        <v>-3.3566517873814032E-2</v>
      </c>
      <c r="D90" s="8">
        <f>'5day cloud to net rad'!$I$3*900*'5day cloud to net rad'!G91*('5day cloud to net rad'!J91-'5day cloud to net rad'!K91)/('5day cloud to net rad'!E91+273)</f>
        <v>0.84838077920272637</v>
      </c>
      <c r="E90" s="8">
        <f>'5day cloud to net rad'!F91+'5day cloud to net rad'!$I$3*(1+0.34*'5day cloud to net rad'!G91)</f>
        <v>0.36366899750072879</v>
      </c>
      <c r="F90" s="8">
        <f t="shared" si="1"/>
        <v>2.2405381457551368</v>
      </c>
    </row>
    <row r="91" spans="2:6" ht="17.100000000000001" customHeight="1" x14ac:dyDescent="0.3">
      <c r="B91" s="7">
        <v>43703</v>
      </c>
      <c r="C91" s="8">
        <f>0.408*'5day cloud to net rad'!F92*'5day cloud to net rad'!Q92</f>
        <v>-3.3920303807857918E-2</v>
      </c>
      <c r="D91" s="8">
        <f>'5day cloud to net rad'!$I$3*900*'5day cloud to net rad'!G92*('5day cloud to net rad'!J92-'5day cloud to net rad'!K92)/('5day cloud to net rad'!E92+273)</f>
        <v>1.0986824797418768</v>
      </c>
      <c r="E91" s="8">
        <f>'5day cloud to net rad'!F92+'5day cloud to net rad'!$I$3*(1+0.34*'5day cloud to net rad'!G92)</f>
        <v>0.38285579240806511</v>
      </c>
      <c r="F91" s="8">
        <f t="shared" si="1"/>
        <v>2.7811050454191562</v>
      </c>
    </row>
    <row r="92" spans="2:6" ht="17.100000000000001" customHeight="1" x14ac:dyDescent="0.3">
      <c r="B92" s="7">
        <v>43704</v>
      </c>
      <c r="C92" s="8">
        <f>0.408*'5day cloud to net rad'!F93*'5day cloud to net rad'!Q93</f>
        <v>-0.11317915387521967</v>
      </c>
      <c r="D92" s="8">
        <f>'5day cloud to net rad'!$I$3*900*'5day cloud to net rad'!G93*('5day cloud to net rad'!J93-'5day cloud to net rad'!K93)/('5day cloud to net rad'!E93+273)</f>
        <v>0.80030656462387306</v>
      </c>
      <c r="E92" s="8">
        <f>'5day cloud to net rad'!F93+'5day cloud to net rad'!$I$3*(1+0.34*'5day cloud to net rad'!G93)</f>
        <v>0.36527049229300856</v>
      </c>
      <c r="F92" s="8">
        <f t="shared" si="1"/>
        <v>1.8811467809380595</v>
      </c>
    </row>
    <row r="93" spans="2:6" ht="17.100000000000001" customHeight="1" x14ac:dyDescent="0.3">
      <c r="B93" s="7">
        <v>43705</v>
      </c>
      <c r="C93" s="8">
        <f>0.408*'5day cloud to net rad'!F94*'5day cloud to net rad'!Q94</f>
        <v>-2.9553121413298841E-2</v>
      </c>
      <c r="D93" s="8">
        <f>'5day cloud to net rad'!$I$3*900*'5day cloud to net rad'!G94*('5day cloud to net rad'!J94-'5day cloud to net rad'!K94)/('5day cloud to net rad'!E94+273)</f>
        <v>0.49611911820194116</v>
      </c>
      <c r="E93" s="8">
        <f>'5day cloud to net rad'!F94+'5day cloud to net rad'!$I$3*(1+0.34*'5day cloud to net rad'!G94)</f>
        <v>0.34622599611174676</v>
      </c>
      <c r="F93" s="8">
        <f t="shared" si="1"/>
        <v>1.3475764443697491</v>
      </c>
    </row>
    <row r="94" spans="2:6" ht="17.100000000000001" customHeight="1" x14ac:dyDescent="0.3">
      <c r="B94" s="7">
        <v>43706</v>
      </c>
      <c r="C94" s="8">
        <f>0.408*'5day cloud to net rad'!F95*'5day cloud to net rad'!Q95</f>
        <v>-3.1999808453167418E-2</v>
      </c>
      <c r="D94" s="8">
        <f>'5day cloud to net rad'!$I$3*900*'5day cloud to net rad'!G95*('5day cloud to net rad'!J95-'5day cloud to net rad'!K95)/('5day cloud to net rad'!E95+273)</f>
        <v>0.95769351665743208</v>
      </c>
      <c r="E94" s="8">
        <f>'5day cloud to net rad'!F95+'5day cloud to net rad'!$I$3*(1+0.34*'5day cloud to net rad'!G95)</f>
        <v>0.37272631993413452</v>
      </c>
      <c r="F94" s="8">
        <f t="shared" si="1"/>
        <v>2.4835748341245303</v>
      </c>
    </row>
    <row r="95" spans="2:6" ht="17.100000000000001" customHeight="1" x14ac:dyDescent="0.3">
      <c r="B95" s="7">
        <v>43707</v>
      </c>
      <c r="C95" s="8">
        <f>0.408*'5day cloud to net rad'!F96*'5day cloud to net rad'!Q96</f>
        <v>-2.7484207447335915E-2</v>
      </c>
      <c r="D95" s="8">
        <f>'5day cloud to net rad'!$I$3*900*'5day cloud to net rad'!G96*('5day cloud to net rad'!J96-'5day cloud to net rad'!K96)/('5day cloud to net rad'!E96+273)</f>
        <v>0.64169621938622756</v>
      </c>
      <c r="E95" s="8">
        <f>'5day cloud to net rad'!F96+'5day cloud to net rad'!$I$3*(1+0.34*'5day cloud to net rad'!G96)</f>
        <v>0.36751858356371003</v>
      </c>
      <c r="F95" s="8">
        <f t="shared" si="1"/>
        <v>1.6712406920571863</v>
      </c>
    </row>
    <row r="96" spans="2:6" ht="17.100000000000001" customHeight="1" x14ac:dyDescent="0.3">
      <c r="B96" s="7">
        <v>43708</v>
      </c>
      <c r="C96" s="8">
        <f>0.408*'5day cloud to net rad'!F97*'5day cloud to net rad'!Q97</f>
        <v>-2.7342623891475685E-2</v>
      </c>
      <c r="D96" s="8">
        <f>'5day cloud to net rad'!$I$3*900*'5day cloud to net rad'!G97*('5day cloud to net rad'!J97-'5day cloud to net rad'!K97)/('5day cloud to net rad'!E97+273)</f>
        <v>0.76971153622968547</v>
      </c>
      <c r="E96" s="8">
        <f>'5day cloud to net rad'!F97+'5day cloud to net rad'!$I$3*(1+0.34*'5day cloud to net rad'!G97)</f>
        <v>0.39370665325304466</v>
      </c>
      <c r="F96" s="8">
        <f t="shared" si="1"/>
        <v>1.885588943453977</v>
      </c>
    </row>
    <row r="97" spans="2:6" ht="17.100000000000001" customHeight="1" x14ac:dyDescent="0.3">
      <c r="B97" s="7">
        <v>43709</v>
      </c>
      <c r="C97" s="8">
        <f>0.408*'5day cloud to net rad'!F98*'5day cloud to net rad'!Q98</f>
        <v>-2.5124156917855151E-2</v>
      </c>
      <c r="D97" s="8">
        <f>'5day cloud to net rad'!$I$3*900*'5day cloud to net rad'!G98*('5day cloud to net rad'!J98-'5day cloud to net rad'!K98)/('5day cloud to net rad'!E98+273)</f>
        <v>0.48645319152371647</v>
      </c>
      <c r="E97" s="8">
        <f>'5day cloud to net rad'!F98+'5day cloud to net rad'!$I$3*(1+0.34*'5day cloud to net rad'!G98)</f>
        <v>0.36771292448361598</v>
      </c>
      <c r="F97" s="8">
        <f t="shared" si="1"/>
        <v>1.2545902085266969</v>
      </c>
    </row>
    <row r="98" spans="2:6" ht="17.100000000000001" customHeight="1" x14ac:dyDescent="0.3">
      <c r="B98" s="7">
        <v>43710</v>
      </c>
      <c r="C98" s="8">
        <f>0.408*'5day cloud to net rad'!F99*'5day cloud to net rad'!Q99</f>
        <v>-2.5659488745848589E-2</v>
      </c>
      <c r="D98" s="8">
        <f>'5day cloud to net rad'!$I$3*900*'5day cloud to net rad'!G99*('5day cloud to net rad'!J99-'5day cloud to net rad'!K99)/('5day cloud to net rad'!E99+273)</f>
        <v>0.67536633155682479</v>
      </c>
      <c r="E98" s="8">
        <f>'5day cloud to net rad'!F99+'5day cloud to net rad'!$I$3*(1+0.34*'5day cloud to net rad'!G99)</f>
        <v>0.37261861843317878</v>
      </c>
      <c r="F98" s="8">
        <f t="shared" si="1"/>
        <v>1.7436242062807372</v>
      </c>
    </row>
    <row r="99" spans="2:6" ht="17.100000000000001" customHeight="1" x14ac:dyDescent="0.3">
      <c r="B99" s="7">
        <v>43711</v>
      </c>
      <c r="C99" s="8">
        <f>0.408*'5day cloud to net rad'!F100*'5day cloud to net rad'!Q100</f>
        <v>-2.3081940164423199E-2</v>
      </c>
      <c r="D99" s="8">
        <f>'5day cloud to net rad'!$I$3*900*'5day cloud to net rad'!G100*('5day cloud to net rad'!J100-'5day cloud to net rad'!K100)/('5day cloud to net rad'!E100+273)</f>
        <v>0.55141720010333384</v>
      </c>
      <c r="E99" s="8">
        <f>'5day cloud to net rad'!F100+'5day cloud to net rad'!$I$3*(1+0.34*'5day cloud to net rad'!G100)</f>
        <v>0.39448694931714834</v>
      </c>
      <c r="F99" s="8">
        <f t="shared" si="1"/>
        <v>1.3392971829700626</v>
      </c>
    </row>
    <row r="100" spans="2:6" ht="17.100000000000001" customHeight="1" x14ac:dyDescent="0.3">
      <c r="B100" s="7">
        <v>43712</v>
      </c>
      <c r="C100" s="8">
        <f>0.408*'5day cloud to net rad'!F101*'5day cloud to net rad'!Q101</f>
        <v>-2.2565036391493775E-2</v>
      </c>
      <c r="D100" s="8">
        <f>'5day cloud to net rad'!$I$3*900*'5day cloud to net rad'!G101*('5day cloud to net rad'!J101-'5day cloud to net rad'!K101)/('5day cloud to net rad'!E101+273)</f>
        <v>0.31572091195384733</v>
      </c>
      <c r="E100" s="8">
        <f>'5day cloud to net rad'!F101+'5day cloud to net rad'!$I$3*(1+0.34*'5day cloud to net rad'!G101)</f>
        <v>0.36826000279940246</v>
      </c>
      <c r="F100" s="8">
        <f t="shared" si="1"/>
        <v>0.79605678958852499</v>
      </c>
    </row>
    <row r="101" spans="2:6" ht="17.100000000000001" customHeight="1" x14ac:dyDescent="0.3">
      <c r="B101" s="7">
        <v>43713</v>
      </c>
      <c r="C101" s="8">
        <f>0.408*'5day cloud to net rad'!F102*'5day cloud to net rad'!Q102</f>
        <v>-2.2844029222491662E-2</v>
      </c>
      <c r="D101" s="8">
        <f>'5day cloud to net rad'!$I$3*900*'5day cloud to net rad'!G102*('5day cloud to net rad'!J102-'5day cloud to net rad'!K102)/('5day cloud to net rad'!E102+273)</f>
        <v>0.41411845239464024</v>
      </c>
      <c r="E101" s="8">
        <f>'5day cloud to net rad'!F102+'5day cloud to net rad'!$I$3*(1+0.34*'5day cloud to net rad'!G102)</f>
        <v>0.37504546470321543</v>
      </c>
      <c r="F101" s="8">
        <f t="shared" si="1"/>
        <v>1.0432719763236586</v>
      </c>
    </row>
    <row r="102" spans="2:6" ht="17.100000000000001" customHeight="1" x14ac:dyDescent="0.3">
      <c r="B102" s="7">
        <v>43714</v>
      </c>
      <c r="C102" s="8">
        <f>0.408*'5day cloud to net rad'!F103*'5day cloud to net rad'!Q103</f>
        <v>-5.6234439036246392E-2</v>
      </c>
      <c r="D102" s="8">
        <f>'5day cloud to net rad'!$I$3*900*'5day cloud to net rad'!G103*('5day cloud to net rad'!J103-'5day cloud to net rad'!K103)/('5day cloud to net rad'!E103+273)</f>
        <v>0.82203519754316157</v>
      </c>
      <c r="E102" s="8">
        <f>'5day cloud to net rad'!F103+'5day cloud to net rad'!$I$3*(1+0.34*'5day cloud to net rad'!G103)</f>
        <v>0.4105959029113776</v>
      </c>
      <c r="F102" s="8">
        <f t="shared" si="1"/>
        <v>1.8650959570636643</v>
      </c>
    </row>
    <row r="103" spans="2:6" ht="17.100000000000001" customHeight="1" x14ac:dyDescent="0.3">
      <c r="B103" s="7">
        <v>43715</v>
      </c>
      <c r="C103" s="8">
        <f>0.408*'5day cloud to net rad'!F104*'5day cloud to net rad'!Q104</f>
        <v>-6.0075254048237429E-2</v>
      </c>
      <c r="D103" s="8">
        <f>'5day cloud to net rad'!$I$3*900*'5day cloud to net rad'!G104*('5day cloud to net rad'!J104-'5day cloud to net rad'!K104)/('5day cloud to net rad'!E104+273)</f>
        <v>0.93214278496835679</v>
      </c>
      <c r="E103" s="8">
        <f>'5day cloud to net rad'!F104+'5day cloud to net rad'!$I$3*(1+0.34*'5day cloud to net rad'!G104)</f>
        <v>0.40038009219350734</v>
      </c>
      <c r="F103" s="8">
        <f t="shared" si="1"/>
        <v>2.1780991311092488</v>
      </c>
    </row>
    <row r="104" spans="2:6" ht="17.100000000000001" customHeight="1" x14ac:dyDescent="0.3">
      <c r="B104" s="7">
        <v>43716</v>
      </c>
      <c r="C104" s="8">
        <f>0.408*'5day cloud to net rad'!F105*'5day cloud to net rad'!Q105</f>
        <v>-5.9216099461277233E-2</v>
      </c>
      <c r="D104" s="8">
        <f>'5day cloud to net rad'!$I$3*900*'5day cloud to net rad'!G105*('5day cloud to net rad'!J105-'5day cloud to net rad'!K105)/('5day cloud to net rad'!E105+273)</f>
        <v>0.97024397046064403</v>
      </c>
      <c r="E104" s="8">
        <f>'5day cloud to net rad'!F105+'5day cloud to net rad'!$I$3*(1+0.34*'5day cloud to net rad'!G105)</f>
        <v>0.40160134088869959</v>
      </c>
      <c r="F104" s="8">
        <f t="shared" si="1"/>
        <v>2.2684881205410377</v>
      </c>
    </row>
    <row r="105" spans="2:6" ht="17.100000000000001" customHeight="1" x14ac:dyDescent="0.3">
      <c r="B105" s="7">
        <v>43717</v>
      </c>
      <c r="C105" s="8">
        <f>0.408*'5day cloud to net rad'!F106*'5day cloud to net rad'!Q106</f>
        <v>-6.4793337952855218E-2</v>
      </c>
      <c r="D105" s="8">
        <f>'5day cloud to net rad'!$I$3*900*'5day cloud to net rad'!G106*('5day cloud to net rad'!J106-'5day cloud to net rad'!K106)/('5day cloud to net rad'!E106+273)</f>
        <v>1.449912159583159</v>
      </c>
      <c r="E105" s="8">
        <f>'5day cloud to net rad'!F106+'5day cloud to net rad'!$I$3*(1+0.34*'5day cloud to net rad'!G106)</f>
        <v>0.41793677967452469</v>
      </c>
      <c r="F105" s="8">
        <f t="shared" si="1"/>
        <v>3.3141826443439326</v>
      </c>
    </row>
    <row r="106" spans="2:6" ht="17.100000000000001" customHeight="1" x14ac:dyDescent="0.3">
      <c r="B106" s="7">
        <v>43718</v>
      </c>
      <c r="C106" s="8">
        <f>0.408*'5day cloud to net rad'!F107*'5day cloud to net rad'!Q107</f>
        <v>-9.9539494284933291E-2</v>
      </c>
      <c r="D106" s="8">
        <f>'5day cloud to net rad'!$I$3*900*'5day cloud to net rad'!G107*('5day cloud to net rad'!J107-'5day cloud to net rad'!K107)/('5day cloud to net rad'!E107+273)</f>
        <v>1.1744397360267615</v>
      </c>
      <c r="E106" s="8">
        <f>'5day cloud to net rad'!F107+'5day cloud to net rad'!$I$3*(1+0.34*'5day cloud to net rad'!G107)</f>
        <v>0.40251235083950287</v>
      </c>
      <c r="F106" s="8">
        <f t="shared" si="1"/>
        <v>2.6704776623622966</v>
      </c>
    </row>
    <row r="107" spans="2:6" ht="17.100000000000001" customHeight="1" x14ac:dyDescent="0.3">
      <c r="B107" s="7">
        <v>43719</v>
      </c>
      <c r="C107" s="8">
        <f>0.408*'5day cloud to net rad'!F108*'5day cloud to net rad'!Q108</f>
        <v>-2.2864108980459295E-2</v>
      </c>
      <c r="D107" s="8">
        <f>'5day cloud to net rad'!$I$3*900*'5day cloud to net rad'!G108*('5day cloud to net rad'!J108-'5day cloud to net rad'!K108)/('5day cloud to net rad'!E108+273)</f>
        <v>0.98996261953345277</v>
      </c>
      <c r="E107" s="8">
        <f>'5day cloud to net rad'!F108+'5day cloud to net rad'!$I$3*(1+0.34*'5day cloud to net rad'!G108)</f>
        <v>0.38025476557577548</v>
      </c>
      <c r="F107" s="8">
        <f t="shared" si="1"/>
        <v>2.5432909672772381</v>
      </c>
    </row>
    <row r="108" spans="2:6" ht="17.100000000000001" customHeight="1" x14ac:dyDescent="0.3">
      <c r="B108" s="7">
        <v>43720</v>
      </c>
      <c r="C108" s="8">
        <f>0.408*'5day cloud to net rad'!F109*'5day cloud to net rad'!Q109</f>
        <v>-2.0736611031858369E-2</v>
      </c>
      <c r="D108" s="8">
        <f>'5day cloud to net rad'!$I$3*900*'5day cloud to net rad'!G109*('5day cloud to net rad'!J109-'5day cloud to net rad'!K109)/('5day cloud to net rad'!E109+273)</f>
        <v>0.71016511017346762</v>
      </c>
      <c r="E108" s="8">
        <f>'5day cloud to net rad'!F109+'5day cloud to net rad'!$I$3*(1+0.34*'5day cloud to net rad'!G109)</f>
        <v>0.36328765050445089</v>
      </c>
      <c r="F108" s="8">
        <f t="shared" si="1"/>
        <v>1.8977482394028216</v>
      </c>
    </row>
    <row r="109" spans="2:6" ht="17.100000000000001" customHeight="1" x14ac:dyDescent="0.3">
      <c r="B109" s="7">
        <v>43721</v>
      </c>
      <c r="C109" s="8">
        <f>0.408*'5day cloud to net rad'!F110*'5day cloud to net rad'!Q110</f>
        <v>-2.0076933080784908E-2</v>
      </c>
      <c r="D109" s="8">
        <f>'5day cloud to net rad'!$I$3*900*'5day cloud to net rad'!G110*('5day cloud to net rad'!J110-'5day cloud to net rad'!K110)/('5day cloud to net rad'!E110+273)</f>
        <v>0.70487607208067649</v>
      </c>
      <c r="E109" s="8">
        <f>'5day cloud to net rad'!F110+'5day cloud to net rad'!$I$3*(1+0.34*'5day cloud to net rad'!G110)</f>
        <v>0.36427627947585667</v>
      </c>
      <c r="F109" s="8">
        <f t="shared" si="1"/>
        <v>1.8798894618810291</v>
      </c>
    </row>
    <row r="110" spans="2:6" ht="17.100000000000001" customHeight="1" x14ac:dyDescent="0.3">
      <c r="B110" s="7">
        <v>43722</v>
      </c>
      <c r="C110" s="8">
        <f>0.408*'5day cloud to net rad'!F111*'5day cloud to net rad'!Q111</f>
        <v>-1.8965985388479063E-2</v>
      </c>
      <c r="D110" s="8">
        <f>'5day cloud to net rad'!$I$3*900*'5day cloud to net rad'!G111*('5day cloud to net rad'!J111-'5day cloud to net rad'!K111)/('5day cloud to net rad'!E111+273)</f>
        <v>0.65902838098976502</v>
      </c>
      <c r="E110" s="8">
        <f>'5day cloud to net rad'!F111+'5day cloud to net rad'!$I$3*(1+0.34*'5day cloud to net rad'!G111)</f>
        <v>0.35367617771388071</v>
      </c>
      <c r="F110" s="8">
        <f t="shared" si="1"/>
        <v>1.8097413281792698</v>
      </c>
    </row>
    <row r="111" spans="2:6" ht="17.100000000000001" customHeight="1" x14ac:dyDescent="0.3">
      <c r="B111" s="7">
        <v>43723</v>
      </c>
      <c r="C111" s="8">
        <f>0.408*'5day cloud to net rad'!F112*'5day cloud to net rad'!Q112</f>
        <v>-2.0091620545859903E-2</v>
      </c>
      <c r="D111" s="8">
        <f>'5day cloud to net rad'!$I$3*900*'5day cloud to net rad'!G112*('5day cloud to net rad'!J112-'5day cloud to net rad'!K112)/('5day cloud to net rad'!E112+273)</f>
        <v>0.68971946042541754</v>
      </c>
      <c r="E111" s="8">
        <f>'5day cloud to net rad'!F112+'5day cloud to net rad'!$I$3*(1+0.34*'5day cloud to net rad'!G112)</f>
        <v>0.34984606345798663</v>
      </c>
      <c r="F111" s="8">
        <f t="shared" si="1"/>
        <v>1.9140642408856887</v>
      </c>
    </row>
    <row r="112" spans="2:6" ht="17.100000000000001" customHeight="1" x14ac:dyDescent="0.3">
      <c r="B112" s="7">
        <v>43724</v>
      </c>
      <c r="C112" s="8">
        <f>0.408*'5day cloud to net rad'!F113*'5day cloud to net rad'!Q113</f>
        <v>-1.9588707584925209E-2</v>
      </c>
      <c r="D112" s="8">
        <f>'5day cloud to net rad'!$I$3*900*'5day cloud to net rad'!G113*('5day cloud to net rad'!J113-'5day cloud to net rad'!K113)/('5day cloud to net rad'!E113+273)</f>
        <v>0.76448151590924285</v>
      </c>
      <c r="E112" s="8">
        <f>'5day cloud to net rad'!F113+'5day cloud to net rad'!$I$3*(1+0.34*'5day cloud to net rad'!G113)</f>
        <v>0.35910485374940598</v>
      </c>
      <c r="F112" s="8">
        <f t="shared" si="1"/>
        <v>2.0743044839046534</v>
      </c>
    </row>
    <row r="113" spans="2:6" ht="17.100000000000001" customHeight="1" x14ac:dyDescent="0.3">
      <c r="B113" s="7">
        <v>43725</v>
      </c>
      <c r="C113" s="8">
        <f>0.408*'5day cloud to net rad'!F114*'5day cloud to net rad'!Q114</f>
        <v>-0.13197356551120112</v>
      </c>
      <c r="D113" s="8">
        <f>'5day cloud to net rad'!$I$3*900*'5day cloud to net rad'!G114*('5day cloud to net rad'!J114-'5day cloud to net rad'!K114)/('5day cloud to net rad'!E114+273)</f>
        <v>0.81421317650936098</v>
      </c>
      <c r="E113" s="8">
        <f>'5day cloud to net rad'!F114+'5day cloud to net rad'!$I$3*(1+0.34*'5day cloud to net rad'!G114)</f>
        <v>0.36063867292529805</v>
      </c>
      <c r="F113" s="8">
        <f t="shared" si="1"/>
        <v>1.8917538861382113</v>
      </c>
    </row>
    <row r="114" spans="2:6" ht="17.100000000000001" customHeight="1" x14ac:dyDescent="0.3">
      <c r="B114" s="7">
        <v>43726</v>
      </c>
      <c r="C114" s="8">
        <f>0.408*'5day cloud to net rad'!F115*'5day cloud to net rad'!Q115</f>
        <v>-1.8734638119070821E-2</v>
      </c>
      <c r="D114" s="8">
        <f>'5day cloud to net rad'!$I$3*900*'5day cloud to net rad'!G115*('5day cloud to net rad'!J115-'5day cloud to net rad'!K115)/('5day cloud to net rad'!E115+273)</f>
        <v>0.92425391764659548</v>
      </c>
      <c r="E114" s="8">
        <f>'5day cloud to net rad'!F115+'5day cloud to net rad'!$I$3*(1+0.34*'5day cloud to net rad'!G115)</f>
        <v>0.37440295586671812</v>
      </c>
      <c r="F114" s="8">
        <f t="shared" si="1"/>
        <v>2.4185687247882628</v>
      </c>
    </row>
    <row r="115" spans="2:6" ht="17.100000000000001" customHeight="1" x14ac:dyDescent="0.3">
      <c r="B115" s="7">
        <v>43727</v>
      </c>
      <c r="C115" s="8">
        <f>0.408*'5day cloud to net rad'!F116*'5day cloud to net rad'!Q116</f>
        <v>-1.5354613200098892E-2</v>
      </c>
      <c r="D115" s="8">
        <f>'5day cloud to net rad'!$I$3*900*'5day cloud to net rad'!G116*('5day cloud to net rad'!J116-'5day cloud to net rad'!K116)/('5day cloud to net rad'!E116+273)</f>
        <v>0.62493649144723784</v>
      </c>
      <c r="E115" s="8">
        <f>'5day cloud to net rad'!F116+'5day cloud to net rad'!$I$3*(1+0.34*'5day cloud to net rad'!G116)</f>
        <v>0.35941742423010592</v>
      </c>
      <c r="F115" s="8">
        <f t="shared" si="1"/>
        <v>1.6960276190084567</v>
      </c>
    </row>
    <row r="116" spans="2:6" ht="17.100000000000001" customHeight="1" x14ac:dyDescent="0.3">
      <c r="B116" s="7">
        <v>43728</v>
      </c>
      <c r="C116" s="8">
        <f>0.408*'5day cloud to net rad'!F117*'5day cloud to net rad'!Q117</f>
        <v>-5.2049479752264198E-2</v>
      </c>
      <c r="D116" s="8">
        <f>'5day cloud to net rad'!$I$3*900*'5day cloud to net rad'!G117*('5day cloud to net rad'!J117-'5day cloud to net rad'!K117)/('5day cloud to net rad'!E117+273)</f>
        <v>0.77763283529735627</v>
      </c>
      <c r="E116" s="8">
        <f>'5day cloud to net rad'!F117+'5day cloud to net rad'!$I$3*(1+0.34*'5day cloud to net rad'!G117)</f>
        <v>0.36260705927292897</v>
      </c>
      <c r="F116" s="8">
        <f t="shared" si="1"/>
        <v>2.0010182840895996</v>
      </c>
    </row>
    <row r="117" spans="2:6" ht="17.100000000000001" customHeight="1" x14ac:dyDescent="0.3">
      <c r="B117" s="7">
        <v>43729</v>
      </c>
      <c r="C117" s="8">
        <f>0.408*'5day cloud to net rad'!F118*'5day cloud to net rad'!Q118</f>
        <v>-5.2695851838372318E-2</v>
      </c>
      <c r="D117" s="8">
        <f>'5day cloud to net rad'!$I$3*900*'5day cloud to net rad'!G118*('5day cloud to net rad'!J118-'5day cloud to net rad'!K118)/('5day cloud to net rad'!E118+273)</f>
        <v>0.99798108930266105</v>
      </c>
      <c r="E117" s="8">
        <f>'5day cloud to net rad'!F118+'5day cloud to net rad'!$I$3*(1+0.34*'5day cloud to net rad'!G118)</f>
        <v>0.38760892099427458</v>
      </c>
      <c r="F117" s="8">
        <f t="shared" si="1"/>
        <v>2.4387602716663266</v>
      </c>
    </row>
    <row r="118" spans="2:6" ht="17.100000000000001" customHeight="1" x14ac:dyDescent="0.3">
      <c r="B118" s="7">
        <v>43730</v>
      </c>
      <c r="C118" s="8">
        <f>0.408*'5day cloud to net rad'!F119*'5day cloud to net rad'!Q119</f>
        <v>-1.6568431820492214E-2</v>
      </c>
      <c r="D118" s="8">
        <f>'5day cloud to net rad'!$I$3*900*'5day cloud to net rad'!G119*('5day cloud to net rad'!J119-'5day cloud to net rad'!K119)/('5day cloud to net rad'!E119+273)</f>
        <v>0.66892613175857607</v>
      </c>
      <c r="E118" s="8">
        <f>'5day cloud to net rad'!F119+'5day cloud to net rad'!$I$3*(1+0.34*'5day cloud to net rad'!G119)</f>
        <v>0.34239938283465077</v>
      </c>
      <c r="F118" s="8">
        <f t="shared" si="1"/>
        <v>1.9052537260358209</v>
      </c>
    </row>
    <row r="119" spans="2:6" ht="17.100000000000001" customHeight="1" x14ac:dyDescent="0.3">
      <c r="B119" s="7">
        <v>43731</v>
      </c>
      <c r="C119" s="8">
        <f>0.408*'5day cloud to net rad'!F120*'5day cloud to net rad'!Q120</f>
        <v>-1.3898108950294585E-2</v>
      </c>
      <c r="D119" s="8">
        <f>'5day cloud to net rad'!$I$3*900*'5day cloud to net rad'!G120*('5day cloud to net rad'!J120-'5day cloud to net rad'!K120)/('5day cloud to net rad'!E120+273)</f>
        <v>0.49252027752263011</v>
      </c>
      <c r="E119" s="8">
        <f>'5day cloud to net rad'!F120+'5day cloud to net rad'!$I$3*(1+0.34*'5day cloud to net rad'!G120)</f>
        <v>0.33440994895544207</v>
      </c>
      <c r="F119" s="8">
        <f t="shared" si="1"/>
        <v>1.4312438073907567</v>
      </c>
    </row>
    <row r="120" spans="2:6" ht="17.100000000000001" customHeight="1" x14ac:dyDescent="0.3">
      <c r="B120" s="7">
        <v>43732</v>
      </c>
      <c r="C120" s="8">
        <f>0.408*'5day cloud to net rad'!F121*'5day cloud to net rad'!Q121</f>
        <v>-1.3279656413524821E-2</v>
      </c>
      <c r="D120" s="8">
        <f>'5day cloud to net rad'!$I$3*900*'5day cloud to net rad'!G121*('5day cloud to net rad'!J121-'5day cloud to net rad'!K121)/('5day cloud to net rad'!E121+273)</f>
        <v>0.27774955175432797</v>
      </c>
      <c r="E120" s="8">
        <f>'5day cloud to net rad'!F121+'5day cloud to net rad'!$I$3*(1+0.34*'5day cloud to net rad'!G121)</f>
        <v>0.30089932713953244</v>
      </c>
      <c r="F120" s="8">
        <f t="shared" si="1"/>
        <v>0.87893149464625997</v>
      </c>
    </row>
    <row r="121" spans="2:6" ht="17.100000000000001" customHeight="1" x14ac:dyDescent="0.3">
      <c r="B121" s="7">
        <v>43733</v>
      </c>
      <c r="C121" s="8">
        <f>0.408*'5day cloud to net rad'!F122*'5day cloud to net rad'!Q122</f>
        <v>-4.7585799206014967E-2</v>
      </c>
      <c r="D121" s="8">
        <f>'5day cloud to net rad'!$I$3*900*'5day cloud to net rad'!G122*('5day cloud to net rad'!J122-'5day cloud to net rad'!K122)/('5day cloud to net rad'!E122+273)</f>
        <v>0.77763283529735627</v>
      </c>
      <c r="E121" s="8">
        <f>'5day cloud to net rad'!F122+'5day cloud to net rad'!$I$3*(1+0.34*'5day cloud to net rad'!G122)</f>
        <v>0.36260705927292897</v>
      </c>
      <c r="F121" s="8">
        <f t="shared" si="1"/>
        <v>2.0133282500213152</v>
      </c>
    </row>
    <row r="122" spans="2:6" ht="17.100000000000001" customHeight="1" x14ac:dyDescent="0.3">
      <c r="B122" s="7">
        <v>43734</v>
      </c>
      <c r="C122" s="8">
        <f>0.408*'5day cloud to net rad'!F123*'5day cloud to net rad'!Q123</f>
        <v>-4.7106893881554868E-2</v>
      </c>
      <c r="D122" s="8">
        <f>'5day cloud to net rad'!$I$3*900*'5day cloud to net rad'!G123*('5day cloud to net rad'!J123-'5day cloud to net rad'!K123)/('5day cloud to net rad'!E123+273)</f>
        <v>0.99798108930266105</v>
      </c>
      <c r="E122" s="8">
        <f>'5day cloud to net rad'!F123+'5day cloud to net rad'!$I$3*(1+0.34*'5day cloud to net rad'!G123)</f>
        <v>0.38760892099427458</v>
      </c>
      <c r="F122" s="8">
        <f t="shared" si="1"/>
        <v>2.4531793359708347</v>
      </c>
    </row>
    <row r="123" spans="2:6" ht="17.100000000000001" customHeight="1" x14ac:dyDescent="0.3">
      <c r="B123" s="7">
        <v>43735</v>
      </c>
      <c r="C123" s="8">
        <f>0.408*'5day cloud to net rad'!F124*'5day cloud to net rad'!Q124</f>
        <v>-1.3205520743039271E-2</v>
      </c>
      <c r="D123" s="8">
        <f>'5day cloud to net rad'!$I$3*900*'5day cloud to net rad'!G124*('5day cloud to net rad'!J124-'5day cloud to net rad'!K124)/('5day cloud to net rad'!E124+273)</f>
        <v>0.66892613175857607</v>
      </c>
      <c r="E123" s="8">
        <f>'5day cloud to net rad'!F124+'5day cloud to net rad'!$I$3*(1+0.34*'5day cloud to net rad'!G124)</f>
        <v>0.34239938283465077</v>
      </c>
      <c r="F123" s="8">
        <f t="shared" si="1"/>
        <v>1.9150753298296481</v>
      </c>
    </row>
    <row r="124" spans="2:6" ht="17.100000000000001" customHeight="1" x14ac:dyDescent="0.3">
      <c r="B124" s="7">
        <v>43736</v>
      </c>
      <c r="C124" s="8">
        <f>0.408*'5day cloud to net rad'!F125*'5day cloud to net rad'!Q125</f>
        <v>-1.030783058018496E-2</v>
      </c>
      <c r="D124" s="8">
        <f>'5day cloud to net rad'!$I$3*900*'5day cloud to net rad'!G125*('5day cloud to net rad'!J125-'5day cloud to net rad'!K125)/('5day cloud to net rad'!E125+273)</f>
        <v>0.49252027752263011</v>
      </c>
      <c r="E124" s="8">
        <f>'5day cloud to net rad'!F125+'5day cloud to net rad'!$I$3*(1+0.34*'5day cloud to net rad'!G125)</f>
        <v>0.33440994895544207</v>
      </c>
      <c r="F124" s="8">
        <f t="shared" si="1"/>
        <v>1.4419799663517092</v>
      </c>
    </row>
    <row r="125" spans="2:6" ht="17.100000000000001" customHeight="1" x14ac:dyDescent="0.3">
      <c r="B125" s="7">
        <v>43737</v>
      </c>
      <c r="C125" s="8">
        <f>0.408*'5day cloud to net rad'!F126*'5day cloud to net rad'!Q126</f>
        <v>-1.3336394224488287E-2</v>
      </c>
      <c r="D125" s="8">
        <f>'5day cloud to net rad'!$I$3*900*'5day cloud to net rad'!G126*('5day cloud to net rad'!J126-'5day cloud to net rad'!K126)/('5day cloud to net rad'!E126+273)</f>
        <v>0.46135449627306468</v>
      </c>
      <c r="E125" s="8">
        <f>'5day cloud to net rad'!F126+'5day cloud to net rad'!$I$3*(1+0.34*'5day cloud to net rad'!G126)</f>
        <v>0.31473520520364257</v>
      </c>
      <c r="F125" s="8">
        <f t="shared" si="1"/>
        <v>1.423476289405553</v>
      </c>
    </row>
    <row r="126" spans="2:6" ht="17.100000000000001" customHeight="1" x14ac:dyDescent="0.3">
      <c r="B126" s="7">
        <v>43738</v>
      </c>
      <c r="C126" s="8">
        <f>0.408*'5day cloud to net rad'!F127*'5day cloud to net rad'!Q127</f>
        <v>-1.0851590735977613E-2</v>
      </c>
      <c r="D126" s="8">
        <f>'5day cloud to net rad'!$I$3*900*'5day cloud to net rad'!G127*('5day cloud to net rad'!J127-'5day cloud to net rad'!K127)/('5day cloud to net rad'!E127+273)</f>
        <v>0.37186961496777271</v>
      </c>
      <c r="E126" s="8">
        <f>'5day cloud to net rad'!F127+'5day cloud to net rad'!$I$3*(1+0.34*'5day cloud to net rad'!G127)</f>
        <v>0.30427685631417362</v>
      </c>
      <c r="F126" s="8">
        <f t="shared" si="1"/>
        <v>1.1864787503228138</v>
      </c>
    </row>
    <row r="127" spans="2:6" ht="17.100000000000001" customHeight="1" x14ac:dyDescent="0.3">
      <c r="B127" s="7">
        <v>43739</v>
      </c>
      <c r="C127" s="8">
        <f>0.408*'5day cloud to net rad'!F128*'5day cloud to net rad'!Q128</f>
        <v>-0.12561671982198469</v>
      </c>
      <c r="D127" s="8">
        <f>'5day cloud to net rad'!$I$3*900*'5day cloud to net rad'!G128*('5day cloud to net rad'!J128-'5day cloud to net rad'!K128)/('5day cloud to net rad'!E128+273)</f>
        <v>0.40385292687704422</v>
      </c>
      <c r="E127" s="8">
        <f>'5day cloud to net rad'!F128+'5day cloud to net rad'!$I$3*(1+0.34*'5day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3">
      <c r="B128" s="7">
        <v>43740</v>
      </c>
      <c r="C128" s="8">
        <f>0.408*'5day cloud to net rad'!F129*'5day cloud to net rad'!Q129</f>
        <v>-0.27552107386759372</v>
      </c>
      <c r="D128" s="8">
        <f>'5day cloud to net rad'!$I$3*900*'5day cloud to net rad'!G129*('5day cloud to net rad'!J129-'5day cloud to net rad'!K129)/('5day cloud to net rad'!E129+273)</f>
        <v>0.40257931086599225</v>
      </c>
      <c r="E128" s="8">
        <f>'5day cloud to net rad'!F129+'5day cloud to net rad'!$I$3*(1+0.34*'5day cloud to net rad'!G129)</f>
        <v>0.30366439939691553</v>
      </c>
      <c r="F128" s="8">
        <f t="shared" si="1"/>
        <v>0.41841663774462562</v>
      </c>
    </row>
    <row r="129" spans="2:6" ht="17.100000000000001" customHeight="1" x14ac:dyDescent="0.3">
      <c r="B129" s="7">
        <v>43741</v>
      </c>
      <c r="C129" s="8">
        <f>0.408*'5day cloud to net rad'!F130*'5day cloud to net rad'!Q130</f>
        <v>-4.6139489171654828E-2</v>
      </c>
      <c r="D129" s="8">
        <f>'5day cloud to net rad'!$I$3*900*'5day cloud to net rad'!G130*('5day cloud to net rad'!J130-'5day cloud to net rad'!K130)/('5day cloud to net rad'!E130+273)</f>
        <v>0.49832118949262044</v>
      </c>
      <c r="E129" s="8">
        <f>'5day cloud to net rad'!F130+'5day cloud to net rad'!$I$3*(1+0.34*'5day cloud to net rad'!G130)</f>
        <v>0.31792103543335493</v>
      </c>
      <c r="F129" s="8">
        <f t="shared" si="1"/>
        <v>1.4223082146942601</v>
      </c>
    </row>
    <row r="130" spans="2:6" ht="17.100000000000001" customHeight="1" x14ac:dyDescent="0.3">
      <c r="B130" s="7">
        <v>43742</v>
      </c>
      <c r="C130" s="8">
        <f>0.408*'5day cloud to net rad'!F131*'5day cloud to net rad'!Q131</f>
        <v>-1.1278767841013632E-2</v>
      </c>
      <c r="D130" s="8">
        <f>'5day cloud to net rad'!$I$3*900*'5day cloud to net rad'!G131*('5day cloud to net rad'!J131-'5day cloud to net rad'!K131)/('5day cloud to net rad'!E131+273)</f>
        <v>0.32783843852592548</v>
      </c>
      <c r="E130" s="8">
        <f>'5day cloud to net rad'!F131+'5day cloud to net rad'!$I$3*(1+0.34*'5day cloud to net rad'!G131)</f>
        <v>0.28963958031831194</v>
      </c>
      <c r="F130" s="8">
        <f t="shared" si="1"/>
        <v>1.0929434103481814</v>
      </c>
    </row>
    <row r="131" spans="2:6" ht="17.100000000000001" customHeight="1" x14ac:dyDescent="0.3">
      <c r="B131" s="7">
        <v>43743</v>
      </c>
      <c r="C131" s="8">
        <f>0.408*'5day cloud to net rad'!F132*'5day cloud to net rad'!Q132</f>
        <v>-1.0844489670171261E-2</v>
      </c>
      <c r="D131" s="8">
        <f>'5day cloud to net rad'!$I$3*900*'5day cloud to net rad'!G132*('5day cloud to net rad'!J132-'5day cloud to net rad'!K132)/('5day cloud to net rad'!E132+273)</f>
        <v>0.37339294140696649</v>
      </c>
      <c r="E131" s="8">
        <f>'5day cloud to net rad'!F132+'5day cloud to net rad'!$I$3*(1+0.34*'5day cloud to net rad'!G132)</f>
        <v>0.29455049857652132</v>
      </c>
      <c r="F131" s="8">
        <f t="shared" si="1"/>
        <v>1.2308532950678701</v>
      </c>
    </row>
    <row r="132" spans="2:6" ht="17.100000000000001" customHeight="1" x14ac:dyDescent="0.3">
      <c r="B132" s="7">
        <v>43744</v>
      </c>
      <c r="C132" s="8">
        <f>0.408*'5day cloud to net rad'!F133*'5day cloud to net rad'!Q133</f>
        <v>-9.9422663796080689E-3</v>
      </c>
      <c r="D132" s="8">
        <f>'5day cloud to net rad'!$I$3*900*'5day cloud to net rad'!G133*('5day cloud to net rad'!J133-'5day cloud to net rad'!K133)/('5day cloud to net rad'!E133+273)</f>
        <v>0.24816747959989194</v>
      </c>
      <c r="E132" s="8">
        <f>'5day cloud to net rad'!F133+'5day cloud to net rad'!$I$3*(1+0.34*'5day cloud to net rad'!G133)</f>
        <v>0.28235094354905377</v>
      </c>
      <c r="F132" s="8">
        <f t="shared" si="1"/>
        <v>0.8437202660840275</v>
      </c>
    </row>
    <row r="133" spans="2:6" ht="17.100000000000001" customHeight="1" x14ac:dyDescent="0.3">
      <c r="B133" s="7">
        <v>43745</v>
      </c>
      <c r="C133" s="8">
        <f>0.408*'5day cloud to net rad'!F134*'5day cloud to net rad'!Q134</f>
        <v>-1.1123767122236684E-2</v>
      </c>
      <c r="D133" s="8">
        <f>'5day cloud to net rad'!$I$3*900*'5day cloud to net rad'!G134*('5day cloud to net rad'!J134-'5day cloud to net rad'!K134)/('5day cloud to net rad'!E134+273)</f>
        <v>0.53506792382932</v>
      </c>
      <c r="E133" s="8">
        <f>'5day cloud to net rad'!F134+'5day cloud to net rad'!$I$3*(1+0.34*'5day cloud to net rad'!G134)</f>
        <v>0.30329468755942912</v>
      </c>
      <c r="F133" s="8">
        <f t="shared" si="1"/>
        <v>1.7275085195958764</v>
      </c>
    </row>
    <row r="134" spans="2:6" ht="17.100000000000001" customHeight="1" x14ac:dyDescent="0.3">
      <c r="B134" s="7">
        <v>43746</v>
      </c>
      <c r="C134" s="8">
        <f>0.408*'5day cloud to net rad'!F135*'5day cloud to net rad'!Q135</f>
        <v>-4.535372045400949E-2</v>
      </c>
      <c r="D134" s="8">
        <f>'5day cloud to net rad'!$I$3*900*'5day cloud to net rad'!G135*('5day cloud to net rad'!J135-'5day cloud to net rad'!K135)/('5day cloud to net rad'!E135+273)</f>
        <v>0.61556653132586747</v>
      </c>
      <c r="E134" s="8">
        <f>'5day cloud to net rad'!F135+'5day cloud to net rad'!$I$3*(1+0.34*'5day cloud to net rad'!G135)</f>
        <v>0.32348493674435647</v>
      </c>
      <c r="F134" s="8">
        <f t="shared" si="1"/>
        <v>1.7627182786643492</v>
      </c>
    </row>
    <row r="135" spans="2:6" ht="17.100000000000001" customHeight="1" x14ac:dyDescent="0.3">
      <c r="B135" s="7">
        <v>43747</v>
      </c>
      <c r="C135" s="8">
        <f>0.408*'5day cloud to net rad'!F136*'5day cloud to net rad'!Q136</f>
        <v>-4.5821938276677271E-2</v>
      </c>
      <c r="D135" s="8">
        <f>'5day cloud to net rad'!$I$3*900*'5day cloud to net rad'!G136*('5day cloud to net rad'!J136-'5day cloud to net rad'!K136)/('5day cloud to net rad'!E136+273)</f>
        <v>0.6115445678258089</v>
      </c>
      <c r="E135" s="8">
        <f>'5day cloud to net rad'!F136+'5day cloud to net rad'!$I$3*(1+0.34*'5day cloud to net rad'!G136)</f>
        <v>0.31916362284676725</v>
      </c>
      <c r="F135" s="8">
        <f t="shared" ref="F135:F198" si="2">(C135+D135)/E135</f>
        <v>1.7725160044969761</v>
      </c>
    </row>
    <row r="136" spans="2:6" ht="17.100000000000001" customHeight="1" x14ac:dyDescent="0.3">
      <c r="B136" s="7">
        <v>43748</v>
      </c>
      <c r="C136" s="8">
        <f>0.408*'5day cloud to net rad'!F137*'5day cloud to net rad'!Q137</f>
        <v>-7.3305887631575908E-3</v>
      </c>
      <c r="D136" s="8">
        <f>'5day cloud to net rad'!$I$3*900*'5day cloud to net rad'!G137*('5day cloud to net rad'!J137-'5day cloud to net rad'!K137)/('5day cloud to net rad'!E137+273)</f>
        <v>0.41313154823337306</v>
      </c>
      <c r="E136" s="8">
        <f>'5day cloud to net rad'!F137+'5day cloud to net rad'!$I$3*(1+0.34*'5day cloud to net rad'!G137)</f>
        <v>0.30040230828557868</v>
      </c>
      <c r="F136" s="8">
        <f t="shared" si="2"/>
        <v>1.3508583265759702</v>
      </c>
    </row>
    <row r="137" spans="2:6" ht="17.100000000000001" customHeight="1" x14ac:dyDescent="0.3">
      <c r="B137" s="7">
        <v>43749</v>
      </c>
      <c r="C137" s="8">
        <f>0.408*'5day cloud to net rad'!F138*'5day cloud to net rad'!Q138</f>
        <v>-6.3562881597637897E-3</v>
      </c>
      <c r="D137" s="8">
        <f>'5day cloud to net rad'!$I$3*900*'5day cloud to net rad'!G138*('5day cloud to net rad'!J138-'5day cloud to net rad'!K138)/('5day cloud to net rad'!E138+273)</f>
        <v>0.40734691745727131</v>
      </c>
      <c r="E137" s="8">
        <f>'5day cloud to net rad'!F138+'5day cloud to net rad'!$I$3*(1+0.34*'5day cloud to net rad'!G138)</f>
        <v>0.30366439939691559</v>
      </c>
      <c r="F137" s="8">
        <f t="shared" si="2"/>
        <v>1.3205058943158434</v>
      </c>
    </row>
    <row r="138" spans="2:6" ht="17.100000000000001" customHeight="1" x14ac:dyDescent="0.3">
      <c r="B138" s="7">
        <v>43750</v>
      </c>
      <c r="C138" s="8">
        <f>0.408*'5day cloud to net rad'!F139*'5day cloud to net rad'!Q139</f>
        <v>-6.0934184256531167E-3</v>
      </c>
      <c r="D138" s="8">
        <f>'5day cloud to net rad'!$I$3*900*'5day cloud to net rad'!G139*('5day cloud to net rad'!J139-'5day cloud to net rad'!K139)/('5day cloud to net rad'!E139+273)</f>
        <v>0.23222304342520811</v>
      </c>
      <c r="E138" s="8">
        <f>'5day cloud to net rad'!F139+'5day cloud to net rad'!$I$3*(1+0.34*'5day cloud to net rad'!G139)</f>
        <v>0.28559324763690713</v>
      </c>
      <c r="F138" s="8">
        <f t="shared" si="2"/>
        <v>0.79178911571133492</v>
      </c>
    </row>
    <row r="139" spans="2:6" ht="17.100000000000001" customHeight="1" x14ac:dyDescent="0.3">
      <c r="B139" s="7">
        <v>43751</v>
      </c>
      <c r="C139" s="8">
        <f>0.408*'5day cloud to net rad'!F140*'5day cloud to net rad'!Q140</f>
        <v>-4.8479527064790081E-3</v>
      </c>
      <c r="D139" s="8">
        <f>'5day cloud to net rad'!$I$3*900*'5day cloud to net rad'!G140*('5day cloud to net rad'!J140-'5day cloud to net rad'!K140)/('5day cloud to net rad'!E140+273)</f>
        <v>0.36331350531642304</v>
      </c>
      <c r="E139" s="8">
        <f>'5day cloud to net rad'!F140+'5day cloud to net rad'!$I$3*(1+0.34*'5day cloud to net rad'!G140)</f>
        <v>0.29855713799161698</v>
      </c>
      <c r="F139" s="8">
        <f t="shared" si="2"/>
        <v>1.2006597967187411</v>
      </c>
    </row>
    <row r="140" spans="2:6" ht="17.100000000000001" customHeight="1" x14ac:dyDescent="0.3">
      <c r="B140" s="7">
        <v>43752</v>
      </c>
      <c r="C140" s="8">
        <f>0.408*'5day cloud to net rad'!F141*'5day cloud to net rad'!Q141</f>
        <v>-3.7849911483445138E-2</v>
      </c>
      <c r="D140" s="8">
        <f>'5day cloud to net rad'!$I$3*900*'5day cloud to net rad'!G141*('5day cloud to net rad'!J141-'5day cloud to net rad'!K141)/('5day cloud to net rad'!E141+273)</f>
        <v>0.46468189781811137</v>
      </c>
      <c r="E140" s="8">
        <f>'5day cloud to net rad'!F141+'5day cloud to net rad'!$I$3*(1+0.34*'5day cloud to net rad'!G141)</f>
        <v>0.31076650988840959</v>
      </c>
      <c r="F140" s="8">
        <f t="shared" si="2"/>
        <v>1.3734812882119556</v>
      </c>
    </row>
    <row r="141" spans="2:6" ht="17.100000000000001" customHeight="1" x14ac:dyDescent="0.3">
      <c r="B141" s="7">
        <v>43753</v>
      </c>
      <c r="C141" s="8">
        <f>0.408*'5day cloud to net rad'!F142*'5day cloud to net rad'!Q142</f>
        <v>-3.716236370679718E-2</v>
      </c>
      <c r="D141" s="8">
        <f>'5day cloud to net rad'!$I$3*900*'5day cloud to net rad'!G142*('5day cloud to net rad'!J142-'5day cloud to net rad'!K142)/('5day cloud to net rad'!E142+273)</f>
        <v>0.48234143657969386</v>
      </c>
      <c r="E141" s="8">
        <f>'5day cloud to net rad'!F142+'5day cloud to net rad'!$I$3*(1+0.34*'5day cloud to net rad'!G142)</f>
        <v>0.3106313996049781</v>
      </c>
      <c r="F141" s="8">
        <f t="shared" si="2"/>
        <v>1.4331425394825488</v>
      </c>
    </row>
    <row r="142" spans="2:6" ht="17.100000000000001" customHeight="1" x14ac:dyDescent="0.3">
      <c r="B142" s="7">
        <v>43754</v>
      </c>
      <c r="C142" s="8">
        <f>0.408*'5day cloud to net rad'!F143*'5day cloud to net rad'!Q143</f>
        <v>-3.5362790716293398E-2</v>
      </c>
      <c r="D142" s="8">
        <f>'5day cloud to net rad'!$I$3*900*'5day cloud to net rad'!G143*('5day cloud to net rad'!J143-'5day cloud to net rad'!K143)/('5day cloud to net rad'!E143+273)</f>
        <v>0.45288352989131997</v>
      </c>
      <c r="E142" s="8">
        <f>'5day cloud to net rad'!F143+'5day cloud to net rad'!$I$3*(1+0.34*'5day cloud to net rad'!G143)</f>
        <v>0.31111236535134085</v>
      </c>
      <c r="F142" s="8">
        <f t="shared" si="2"/>
        <v>1.3420255369905281</v>
      </c>
    </row>
    <row r="143" spans="2:6" ht="17.100000000000001" customHeight="1" x14ac:dyDescent="0.3">
      <c r="B143" s="7">
        <v>43755</v>
      </c>
      <c r="C143" s="8">
        <f>0.408*'5day cloud to net rad'!F144*'5day cloud to net rad'!Q144</f>
        <v>-3.1958662217254595E-3</v>
      </c>
      <c r="D143" s="8">
        <f>'5day cloud to net rad'!$I$3*900*'5day cloud to net rad'!G144*('5day cloud to net rad'!J144-'5day cloud to net rad'!K144)/('5day cloud to net rad'!E144+273)</f>
        <v>0.5480932943430713</v>
      </c>
      <c r="E143" s="8">
        <f>'5day cloud to net rad'!F144+'5day cloud to net rad'!$I$3*(1+0.34*'5day cloud to net rad'!G144)</f>
        <v>0.31598047573228827</v>
      </c>
      <c r="F143" s="8">
        <f t="shared" si="2"/>
        <v>1.7244654969853439</v>
      </c>
    </row>
    <row r="144" spans="2:6" ht="17.100000000000001" customHeight="1" x14ac:dyDescent="0.3">
      <c r="B144" s="7">
        <v>43756</v>
      </c>
      <c r="C144" s="8">
        <f>0.408*'5day cloud to net rad'!F145*'5day cloud to net rad'!Q145</f>
        <v>-1.9236261655823168E-3</v>
      </c>
      <c r="D144" s="8">
        <f>'5day cloud to net rad'!$I$3*900*'5day cloud to net rad'!G145*('5day cloud to net rad'!J145-'5day cloud to net rad'!K145)/('5day cloud to net rad'!E145+273)</f>
        <v>0.50259602769135658</v>
      </c>
      <c r="E144" s="8">
        <f>'5day cloud to net rad'!F145+'5day cloud to net rad'!$I$3*(1+0.34*'5day cloud to net rad'!G145)</f>
        <v>0.31792928010882959</v>
      </c>
      <c r="F144" s="8">
        <f t="shared" si="2"/>
        <v>1.5747917315271822</v>
      </c>
    </row>
    <row r="145" spans="2:6" ht="17.100000000000001" customHeight="1" x14ac:dyDescent="0.3">
      <c r="B145" s="7">
        <v>43757</v>
      </c>
      <c r="C145" s="8">
        <f>0.408*'5day cloud to net rad'!F146*'5day cloud to net rad'!Q146</f>
        <v>1.2803508514370389E-3</v>
      </c>
      <c r="D145" s="8">
        <f>'5day cloud to net rad'!$I$3*900*'5day cloud to net rad'!G146*('5day cloud to net rad'!J146-'5day cloud to net rad'!K146)/('5day cloud to net rad'!E146+273)</f>
        <v>0.33609184291770772</v>
      </c>
      <c r="E145" s="8">
        <f>'5day cloud to net rad'!F146+'5day cloud to net rad'!$I$3*(1+0.34*'5day cloud to net rad'!G146)</f>
        <v>0.31548885440188201</v>
      </c>
      <c r="F145" s="8">
        <f t="shared" si="2"/>
        <v>1.0693632724640942</v>
      </c>
    </row>
    <row r="146" spans="2:6" ht="17.100000000000001" customHeight="1" x14ac:dyDescent="0.3">
      <c r="B146" s="7">
        <v>43758</v>
      </c>
      <c r="C146" s="8">
        <f>0.408*'5day cloud to net rad'!F147*'5day cloud to net rad'!Q147</f>
        <v>-6.3346413737869367E-2</v>
      </c>
      <c r="D146" s="8">
        <f>'5day cloud to net rad'!$I$3*900*'5day cloud to net rad'!G147*('5day cloud to net rad'!J147-'5day cloud to net rad'!K147)/('5day cloud to net rad'!E147+273)</f>
        <v>1.3575217085144113</v>
      </c>
      <c r="E146" s="8">
        <f>'5day cloud to net rad'!F147+'5day cloud to net rad'!$I$3*(1+0.34*'5day cloud to net rad'!G147)</f>
        <v>0.43517837996715147</v>
      </c>
      <c r="F146" s="8">
        <f t="shared" si="2"/>
        <v>2.9738961178959076</v>
      </c>
    </row>
    <row r="147" spans="2:6" ht="17.100000000000001" customHeight="1" x14ac:dyDescent="0.3">
      <c r="B147" s="7">
        <v>43759</v>
      </c>
      <c r="C147" s="8">
        <f>0.408*'5day cloud to net rad'!F148*'5day cloud to net rad'!Q148</f>
        <v>-3.0337752746929032E-2</v>
      </c>
      <c r="D147" s="8">
        <f>'5day cloud to net rad'!$I$3*900*'5day cloud to net rad'!G148*('5day cloud to net rad'!J148-'5day cloud to net rad'!K148)/('5day cloud to net rad'!E148+273)</f>
        <v>1.3235239744250846</v>
      </c>
      <c r="E147" s="8">
        <f>'5day cloud to net rad'!F148+'5day cloud to net rad'!$I$3*(1+0.34*'5day cloud to net rad'!G148)</f>
        <v>0.41954079760659341</v>
      </c>
      <c r="F147" s="8">
        <f t="shared" si="2"/>
        <v>3.0823849052477277</v>
      </c>
    </row>
    <row r="148" spans="2:6" ht="17.100000000000001" customHeight="1" x14ac:dyDescent="0.3">
      <c r="B148" s="7">
        <v>43760</v>
      </c>
      <c r="C148" s="8">
        <f>0.408*'5day cloud to net rad'!F149*'5day cloud to net rad'!Q149</f>
        <v>-6.4481244389138381E-2</v>
      </c>
      <c r="D148" s="8">
        <f>'5day cloud to net rad'!$I$3*900*'5day cloud to net rad'!G149*('5day cloud to net rad'!J149-'5day cloud to net rad'!K149)/('5day cloud to net rad'!E149+273)</f>
        <v>1.0717892391830952</v>
      </c>
      <c r="E148" s="8">
        <f>'5day cloud to net rad'!F149+'5day cloud to net rad'!$I$3*(1+0.34*'5day cloud to net rad'!G149)</f>
        <v>0.38714361485397297</v>
      </c>
      <c r="F148" s="8">
        <f t="shared" si="2"/>
        <v>2.6018974771775696</v>
      </c>
    </row>
    <row r="149" spans="2:6" ht="17.100000000000001" customHeight="1" x14ac:dyDescent="0.3">
      <c r="B149" s="7">
        <v>43761</v>
      </c>
      <c r="C149" s="8">
        <f>0.408*'5day cloud to net rad'!F150*'5day cloud to net rad'!Q150</f>
        <v>1.446910403276888E-3</v>
      </c>
      <c r="D149" s="8">
        <f>'5day cloud to net rad'!$I$3*900*'5day cloud to net rad'!G150*('5day cloud to net rad'!J150-'5day cloud to net rad'!K150)/('5day cloud to net rad'!E150+273)</f>
        <v>0.94675798054508375</v>
      </c>
      <c r="E149" s="8">
        <f>'5day cloud to net rad'!F150+'5day cloud to net rad'!$I$3*(1+0.34*'5day cloud to net rad'!G150)</f>
        <v>0.3653003632808931</v>
      </c>
      <c r="F149" s="8">
        <f t="shared" si="2"/>
        <v>2.5956855953610165</v>
      </c>
    </row>
    <row r="150" spans="2:6" ht="17.100000000000001" customHeight="1" x14ac:dyDescent="0.3">
      <c r="B150" s="7">
        <v>43762</v>
      </c>
      <c r="C150" s="8">
        <f>0.408*'5day cloud to net rad'!F151*'5day cloud to net rad'!Q151</f>
        <v>-5.9599440130345342E-2</v>
      </c>
      <c r="D150" s="8">
        <f>'5day cloud to net rad'!$I$3*900*'5day cloud to net rad'!G151*('5day cloud to net rad'!J151-'5day cloud to net rad'!K151)/('5day cloud to net rad'!E151+273)</f>
        <v>0.62811347861805433</v>
      </c>
      <c r="E150" s="8">
        <f>'5day cloud to net rad'!F151+'5day cloud to net rad'!$I$3*(1+0.34*'5day cloud to net rad'!G151)</f>
        <v>0.34382893046425717</v>
      </c>
      <c r="F150" s="8">
        <f t="shared" si="2"/>
        <v>1.6534793559112939</v>
      </c>
    </row>
    <row r="151" spans="2:6" ht="17.100000000000001" customHeight="1" x14ac:dyDescent="0.3">
      <c r="B151" s="7">
        <v>43763</v>
      </c>
      <c r="C151" s="8">
        <f>0.408*'5day cloud to net rad'!F152*'5day cloud to net rad'!Q152</f>
        <v>1.4411079285354925E-3</v>
      </c>
      <c r="D151" s="8">
        <f>'5day cloud to net rad'!$I$3*900*'5day cloud to net rad'!G152*('5day cloud to net rad'!J152-'5day cloud to net rad'!K152)/('5day cloud to net rad'!E152+273)</f>
        <v>0.47492334470367614</v>
      </c>
      <c r="E151" s="8">
        <f>'5day cloud to net rad'!F152+'5day cloud to net rad'!$I$3*(1+0.34*'5day cloud to net rad'!G152)</f>
        <v>0.31402042640533573</v>
      </c>
      <c r="F151" s="8">
        <f t="shared" si="2"/>
        <v>1.5169855607333109</v>
      </c>
    </row>
    <row r="152" spans="2:6" ht="17.100000000000001" customHeight="1" x14ac:dyDescent="0.3">
      <c r="B152" s="7">
        <v>43764</v>
      </c>
      <c r="C152" s="8">
        <f>0.408*'5day cloud to net rad'!F153*'5day cloud to net rad'!Q153</f>
        <v>1.0918994494749966E-3</v>
      </c>
      <c r="D152" s="8">
        <f>'5day cloud to net rad'!$I$3*900*'5day cloud to net rad'!G153*('5day cloud to net rad'!J153-'5day cloud to net rad'!K153)/('5day cloud to net rad'!E153+273)</f>
        <v>0.25315591249996683</v>
      </c>
      <c r="E152" s="8">
        <f>'5day cloud to net rad'!F153+'5day cloud to net rad'!$I$3*(1+0.34*'5day cloud to net rad'!G153)</f>
        <v>0.28341427490651533</v>
      </c>
      <c r="F152" s="8">
        <f t="shared" si="2"/>
        <v>0.89708894173840015</v>
      </c>
    </row>
    <row r="153" spans="2:6" ht="17.100000000000001" customHeight="1" x14ac:dyDescent="0.3">
      <c r="B153" s="7">
        <v>43765</v>
      </c>
      <c r="C153" s="8">
        <f>0.408*'5day cloud to net rad'!F154*'5day cloud to net rad'!Q154</f>
        <v>-0.12351749225186121</v>
      </c>
      <c r="D153" s="8">
        <f>'5day cloud to net rad'!$I$3*900*'5day cloud to net rad'!G154*('5day cloud to net rad'!J154-'5day cloud to net rad'!K154)/('5day cloud to net rad'!E154+273)</f>
        <v>0.34575461818978831</v>
      </c>
      <c r="E153" s="8">
        <f>'5day cloud to net rad'!F154+'5day cloud to net rad'!$I$3*(1+0.34*'5day cloud to net rad'!G154)</f>
        <v>0.29793342527471001</v>
      </c>
      <c r="F153" s="8">
        <f t="shared" si="2"/>
        <v>0.74592881189149218</v>
      </c>
    </row>
    <row r="154" spans="2:6" ht="17.100000000000001" customHeight="1" x14ac:dyDescent="0.3">
      <c r="B154" s="7">
        <v>43766</v>
      </c>
      <c r="C154" s="8">
        <f>0.408*'5day cloud to net rad'!F155*'5day cloud to net rad'!Q155</f>
        <v>-0.10243507324111344</v>
      </c>
      <c r="D154" s="8">
        <f>'5day cloud to net rad'!$I$3*900*'5day cloud to net rad'!G155*('5day cloud to net rad'!J155-'5day cloud to net rad'!K155)/('5day cloud to net rad'!E155+273)</f>
        <v>0.55154536048476943</v>
      </c>
      <c r="E154" s="8">
        <f>'5day cloud to net rad'!F155+'5day cloud to net rad'!$I$3*(1+0.34*'5day cloud to net rad'!G155)</f>
        <v>0.31360024149931098</v>
      </c>
      <c r="F154" s="8">
        <f t="shared" si="2"/>
        <v>1.4321107824932677</v>
      </c>
    </row>
    <row r="155" spans="2:6" ht="17.100000000000001" customHeight="1" x14ac:dyDescent="0.3">
      <c r="B155" s="7">
        <v>43767</v>
      </c>
      <c r="C155" s="8">
        <f>0.408*'5day cloud to net rad'!F156*'5day cloud to net rad'!Q156</f>
        <v>-6.0870746380317239E-2</v>
      </c>
      <c r="D155" s="8">
        <f>'5day cloud to net rad'!$I$3*900*'5day cloud to net rad'!G156*('5day cloud to net rad'!J156-'5day cloud to net rad'!K156)/('5day cloud to net rad'!E156+273)</f>
        <v>0.33253066515073465</v>
      </c>
      <c r="E155" s="8">
        <f>'5day cloud to net rad'!F156+'5day cloud to net rad'!$I$3*(1+0.34*'5day cloud to net rad'!G156)</f>
        <v>0.29701445279179839</v>
      </c>
      <c r="F155" s="8">
        <f t="shared" si="2"/>
        <v>0.91463535264678164</v>
      </c>
    </row>
    <row r="156" spans="2:6" ht="17.100000000000001" customHeight="1" x14ac:dyDescent="0.3">
      <c r="B156" s="7">
        <v>43768</v>
      </c>
      <c r="C156" s="8">
        <f>0.408*'5day cloud to net rad'!F157*'5day cloud to net rad'!Q157</f>
        <v>1.7720286160961918E-3</v>
      </c>
      <c r="D156" s="8">
        <f>'5day cloud to net rad'!$I$3*900*'5day cloud to net rad'!G157*('5day cloud to net rad'!J157-'5day cloud to net rad'!K157)/('5day cloud to net rad'!E157+273)</f>
        <v>0.47492334470367614</v>
      </c>
      <c r="E156" s="8">
        <f>'5day cloud to net rad'!F157+'5day cloud to net rad'!$I$3*(1+0.34*'5day cloud to net rad'!G157)</f>
        <v>0.31402042640533573</v>
      </c>
      <c r="F156" s="8">
        <f t="shared" si="2"/>
        <v>1.5180393797200209</v>
      </c>
    </row>
    <row r="157" spans="2:6" ht="17.100000000000001" customHeight="1" x14ac:dyDescent="0.3">
      <c r="B157" s="7">
        <v>43769</v>
      </c>
      <c r="C157" s="8">
        <f>0.408*'5day cloud to net rad'!F158*'5day cloud to net rad'!Q158</f>
        <v>2.1922105320995532E-3</v>
      </c>
      <c r="D157" s="8">
        <f>'5day cloud to net rad'!$I$3*900*'5day cloud to net rad'!G158*('5day cloud to net rad'!J158-'5day cloud to net rad'!K158)/('5day cloud to net rad'!E158+273)</f>
        <v>0.25315591249996683</v>
      </c>
      <c r="E157" s="8">
        <f>'5day cloud to net rad'!F158+'5day cloud to net rad'!$I$3*(1+0.34*'5day cloud to net rad'!G158)</f>
        <v>0.28341427490651533</v>
      </c>
      <c r="F157" s="8">
        <f t="shared" si="2"/>
        <v>0.900971283525833</v>
      </c>
    </row>
    <row r="158" spans="2:6" ht="17.100000000000001" customHeight="1" x14ac:dyDescent="0.3">
      <c r="B158" s="7">
        <v>43770</v>
      </c>
      <c r="C158" s="8">
        <f>0.408*'5day cloud to net rad'!F159*'5day cloud to net rad'!Q159</f>
        <v>-0.1172935804321323</v>
      </c>
      <c r="D158" s="8">
        <f>'5day cloud to net rad'!$I$3*900*'5day cloud to net rad'!G159*('5day cloud to net rad'!J159-'5day cloud to net rad'!K159)/('5day cloud to net rad'!E159+273)</f>
        <v>0.34575461818978831</v>
      </c>
      <c r="E158" s="8">
        <f>'5day cloud to net rad'!F159+'5day cloud to net rad'!$I$3*(1+0.34*'5day cloud to net rad'!G159)</f>
        <v>0.29793342527471001</v>
      </c>
      <c r="F158" s="8">
        <f t="shared" si="2"/>
        <v>0.76681908901964646</v>
      </c>
    </row>
    <row r="159" spans="2:6" ht="17.100000000000001" customHeight="1" x14ac:dyDescent="0.3">
      <c r="B159" s="7">
        <v>43771</v>
      </c>
      <c r="C159" s="8">
        <f>0.408*'5day cloud to net rad'!F160*'5day cloud to net rad'!Q160</f>
        <v>-9.9048186204448038E-2</v>
      </c>
      <c r="D159" s="8">
        <f>'5day cloud to net rad'!$I$3*900*'5day cloud to net rad'!G160*('5day cloud to net rad'!J160-'5day cloud to net rad'!K160)/('5day cloud to net rad'!E160+273)</f>
        <v>0.55154536048476943</v>
      </c>
      <c r="E159" s="8">
        <f>'5day cloud to net rad'!F160+'5day cloud to net rad'!$I$3*(1+0.34*'5day cloud to net rad'!G160)</f>
        <v>0.31360024149931098</v>
      </c>
      <c r="F159" s="8">
        <f t="shared" si="2"/>
        <v>1.4429107966146626</v>
      </c>
    </row>
    <row r="160" spans="2:6" ht="17.100000000000001" customHeight="1" x14ac:dyDescent="0.3">
      <c r="B160" s="7">
        <v>43772</v>
      </c>
      <c r="C160" s="8">
        <f>0.408*'5day cloud to net rad'!F161*'5day cloud to net rad'!Q161</f>
        <v>-0.26923082984626445</v>
      </c>
      <c r="D160" s="8">
        <f>'5day cloud to net rad'!$I$3*900*'5day cloud to net rad'!G161*('5day cloud to net rad'!J161-'5day cloud to net rad'!K161)/('5day cloud to net rad'!E161+273)</f>
        <v>0.64938041973414651</v>
      </c>
      <c r="E160" s="8">
        <f>'5day cloud to net rad'!F161+'5day cloud to net rad'!$I$3*(1+0.34*'5day cloud to net rad'!G161)</f>
        <v>0.31229037607694721</v>
      </c>
      <c r="F160" s="8">
        <f t="shared" si="2"/>
        <v>1.2172952450965526</v>
      </c>
    </row>
    <row r="161" spans="2:6" ht="17.100000000000001" customHeight="1" x14ac:dyDescent="0.3">
      <c r="B161" s="7">
        <v>43773</v>
      </c>
      <c r="C161" s="8">
        <f>0.408*'5day cloud to net rad'!F162*'5day cloud to net rad'!Q162</f>
        <v>-0.1843102229804344</v>
      </c>
      <c r="D161" s="8">
        <f>'5day cloud to net rad'!$I$3*900*'5day cloud to net rad'!G162*('5day cloud to net rad'!J162-'5day cloud to net rad'!K162)/('5day cloud to net rad'!E162+273)</f>
        <v>0.48178561427132516</v>
      </c>
      <c r="E161" s="8">
        <f>'5day cloud to net rad'!F162+'5day cloud to net rad'!$I$3*(1+0.34*'5day cloud to net rad'!G162)</f>
        <v>0.30340073576180088</v>
      </c>
      <c r="F161" s="8">
        <f t="shared" si="2"/>
        <v>0.98047023697542346</v>
      </c>
    </row>
    <row r="162" spans="2:6" ht="17.100000000000001" customHeight="1" x14ac:dyDescent="0.3">
      <c r="B162" s="7">
        <v>43774</v>
      </c>
      <c r="C162" s="8">
        <f>0.408*'5day cloud to net rad'!F163*'5day cloud to net rad'!Q163</f>
        <v>-0.16849657911193047</v>
      </c>
      <c r="D162" s="8">
        <f>'5day cloud to net rad'!$I$3*900*'5day cloud to net rad'!G163*('5day cloud to net rad'!J163-'5day cloud to net rad'!K163)/('5day cloud to net rad'!E163+273)</f>
        <v>0.39610473964419651</v>
      </c>
      <c r="E162" s="8">
        <f>'5day cloud to net rad'!F163+'5day cloud to net rad'!$I$3*(1+0.34*'5day cloud to net rad'!G163)</f>
        <v>0.29371793343519104</v>
      </c>
      <c r="F162" s="8">
        <f t="shared" si="2"/>
        <v>0.77492088368682421</v>
      </c>
    </row>
    <row r="163" spans="2:6" ht="17.100000000000001" customHeight="1" x14ac:dyDescent="0.3">
      <c r="B163" s="7">
        <v>43775</v>
      </c>
      <c r="C163" s="8">
        <f>0.408*'5day cloud to net rad'!F164*'5day cloud to net rad'!Q164</f>
        <v>-8.807427064878523E-2</v>
      </c>
      <c r="D163" s="8">
        <f>'5day cloud to net rad'!$I$3*900*'5day cloud to net rad'!G164*('5day cloud to net rad'!J164-'5day cloud to net rad'!K164)/('5day cloud to net rad'!E164+273)</f>
        <v>0.41507834054818243</v>
      </c>
      <c r="E163" s="8">
        <f>'5day cloud to net rad'!F164+'5day cloud to net rad'!$I$3*(1+0.34*'5day cloud to net rad'!G164)</f>
        <v>0.29695340247110874</v>
      </c>
      <c r="F163" s="8">
        <f t="shared" si="2"/>
        <v>1.1011965755509812</v>
      </c>
    </row>
    <row r="164" spans="2:6" ht="17.100000000000001" customHeight="1" x14ac:dyDescent="0.3">
      <c r="B164" s="7">
        <v>43776</v>
      </c>
      <c r="C164" s="8">
        <f>0.408*'5day cloud to net rad'!F165*'5day cloud to net rad'!Q165</f>
        <v>-0.12274265478721866</v>
      </c>
      <c r="D164" s="8">
        <f>'5day cloud to net rad'!$I$3*900*'5day cloud to net rad'!G165*('5day cloud to net rad'!J165-'5day cloud to net rad'!K165)/('5day cloud to net rad'!E165+273)</f>
        <v>0.45167511813049105</v>
      </c>
      <c r="E164" s="8">
        <f>'5day cloud to net rad'!F165+'5day cloud to net rad'!$I$3*(1+0.34*'5day cloud to net rad'!G165)</f>
        <v>0.29891774370482005</v>
      </c>
      <c r="F164" s="8">
        <f t="shared" si="2"/>
        <v>1.1004113013381092</v>
      </c>
    </row>
    <row r="165" spans="2:6" ht="17.100000000000001" customHeight="1" x14ac:dyDescent="0.3">
      <c r="B165" s="7">
        <v>43777</v>
      </c>
      <c r="C165" s="8">
        <f>0.408*'5day cloud to net rad'!F166*'5day cloud to net rad'!Q166</f>
        <v>-0.17741119275452039</v>
      </c>
      <c r="D165" s="8">
        <f>'5day cloud to net rad'!$I$3*900*'5day cloud to net rad'!G166*('5day cloud to net rad'!J166-'5day cloud to net rad'!K166)/('5day cloud to net rad'!E166+273)</f>
        <v>0.45668433605868725</v>
      </c>
      <c r="E165" s="8">
        <f>'5day cloud to net rad'!F166+'5day cloud to net rad'!$I$3*(1+0.34*'5day cloud to net rad'!G166)</f>
        <v>0.28578758855681308</v>
      </c>
      <c r="F165" s="8">
        <f t="shared" si="2"/>
        <v>0.97720528982541455</v>
      </c>
    </row>
    <row r="166" spans="2:6" ht="17.100000000000001" customHeight="1" x14ac:dyDescent="0.3">
      <c r="B166" s="7">
        <v>43778</v>
      </c>
      <c r="C166" s="8">
        <f>0.408*'5day cloud to net rad'!F167*'5day cloud to net rad'!Q167</f>
        <v>-0.20411932902384874</v>
      </c>
      <c r="D166" s="8">
        <f>'5day cloud to net rad'!$I$3*900*'5day cloud to net rad'!G167*('5day cloud to net rad'!J167-'5day cloud to net rad'!K167)/('5day cloud to net rad'!E167+273)</f>
        <v>0.71371553142462907</v>
      </c>
      <c r="E166" s="8">
        <f>'5day cloud to net rad'!F167+'5day cloud to net rad'!$I$3*(1+0.34*'5day cloud to net rad'!G167)</f>
        <v>0.29653874566388533</v>
      </c>
      <c r="F166" s="8">
        <f t="shared" si="2"/>
        <v>1.7184810074646601</v>
      </c>
    </row>
    <row r="167" spans="2:6" ht="17.100000000000001" customHeight="1" x14ac:dyDescent="0.3">
      <c r="B167" s="7">
        <v>43779</v>
      </c>
      <c r="C167" s="8">
        <f>0.408*'5day cloud to net rad'!F168*'5day cloud to net rad'!Q168</f>
        <v>-0.13692928854023956</v>
      </c>
      <c r="D167" s="8">
        <f>'5day cloud to net rad'!$I$3*900*'5day cloud to net rad'!G168*('5day cloud to net rad'!J168-'5day cloud to net rad'!K168)/('5day cloud to net rad'!E168+273)</f>
        <v>0.57275491032556325</v>
      </c>
      <c r="E167" s="8">
        <f>'5day cloud to net rad'!F168+'5day cloud to net rad'!$I$3*(1+0.34*'5day cloud to net rad'!G168)</f>
        <v>0.30134319973642659</v>
      </c>
      <c r="F167" s="8">
        <f t="shared" si="2"/>
        <v>1.4462766114069399</v>
      </c>
    </row>
    <row r="168" spans="2:6" ht="17.100000000000001" customHeight="1" x14ac:dyDescent="0.3">
      <c r="B168" s="7">
        <v>43780</v>
      </c>
      <c r="C168" s="8">
        <f>0.408*'5day cloud to net rad'!F169*'5day cloud to net rad'!Q169</f>
        <v>-0.16218113539462309</v>
      </c>
      <c r="D168" s="8">
        <f>'5day cloud to net rad'!$I$3*900*'5day cloud to net rad'!G169*('5day cloud to net rad'!J169-'5day cloud to net rad'!K169)/('5day cloud to net rad'!E169+273)</f>
        <v>0.51624999554296613</v>
      </c>
      <c r="E168" s="8">
        <f>'5day cloud to net rad'!F169+'5day cloud to net rad'!$I$3*(1+0.34*'5day cloud to net rad'!G169)</f>
        <v>0.29989076891711158</v>
      </c>
      <c r="F168" s="8">
        <f t="shared" si="2"/>
        <v>1.1806594161829838</v>
      </c>
    </row>
    <row r="169" spans="2:6" ht="17.100000000000001" customHeight="1" x14ac:dyDescent="0.3">
      <c r="B169" s="7">
        <v>43781</v>
      </c>
      <c r="C169" s="8">
        <f>0.408*'5day cloud to net rad'!F170*'5day cloud to net rad'!Q170</f>
        <v>-0.27753572638238627</v>
      </c>
      <c r="D169" s="8">
        <f>'5day cloud to net rad'!$I$3*900*'5day cloud to net rad'!G170*('5day cloud to net rad'!J170-'5day cloud to net rad'!K170)/('5day cloud to net rad'!E170+273)</f>
        <v>0.59678623166882783</v>
      </c>
      <c r="E169" s="8">
        <f>'5day cloud to net rad'!F170+'5day cloud to net rad'!$I$3*(1+0.34*'5day cloud to net rad'!G170)</f>
        <v>0.29417586688755831</v>
      </c>
      <c r="F169" s="8">
        <f t="shared" si="2"/>
        <v>1.085236898132325</v>
      </c>
    </row>
    <row r="170" spans="2:6" ht="17.100000000000001" customHeight="1" x14ac:dyDescent="0.3">
      <c r="B170" s="7">
        <v>43782</v>
      </c>
      <c r="C170" s="8">
        <f>0.408*'5day cloud to net rad'!F171*'5day cloud to net rad'!Q171</f>
        <v>-0.18951866803220971</v>
      </c>
      <c r="D170" s="8">
        <f>'5day cloud to net rad'!$I$3*900*'5day cloud to net rad'!G171*('5day cloud to net rad'!J171-'5day cloud to net rad'!K171)/('5day cloud to net rad'!E171+273)</f>
        <v>0.51419363994957501</v>
      </c>
      <c r="E170" s="8">
        <f>'5day cloud to net rad'!F171+'5day cloud to net rad'!$I$3*(1+0.34*'5day cloud to net rad'!G171)</f>
        <v>0.29511789432463004</v>
      </c>
      <c r="F170" s="8">
        <f t="shared" si="2"/>
        <v>1.1001534578591918</v>
      </c>
    </row>
    <row r="171" spans="2:6" ht="17.100000000000001" customHeight="1" x14ac:dyDescent="0.3">
      <c r="B171" s="7">
        <v>43783</v>
      </c>
      <c r="C171" s="8">
        <f>0.408*'5day cloud to net rad'!F172*'5day cloud to net rad'!Q172</f>
        <v>-0.2524938757335497</v>
      </c>
      <c r="D171" s="8">
        <f>'5day cloud to net rad'!$I$3*900*'5day cloud to net rad'!G172*('5day cloud to net rad'!J172-'5day cloud to net rad'!K172)/('5day cloud to net rad'!E172+273)</f>
        <v>0.64751655389202933</v>
      </c>
      <c r="E171" s="8">
        <f>'5day cloud to net rad'!F172+'5day cloud to net rad'!$I$3*(1+0.34*'5day cloud to net rad'!G172)</f>
        <v>0.29464636114186699</v>
      </c>
      <c r="F171" s="8">
        <f t="shared" si="2"/>
        <v>1.3406670852055194</v>
      </c>
    </row>
    <row r="172" spans="2:6" ht="17.100000000000001" customHeight="1" x14ac:dyDescent="0.3">
      <c r="B172" s="7">
        <v>43784</v>
      </c>
      <c r="C172" s="8">
        <f>0.408*'5day cloud to net rad'!F173*'5day cloud to net rad'!Q173</f>
        <v>-0.23740655851685746</v>
      </c>
      <c r="D172" s="8">
        <f>'5day cloud to net rad'!$I$3*900*'5day cloud to net rad'!G173*('5day cloud to net rad'!J173-'5day cloud to net rad'!K173)/('5day cloud to net rad'!E173+273)</f>
        <v>0.66330742247078034</v>
      </c>
      <c r="E172" s="8">
        <f>'5day cloud to net rad'!F173+'5day cloud to net rad'!$I$3*(1+0.34*'5day cloud to net rad'!G173)</f>
        <v>0.30002767659661567</v>
      </c>
      <c r="F172" s="8">
        <f t="shared" si="2"/>
        <v>1.419538586523611</v>
      </c>
    </row>
    <row r="173" spans="2:6" ht="17.100000000000001" customHeight="1" x14ac:dyDescent="0.3">
      <c r="B173" s="7">
        <v>43785</v>
      </c>
      <c r="C173" s="8">
        <f>0.408*'5day cloud to net rad'!F174*'5day cloud to net rad'!Q174</f>
        <v>-0.16057904292275613</v>
      </c>
      <c r="D173" s="8">
        <f>'5day cloud to net rad'!$I$3*900*'5day cloud to net rad'!G174*('5day cloud to net rad'!J174-'5day cloud to net rad'!K174)/('5day cloud to net rad'!E174+273)</f>
        <v>0.57692485154058426</v>
      </c>
      <c r="E173" s="8">
        <f>'5day cloud to net rad'!F174+'5day cloud to net rad'!$I$3*(1+0.34*'5day cloud to net rad'!G174)</f>
        <v>0.30049817085092434</v>
      </c>
      <c r="F173" s="8">
        <f t="shared" si="2"/>
        <v>1.3855186121062122</v>
      </c>
    </row>
    <row r="174" spans="2:6" ht="17.100000000000001" customHeight="1" x14ac:dyDescent="0.3">
      <c r="B174" s="7">
        <v>43786</v>
      </c>
      <c r="C174" s="8">
        <f>0.408*'5day cloud to net rad'!F175*'5day cloud to net rad'!Q175</f>
        <v>-0.14778408030249657</v>
      </c>
      <c r="D174" s="8">
        <f>'5day cloud to net rad'!$I$3*900*'5day cloud to net rad'!G175*('5day cloud to net rad'!J175-'5day cloud to net rad'!K175)/('5day cloud to net rad'!E175+273)</f>
        <v>0.61376230942476184</v>
      </c>
      <c r="E174" s="8">
        <f>'5day cloud to net rad'!F175+'5day cloud to net rad'!$I$3*(1+0.34*'5day cloud to net rad'!G175)</f>
        <v>0.29500618426317343</v>
      </c>
      <c r="F174" s="8">
        <f t="shared" si="2"/>
        <v>1.5795541042169088</v>
      </c>
    </row>
    <row r="175" spans="2:6" ht="17.100000000000001" customHeight="1" x14ac:dyDescent="0.3">
      <c r="B175" s="7">
        <v>43787</v>
      </c>
      <c r="C175" s="8">
        <f>0.408*'5day cloud to net rad'!F176*'5day cloud to net rad'!Q176</f>
        <v>-0.25469099158229364</v>
      </c>
      <c r="D175" s="8">
        <f>'5day cloud to net rad'!$I$3*900*'5day cloud to net rad'!G176*('5day cloud to net rad'!J176-'5day cloud to net rad'!K176)/('5day cloud to net rad'!E176+273)</f>
        <v>0.52205756940021664</v>
      </c>
      <c r="E175" s="8">
        <f>'5day cloud to net rad'!F176+'5day cloud to net rad'!$I$3*(1+0.34*'5day cloud to net rad'!G176)</f>
        <v>0.26990613793398904</v>
      </c>
      <c r="F175" s="8">
        <f t="shared" si="2"/>
        <v>0.99059095085608184</v>
      </c>
    </row>
    <row r="176" spans="2:6" ht="17.100000000000001" customHeight="1" x14ac:dyDescent="0.3">
      <c r="B176" s="7">
        <v>43788</v>
      </c>
      <c r="C176" s="8">
        <f>0.408*'5day cloud to net rad'!F177*'5day cloud to net rad'!Q177</f>
        <v>-0.28228225782631772</v>
      </c>
      <c r="D176" s="8">
        <f>'5day cloud to net rad'!$I$3*900*'5day cloud to net rad'!G177*('5day cloud to net rad'!J177-'5day cloud to net rad'!K177)/('5day cloud to net rad'!E177+273)</f>
        <v>0.76336722170518723</v>
      </c>
      <c r="E176" s="8">
        <f>'5day cloud to net rad'!F177+'5day cloud to net rad'!$I$3*(1+0.34*'5day cloud to net rad'!G177)</f>
        <v>0.2855096340243074</v>
      </c>
      <c r="F176" s="8">
        <f t="shared" si="2"/>
        <v>1.6850043100048646</v>
      </c>
    </row>
    <row r="177" spans="2:6" ht="17.100000000000001" customHeight="1" x14ac:dyDescent="0.3">
      <c r="B177" s="7">
        <v>43789</v>
      </c>
      <c r="C177" s="8">
        <f>0.408*'5day cloud to net rad'!F178*'5day cloud to net rad'!Q178</f>
        <v>-0.19249449283377706</v>
      </c>
      <c r="D177" s="8">
        <f>'5day cloud to net rad'!$I$3*900*'5day cloud to net rad'!G178*('5day cloud to net rad'!J178-'5day cloud to net rad'!K178)/('5day cloud to net rad'!E178+273)</f>
        <v>0.59260908164477222</v>
      </c>
      <c r="E177" s="8">
        <f>'5day cloud to net rad'!F178+'5day cloud to net rad'!$I$3*(1+0.34*'5day cloud to net rad'!G178)</f>
        <v>0.29356226335673918</v>
      </c>
      <c r="F177" s="8">
        <f t="shared" si="2"/>
        <v>1.3629632917933077</v>
      </c>
    </row>
    <row r="178" spans="2:6" ht="17.100000000000001" customHeight="1" x14ac:dyDescent="0.3">
      <c r="B178" s="7">
        <v>43790</v>
      </c>
      <c r="C178" s="8">
        <f>0.408*'5day cloud to net rad'!F179*'5day cloud to net rad'!Q179</f>
        <v>-0.13864483151947704</v>
      </c>
      <c r="D178" s="8">
        <f>'5day cloud to net rad'!$I$3*900*'5day cloud to net rad'!G179*('5day cloud to net rad'!J179-'5day cloud to net rad'!K179)/('5day cloud to net rad'!E179+273)</f>
        <v>0.60073535850129056</v>
      </c>
      <c r="E178" s="8">
        <f>'5day cloud to net rad'!F179+'5day cloud to net rad'!$I$3*(1+0.34*'5day cloud to net rad'!G179)</f>
        <v>0.28682717156866078</v>
      </c>
      <c r="F178" s="8">
        <f t="shared" si="2"/>
        <v>1.6110416752172942</v>
      </c>
    </row>
    <row r="179" spans="2:6" ht="17.100000000000001" customHeight="1" x14ac:dyDescent="0.3">
      <c r="B179" s="7">
        <v>43791</v>
      </c>
      <c r="C179" s="8">
        <f>0.408*'5day cloud to net rad'!F180*'5day cloud to net rad'!Q180</f>
        <v>-0.16987924943907765</v>
      </c>
      <c r="D179" s="8">
        <f>'5day cloud to net rad'!$I$3*900*'5day cloud to net rad'!G180*('5day cloud to net rad'!J180-'5day cloud to net rad'!K180)/('5day cloud to net rad'!E180+273)</f>
        <v>0.54565539914736505</v>
      </c>
      <c r="E179" s="8">
        <f>'5day cloud to net rad'!F180+'5day cloud to net rad'!$I$3*(1+0.34*'5day cloud to net rad'!G180)</f>
        <v>0.28118128301253986</v>
      </c>
      <c r="F179" s="8">
        <f t="shared" si="2"/>
        <v>1.3364195001967074</v>
      </c>
    </row>
    <row r="180" spans="2:6" ht="17.100000000000001" customHeight="1" x14ac:dyDescent="0.3">
      <c r="B180" s="7">
        <v>43792</v>
      </c>
      <c r="C180" s="8">
        <f>0.408*'5day cloud to net rad'!F181*'5day cloud to net rad'!Q181</f>
        <v>-0.29116412507644668</v>
      </c>
      <c r="D180" s="8">
        <f>'5day cloud to net rad'!$I$3*900*'5day cloud to net rad'!G181*('5day cloud to net rad'!J181-'5day cloud to net rad'!K181)/('5day cloud to net rad'!E181+273)</f>
        <v>0.56479433529227008</v>
      </c>
      <c r="E180" s="8">
        <f>'5day cloud to net rad'!F181+'5day cloud to net rad'!$I$3*(1+0.34*'5day cloud to net rad'!G181)</f>
        <v>0.28139008332890941</v>
      </c>
      <c r="F180" s="8">
        <f t="shared" si="2"/>
        <v>0.97242307539311645</v>
      </c>
    </row>
    <row r="181" spans="2:6" ht="17.100000000000001" customHeight="1" x14ac:dyDescent="0.3">
      <c r="B181" s="7">
        <v>43793</v>
      </c>
      <c r="C181" s="8">
        <f>0.408*'5day cloud to net rad'!F182*'5day cloud to net rad'!Q182</f>
        <v>-0.28114449132003927</v>
      </c>
      <c r="D181" s="8">
        <f>'5day cloud to net rad'!$I$3*900*'5day cloud to net rad'!G182*('5day cloud to net rad'!J182-'5day cloud to net rad'!K182)/('5day cloud to net rad'!E182+273)</f>
        <v>0.68009137198084402</v>
      </c>
      <c r="E181" s="8">
        <f>'5day cloud to net rad'!F182+'5day cloud to net rad'!$I$3*(1+0.34*'5day cloud to net rad'!G182)</f>
        <v>0.2899359943482081</v>
      </c>
      <c r="F181" s="8">
        <f t="shared" si="2"/>
        <v>1.3759825907702803</v>
      </c>
    </row>
    <row r="182" spans="2:6" ht="17.100000000000001" customHeight="1" x14ac:dyDescent="0.3">
      <c r="B182" s="7">
        <v>43794</v>
      </c>
      <c r="C182" s="8">
        <f>0.408*'5day cloud to net rad'!F183*'5day cloud to net rad'!Q183</f>
        <v>-0.17300215878666844</v>
      </c>
      <c r="D182" s="8">
        <f>'5day cloud to net rad'!$I$3*900*'5day cloud to net rad'!G183*('5day cloud to net rad'!J183-'5day cloud to net rad'!K183)/('5day cloud to net rad'!E183+273)</f>
        <v>0.73105761035312233</v>
      </c>
      <c r="E182" s="8">
        <f>'5day cloud to net rad'!F183+'5day cloud to net rad'!$I$3*(1+0.34*'5day cloud to net rad'!G183)</f>
        <v>0.29312012877641258</v>
      </c>
      <c r="F182" s="8">
        <f t="shared" si="2"/>
        <v>1.9038455458380676</v>
      </c>
    </row>
    <row r="183" spans="2:6" ht="17.100000000000001" customHeight="1" x14ac:dyDescent="0.3">
      <c r="B183" s="7">
        <v>43795</v>
      </c>
      <c r="C183" s="8">
        <f>0.408*'5day cloud to net rad'!F184*'5day cloud to net rad'!Q184</f>
        <v>-0.23198362931624744</v>
      </c>
      <c r="D183" s="8">
        <f>'5day cloud to net rad'!$I$3*900*'5day cloud to net rad'!G184*('5day cloud to net rad'!J184-'5day cloud to net rad'!K184)/('5day cloud to net rad'!E184+273)</f>
        <v>0.92628455113969344</v>
      </c>
      <c r="E183" s="8">
        <f>'5day cloud to net rad'!F184+'5day cloud to net rad'!$I$3*(1+0.34*'5day cloud to net rad'!G184)</f>
        <v>0.30030131050186215</v>
      </c>
      <c r="F183" s="8">
        <f t="shared" si="2"/>
        <v>2.3120142921225799</v>
      </c>
    </row>
    <row r="184" spans="2:6" ht="17.100000000000001" customHeight="1" x14ac:dyDescent="0.3">
      <c r="B184" s="7">
        <v>43796</v>
      </c>
      <c r="C184" s="8">
        <f>0.408*'5day cloud to net rad'!F185*'5day cloud to net rad'!Q185</f>
        <v>-0.25621054302642465</v>
      </c>
      <c r="D184" s="8">
        <f>'5day cloud to net rad'!$I$3*900*'5day cloud to net rad'!G185*('5day cloud to net rad'!J185-'5day cloud to net rad'!K185)/('5day cloud to net rad'!E185+273)</f>
        <v>0.78941288457725711</v>
      </c>
      <c r="E184" s="8">
        <f>'5day cloud to net rad'!F185+'5day cloud to net rad'!$I$3*(1+0.34*'5day cloud to net rad'!G185)</f>
        <v>0.30494160730983771</v>
      </c>
      <c r="F184" s="8">
        <f t="shared" si="2"/>
        <v>1.7485391588726988</v>
      </c>
    </row>
    <row r="185" spans="2:6" ht="17.100000000000001" customHeight="1" x14ac:dyDescent="0.3">
      <c r="B185" s="7">
        <v>43797</v>
      </c>
      <c r="C185" s="8">
        <f>0.408*'5day cloud to net rad'!F186*'5day cloud to net rad'!Q186</f>
        <v>-0.17502982729037633</v>
      </c>
      <c r="D185" s="8">
        <f>'5day cloud to net rad'!$I$3*900*'5day cloud to net rad'!G186*('5day cloud to net rad'!J186-'5day cloud to net rad'!K186)/('5day cloud to net rad'!E186+273)</f>
        <v>0.66024755922458955</v>
      </c>
      <c r="E185" s="8">
        <f>'5day cloud to net rad'!F186+'5day cloud to net rad'!$I$3*(1+0.34*'5day cloud to net rad'!G186)</f>
        <v>0.28993599434820805</v>
      </c>
      <c r="F185" s="8">
        <f t="shared" si="2"/>
        <v>1.6735339571239136</v>
      </c>
    </row>
    <row r="186" spans="2:6" ht="17.100000000000001" customHeight="1" x14ac:dyDescent="0.3">
      <c r="B186" s="7">
        <v>43798</v>
      </c>
      <c r="C186" s="8">
        <f>0.408*'5day cloud to net rad'!F187*'5day cloud to net rad'!Q187</f>
        <v>-0.1935560145734912</v>
      </c>
      <c r="D186" s="8">
        <f>'5day cloud to net rad'!$I$3*900*'5day cloud to net rad'!G187*('5day cloud to net rad'!J187-'5day cloud to net rad'!K187)/('5day cloud to net rad'!E187+273)</f>
        <v>0.92626299718861516</v>
      </c>
      <c r="E186" s="8">
        <f>'5day cloud to net rad'!F187+'5day cloud to net rad'!$I$3*(1+0.34*'5day cloud to net rad'!G187)</f>
        <v>0.30298689595634054</v>
      </c>
      <c r="F186" s="8">
        <f t="shared" si="2"/>
        <v>2.4182794450645311</v>
      </c>
    </row>
    <row r="187" spans="2:6" ht="17.100000000000001" customHeight="1" x14ac:dyDescent="0.3">
      <c r="B187" s="7">
        <v>43799</v>
      </c>
      <c r="C187" s="8">
        <f>0.408*'5day cloud to net rad'!F188*'5day cloud to net rad'!Q188</f>
        <v>-0.15313159022462694</v>
      </c>
      <c r="D187" s="8">
        <f>'5day cloud to net rad'!$I$3*900*'5day cloud to net rad'!G188*('5day cloud to net rad'!J188-'5day cloud to net rad'!K188)/('5day cloud to net rad'!E188+273)</f>
        <v>0.90737104376189637</v>
      </c>
      <c r="E187" s="8">
        <f>'5day cloud to net rad'!F188+'5day cloud to net rad'!$I$3*(1+0.34*'5day cloud to net rad'!G188)</f>
        <v>0.30119251737786734</v>
      </c>
      <c r="F187" s="8">
        <f t="shared" si="2"/>
        <v>2.5041772621164511</v>
      </c>
    </row>
    <row r="188" spans="2:6" ht="17.100000000000001" customHeight="1" x14ac:dyDescent="0.3">
      <c r="B188" s="7">
        <v>43800</v>
      </c>
      <c r="C188" s="8">
        <f>0.408*'5day cloud to net rad'!F189*'5day cloud to net rad'!Q189</f>
        <v>-3.4966024495546629E-4</v>
      </c>
      <c r="D188" s="8">
        <f>'5day cloud to net rad'!$I$3*900*'5day cloud to net rad'!G189*('5day cloud to net rad'!J189-'5day cloud to net rad'!K189)/('5day cloud to net rad'!E189+273)</f>
        <v>0.89567204498932362</v>
      </c>
      <c r="E188" s="8">
        <f>'5day cloud to net rad'!F189+'5day cloud to net rad'!$I$3*(1+0.34*'5day cloud to net rad'!G189)</f>
        <v>0.30031393188237376</v>
      </c>
      <c r="F188" s="8">
        <f t="shared" si="2"/>
        <v>2.9812882110812158</v>
      </c>
    </row>
    <row r="189" spans="2:6" ht="17.100000000000001" customHeight="1" x14ac:dyDescent="0.3">
      <c r="B189" s="7">
        <v>43801</v>
      </c>
      <c r="C189" s="8">
        <f>0.408*'5day cloud to net rad'!F190*'5day cloud to net rad'!Q190</f>
        <v>5.0850654543677497E-3</v>
      </c>
      <c r="D189" s="8">
        <f>'5day cloud to net rad'!$I$3*900*'5day cloud to net rad'!G190*('5day cloud to net rad'!J190-'5day cloud to net rad'!K190)/('5day cloud to net rad'!E190+273)</f>
        <v>0.64794178984370798</v>
      </c>
      <c r="E189" s="8">
        <f>'5day cloud to net rad'!F190+'5day cloud to net rad'!$I$3*(1+0.34*'5day cloud to net rad'!G190)</f>
        <v>0.29444950079280485</v>
      </c>
      <c r="F189" s="8">
        <f t="shared" si="2"/>
        <v>2.2177889707396408</v>
      </c>
    </row>
    <row r="190" spans="2:6" ht="17.100000000000001" customHeight="1" x14ac:dyDescent="0.3">
      <c r="B190" s="7">
        <v>43802</v>
      </c>
      <c r="C190" s="8">
        <f>0.408*'5day cloud to net rad'!F191*'5day cloud to net rad'!Q191</f>
        <v>-9.1760264100206324E-2</v>
      </c>
      <c r="D190" s="8">
        <f>'5day cloud to net rad'!$I$3*900*'5day cloud to net rad'!G191*('5day cloud to net rad'!J191-'5day cloud to net rad'!K191)/('5day cloud to net rad'!E191+273)</f>
        <v>0.69865707867860749</v>
      </c>
      <c r="E190" s="8">
        <f>'5day cloud to net rad'!F191+'5day cloud to net rad'!$I$3*(1+0.34*'5day cloud to net rad'!G191)</f>
        <v>0.30163961376632276</v>
      </c>
      <c r="F190" s="8">
        <f t="shared" si="2"/>
        <v>2.0119930767732588</v>
      </c>
    </row>
    <row r="191" spans="2:6" ht="17.100000000000001" customHeight="1" x14ac:dyDescent="0.3">
      <c r="B191" s="7">
        <v>43803</v>
      </c>
      <c r="C191" s="8">
        <f>0.408*'5day cloud to net rad'!F192*'5day cloud to net rad'!Q192</f>
        <v>-0.20373502790034642</v>
      </c>
      <c r="D191" s="8">
        <f>'5day cloud to net rad'!$I$3*900*'5day cloud to net rad'!G192*('5day cloud to net rad'!J192-'5day cloud to net rad'!K192)/('5day cloud to net rad'!E192+273)</f>
        <v>0.68963403945979929</v>
      </c>
      <c r="E191" s="8">
        <f>'5day cloud to net rad'!F192+'5day cloud to net rad'!$I$3*(1+0.34*'5day cloud to net rad'!G192)</f>
        <v>0.29136144373336476</v>
      </c>
      <c r="F191" s="8">
        <f t="shared" si="2"/>
        <v>1.6676846645643215</v>
      </c>
    </row>
    <row r="192" spans="2:6" ht="17.100000000000001" customHeight="1" x14ac:dyDescent="0.3">
      <c r="B192" s="7">
        <v>43804</v>
      </c>
      <c r="C192" s="8">
        <f>0.408*'5day cloud to net rad'!F193*'5day cloud to net rad'!Q193</f>
        <v>-0.21244225692064828</v>
      </c>
      <c r="D192" s="8">
        <f>'5day cloud to net rad'!$I$3*900*'5day cloud to net rad'!G193*('5day cloud to net rad'!J193-'5day cloud to net rad'!K193)/('5day cloud to net rad'!E193+273)</f>
        <v>0.68595865030751202</v>
      </c>
      <c r="E192" s="8">
        <f>'5day cloud to net rad'!F193+'5day cloud to net rad'!$I$3*(1+0.34*'5day cloud to net rad'!G193)</f>
        <v>0.28246960107382507</v>
      </c>
      <c r="F192" s="8">
        <f t="shared" si="2"/>
        <v>1.6763446104882185</v>
      </c>
    </row>
    <row r="193" spans="2:6" ht="17.100000000000001" customHeight="1" x14ac:dyDescent="0.3">
      <c r="B193" s="7">
        <v>43805</v>
      </c>
      <c r="C193" s="8">
        <f>0.408*'5day cloud to net rad'!F194*'5day cloud to net rad'!Q194</f>
        <v>-0.19666421254462052</v>
      </c>
      <c r="D193" s="8">
        <f>'5day cloud to net rad'!$I$3*900*'5day cloud to net rad'!G194*('5day cloud to net rad'!J194-'5day cloud to net rad'!K194)/('5day cloud to net rad'!E194+273)</f>
        <v>0.80010742949677449</v>
      </c>
      <c r="E193" s="8">
        <f>'5day cloud to net rad'!F194+'5day cloud to net rad'!$I$3*(1+0.34*'5day cloud to net rad'!G194)</f>
        <v>0.28406063184552111</v>
      </c>
      <c r="F193" s="8">
        <f t="shared" si="2"/>
        <v>2.1243465278226963</v>
      </c>
    </row>
    <row r="194" spans="2:6" ht="17.100000000000001" customHeight="1" x14ac:dyDescent="0.3">
      <c r="B194" s="7">
        <v>43806</v>
      </c>
      <c r="C194" s="8">
        <f>0.408*'5day cloud to net rad'!F195*'5day cloud to net rad'!Q195</f>
        <v>-0.10959159086103101</v>
      </c>
      <c r="D194" s="8">
        <f>'5day cloud to net rad'!$I$3*900*'5day cloud to net rad'!G195*('5day cloud to net rad'!J195-'5day cloud to net rad'!K195)/('5day cloud to net rad'!E195+273)</f>
        <v>0.71177899167862657</v>
      </c>
      <c r="E194" s="8">
        <f>'5day cloud to net rad'!F195+'5day cloud to net rad'!$I$3*(1+0.34*'5day cloud to net rad'!G195)</f>
        <v>0.28280101463281437</v>
      </c>
      <c r="F194" s="8">
        <f t="shared" si="2"/>
        <v>2.1293678935327334</v>
      </c>
    </row>
    <row r="195" spans="2:6" ht="17.100000000000001" customHeight="1" x14ac:dyDescent="0.3">
      <c r="B195" s="7">
        <v>43807</v>
      </c>
      <c r="C195" s="8">
        <f>0.408*'5day cloud to net rad'!F196*'5day cloud to net rad'!Q196</f>
        <v>7.4409449729946151E-3</v>
      </c>
      <c r="D195" s="8">
        <f>'5day cloud to net rad'!$I$3*900*'5day cloud to net rad'!G196*('5day cloud to net rad'!J196-'5day cloud to net rad'!K196)/('5day cloud to net rad'!E196+273)</f>
        <v>0.62211643453453225</v>
      </c>
      <c r="E195" s="8">
        <f>'5day cloud to net rad'!F196+'5day cloud to net rad'!$I$3*(1+0.34*'5day cloud to net rad'!G196)</f>
        <v>0.30286626250085569</v>
      </c>
      <c r="F195" s="8">
        <f t="shared" si="2"/>
        <v>2.0786646036738681</v>
      </c>
    </row>
    <row r="196" spans="2:6" ht="17.100000000000001" customHeight="1" x14ac:dyDescent="0.3">
      <c r="B196" s="7">
        <v>43808</v>
      </c>
      <c r="C196" s="8">
        <f>0.408*'5day cloud to net rad'!F197*'5day cloud to net rad'!Q197</f>
        <v>4.8627565142661889E-3</v>
      </c>
      <c r="D196" s="8">
        <f>'5day cloud to net rad'!$I$3*900*'5day cloud to net rad'!G197*('5day cloud to net rad'!J197-'5day cloud to net rad'!K197)/('5day cloud to net rad'!E197+273)</f>
        <v>0.49421426353344677</v>
      </c>
      <c r="E196" s="8">
        <f>'5day cloud to net rad'!F197+'5day cloud to net rad'!$I$3*(1+0.34*'5day cloud to net rad'!G197)</f>
        <v>0.28594783079876041</v>
      </c>
      <c r="F196" s="8">
        <f t="shared" si="2"/>
        <v>1.7453429132635914</v>
      </c>
    </row>
    <row r="197" spans="2:6" ht="17.100000000000001" customHeight="1" x14ac:dyDescent="0.3">
      <c r="B197" s="7">
        <v>43809</v>
      </c>
      <c r="C197" s="8">
        <f>0.408*'5day cloud to net rad'!F198*'5day cloud to net rad'!Q198</f>
        <v>-5.5338514517286407E-2</v>
      </c>
      <c r="D197" s="8">
        <f>'5day cloud to net rad'!$I$3*900*'5day cloud to net rad'!G198*('5day cloud to net rad'!J198-'5day cloud to net rad'!K198)/('5day cloud to net rad'!E198+273)</f>
        <v>0.39605830186720337</v>
      </c>
      <c r="E197" s="8">
        <f>'5day cloud to net rad'!F198+'5day cloud to net rad'!$I$3*(1+0.34*'5day cloud to net rad'!G198)</f>
        <v>0.2742442113806457</v>
      </c>
      <c r="F197" s="8">
        <f t="shared" si="2"/>
        <v>1.2423955482400482</v>
      </c>
    </row>
    <row r="198" spans="2:6" ht="17.100000000000001" customHeight="1" x14ac:dyDescent="0.3">
      <c r="B198" s="7">
        <v>43810</v>
      </c>
      <c r="C198" s="8">
        <f>0.408*'5day cloud to net rad'!F199*'5day cloud to net rad'!Q199</f>
        <v>-2.4661920886475099E-2</v>
      </c>
      <c r="D198" s="8">
        <f>'5day cloud to net rad'!$I$3*900*'5day cloud to net rad'!G199*('5day cloud to net rad'!J199-'5day cloud to net rad'!K199)/('5day cloud to net rad'!E199+273)</f>
        <v>0.6471156060823452</v>
      </c>
      <c r="E198" s="8">
        <f>'5day cloud to net rad'!F199+'5day cloud to net rad'!$I$3*(1+0.34*'5day cloud to net rad'!G199)</f>
        <v>0.30262784645216273</v>
      </c>
      <c r="F198" s="8">
        <f t="shared" si="2"/>
        <v>2.0568288493381033</v>
      </c>
    </row>
    <row r="199" spans="2:6" ht="17.100000000000001" customHeight="1" x14ac:dyDescent="0.3">
      <c r="B199" s="7">
        <v>43811</v>
      </c>
      <c r="C199" s="8">
        <f>0.408*'5day cloud to net rad'!F200*'5day cloud to net rad'!Q200</f>
        <v>-2.83645592656693E-2</v>
      </c>
      <c r="D199" s="8">
        <f>'5day cloud to net rad'!$I$3*900*'5day cloud to net rad'!G200*('5day cloud to net rad'!J200-'5day cloud to net rad'!K200)/('5day cloud to net rad'!E200+273)</f>
        <v>0.72106745230251423</v>
      </c>
      <c r="E199" s="8">
        <f>'5day cloud to net rad'!F200+'5day cloud to net rad'!$I$3*(1+0.34*'5day cloud to net rad'!G200)</f>
        <v>0.3004564030428693</v>
      </c>
      <c r="F199" s="8">
        <f t="shared" ref="F199:F262" si="3">(C199+D199)/E199</f>
        <v>2.3055021827509852</v>
      </c>
    </row>
    <row r="200" spans="2:6" ht="17.100000000000001" customHeight="1" x14ac:dyDescent="0.3">
      <c r="B200" s="7">
        <v>43812</v>
      </c>
      <c r="C200" s="8">
        <f>0.408*'5day cloud to net rad'!F201*'5day cloud to net rad'!Q201</f>
        <v>-0.13832532080021009</v>
      </c>
      <c r="D200" s="8">
        <f>'5day cloud to net rad'!$I$3*900*'5day cloud to net rad'!G201*('5day cloud to net rad'!J201-'5day cloud to net rad'!K201)/('5day cloud to net rad'!E201+273)</f>
        <v>0.7704144467760089</v>
      </c>
      <c r="E200" s="8">
        <f>'5day cloud to net rad'!F201+'5day cloud to net rad'!$I$3*(1+0.34*'5day cloud to net rad'!G201)</f>
        <v>0.30077210022093542</v>
      </c>
      <c r="F200" s="8">
        <f t="shared" si="3"/>
        <v>2.1015550495258397</v>
      </c>
    </row>
    <row r="201" spans="2:6" ht="17.100000000000001" customHeight="1" x14ac:dyDescent="0.3">
      <c r="B201" s="7">
        <v>43813</v>
      </c>
      <c r="C201" s="8">
        <f>0.408*'5day cloud to net rad'!F202*'5day cloud to net rad'!Q202</f>
        <v>-0.17147549322904482</v>
      </c>
      <c r="D201" s="8">
        <f>'5day cloud to net rad'!$I$3*900*'5day cloud to net rad'!G202*('5day cloud to net rad'!J202-'5day cloud to net rad'!K202)/('5day cloud to net rad'!E202+273)</f>
        <v>0.85832182699196669</v>
      </c>
      <c r="E201" s="8">
        <f>'5day cloud to net rad'!F202+'5day cloud to net rad'!$I$3*(1+0.34*'5day cloud to net rad'!G202)</f>
        <v>0.30749142347538011</v>
      </c>
      <c r="F201" s="8">
        <f t="shared" si="3"/>
        <v>2.2337089145444589</v>
      </c>
    </row>
    <row r="202" spans="2:6" ht="17.100000000000001" customHeight="1" x14ac:dyDescent="0.3">
      <c r="B202" s="7">
        <v>43814</v>
      </c>
      <c r="C202" s="8">
        <f>0.408*'5day cloud to net rad'!F203*'5day cloud to net rad'!Q203</f>
        <v>-0.1896957587670976</v>
      </c>
      <c r="D202" s="8">
        <f>'5day cloud to net rad'!$I$3*900*'5day cloud to net rad'!G203*('5day cloud to net rad'!J203-'5day cloud to net rad'!K203)/('5day cloud to net rad'!E203+273)</f>
        <v>0.92626299718861516</v>
      </c>
      <c r="E202" s="8">
        <f>'5day cloud to net rad'!F203+'5day cloud to net rad'!$I$3*(1+0.34*'5day cloud to net rad'!G203)</f>
        <v>0.30298689595634054</v>
      </c>
      <c r="F202" s="8">
        <f t="shared" si="3"/>
        <v>2.4310201142416887</v>
      </c>
    </row>
    <row r="203" spans="2:6" ht="17.100000000000001" customHeight="1" x14ac:dyDescent="0.3">
      <c r="B203" s="7">
        <v>43815</v>
      </c>
      <c r="C203" s="8">
        <f>0.408*'5day cloud to net rad'!F204*'5day cloud to net rad'!Q204</f>
        <v>-0.14967958213508023</v>
      </c>
      <c r="D203" s="8">
        <f>'5day cloud to net rad'!$I$3*900*'5day cloud to net rad'!G204*('5day cloud to net rad'!J204-'5day cloud to net rad'!K204)/('5day cloud to net rad'!E204+273)</f>
        <v>0.90737104376189637</v>
      </c>
      <c r="E203" s="8">
        <f>'5day cloud to net rad'!F204+'5day cloud to net rad'!$I$3*(1+0.34*'5day cloud to net rad'!G204)</f>
        <v>0.30119251737786734</v>
      </c>
      <c r="F203" s="8">
        <f t="shared" si="3"/>
        <v>2.5156383970729208</v>
      </c>
    </row>
    <row r="204" spans="2:6" ht="17.100000000000001" customHeight="1" x14ac:dyDescent="0.3">
      <c r="B204" s="7">
        <v>43816</v>
      </c>
      <c r="C204" s="8">
        <f>0.408*'5day cloud to net rad'!F205*'5day cloud to net rad'!Q205</f>
        <v>-0.15281007717698719</v>
      </c>
      <c r="D204" s="8">
        <f>'5day cloud to net rad'!$I$3*900*'5day cloud to net rad'!G205*('5day cloud to net rad'!J205-'5day cloud to net rad'!K205)/('5day cloud to net rad'!E205+273)</f>
        <v>0.85460616062110151</v>
      </c>
      <c r="E204" s="8">
        <f>'5day cloud to net rad'!F205+'5day cloud to net rad'!$I$3*(1+0.34*'5day cloud to net rad'!G205)</f>
        <v>0.292238819105758</v>
      </c>
      <c r="F204" s="8">
        <f t="shared" si="3"/>
        <v>2.4014471643144102</v>
      </c>
    </row>
    <row r="205" spans="2:6" ht="17.100000000000001" customHeight="1" x14ac:dyDescent="0.3">
      <c r="B205" s="7">
        <v>43817</v>
      </c>
      <c r="C205" s="8">
        <f>0.408*'5day cloud to net rad'!F206*'5day cloud to net rad'!Q206</f>
        <v>7.2910909329810276E-3</v>
      </c>
      <c r="D205" s="8">
        <f>'5day cloud to net rad'!$I$3*900*'5day cloud to net rad'!G206*('5day cloud to net rad'!J206-'5day cloud to net rad'!K206)/('5day cloud to net rad'!E206+273)</f>
        <v>0.74653972144143887</v>
      </c>
      <c r="E205" s="8">
        <f>'5day cloud to net rad'!F206+'5day cloud to net rad'!$I$3*(1+0.34*'5day cloud to net rad'!G206)</f>
        <v>0.3145698819189704</v>
      </c>
      <c r="F205" s="8">
        <f t="shared" si="3"/>
        <v>2.3963858452558346</v>
      </c>
    </row>
    <row r="206" spans="2:6" ht="17.100000000000001" customHeight="1" x14ac:dyDescent="0.3">
      <c r="B206" s="7">
        <v>43818</v>
      </c>
      <c r="C206" s="8">
        <f>0.408*'5day cloud to net rad'!F207*'5day cloud to net rad'!Q207</f>
        <v>5.8357415431791026E-3</v>
      </c>
      <c r="D206" s="8">
        <f>'5day cloud to net rad'!$I$3*900*'5day cloud to net rad'!G207*('5day cloud to net rad'!J207-'5day cloud to net rad'!K207)/('5day cloud to net rad'!E207+273)</f>
        <v>0.49421426353344677</v>
      </c>
      <c r="E206" s="8">
        <f>'5day cloud to net rad'!F207+'5day cloud to net rad'!$I$3*(1+0.34*'5day cloud to net rad'!G207)</f>
        <v>0.28594783079876041</v>
      </c>
      <c r="F206" s="8">
        <f t="shared" si="3"/>
        <v>1.7487455794988798</v>
      </c>
    </row>
    <row r="207" spans="2:6" ht="17.100000000000001" customHeight="1" x14ac:dyDescent="0.3">
      <c r="B207" s="7">
        <v>43819</v>
      </c>
      <c r="C207" s="8">
        <f>0.408*'5day cloud to net rad'!F208*'5day cloud to net rad'!Q208</f>
        <v>-5.4223277253078052E-2</v>
      </c>
      <c r="D207" s="8">
        <f>'5day cloud to net rad'!$I$3*900*'5day cloud to net rad'!G208*('5day cloud to net rad'!J208-'5day cloud to net rad'!K208)/('5day cloud to net rad'!E208+273)</f>
        <v>0.39605830186720337</v>
      </c>
      <c r="E207" s="8">
        <f>'5day cloud to net rad'!F208+'5day cloud to net rad'!$I$3*(1+0.34*'5day cloud to net rad'!G208)</f>
        <v>0.2742442113806457</v>
      </c>
      <c r="F207" s="8">
        <f t="shared" si="3"/>
        <v>1.2464621327582548</v>
      </c>
    </row>
    <row r="208" spans="2:6" ht="17.100000000000001" customHeight="1" x14ac:dyDescent="0.3">
      <c r="B208" s="7">
        <v>43820</v>
      </c>
      <c r="C208" s="8">
        <f>0.408*'5day cloud to net rad'!F209*'5day cloud to net rad'!Q209</f>
        <v>-2.4040173713900478E-2</v>
      </c>
      <c r="D208" s="8">
        <f>'5day cloud to net rad'!$I$3*900*'5day cloud to net rad'!G209*('5day cloud to net rad'!J209-'5day cloud to net rad'!K209)/('5day cloud to net rad'!E209+273)</f>
        <v>0.6471156060823452</v>
      </c>
      <c r="E208" s="8">
        <f>'5day cloud to net rad'!F209+'5day cloud to net rad'!$I$3*(1+0.34*'5day cloud to net rad'!G209)</f>
        <v>0.30262784645216273</v>
      </c>
      <c r="F208" s="8">
        <f t="shared" si="3"/>
        <v>2.0588833435952041</v>
      </c>
    </row>
    <row r="209" spans="2:6" ht="17.100000000000001" customHeight="1" x14ac:dyDescent="0.3">
      <c r="B209" s="7">
        <v>43821</v>
      </c>
      <c r="C209" s="8">
        <f>0.408*'5day cloud to net rad'!F210*'5day cloud to net rad'!Q210</f>
        <v>-2.5895443802080014E-2</v>
      </c>
      <c r="D209" s="8">
        <f>'5day cloud to net rad'!$I$3*900*'5day cloud to net rad'!G210*('5day cloud to net rad'!J210-'5day cloud to net rad'!K210)/('5day cloud to net rad'!E210+273)</f>
        <v>0.72106745230251423</v>
      </c>
      <c r="E209" s="8">
        <f>'5day cloud to net rad'!F210+'5day cloud to net rad'!$I$3*(1+0.34*'5day cloud to net rad'!G210)</f>
        <v>0.3004564030428693</v>
      </c>
      <c r="F209" s="8">
        <f t="shared" si="3"/>
        <v>2.3137200654074483</v>
      </c>
    </row>
    <row r="210" spans="2:6" ht="17.100000000000001" customHeight="1" x14ac:dyDescent="0.3">
      <c r="B210" s="7">
        <v>43822</v>
      </c>
      <c r="C210" s="8">
        <f>0.408*'5day cloud to net rad'!F211*'5day cloud to net rad'!Q211</f>
        <v>-0.13080138508272238</v>
      </c>
      <c r="D210" s="8">
        <f>'5day cloud to net rad'!$I$3*900*'5day cloud to net rad'!G211*('5day cloud to net rad'!J211-'5day cloud to net rad'!K211)/('5day cloud to net rad'!E211+273)</f>
        <v>0.64614116989377146</v>
      </c>
      <c r="E210" s="8">
        <f>'5day cloud to net rad'!F211+'5day cloud to net rad'!$I$3*(1+0.34*'5day cloud to net rad'!G211)</f>
        <v>0.2819660004915715</v>
      </c>
      <c r="F210" s="8">
        <f t="shared" si="3"/>
        <v>1.8276663991850801</v>
      </c>
    </row>
    <row r="211" spans="2:6" ht="17.100000000000001" customHeight="1" x14ac:dyDescent="0.3">
      <c r="B211" s="7">
        <v>43823</v>
      </c>
      <c r="C211" s="8">
        <f>0.408*'5day cloud to net rad'!F212*'5day cloud to net rad'!Q212</f>
        <v>-0.10044852262350278</v>
      </c>
      <c r="D211" s="8">
        <f>'5day cloud to net rad'!$I$3*900*'5day cloud to net rad'!G212*('5day cloud to net rad'!J212-'5day cloud to net rad'!K212)/('5day cloud to net rad'!E212+273)</f>
        <v>0.72810701726050464</v>
      </c>
      <c r="E211" s="8">
        <f>'5day cloud to net rad'!F212+'5day cloud to net rad'!$I$3*(1+0.34*'5day cloud to net rad'!G212)</f>
        <v>0.29203084016110914</v>
      </c>
      <c r="F211" s="8">
        <f t="shared" si="3"/>
        <v>2.1492883912217349</v>
      </c>
    </row>
    <row r="212" spans="2:6" ht="17.100000000000001" customHeight="1" x14ac:dyDescent="0.3">
      <c r="B212" s="7">
        <v>43824</v>
      </c>
      <c r="C212" s="8">
        <f>0.408*'5day cloud to net rad'!F213*'5day cloud to net rad'!Q213</f>
        <v>-0.18380345191941272</v>
      </c>
      <c r="D212" s="8">
        <f>'5day cloud to net rad'!$I$3*900*'5day cloud to net rad'!G213*('5day cloud to net rad'!J213-'5day cloud to net rad'!K213)/('5day cloud to net rad'!E213+273)</f>
        <v>0.53706104788692732</v>
      </c>
      <c r="E212" s="8">
        <f>'5day cloud to net rad'!F213+'5day cloud to net rad'!$I$3*(1+0.34*'5day cloud to net rad'!G213)</f>
        <v>0.27948351566022145</v>
      </c>
      <c r="F212" s="8">
        <f t="shared" si="3"/>
        <v>1.2639657660417549</v>
      </c>
    </row>
    <row r="213" spans="2:6" ht="17.100000000000001" customHeight="1" x14ac:dyDescent="0.3">
      <c r="B213" s="7">
        <v>43825</v>
      </c>
      <c r="C213" s="8">
        <f>0.408*'5day cloud to net rad'!F214*'5day cloud to net rad'!Q214</f>
        <v>-0.17798061943194629</v>
      </c>
      <c r="D213" s="8">
        <f>'5day cloud to net rad'!$I$3*900*'5day cloud to net rad'!G214*('5day cloud to net rad'!J214-'5day cloud to net rad'!K214)/('5day cloud to net rad'!E214+273)</f>
        <v>0.63906157432530775</v>
      </c>
      <c r="E213" s="8">
        <f>'5day cloud to net rad'!F214+'5day cloud to net rad'!$I$3*(1+0.34*'5day cloud to net rad'!G214)</f>
        <v>0.2978626936946116</v>
      </c>
      <c r="F213" s="8">
        <f t="shared" si="3"/>
        <v>1.5479647658262701</v>
      </c>
    </row>
    <row r="214" spans="2:6" ht="17.100000000000001" customHeight="1" x14ac:dyDescent="0.3">
      <c r="B214" s="7">
        <v>43826</v>
      </c>
      <c r="C214" s="8">
        <f>0.408*'5day cloud to net rad'!F215*'5day cloud to net rad'!Q215</f>
        <v>-0.18213191352531458</v>
      </c>
      <c r="D214" s="8">
        <f>'5day cloud to net rad'!$I$3*900*'5day cloud to net rad'!G215*('5day cloud to net rad'!J215-'5day cloud to net rad'!K215)/('5day cloud to net rad'!E215+273)</f>
        <v>0.80969501681243594</v>
      </c>
      <c r="E214" s="8">
        <f>'5day cloud to net rad'!F215+'5day cloud to net rad'!$I$3*(1+0.34*'5day cloud to net rad'!G215)</f>
        <v>0.31458785378851672</v>
      </c>
      <c r="F214" s="8">
        <f t="shared" si="3"/>
        <v>1.9948739143279317</v>
      </c>
    </row>
    <row r="215" spans="2:6" ht="17.100000000000001" customHeight="1" x14ac:dyDescent="0.3">
      <c r="B215" s="7">
        <v>43827</v>
      </c>
      <c r="C215" s="8">
        <f>0.408*'5day cloud to net rad'!F216*'5day cloud to net rad'!Q216</f>
        <v>-5.2121221938757512E-2</v>
      </c>
      <c r="D215" s="8">
        <f>'5day cloud to net rad'!$I$3*900*'5day cloud to net rad'!G216*('5day cloud to net rad'!J216-'5day cloud to net rad'!K216)/('5day cloud to net rad'!E216+273)</f>
        <v>1.0396530424014088</v>
      </c>
      <c r="E215" s="8">
        <f>'5day cloud to net rad'!F216+'5day cloud to net rad'!$I$3*(1+0.34*'5day cloud to net rad'!G216)</f>
        <v>0.35031773759839124</v>
      </c>
      <c r="F215" s="8">
        <f t="shared" si="3"/>
        <v>2.8189603736102296</v>
      </c>
    </row>
    <row r="216" spans="2:6" ht="17.100000000000001" customHeight="1" x14ac:dyDescent="0.3">
      <c r="B216" s="7">
        <v>43828</v>
      </c>
      <c r="C216" s="8">
        <f>0.408*'5day cloud to net rad'!F217*'5day cloud to net rad'!Q217</f>
        <v>-2.295785467782378E-2</v>
      </c>
      <c r="D216" s="8">
        <f>'5day cloud to net rad'!$I$3*900*'5day cloud to net rad'!G217*('5day cloud to net rad'!J217-'5day cloud to net rad'!K217)/('5day cloud to net rad'!E217+273)</f>
        <v>0.6471156060823452</v>
      </c>
      <c r="E216" s="8">
        <f>'5day cloud to net rad'!F217+'5day cloud to net rad'!$I$3*(1+0.34*'5day cloud to net rad'!G217)</f>
        <v>0.30262784645216273</v>
      </c>
      <c r="F216" s="8">
        <f t="shared" si="3"/>
        <v>2.0624597462586243</v>
      </c>
    </row>
    <row r="217" spans="2:6" ht="17.100000000000001" customHeight="1" x14ac:dyDescent="0.3">
      <c r="B217" s="7">
        <v>43829</v>
      </c>
      <c r="C217" s="8">
        <f>0.408*'5day cloud to net rad'!F218*'5day cloud to net rad'!Q218</f>
        <v>-2.8202741102773453E-2</v>
      </c>
      <c r="D217" s="8">
        <f>'5day cloud to net rad'!$I$3*900*'5day cloud to net rad'!G218*('5day cloud to net rad'!J218-'5day cloud to net rad'!K218)/('5day cloud to net rad'!E218+273)</f>
        <v>0.72106745230251423</v>
      </c>
      <c r="E217" s="8">
        <f>'5day cloud to net rad'!F218+'5day cloud to net rad'!$I$3*(1+0.34*'5day cloud to net rad'!G218)</f>
        <v>0.3004564030428693</v>
      </c>
      <c r="F217" s="8">
        <f t="shared" si="3"/>
        <v>2.3060407572704733</v>
      </c>
    </row>
    <row r="218" spans="2:6" ht="17.100000000000001" customHeight="1" x14ac:dyDescent="0.3">
      <c r="B218" s="7">
        <v>43830</v>
      </c>
      <c r="C218" s="8">
        <f>0.408*'5day cloud to net rad'!F219*'5day cloud to net rad'!Q219</f>
        <v>-1.4070565415668656E-3</v>
      </c>
      <c r="D218" s="8">
        <f>'5day cloud to net rad'!$I$3*900*'5day cloud to net rad'!G219*('5day cloud to net rad'!J219-'5day cloud to net rad'!K219)/('5day cloud to net rad'!E219+273)</f>
        <v>0.94594028244048833</v>
      </c>
      <c r="E218" s="8">
        <f>'5day cloud to net rad'!F219+'5day cloud to net rad'!$I$3*(1+0.34*'5day cloud to net rad'!G219)</f>
        <v>0.29713508624728313</v>
      </c>
      <c r="F218" s="8">
        <f t="shared" si="3"/>
        <v>3.1788007193228522</v>
      </c>
    </row>
    <row r="219" spans="2:6" x14ac:dyDescent="0.3">
      <c r="B219" s="7">
        <v>43831</v>
      </c>
      <c r="C219" s="8">
        <f>0.408*'5day cloud to net rad'!F220*'5day cloud to net rad'!Q220</f>
        <v>-0.18781834642208262</v>
      </c>
      <c r="D219" s="8">
        <f>'5day cloud to net rad'!$I$3*900*'5day cloud to net rad'!G220*('5day cloud to net rad'!J220-'5day cloud to net rad'!K220)/('5day cloud to net rad'!E220+273)</f>
        <v>0.48718661523563722</v>
      </c>
      <c r="E219" s="8">
        <f>'5day cloud to net rad'!F220+'5day cloud to net rad'!$I$3*(1+0.34*'5day cloud to net rad'!G220)</f>
        <v>0.28009602108970305</v>
      </c>
      <c r="F219" s="8">
        <f t="shared" si="3"/>
        <v>1.0688058603934236</v>
      </c>
    </row>
    <row r="220" spans="2:6" x14ac:dyDescent="0.3">
      <c r="B220" s="7">
        <v>43832</v>
      </c>
      <c r="C220" s="8">
        <f>0.408*'5day cloud to net rad'!F221*'5day cloud to net rad'!Q221</f>
        <v>-0.12526091343617618</v>
      </c>
      <c r="D220" s="8">
        <f>'5day cloud to net rad'!$I$3*900*'5day cloud to net rad'!G221*('5day cloud to net rad'!J221-'5day cloud to net rad'!K221)/('5day cloud to net rad'!E221+273)</f>
        <v>0.64303300066492897</v>
      </c>
      <c r="E220" s="8">
        <f>'5day cloud to net rad'!F221+'5day cloud to net rad'!$I$3*(1+0.34*'5day cloud to net rad'!G221)</f>
        <v>0.34012785444267724</v>
      </c>
      <c r="F220" s="8">
        <f t="shared" si="3"/>
        <v>1.5222866356451688</v>
      </c>
    </row>
    <row r="221" spans="2:6" x14ac:dyDescent="0.3">
      <c r="B221" s="7">
        <v>43833</v>
      </c>
      <c r="C221" s="8">
        <f>0.408*'5day cloud to net rad'!F222*'5day cloud to net rad'!Q222</f>
        <v>-0.16192015088862369</v>
      </c>
      <c r="D221" s="8">
        <f>'5day cloud to net rad'!$I$3*900*'5day cloud to net rad'!G222*('5day cloud to net rad'!J222-'5day cloud to net rad'!K222)/('5day cloud to net rad'!E222+273)</f>
        <v>0.66442817239861218</v>
      </c>
      <c r="E221" s="8">
        <f>'5day cloud to net rad'!F222+'5day cloud to net rad'!$I$3*(1+0.34*'5day cloud to net rad'!G222)</f>
        <v>0.2917996405078177</v>
      </c>
      <c r="F221" s="8">
        <f t="shared" si="3"/>
        <v>1.7220995222457296</v>
      </c>
    </row>
    <row r="222" spans="2:6" x14ac:dyDescent="0.3">
      <c r="B222" s="7">
        <v>43834</v>
      </c>
      <c r="C222" s="8">
        <f>0.408*'5day cloud to net rad'!F223*'5day cloud to net rad'!Q223</f>
        <v>-0.31361600925024241</v>
      </c>
      <c r="D222" s="8">
        <f>'5day cloud to net rad'!$I$3*900*'5day cloud to net rad'!G223*('5day cloud to net rad'!J223-'5day cloud to net rad'!K223)/('5day cloud to net rad'!E223+273)</f>
        <v>0.58117354958131995</v>
      </c>
      <c r="E222" s="8">
        <f>'5day cloud to net rad'!F223+'5day cloud to net rad'!$I$3*(1+0.34*'5day cloud to net rad'!G223)</f>
        <v>0.26839240167158834</v>
      </c>
      <c r="F222" s="8">
        <f t="shared" si="3"/>
        <v>0.99688940023893691</v>
      </c>
    </row>
    <row r="223" spans="2:6" x14ac:dyDescent="0.3">
      <c r="B223" s="7">
        <v>43835</v>
      </c>
      <c r="C223" s="8">
        <f>0.408*'5day cloud to net rad'!F224*'5day cloud to net rad'!Q224</f>
        <v>-0.25508014516512817</v>
      </c>
      <c r="D223" s="8">
        <f>'5day cloud to net rad'!$I$3*900*'5day cloud to net rad'!G224*('5day cloud to net rad'!J224-'5day cloud to net rad'!K224)/('5day cloud to net rad'!E224+273)</f>
        <v>0.79062356587177829</v>
      </c>
      <c r="E223" s="8">
        <f>'5day cloud to net rad'!F224+'5day cloud to net rad'!$I$3*(1+0.34*'5day cloud to net rad'!G224)</f>
        <v>0.27501917434273404</v>
      </c>
      <c r="F223" s="8">
        <f t="shared" si="3"/>
        <v>1.9472948458468058</v>
      </c>
    </row>
    <row r="224" spans="2:6" x14ac:dyDescent="0.3">
      <c r="B224" s="7">
        <v>43836</v>
      </c>
      <c r="C224" s="8">
        <f>0.408*'5day cloud to net rad'!F225*'5day cloud to net rad'!Q225</f>
        <v>-0.12632773273079959</v>
      </c>
      <c r="D224" s="8">
        <f>'5day cloud to net rad'!$I$3*900*'5day cloud to net rad'!G225*('5day cloud to net rad'!J225-'5day cloud to net rad'!K225)/('5day cloud to net rad'!E225+273)</f>
        <v>0.65175290807501807</v>
      </c>
      <c r="E224" s="8">
        <f>'5day cloud to net rad'!F225+'5day cloud to net rad'!$I$3*(1+0.34*'5day cloud to net rad'!G225)</f>
        <v>0.30208770781171251</v>
      </c>
      <c r="F224" s="8">
        <f t="shared" si="3"/>
        <v>1.7393133244326162</v>
      </c>
    </row>
    <row r="225" spans="2:6" x14ac:dyDescent="0.3">
      <c r="B225" s="7">
        <v>43837</v>
      </c>
      <c r="C225" s="8">
        <f>0.408*'5day cloud to net rad'!F226*'5day cloud to net rad'!Q226</f>
        <v>-0.22178659337027287</v>
      </c>
      <c r="D225" s="8">
        <f>'5day cloud to net rad'!$I$3*900*'5day cloud to net rad'!G226*('5day cloud to net rad'!J226-'5day cloud to net rad'!K226)/('5day cloud to net rad'!E226+273)</f>
        <v>0.70022880992213388</v>
      </c>
      <c r="E225" s="8">
        <f>'5day cloud to net rad'!F226+'5day cloud to net rad'!$I$3*(1+0.34*'5day cloud to net rad'!G226)</f>
        <v>0.30793951752076987</v>
      </c>
      <c r="F225" s="8">
        <f t="shared" si="3"/>
        <v>1.5536889204861182</v>
      </c>
    </row>
    <row r="226" spans="2:6" x14ac:dyDescent="0.3">
      <c r="B226" s="7">
        <v>43838</v>
      </c>
      <c r="C226" s="8">
        <f>0.408*'5day cloud to net rad'!F227*'5day cloud to net rad'!Q227</f>
        <v>-0.18700015815311735</v>
      </c>
      <c r="D226" s="8">
        <f>'5day cloud to net rad'!$I$3*900*'5day cloud to net rad'!G227*('5day cloud to net rad'!J227-'5day cloud to net rad'!K227)/('5day cloud to net rad'!E227+273)</f>
        <v>1.0817164900792111</v>
      </c>
      <c r="E226" s="8">
        <f>'5day cloud to net rad'!F227+'5day cloud to net rad'!$I$3*(1+0.34*'5day cloud to net rad'!G227)</f>
        <v>0.32770691838239885</v>
      </c>
      <c r="F226" s="8">
        <f t="shared" si="3"/>
        <v>2.7302332716761741</v>
      </c>
    </row>
    <row r="227" spans="2:6" x14ac:dyDescent="0.3">
      <c r="B227" s="7">
        <v>43839</v>
      </c>
      <c r="C227" s="8">
        <f>0.408*'5day cloud to net rad'!F228*'5day cloud to net rad'!Q228</f>
        <v>-0.1462209578840985</v>
      </c>
      <c r="D227" s="8">
        <f>'5day cloud to net rad'!$I$3*900*'5day cloud to net rad'!G228*('5day cloud to net rad'!J228-'5day cloud to net rad'!K228)/('5day cloud to net rad'!E228+273)</f>
        <v>0.94803431998743604</v>
      </c>
      <c r="E227" s="8">
        <f>'5day cloud to net rad'!F228+'5day cloud to net rad'!$I$3*(1+0.34*'5day cloud to net rad'!G228)</f>
        <v>0.31379132722982728</v>
      </c>
      <c r="F227" s="8">
        <f t="shared" si="3"/>
        <v>2.5552438596114313</v>
      </c>
    </row>
    <row r="228" spans="2:6" x14ac:dyDescent="0.3">
      <c r="B228" s="7">
        <v>43840</v>
      </c>
      <c r="C228" s="8">
        <f>0.408*'5day cloud to net rad'!F229*'5day cloud to net rad'!Q229</f>
        <v>-0.23580693804626299</v>
      </c>
      <c r="D228" s="8">
        <f>'5day cloud to net rad'!$I$3*900*'5day cloud to net rad'!G229*('5day cloud to net rad'!J229-'5day cloud to net rad'!K229)/('5day cloud to net rad'!E229+273)</f>
        <v>0.55440298074052274</v>
      </c>
      <c r="E228" s="8">
        <f>'5day cloud to net rad'!F229+'5day cloud to net rad'!$I$3*(1+0.34*'5day cloud to net rad'!G229)</f>
        <v>0.28453227868454051</v>
      </c>
      <c r="F228" s="8">
        <f t="shared" si="3"/>
        <v>1.1197184522164025</v>
      </c>
    </row>
    <row r="229" spans="2:6" x14ac:dyDescent="0.3">
      <c r="B229" s="7">
        <v>43841</v>
      </c>
      <c r="C229" s="8">
        <f>0.408*'5day cloud to net rad'!F230*'5day cloud to net rad'!Q230</f>
        <v>-0.31624265662092788</v>
      </c>
      <c r="D229" s="8">
        <f>'5day cloud to net rad'!$I$3*900*'5day cloud to net rad'!G230*('5day cloud to net rad'!J230-'5day cloud to net rad'!K230)/('5day cloud to net rad'!E230+273)</f>
        <v>0.84927584064747097</v>
      </c>
      <c r="E229" s="8">
        <f>'5day cloud to net rad'!F230+'5day cloud to net rad'!$I$3*(1+0.34*'5day cloud to net rad'!G230)</f>
        <v>0.28746156706116111</v>
      </c>
      <c r="F229" s="8">
        <f t="shared" si="3"/>
        <v>1.8542763454466715</v>
      </c>
    </row>
    <row r="230" spans="2:6" x14ac:dyDescent="0.3">
      <c r="B230" s="7">
        <v>43842</v>
      </c>
      <c r="C230" s="8">
        <f>0.408*'5day cloud to net rad'!F231*'5day cloud to net rad'!Q231</f>
        <v>-0.41549859163494535</v>
      </c>
      <c r="D230" s="8">
        <f>'5day cloud to net rad'!$I$3*900*'5day cloud to net rad'!G231*('5day cloud to net rad'!J231-'5day cloud to net rad'!K231)/('5day cloud to net rad'!E231+273)</f>
        <v>1.1181844074969118</v>
      </c>
      <c r="E230" s="8">
        <f>'5day cloud to net rad'!F231+'5day cloud to net rad'!$I$3*(1+0.34*'5day cloud to net rad'!G231)</f>
        <v>0.28594783079876041</v>
      </c>
      <c r="F230" s="8">
        <f t="shared" si="3"/>
        <v>2.4573916644133975</v>
      </c>
    </row>
    <row r="231" spans="2:6" x14ac:dyDescent="0.3">
      <c r="B231" s="7">
        <v>43843</v>
      </c>
      <c r="C231" s="8">
        <f>0.408*'5day cloud to net rad'!F232*'5day cloud to net rad'!Q232</f>
        <v>-0.41046312277218533</v>
      </c>
      <c r="D231" s="8">
        <f>'5day cloud to net rad'!$I$3*900*'5day cloud to net rad'!G232*('5day cloud to net rad'!J232-'5day cloud to net rad'!K232)/('5day cloud to net rad'!E232+273)</f>
        <v>0.77217988815608407</v>
      </c>
      <c r="E231" s="8">
        <f>'5day cloud to net rad'!F232+'5day cloud to net rad'!$I$3*(1+0.34*'5day cloud to net rad'!G232)</f>
        <v>0.27736486138470606</v>
      </c>
      <c r="F231" s="8">
        <f t="shared" si="3"/>
        <v>1.3041189268823647</v>
      </c>
    </row>
    <row r="232" spans="2:6" x14ac:dyDescent="0.3">
      <c r="B232" s="7">
        <v>43844</v>
      </c>
      <c r="C232" s="8">
        <f>0.408*'5day cloud to net rad'!F233*'5day cloud to net rad'!Q233</f>
        <v>-0.36861934843364985</v>
      </c>
      <c r="D232" s="8">
        <f>'5day cloud to net rad'!$I$3*900*'5day cloud to net rad'!G233*('5day cloud to net rad'!J233-'5day cloud to net rad'!K233)/('5day cloud to net rad'!E233+273)</f>
        <v>0.77434451252403524</v>
      </c>
      <c r="E232" s="8">
        <f>'5day cloud to net rad'!F233+'5day cloud to net rad'!$I$3*(1+0.34*'5day cloud to net rad'!G233)</f>
        <v>0.28321667109376342</v>
      </c>
      <c r="F232" s="8">
        <f t="shared" si="3"/>
        <v>1.4325610230623167</v>
      </c>
    </row>
    <row r="233" spans="2:6" x14ac:dyDescent="0.3">
      <c r="B233" s="7">
        <v>43845</v>
      </c>
      <c r="C233" s="8">
        <f>0.408*'5day cloud to net rad'!F234*'5day cloud to net rad'!Q234</f>
        <v>-0.35631130576874248</v>
      </c>
      <c r="D233" s="8">
        <f>'5day cloud to net rad'!$I$3*900*'5day cloud to net rad'!G234*('5day cloud to net rad'!J234-'5day cloud to net rad'!K234)/('5day cloud to net rad'!E234+273)</f>
        <v>1.1128426423224573</v>
      </c>
      <c r="E233" s="8">
        <f>'5day cloud to net rad'!F234+'5day cloud to net rad'!$I$3*(1+0.34*'5day cloud to net rad'!G234)</f>
        <v>0.30208770781171251</v>
      </c>
      <c r="F233" s="8">
        <f t="shared" si="3"/>
        <v>2.5043433313918597</v>
      </c>
    </row>
    <row r="234" spans="2:6" x14ac:dyDescent="0.3">
      <c r="B234" s="7">
        <v>43846</v>
      </c>
      <c r="C234" s="8">
        <f>0.408*'5day cloud to net rad'!F235*'5day cloud to net rad'!Q235</f>
        <v>-0.28772861643584807</v>
      </c>
      <c r="D234" s="8">
        <f>'5day cloud to net rad'!$I$3*900*'5day cloud to net rad'!G235*('5day cloud to net rad'!J235-'5day cloud to net rad'!K235)/('5day cloud to net rad'!E235+273)</f>
        <v>1.4028918059375433</v>
      </c>
      <c r="E234" s="8">
        <f>'5day cloud to net rad'!F235+'5day cloud to net rad'!$I$3*(1+0.34*'5day cloud to net rad'!G235)</f>
        <v>0.32105868905310442</v>
      </c>
      <c r="F234" s="8">
        <f t="shared" si="3"/>
        <v>3.473393580440499</v>
      </c>
    </row>
    <row r="235" spans="2:6" x14ac:dyDescent="0.3">
      <c r="B235" s="7">
        <v>43847</v>
      </c>
      <c r="C235" s="8">
        <f>0.408*'5day cloud to net rad'!F236*'5day cloud to net rad'!Q236</f>
        <v>-0.38902744570090075</v>
      </c>
      <c r="D235" s="8">
        <f>'5day cloud to net rad'!$I$3*900*'5day cloud to net rad'!G236*('5day cloud to net rad'!J236-'5day cloud to net rad'!K236)/('5day cloud to net rad'!E236+273)</f>
        <v>1.4224373108151132</v>
      </c>
      <c r="E235" s="8">
        <f>'5day cloud to net rad'!F236+'5day cloud to net rad'!$I$3*(1+0.34*'5day cloud to net rad'!G236)</f>
        <v>0.30935506963498982</v>
      </c>
      <c r="F235" s="8">
        <f t="shared" si="3"/>
        <v>3.3405299170740599</v>
      </c>
    </row>
    <row r="236" spans="2:6" x14ac:dyDescent="0.3">
      <c r="B236" s="7">
        <v>43848</v>
      </c>
      <c r="C236" s="8">
        <f>0.408*'5day cloud to net rad'!F237*'5day cloud to net rad'!Q237</f>
        <v>-0.18799547492474319</v>
      </c>
      <c r="D236" s="8">
        <f>'5day cloud to net rad'!$I$3*900*'5day cloud to net rad'!G237*('5day cloud to net rad'!J237-'5day cloud to net rad'!K237)/('5day cloud to net rad'!E237+273)</f>
        <v>1.117558531281047</v>
      </c>
      <c r="E236" s="8">
        <f>'5day cloud to net rad'!F237+'5day cloud to net rad'!$I$3*(1+0.34*'5day cloud to net rad'!G237)</f>
        <v>0.32417933905716484</v>
      </c>
      <c r="F236" s="8">
        <f t="shared" si="3"/>
        <v>2.8674346090649143</v>
      </c>
    </row>
    <row r="237" spans="2:6" x14ac:dyDescent="0.3">
      <c r="B237" s="7">
        <v>43849</v>
      </c>
      <c r="C237" s="8">
        <f>0.408*'5day cloud to net rad'!F238*'5day cloud to net rad'!Q238</f>
        <v>-0.19828316625947059</v>
      </c>
      <c r="D237" s="8">
        <f>'5day cloud to net rad'!$I$3*900*'5day cloud to net rad'!G238*('5day cloud to net rad'!J238-'5day cloud to net rad'!K238)/('5day cloud to net rad'!E238+273)</f>
        <v>1.1249492661921439</v>
      </c>
      <c r="E237" s="8">
        <f>'5day cloud to net rad'!F238+'5day cloud to net rad'!$I$3*(1+0.34*'5day cloud to net rad'!G238)</f>
        <v>0.3229654582882916</v>
      </c>
      <c r="F237" s="8">
        <f t="shared" si="3"/>
        <v>2.8692421314774004</v>
      </c>
    </row>
    <row r="238" spans="2:6" x14ac:dyDescent="0.3">
      <c r="B238" s="7">
        <v>43850</v>
      </c>
      <c r="C238" s="8">
        <f>0.408*'5day cloud to net rad'!F239*'5day cloud to net rad'!Q239</f>
        <v>-0.32177279912539408</v>
      </c>
      <c r="D238" s="8">
        <f>'5day cloud to net rad'!$I$3*900*'5day cloud to net rad'!G239*('5day cloud to net rad'!J239-'5day cloud to net rad'!K239)/('5day cloud to net rad'!E239+273)</f>
        <v>1.0758165603991159</v>
      </c>
      <c r="E238" s="8">
        <f>'5day cloud to net rad'!F239+'5day cloud to net rad'!$I$3*(1+0.34*'5day cloud to net rad'!G239)</f>
        <v>0.31015148925522673</v>
      </c>
      <c r="F238" s="8">
        <f t="shared" si="3"/>
        <v>2.4312111577617213</v>
      </c>
    </row>
    <row r="239" spans="2:6" x14ac:dyDescent="0.3">
      <c r="B239" s="7">
        <v>43851</v>
      </c>
      <c r="C239" s="8">
        <f>0.408*'5day cloud to net rad'!F240*'5day cloud to net rad'!Q240</f>
        <v>-0.33024792375391149</v>
      </c>
      <c r="D239" s="8">
        <f>'5day cloud to net rad'!$I$3*900*'5day cloud to net rad'!G240*('5day cloud to net rad'!J240-'5day cloud to net rad'!K240)/('5day cloud to net rad'!E240+273)</f>
        <v>1.2966160882137088</v>
      </c>
      <c r="E239" s="8">
        <f>'5day cloud to net rad'!F240+'5day cloud to net rad'!$I$3*(1+0.34*'5day cloud to net rad'!G240)</f>
        <v>0.32881726799734889</v>
      </c>
      <c r="F239" s="8">
        <f t="shared" si="3"/>
        <v>2.9389215789834635</v>
      </c>
    </row>
    <row r="240" spans="2:6" x14ac:dyDescent="0.3">
      <c r="B240" s="7">
        <v>43852</v>
      </c>
      <c r="C240" s="8">
        <f>0.408*'5day cloud to net rad'!F241*'5day cloud to net rad'!Q241</f>
        <v>-0.36386633488071263</v>
      </c>
      <c r="D240" s="8">
        <f>'5day cloud to net rad'!$I$3*900*'5day cloud to net rad'!G241*('5day cloud to net rad'!J241-'5day cloud to net rad'!K241)/('5day cloud to net rad'!E241+273)</f>
        <v>1.542069586196166</v>
      </c>
      <c r="E240" s="8">
        <f>'5day cloud to net rad'!F241+'5day cloud to net rad'!$I$3*(1+0.34*'5day cloud to net rad'!G241)</f>
        <v>0.33941053780051345</v>
      </c>
      <c r="F240" s="8">
        <f t="shared" si="3"/>
        <v>3.4713219540871632</v>
      </c>
    </row>
    <row r="241" spans="2:6" x14ac:dyDescent="0.3">
      <c r="B241" s="7">
        <v>43853</v>
      </c>
      <c r="C241" s="8">
        <f>0.408*'5day cloud to net rad'!F242*'5day cloud to net rad'!Q242</f>
        <v>-0.34588865517915612</v>
      </c>
      <c r="D241" s="8">
        <f>'5day cloud to net rad'!$I$3*900*'5day cloud to net rad'!G242*('5day cloud to net rad'!J242-'5day cloud to net rad'!K242)/('5day cloud to net rad'!E242+273)</f>
        <v>1.580345734315864</v>
      </c>
      <c r="E241" s="8">
        <f>'5day cloud to net rad'!F242+'5day cloud to net rad'!$I$3*(1+0.34*'5day cloud to net rad'!G242)</f>
        <v>0.33355872809145615</v>
      </c>
      <c r="F241" s="8">
        <f t="shared" si="3"/>
        <v>3.7008687681476005</v>
      </c>
    </row>
    <row r="242" spans="2:6" x14ac:dyDescent="0.3">
      <c r="B242" s="7">
        <v>43854</v>
      </c>
      <c r="C242" s="8">
        <f>0.408*'5day cloud to net rad'!F243*'5day cloud to net rad'!Q243</f>
        <v>-0.10961091707198767</v>
      </c>
      <c r="D242" s="8">
        <f>'5day cloud to net rad'!$I$3*900*'5day cloud to net rad'!G243*('5day cloud to net rad'!J243-'5day cloud to net rad'!K243)/('5day cloud to net rad'!E243+273)</f>
        <v>1.4648292283954221</v>
      </c>
      <c r="E242" s="8">
        <f>'5day cloud to net rad'!F243+'5day cloud to net rad'!$I$3*(1+0.34*'5day cloud to net rad'!G243)</f>
        <v>0.33165595046977736</v>
      </c>
      <c r="F242" s="8">
        <f t="shared" si="3"/>
        <v>4.0862173870356377</v>
      </c>
    </row>
    <row r="243" spans="2:6" x14ac:dyDescent="0.3">
      <c r="B243" s="7">
        <v>43855</v>
      </c>
      <c r="C243" s="8">
        <f>0.408*'5day cloud to net rad'!F244*'5day cloud to net rad'!Q244</f>
        <v>-0.11182868615248187</v>
      </c>
      <c r="D243" s="8">
        <f>'5day cloud to net rad'!$I$3*900*'5day cloud to net rad'!G244*('5day cloud to net rad'!J244-'5day cloud to net rad'!K244)/('5day cloud to net rad'!E244+273)</f>
        <v>0.93029492739396702</v>
      </c>
      <c r="E243" s="8">
        <f>'5day cloud to net rad'!F244+'5day cloud to net rad'!$I$3*(1+0.34*'5day cloud to net rad'!G244)</f>
        <v>0.30239690192449059</v>
      </c>
      <c r="F243" s="8">
        <f t="shared" si="3"/>
        <v>2.7065959870377858</v>
      </c>
    </row>
    <row r="244" spans="2:6" x14ac:dyDescent="0.3">
      <c r="B244" s="7">
        <v>43856</v>
      </c>
      <c r="C244" s="8">
        <f>0.408*'5day cloud to net rad'!F245*'5day cloud to net rad'!Q245</f>
        <v>-0.42512158685018453</v>
      </c>
      <c r="D244" s="8">
        <f>'5day cloud to net rad'!$I$3*900*'5day cloud to net rad'!G245*('5day cloud to net rad'!J245-'5day cloud to net rad'!K245)/('5day cloud to net rad'!E245+273)</f>
        <v>0.92039983125099167</v>
      </c>
      <c r="E244" s="8">
        <f>'5day cloud to net rad'!F245+'5day cloud to net rad'!$I$3*(1+0.34*'5day cloud to net rad'!G245)</f>
        <v>0.29744287785037177</v>
      </c>
      <c r="F244" s="8">
        <f t="shared" si="3"/>
        <v>1.665120536689926</v>
      </c>
    </row>
    <row r="245" spans="2:6" x14ac:dyDescent="0.3">
      <c r="B245" s="7">
        <v>43857</v>
      </c>
      <c r="C245" s="8">
        <f>0.408*'5day cloud to net rad'!F246*'5day cloud to net rad'!Q246</f>
        <v>-0.31882966616533265</v>
      </c>
      <c r="D245" s="8">
        <f>'5day cloud to net rad'!$I$3*900*'5day cloud to net rad'!G246*('5day cloud to net rad'!J246-'5day cloud to net rad'!K246)/('5day cloud to net rad'!E246+273)</f>
        <v>1.2779443452708188</v>
      </c>
      <c r="E245" s="8">
        <f>'5day cloud to net rad'!F246+'5day cloud to net rad'!$I$3*(1+0.34*'5day cloud to net rad'!G246)</f>
        <v>0.32501543255582455</v>
      </c>
      <c r="F245" s="8">
        <f t="shared" si="3"/>
        <v>2.9509819628049474</v>
      </c>
    </row>
    <row r="246" spans="2:6" x14ac:dyDescent="0.3">
      <c r="B246" s="7">
        <v>43858</v>
      </c>
      <c r="C246" s="8">
        <f>0.408*'5day cloud to net rad'!F247*'5day cloud to net rad'!Q247</f>
        <v>-0.23557018330639518</v>
      </c>
      <c r="D246" s="8">
        <f>'5day cloud to net rad'!$I$3*900*'5day cloud to net rad'!G247*('5day cloud to net rad'!J247-'5day cloud to net rad'!K247)/('5day cloud to net rad'!E247+273)</f>
        <v>2.1781012436079656</v>
      </c>
      <c r="E246" s="8">
        <f>'5day cloud to net rad'!F247+'5day cloud to net rad'!$I$3*(1+0.34*'5day cloud to net rad'!G247)</f>
        <v>0.3653003632808931</v>
      </c>
      <c r="F246" s="8">
        <f t="shared" si="3"/>
        <v>5.3176269600583064</v>
      </c>
    </row>
    <row r="247" spans="2:6" x14ac:dyDescent="0.3">
      <c r="B247" s="7">
        <v>43859</v>
      </c>
      <c r="C247" s="8">
        <f>0.408*'5day cloud to net rad'!F248*'5day cloud to net rad'!Q248</f>
        <v>-0.35059969231177091</v>
      </c>
      <c r="D247" s="8">
        <f>'5day cloud to net rad'!$I$3*900*'5day cloud to net rad'!G248*('5day cloud to net rad'!J248-'5day cloud to net rad'!K248)/('5day cloud to net rad'!E248+273)</f>
        <v>1.3682963022321128</v>
      </c>
      <c r="E247" s="8">
        <f>'5day cloud to net rad'!F248+'5day cloud to net rad'!$I$3*(1+0.34*'5day cloud to net rad'!G248)</f>
        <v>0.31711364857923424</v>
      </c>
      <c r="F247" s="8">
        <f t="shared" si="3"/>
        <v>3.2092488433718724</v>
      </c>
    </row>
    <row r="248" spans="2:6" x14ac:dyDescent="0.3">
      <c r="B248" s="7">
        <v>43860</v>
      </c>
      <c r="C248" s="8">
        <f>0.408*'5day cloud to net rad'!F249*'5day cloud to net rad'!Q249</f>
        <v>-0.34193694867283941</v>
      </c>
      <c r="D248" s="8">
        <f>'5day cloud to net rad'!$I$3*900*'5day cloud to net rad'!G249*('5day cloud to net rad'!J249-'5day cloud to net rad'!K249)/('5day cloud to net rad'!E249+273)</f>
        <v>1.2249991525479806</v>
      </c>
      <c r="E248" s="8">
        <f>'5day cloud to net rad'!F249+'5day cloud to net rad'!$I$3*(1+0.34*'5day cloud to net rad'!G249)</f>
        <v>0.31126183887017689</v>
      </c>
      <c r="F248" s="8">
        <f t="shared" si="3"/>
        <v>2.8370397318235163</v>
      </c>
    </row>
    <row r="249" spans="2:6" x14ac:dyDescent="0.3">
      <c r="B249" s="7">
        <v>43861</v>
      </c>
      <c r="C249" s="8">
        <f>0.408*'5day cloud to net rad'!F250*'5day cloud to net rad'!Q250</f>
        <v>-0.34558526692834118</v>
      </c>
      <c r="D249" s="8">
        <f>'5day cloud to net rad'!$I$3*900*'5day cloud to net rad'!G250*('5day cloud to net rad'!J250-'5day cloud to net rad'!K250)/('5day cloud to net rad'!E250+273)</f>
        <v>1.0304886380439846</v>
      </c>
      <c r="E249" s="8">
        <f>'5day cloud to net rad'!F250+'5day cloud to net rad'!$I$3*(1+0.34*'5day cloud to net rad'!G250)</f>
        <v>0.29955821945206218</v>
      </c>
      <c r="F249" s="8">
        <f t="shared" si="3"/>
        <v>2.2863781617090542</v>
      </c>
    </row>
    <row r="250" spans="2:6" x14ac:dyDescent="0.3">
      <c r="B250" s="7">
        <v>43862</v>
      </c>
      <c r="C250" s="8">
        <f>0.408*'5day cloud to net rad'!F251*'5day cloud to net rad'!Q251</f>
        <v>-0.23255301761256578</v>
      </c>
      <c r="D250" s="8">
        <f>'5day cloud to net rad'!$I$3*900*'5day cloud to net rad'!G251*('5day cloud to net rad'!J251-'5day cloud to net rad'!K251)/('5day cloud to net rad'!E251+273)</f>
        <v>1.3918104507086775</v>
      </c>
      <c r="E250" s="8">
        <f>'5day cloud to net rad'!F251+'5day cloud to net rad'!$I$3*(1+0.34*'5day cloud to net rad'!G251)</f>
        <v>0.3229654582882916</v>
      </c>
      <c r="F250" s="8">
        <f t="shared" si="3"/>
        <v>3.5894161537897751</v>
      </c>
    </row>
    <row r="251" spans="2:6" x14ac:dyDescent="0.3">
      <c r="B251" s="7">
        <v>43863</v>
      </c>
      <c r="C251" s="8">
        <f>0.408*'5day cloud to net rad'!F252*'5day cloud to net rad'!Q252</f>
        <v>-0.26899851896351995</v>
      </c>
      <c r="D251" s="8">
        <f>'5day cloud to net rad'!$I$3*900*'5day cloud to net rad'!G252*('5day cloud to net rad'!J252-'5day cloud to net rad'!K252)/('5day cloud to net rad'!E252+273)</f>
        <v>1.8836340174456774</v>
      </c>
      <c r="E251" s="8">
        <f>'5day cloud to net rad'!F252+'5day cloud to net rad'!$I$3*(1+0.34*'5day cloud to net rad'!G252)</f>
        <v>0.35807631654263561</v>
      </c>
      <c r="F251" s="8">
        <f t="shared" si="3"/>
        <v>4.5091937776619337</v>
      </c>
    </row>
    <row r="252" spans="2:6" x14ac:dyDescent="0.3">
      <c r="B252" s="7">
        <v>43864</v>
      </c>
      <c r="C252" s="8">
        <f>0.408*'5day cloud to net rad'!F253*'5day cloud to net rad'!Q253</f>
        <v>-0.34561560826186594</v>
      </c>
      <c r="D252" s="8">
        <f>'5day cloud to net rad'!$I$3*900*'5day cloud to net rad'!G253*('5day cloud to net rad'!J253-'5day cloud to net rad'!K253)/('5day cloud to net rad'!E253+273)</f>
        <v>1.9836735157675902</v>
      </c>
      <c r="E252" s="8">
        <f>'5day cloud to net rad'!F253+'5day cloud to net rad'!$I$3*(1+0.34*'5day cloud to net rad'!G253)</f>
        <v>0.35222450683357831</v>
      </c>
      <c r="F252" s="8">
        <f t="shared" si="3"/>
        <v>4.6506074271535178</v>
      </c>
    </row>
    <row r="253" spans="2:6" x14ac:dyDescent="0.3">
      <c r="B253" s="7">
        <v>43865</v>
      </c>
      <c r="C253" s="8">
        <f>0.408*'5day cloud to net rad'!F254*'5day cloud to net rad'!Q254</f>
        <v>-0.24575446331462855</v>
      </c>
      <c r="D253" s="8">
        <f>'5day cloud to net rad'!$I$3*900*'5day cloud to net rad'!G254*('5day cloud to net rad'!J254-'5day cloud to net rad'!K254)/('5day cloud to net rad'!E254+273)</f>
        <v>1.8366882809367113</v>
      </c>
      <c r="E253" s="8">
        <f>'5day cloud to net rad'!F254+'5day cloud to net rad'!$I$3*(1+0.34*'5day cloud to net rad'!G254)</f>
        <v>0.34637269712452101</v>
      </c>
      <c r="F253" s="8">
        <f t="shared" si="3"/>
        <v>4.593127087756983</v>
      </c>
    </row>
    <row r="254" spans="2:6" x14ac:dyDescent="0.3">
      <c r="B254" s="7">
        <v>43866</v>
      </c>
      <c r="C254" s="8">
        <f>0.408*'5day cloud to net rad'!F255*'5day cloud to net rad'!Q255</f>
        <v>-0.20137666219206413</v>
      </c>
      <c r="D254" s="8">
        <f>'5day cloud to net rad'!$I$3*900*'5day cloud to net rad'!G255*('5day cloud to net rad'!J255-'5day cloud to net rad'!K255)/('5day cloud to net rad'!E255+273)</f>
        <v>1.6637057359744698</v>
      </c>
      <c r="E254" s="8">
        <f>'5day cloud to net rad'!F255+'5day cloud to net rad'!$I$3*(1+0.34*'5day cloud to net rad'!G255)</f>
        <v>0.34425735552283054</v>
      </c>
      <c r="F254" s="8">
        <f t="shared" si="3"/>
        <v>4.2477787339112547</v>
      </c>
    </row>
    <row r="255" spans="2:6" x14ac:dyDescent="0.3">
      <c r="B255" s="7">
        <v>43867</v>
      </c>
      <c r="C255" s="8">
        <f>0.408*'5day cloud to net rad'!F256*'5day cloud to net rad'!Q256</f>
        <v>-0.16439754877976687</v>
      </c>
      <c r="D255" s="8">
        <f>'5day cloud to net rad'!$I$3*900*'5day cloud to net rad'!G256*('5day cloud to net rad'!J256-'5day cloud to net rad'!K256)/('5day cloud to net rad'!E256+273)</f>
        <v>1.3253052994801502</v>
      </c>
      <c r="E255" s="8">
        <f>'5day cloud to net rad'!F256+'5day cloud to net rad'!$I$3*(1+0.34*'5day cloud to net rad'!G256)</f>
        <v>0.33086724226488196</v>
      </c>
      <c r="F255" s="8">
        <f t="shared" si="3"/>
        <v>3.5086814359548986</v>
      </c>
    </row>
    <row r="256" spans="2:6" x14ac:dyDescent="0.3">
      <c r="B256" s="7">
        <v>43868</v>
      </c>
      <c r="C256" s="8">
        <f>0.408*'5day cloud to net rad'!F257*'5day cloud to net rad'!Q257</f>
        <v>-0.19504926866204422</v>
      </c>
      <c r="D256" s="8">
        <f>'5day cloud to net rad'!$I$3*900*'5day cloud to net rad'!G257*('5day cloud to net rad'!J257-'5day cloud to net rad'!K257)/('5day cloud to net rad'!E257+273)</f>
        <v>2.0921342954902307</v>
      </c>
      <c r="E256" s="8">
        <f>'5day cloud to net rad'!F257+'5day cloud to net rad'!$I$3*(1+0.34*'5day cloud to net rad'!G257)</f>
        <v>0.36866958634580027</v>
      </c>
      <c r="F256" s="8">
        <f t="shared" si="3"/>
        <v>5.1457595014327584</v>
      </c>
    </row>
    <row r="257" spans="2:6" x14ac:dyDescent="0.3">
      <c r="B257" s="7">
        <v>43869</v>
      </c>
      <c r="C257" s="8">
        <f>0.408*'5day cloud to net rad'!F258*'5day cloud to net rad'!Q258</f>
        <v>-0.1729265184607913</v>
      </c>
      <c r="D257" s="8">
        <f>'5day cloud to net rad'!$I$3*900*'5day cloud to net rad'!G258*('5day cloud to net rad'!J258-'5day cloud to net rad'!K258)/('5day cloud to net rad'!E258+273)</f>
        <v>1.0352619576821307</v>
      </c>
      <c r="E257" s="8">
        <f>'5day cloud to net rad'!F258+'5day cloud to net rad'!$I$3*(1+0.34*'5day cloud to net rad'!G258)</f>
        <v>0.31247571963905019</v>
      </c>
      <c r="F257" s="8">
        <f t="shared" si="3"/>
        <v>2.7596878254011163</v>
      </c>
    </row>
    <row r="258" spans="2:6" x14ac:dyDescent="0.3">
      <c r="B258" s="7">
        <v>43870</v>
      </c>
      <c r="C258" s="8">
        <f>0.408*'5day cloud to net rad'!F259*'5day cloud to net rad'!Q259</f>
        <v>-0.14294928212363991</v>
      </c>
      <c r="D258" s="8">
        <f>'5day cloud to net rad'!$I$3*900*'5day cloud to net rad'!G259*('5day cloud to net rad'!J259-'5day cloud to net rad'!K259)/('5day cloud to net rad'!E259+273)</f>
        <v>0.75651076028525099</v>
      </c>
      <c r="E258" s="8">
        <f>'5day cloud to net rad'!F259+'5day cloud to net rad'!$I$3*(1+0.34*'5day cloud to net rad'!G259)</f>
        <v>0.30077536832580876</v>
      </c>
      <c r="F258" s="8">
        <f t="shared" si="3"/>
        <v>2.039932596797565</v>
      </c>
    </row>
    <row r="259" spans="2:6" x14ac:dyDescent="0.3">
      <c r="B259" s="7">
        <v>43871</v>
      </c>
      <c r="C259" s="8">
        <f>0.408*'5day cloud to net rad'!F260*'5day cloud to net rad'!Q260</f>
        <v>-0.22810067047436572</v>
      </c>
      <c r="D259" s="8">
        <f>'5day cloud to net rad'!$I$3*900*'5day cloud to net rad'!G260*('5day cloud to net rad'!J260-'5day cloud to net rad'!K260)/('5day cloud to net rad'!E260+273)</f>
        <v>1.0048815831998106</v>
      </c>
      <c r="E259" s="8">
        <f>'5day cloud to net rad'!F260+'5day cloud to net rad'!$I$3*(1+0.34*'5day cloud to net rad'!G260)</f>
        <v>0.31520687934404712</v>
      </c>
      <c r="F259" s="8">
        <f t="shared" si="3"/>
        <v>2.464352663691681</v>
      </c>
    </row>
    <row r="260" spans="2:6" x14ac:dyDescent="0.3">
      <c r="B260" s="7">
        <v>43872</v>
      </c>
      <c r="C260" s="8">
        <f>0.408*'5day cloud to net rad'!F261*'5day cloud to net rad'!Q261</f>
        <v>-0.2041183112447976</v>
      </c>
      <c r="D260" s="8">
        <f>'5day cloud to net rad'!$I$3*900*'5day cloud to net rad'!G261*('5day cloud to net rad'!J261-'5day cloud to net rad'!K261)/('5day cloud to net rad'!E261+273)</f>
        <v>1.0959187516925069</v>
      </c>
      <c r="E260" s="8">
        <f>'5day cloud to net rad'!F261+'5day cloud to net rad'!$I$3*(1+0.34*'5day cloud to net rad'!G261)</f>
        <v>0.31964313693888458</v>
      </c>
      <c r="F260" s="8">
        <f t="shared" si="3"/>
        <v>2.789987762566041</v>
      </c>
    </row>
    <row r="261" spans="2:6" x14ac:dyDescent="0.3">
      <c r="B261" s="7">
        <v>43873</v>
      </c>
      <c r="C261" s="8">
        <f>0.408*'5day cloud to net rad'!F262*'5day cloud to net rad'!Q262</f>
        <v>-0.31725250415563477</v>
      </c>
      <c r="D261" s="8">
        <f>'5day cloud to net rad'!$I$3*900*'5day cloud to net rad'!G262*('5day cloud to net rad'!J262-'5day cloud to net rad'!K262)/('5day cloud to net rad'!E262+273)</f>
        <v>1.3202137447265978</v>
      </c>
      <c r="E261" s="8">
        <f>'5day cloud to net rad'!F262+'5day cloud to net rad'!$I$3*(1+0.34*'5day cloud to net rad'!G262)</f>
        <v>0.31711364857923424</v>
      </c>
      <c r="F261" s="8">
        <f t="shared" si="3"/>
        <v>3.1627816874629491</v>
      </c>
    </row>
    <row r="262" spans="2:6" x14ac:dyDescent="0.3">
      <c r="B262" s="7">
        <v>43874</v>
      </c>
      <c r="C262" s="8">
        <f>0.408*'5day cloud to net rad'!F263*'5day cloud to net rad'!Q263</f>
        <v>-0.40523595656676159</v>
      </c>
      <c r="D262" s="8">
        <f>'5day cloud to net rad'!$I$3*900*'5day cloud to net rad'!G263*('5day cloud to net rad'!J263-'5day cloud to net rad'!K263)/('5day cloud to net rad'!E263+273)</f>
        <v>1.3822296664609233</v>
      </c>
      <c r="E262" s="8">
        <f>'5day cloud to net rad'!F263+'5day cloud to net rad'!$I$3*(1+0.34*'5day cloud to net rad'!G263)</f>
        <v>0.3141005213426053</v>
      </c>
      <c r="F262" s="8">
        <f t="shared" si="3"/>
        <v>3.1104491826949414</v>
      </c>
    </row>
    <row r="263" spans="2:6" x14ac:dyDescent="0.3">
      <c r="B263" s="7">
        <v>43875</v>
      </c>
      <c r="C263" s="8">
        <f>0.408*'5day cloud to net rad'!F264*'5day cloud to net rad'!Q264</f>
        <v>-0.30168664163910519</v>
      </c>
      <c r="D263" s="8">
        <f>'5day cloud to net rad'!$I$3*900*'5day cloud to net rad'!G264*('5day cloud to net rad'!J264-'5day cloud to net rad'!K264)/('5day cloud to net rad'!E264+273)</f>
        <v>1.3181522967426935</v>
      </c>
      <c r="E263" s="8">
        <f>'5day cloud to net rad'!F264+'5day cloud to net rad'!$I$3*(1+0.34*'5day cloud to net rad'!G264)</f>
        <v>0.31331181313770989</v>
      </c>
      <c r="F263" s="8">
        <f t="shared" ref="F263:F326" si="4">(C263+D263)/E263</f>
        <v>3.2442621455094049</v>
      </c>
    </row>
    <row r="264" spans="2:6" x14ac:dyDescent="0.3">
      <c r="B264" s="7">
        <v>43876</v>
      </c>
      <c r="C264" s="8">
        <f>0.408*'5day cloud to net rad'!F265*'5day cloud to net rad'!Q265</f>
        <v>-0.538245243009838</v>
      </c>
      <c r="D264" s="8">
        <f>'5day cloud to net rad'!$I$3*900*'5day cloud to net rad'!G265*('5day cloud to net rad'!J265-'5day cloud to net rad'!K265)/('5day cloud to net rad'!E265+273)</f>
        <v>1.2587088270902032</v>
      </c>
      <c r="E264" s="8">
        <f>'5day cloud to net rad'!F265+'5day cloud to net rad'!$I$3*(1+0.34*'5day cloud to net rad'!G265)</f>
        <v>0.31331181313770989</v>
      </c>
      <c r="F264" s="8">
        <f t="shared" si="4"/>
        <v>2.2995097978118682</v>
      </c>
    </row>
    <row r="265" spans="2:6" x14ac:dyDescent="0.3">
      <c r="B265" s="7">
        <v>43877</v>
      </c>
      <c r="C265" s="8">
        <f>0.408*'5day cloud to net rad'!F266*'5day cloud to net rad'!Q266</f>
        <v>-0.51037274354454065</v>
      </c>
      <c r="D265" s="8">
        <f>'5day cloud to net rad'!$I$3*900*'5day cloud to net rad'!G266*('5day cloud to net rad'!J266-'5day cloud to net rad'!K266)/('5day cloud to net rad'!E266+273)</f>
        <v>1.2060001493360966</v>
      </c>
      <c r="E265" s="8">
        <f>'5day cloud to net rad'!F266+'5day cloud to net rad'!$I$3*(1+0.34*'5day cloud to net rad'!G266)</f>
        <v>0.31331181313770989</v>
      </c>
      <c r="F265" s="8">
        <f t="shared" si="4"/>
        <v>2.2202399546480134</v>
      </c>
    </row>
    <row r="266" spans="2:6" x14ac:dyDescent="0.3">
      <c r="B266" s="7">
        <v>43878</v>
      </c>
      <c r="C266" s="8">
        <f>0.408*'5day cloud to net rad'!F267*'5day cloud to net rad'!Q267</f>
        <v>-0.5153600350348001</v>
      </c>
      <c r="D266" s="8">
        <f>'5day cloud to net rad'!$I$3*900*'5day cloud to net rad'!G267*('5day cloud to net rad'!J267-'5day cloud to net rad'!K267)/('5day cloud to net rad'!E267+273)</f>
        <v>1.6104690796669272</v>
      </c>
      <c r="E266" s="8">
        <f>'5day cloud to net rad'!F267+'5day cloud to net rad'!$I$3*(1+0.34*'5day cloud to net rad'!G267)</f>
        <v>0.33604131473560628</v>
      </c>
      <c r="F266" s="8">
        <f t="shared" si="4"/>
        <v>3.2588523988300286</v>
      </c>
    </row>
    <row r="267" spans="2:6" x14ac:dyDescent="0.3">
      <c r="B267" s="7">
        <v>43879</v>
      </c>
      <c r="C267" s="8">
        <f>0.408*'5day cloud to net rad'!F268*'5day cloud to net rad'!Q268</f>
        <v>-0.49409758121542974</v>
      </c>
      <c r="D267" s="8">
        <f>'5day cloud to net rad'!$I$3*900*'5day cloud to net rad'!G268*('5day cloud to net rad'!J268-'5day cloud to net rad'!K268)/('5day cloud to net rad'!E268+273)</f>
        <v>1.3239172452568047</v>
      </c>
      <c r="E267" s="8">
        <f>'5day cloud to net rad'!F268+'5day cloud to net rad'!$I$3*(1+0.34*'5day cloud to net rad'!G268)</f>
        <v>0.32433769531749163</v>
      </c>
      <c r="F267" s="8">
        <f t="shared" si="4"/>
        <v>2.5585051507166656</v>
      </c>
    </row>
    <row r="268" spans="2:6" x14ac:dyDescent="0.3">
      <c r="B268" s="7">
        <v>43880</v>
      </c>
      <c r="C268" s="8">
        <f>0.408*'5day cloud to net rad'!F269*'5day cloud to net rad'!Q269</f>
        <v>-0.43292804376259547</v>
      </c>
      <c r="D268" s="8">
        <f>'5day cloud to net rad'!$I$3*900*'5day cloud to net rad'!G269*('5day cloud to net rad'!J269-'5day cloud to net rad'!K269)/('5day cloud to net rad'!E269+273)</f>
        <v>1.5853413351709382</v>
      </c>
      <c r="E268" s="8">
        <f>'5day cloud to net rad'!F269+'5day cloud to net rad'!$I$3*(1+0.34*'5day cloud to net rad'!G269)</f>
        <v>0.34132827426958429</v>
      </c>
      <c r="F268" s="8">
        <f t="shared" si="4"/>
        <v>3.3762608558415406</v>
      </c>
    </row>
    <row r="269" spans="2:6" x14ac:dyDescent="0.3">
      <c r="B269" s="7">
        <v>43881</v>
      </c>
      <c r="C269" s="8">
        <f>0.408*'5day cloud to net rad'!F270*'5day cloud to net rad'!Q270</f>
        <v>-0.42047727504502097</v>
      </c>
      <c r="D269" s="8">
        <f>'5day cloud to net rad'!$I$3*900*'5day cloud to net rad'!G270*('5day cloud to net rad'!J270-'5day cloud to net rad'!K270)/('5day cloud to net rad'!E270+273)</f>
        <v>1.7318657010062712</v>
      </c>
      <c r="E269" s="8">
        <f>'5day cloud to net rad'!F270+'5day cloud to net rad'!$I$3*(1+0.34*'5day cloud to net rad'!G270)</f>
        <v>0.33466907770640625</v>
      </c>
      <c r="F269" s="8">
        <f t="shared" si="4"/>
        <v>3.9184630828417513</v>
      </c>
    </row>
    <row r="270" spans="2:6" x14ac:dyDescent="0.3">
      <c r="B270" s="7">
        <v>43882</v>
      </c>
      <c r="C270" s="8">
        <f>0.408*'5day cloud to net rad'!F271*'5day cloud to net rad'!Q271</f>
        <v>-0.47942033584254085</v>
      </c>
      <c r="D270" s="8">
        <f>'5day cloud to net rad'!$I$3*900*'5day cloud to net rad'!G271*('5day cloud to net rad'!J271-'5day cloud to net rad'!K271)/('5day cloud to net rad'!E271+273)</f>
        <v>2.2345673980929397</v>
      </c>
      <c r="E270" s="8">
        <f>'5day cloud to net rad'!F271+'5day cloud to net rad'!$I$3*(1+0.34*'5day cloud to net rad'!G271)</f>
        <v>0.34637269712452101</v>
      </c>
      <c r="F270" s="8">
        <f t="shared" si="4"/>
        <v>5.067221166163173</v>
      </c>
    </row>
    <row r="271" spans="2:6" x14ac:dyDescent="0.3">
      <c r="B271" s="7">
        <v>43883</v>
      </c>
      <c r="C271" s="8">
        <f>0.408*'5day cloud to net rad'!F272*'5day cloud to net rad'!Q272</f>
        <v>-0.49240379125805545</v>
      </c>
      <c r="D271" s="8">
        <f>'5day cloud to net rad'!$I$3*900*'5day cloud to net rad'!G272*('5day cloud to net rad'!J272-'5day cloud to net rad'!K272)/('5day cloud to net rad'!E272+273)</f>
        <v>2.1755148147803909</v>
      </c>
      <c r="E271" s="8">
        <f>'5day cloud to net rad'!F272+'5day cloud to net rad'!$I$3*(1+0.34*'5day cloud to net rad'!G272)</f>
        <v>0.3405208874154636</v>
      </c>
      <c r="F271" s="8">
        <f t="shared" si="4"/>
        <v>4.9427541326379814</v>
      </c>
    </row>
    <row r="272" spans="2:6" x14ac:dyDescent="0.3">
      <c r="B272" s="7">
        <v>43884</v>
      </c>
      <c r="C272" s="8">
        <f>0.408*'5day cloud to net rad'!F273*'5day cloud to net rad'!Q273</f>
        <v>-0.48149477417632913</v>
      </c>
      <c r="D272" s="8">
        <f>'5day cloud to net rad'!$I$3*900*'5day cloud to net rad'!G273*('5day cloud to net rad'!J273-'5day cloud to net rad'!K273)/('5day cloud to net rad'!E273+273)</f>
        <v>2.1021043942654116</v>
      </c>
      <c r="E272" s="8">
        <f>'5day cloud to net rad'!F273+'5day cloud to net rad'!$I$3*(1+0.34*'5day cloud to net rad'!G273)</f>
        <v>0.34526234750957085</v>
      </c>
      <c r="F272" s="8">
        <f t="shared" si="4"/>
        <v>4.6938498558524637</v>
      </c>
    </row>
    <row r="273" spans="2:6" x14ac:dyDescent="0.3">
      <c r="B273" s="7">
        <v>43885</v>
      </c>
      <c r="C273" s="8">
        <f>0.408*'5day cloud to net rad'!F274*'5day cloud to net rad'!Q274</f>
        <v>-0.47934027539534008</v>
      </c>
      <c r="D273" s="8">
        <f>'5day cloud to net rad'!$I$3*900*'5day cloud to net rad'!G274*('5day cloud to net rad'!J274-'5day cloud to net rad'!K274)/('5day cloud to net rad'!E274+273)</f>
        <v>2.2727710754531292</v>
      </c>
      <c r="E273" s="8">
        <f>'5day cloud to net rad'!F274+'5day cloud to net rad'!$I$3*(1+0.34*'5day cloud to net rad'!G274)</f>
        <v>0.36181278465000255</v>
      </c>
      <c r="F273" s="8">
        <f t="shared" si="4"/>
        <v>4.9567922310778867</v>
      </c>
    </row>
    <row r="274" spans="2:6" x14ac:dyDescent="0.3">
      <c r="B274" s="7">
        <v>43886</v>
      </c>
      <c r="C274" s="8">
        <f>0.408*'5day cloud to net rad'!F275*'5day cloud to net rad'!Q275</f>
        <v>-0.45366332369983886</v>
      </c>
      <c r="D274" s="8">
        <f>'5day cloud to net rad'!$I$3*900*'5day cloud to net rad'!G275*('5day cloud to net rad'!J275-'5day cloud to net rad'!K275)/('5day cloud to net rad'!E275+273)</f>
        <v>1.7983325458269566</v>
      </c>
      <c r="E274" s="8">
        <f>'5day cloud to net rad'!F275+'5day cloud to net rad'!$I$3*(1+0.34*'5day cloud to net rad'!G275)</f>
        <v>0.33840554581377319</v>
      </c>
      <c r="F274" s="8">
        <f t="shared" si="4"/>
        <v>3.9735436926530099</v>
      </c>
    </row>
    <row r="275" spans="2:6" x14ac:dyDescent="0.3">
      <c r="B275" s="7">
        <v>43887</v>
      </c>
      <c r="C275" s="8">
        <f>0.408*'5day cloud to net rad'!F276*'5day cloud to net rad'!Q276</f>
        <v>-0.36418494330874429</v>
      </c>
      <c r="D275" s="8">
        <f>'5day cloud to net rad'!$I$3*900*'5day cloud to net rad'!G276*('5day cloud to net rad'!J276-'5day cloud to net rad'!K276)/('5day cloud to net rad'!E276+273)</f>
        <v>0.99793197907255882</v>
      </c>
      <c r="E275" s="8">
        <f>'5day cloud to net rad'!F276+'5day cloud to net rad'!$I$3*(1+0.34*'5day cloud to net rad'!G276)</f>
        <v>0.30429967954616943</v>
      </c>
      <c r="F275" s="8">
        <f t="shared" si="4"/>
        <v>2.0826411539735461</v>
      </c>
    </row>
    <row r="276" spans="2:6" x14ac:dyDescent="0.3">
      <c r="B276" s="7">
        <v>43888</v>
      </c>
      <c r="C276" s="8">
        <f>0.408*'5day cloud to net rad'!F277*'5day cloud to net rad'!Q277</f>
        <v>-0.48745279485143106</v>
      </c>
      <c r="D276" s="8">
        <f>'5day cloud to net rad'!$I$3*900*'5day cloud to net rad'!G277*('5day cloud to net rad'!J277-'5day cloud to net rad'!K277)/('5day cloud to net rad'!E277+273)</f>
        <v>1.2257978466063715</v>
      </c>
      <c r="E276" s="8">
        <f>'5day cloud to net rad'!F277+'5day cloud to net rad'!$I$3*(1+0.34*'5day cloud to net rad'!G277)</f>
        <v>0.30914649726848642</v>
      </c>
      <c r="F276" s="8">
        <f t="shared" si="4"/>
        <v>2.3883338749709497</v>
      </c>
    </row>
    <row r="277" spans="2:6" x14ac:dyDescent="0.3">
      <c r="B277" s="7">
        <v>43889</v>
      </c>
      <c r="C277" s="8">
        <f>0.408*'5day cloud to net rad'!F278*'5day cloud to net rad'!Q278</f>
        <v>-0.48095671849792609</v>
      </c>
      <c r="D277" s="8">
        <f>'5day cloud to net rad'!$I$3*900*'5day cloud to net rad'!G278*('5day cloud to net rad'!J278-'5day cloud to net rad'!K278)/('5day cloud to net rad'!E278+273)</f>
        <v>1.3252994989856428</v>
      </c>
      <c r="E277" s="8">
        <f>'5day cloud to net rad'!F278+'5day cloud to net rad'!$I$3*(1+0.34*'5day cloud to net rad'!G278)</f>
        <v>0.31499830697754377</v>
      </c>
      <c r="F277" s="8">
        <f t="shared" si="4"/>
        <v>2.6804676780307579</v>
      </c>
    </row>
    <row r="278" spans="2:6" x14ac:dyDescent="0.3">
      <c r="B278" s="7">
        <v>43890</v>
      </c>
      <c r="C278" s="8">
        <f>0.408*'5day cloud to net rad'!F279*'5day cloud to net rad'!Q279</f>
        <v>-0.40859941023177104</v>
      </c>
      <c r="D278" s="8">
        <f>'5day cloud to net rad'!$I$3*900*'5day cloud to net rad'!G279*('5day cloud to net rad'!J279-'5day cloud to net rad'!K279)/('5day cloud to net rad'!E279+273)</f>
        <v>1.4998852559438549</v>
      </c>
      <c r="E278" s="8">
        <f>'5day cloud to net rad'!F279+'5day cloud to net rad'!$I$3*(1+0.34*'5day cloud to net rad'!G279)</f>
        <v>0.32670192639565854</v>
      </c>
      <c r="F278" s="8">
        <f t="shared" si="4"/>
        <v>3.3403104100171777</v>
      </c>
    </row>
    <row r="279" spans="2:6" x14ac:dyDescent="0.3">
      <c r="B279" s="7">
        <v>43891</v>
      </c>
      <c r="C279" s="8">
        <f>0.408*'5day cloud to net rad'!F280*'5day cloud to net rad'!Q280</f>
        <v>-0.1709034572952513</v>
      </c>
      <c r="D279" s="8">
        <f>'5day cloud to net rad'!$I$3*900*'5day cloud to net rad'!G280*('5day cloud to net rad'!J280-'5day cloud to net rad'!K280)/('5day cloud to net rad'!E280+273)</f>
        <v>1.1245267702829114</v>
      </c>
      <c r="E279" s="8">
        <f>'5day cloud to net rad'!F280+'5day cloud to net rad'!$I$3*(1+0.34*'5day cloud to net rad'!G280)</f>
        <v>0.31995233105166265</v>
      </c>
      <c r="F279" s="8">
        <f t="shared" si="4"/>
        <v>2.9805168471602062</v>
      </c>
    </row>
    <row r="280" spans="2:6" x14ac:dyDescent="0.3">
      <c r="B280" s="7">
        <v>43892</v>
      </c>
      <c r="C280" s="8">
        <f>0.408*'5day cloud to net rad'!F281*'5day cloud to net rad'!Q281</f>
        <v>-0.1811298089497696</v>
      </c>
      <c r="D280" s="8">
        <f>'5day cloud to net rad'!$I$3*900*'5day cloud to net rad'!G281*('5day cloud to net rad'!J281-'5day cloud to net rad'!K281)/('5day cloud to net rad'!E281+273)</f>
        <v>0.70225106078967814</v>
      </c>
      <c r="E280" s="8">
        <f>'5day cloud to net rad'!F281+'5day cloud to net rad'!$I$3*(1+0.34*'5day cloud to net rad'!G281)</f>
        <v>0.28160975735210375</v>
      </c>
      <c r="F280" s="8">
        <f t="shared" si="4"/>
        <v>1.8505085077302117</v>
      </c>
    </row>
    <row r="281" spans="2:6" x14ac:dyDescent="0.3">
      <c r="B281" s="7">
        <v>43893</v>
      </c>
      <c r="C281" s="8">
        <f>0.408*'5day cloud to net rad'!F282*'5day cloud to net rad'!Q282</f>
        <v>-0.27162647525230538</v>
      </c>
      <c r="D281" s="8">
        <f>'5day cloud to net rad'!$I$3*900*'5day cloud to net rad'!G282*('5day cloud to net rad'!J282-'5day cloud to net rad'!K282)/('5day cloud to net rad'!E282+273)</f>
        <v>0.90319730480002325</v>
      </c>
      <c r="E281" s="8">
        <f>'5day cloud to net rad'!F282+'5day cloud to net rad'!$I$3*(1+0.34*'5day cloud to net rad'!G282)</f>
        <v>0.30160819371959524</v>
      </c>
      <c r="F281" s="8">
        <f t="shared" si="4"/>
        <v>2.0940108481763873</v>
      </c>
    </row>
    <row r="282" spans="2:6" x14ac:dyDescent="0.3">
      <c r="B282" s="7">
        <v>43894</v>
      </c>
      <c r="C282" s="8">
        <f>0.408*'5day cloud to net rad'!F283*'5day cloud to net rad'!Q283</f>
        <v>-0.29016132148361673</v>
      </c>
      <c r="D282" s="8">
        <f>'5day cloud to net rad'!$I$3*900*'5day cloud to net rad'!G283*('5day cloud to net rad'!J283-'5day cloud to net rad'!K283)/('5day cloud to net rad'!E283+273)</f>
        <v>1.0881583100171259</v>
      </c>
      <c r="E282" s="8">
        <f>'5day cloud to net rad'!F283+'5day cloud to net rad'!$I$3*(1+0.34*'5day cloud to net rad'!G283)</f>
        <v>0.31263407589937692</v>
      </c>
      <c r="F282" s="8">
        <f t="shared" si="4"/>
        <v>2.5524952334061921</v>
      </c>
    </row>
    <row r="283" spans="2:6" x14ac:dyDescent="0.3">
      <c r="B283" s="7">
        <v>43895</v>
      </c>
      <c r="C283" s="8">
        <f>0.408*'5day cloud to net rad'!F284*'5day cloud to net rad'!Q284</f>
        <v>-0.36910224131450964</v>
      </c>
      <c r="D283" s="8">
        <f>'5day cloud to net rad'!$I$3*900*'5day cloud to net rad'!G284*('5day cloud to net rad'!J284-'5day cloud to net rad'!K284)/('5day cloud to net rad'!E284+273)</f>
        <v>1.5345039567359837</v>
      </c>
      <c r="E283" s="8">
        <f>'5day cloud to net rad'!F284+'5day cloud to net rad'!$I$3*(1+0.34*'5day cloud to net rad'!G284)</f>
        <v>0.33018950502654898</v>
      </c>
      <c r="F283" s="8">
        <f t="shared" si="4"/>
        <v>3.529493511090759</v>
      </c>
    </row>
    <row r="284" spans="2:6" x14ac:dyDescent="0.3">
      <c r="B284" s="7">
        <v>43896</v>
      </c>
      <c r="C284" s="8">
        <f>0.408*'5day cloud to net rad'!F285*'5day cloud to net rad'!Q285</f>
        <v>-0.42872706370940245</v>
      </c>
      <c r="D284" s="8">
        <f>'5day cloud to net rad'!$I$3*900*'5day cloud to net rad'!G285*('5day cloud to net rad'!J285-'5day cloud to net rad'!K285)/('5day cloud to net rad'!E285+273)</f>
        <v>1.4188377975824404</v>
      </c>
      <c r="E284" s="8">
        <f>'5day cloud to net rad'!F285+'5day cloud to net rad'!$I$3*(1+0.34*'5day cloud to net rad'!G285)</f>
        <v>0.32580414076071995</v>
      </c>
      <c r="F284" s="8">
        <f t="shared" si="4"/>
        <v>3.0389752922146074</v>
      </c>
    </row>
    <row r="285" spans="2:6" x14ac:dyDescent="0.3">
      <c r="B285" s="7">
        <v>43897</v>
      </c>
      <c r="C285" s="8">
        <f>0.408*'5day cloud to net rad'!F286*'5day cloud to net rad'!Q286</f>
        <v>-0.41060429286384381</v>
      </c>
      <c r="D285" s="8">
        <f>'5day cloud to net rad'!$I$3*900*'5day cloud to net rad'!G286*('5day cloud to net rad'!J286-'5day cloud to net rad'!K286)/('5day cloud to net rad'!E286+273)</f>
        <v>1.8602540605057705</v>
      </c>
      <c r="E285" s="8">
        <f>'5day cloud to net rad'!F286+'5day cloud to net rad'!$I$3*(1+0.34*'5day cloud to net rad'!G286)</f>
        <v>0.35427448110111132</v>
      </c>
      <c r="F285" s="8">
        <f t="shared" si="4"/>
        <v>4.091883115984837</v>
      </c>
    </row>
    <row r="286" spans="2:6" x14ac:dyDescent="0.3">
      <c r="B286" s="7">
        <v>43898</v>
      </c>
      <c r="C286" s="8">
        <f>0.408*'5day cloud to net rad'!F287*'5day cloud to net rad'!Q287</f>
        <v>-0.22636242464593856</v>
      </c>
      <c r="D286" s="8">
        <f>'5day cloud to net rad'!$I$3*900*'5day cloud to net rad'!G287*('5day cloud to net rad'!J287-'5day cloud to net rad'!K287)/('5day cloud to net rad'!E287+273)</f>
        <v>1.3442102616963387</v>
      </c>
      <c r="E286" s="8">
        <f>'5day cloud to net rad'!F287+'5day cloud to net rad'!$I$3*(1+0.34*'5day cloud to net rad'!G287)</f>
        <v>0.33671905197393931</v>
      </c>
      <c r="F286" s="8">
        <f t="shared" si="4"/>
        <v>3.3198235457639536</v>
      </c>
    </row>
    <row r="287" spans="2:6" x14ac:dyDescent="0.3">
      <c r="B287" s="7">
        <v>43899</v>
      </c>
      <c r="C287" s="8">
        <f>0.408*'5day cloud to net rad'!F288*'5day cloud to net rad'!Q288</f>
        <v>-0.44932231860580579</v>
      </c>
      <c r="D287" s="8">
        <f>'5day cloud to net rad'!$I$3*900*'5day cloud to net rad'!G288*('5day cloud to net rad'!J288-'5day cloud to net rad'!K288)/('5day cloud to net rad'!E288+273)</f>
        <v>2.5275957442154424</v>
      </c>
      <c r="E287" s="8">
        <f>'5day cloud to net rad'!F288+'5day cloud to net rad'!$I$3*(1+0.34*'5day cloud to net rad'!G288)</f>
        <v>0.38129321554715645</v>
      </c>
      <c r="F287" s="8">
        <f t="shared" si="4"/>
        <v>5.4505911484087397</v>
      </c>
    </row>
    <row r="288" spans="2:6" x14ac:dyDescent="0.3">
      <c r="B288" s="7">
        <v>43900</v>
      </c>
      <c r="C288" s="8">
        <f>0.408*'5day cloud to net rad'!F289*'5day cloud to net rad'!Q289</f>
        <v>-0.36633790091351559</v>
      </c>
      <c r="D288" s="8">
        <f>'5day cloud to net rad'!$I$3*900*'5day cloud to net rad'!G289*('5day cloud to net rad'!J289-'5day cloud to net rad'!K289)/('5day cloud to net rad'!E289+273)</f>
        <v>2.6921352980463085</v>
      </c>
      <c r="E288" s="8">
        <f>'5day cloud to net rad'!F289+'5day cloud to net rad'!$I$3*(1+0.34*'5day cloud to net rad'!G289)</f>
        <v>0.39299683496527116</v>
      </c>
      <c r="F288" s="8">
        <f t="shared" si="4"/>
        <v>5.9181071963043212</v>
      </c>
    </row>
    <row r="289" spans="2:6" x14ac:dyDescent="0.3">
      <c r="B289" s="7">
        <v>43901</v>
      </c>
      <c r="C289" s="8">
        <f>0.408*'5day cloud to net rad'!F290*'5day cloud to net rad'!Q290</f>
        <v>-0.18135858044881345</v>
      </c>
      <c r="D289" s="8">
        <f>'5day cloud to net rad'!$I$3*900*'5day cloud to net rad'!G290*('5day cloud to net rad'!J290-'5day cloud to net rad'!K290)/('5day cloud to net rad'!E290+273)</f>
        <v>1.8549411890144343</v>
      </c>
      <c r="E289" s="8">
        <f>'5day cloud to net rad'!F290+'5day cloud to net rad'!$I$3*(1+0.34*'5day cloud to net rad'!G290)</f>
        <v>0.36597810051922608</v>
      </c>
      <c r="F289" s="8">
        <f t="shared" si="4"/>
        <v>4.5729036961262164</v>
      </c>
    </row>
    <row r="290" spans="2:6" x14ac:dyDescent="0.3">
      <c r="B290" s="7">
        <v>43902</v>
      </c>
      <c r="C290" s="8">
        <f>0.408*'5day cloud to net rad'!F291*'5day cloud to net rad'!Q291</f>
        <v>-0.20263499391036491</v>
      </c>
      <c r="D290" s="8">
        <f>'5day cloud to net rad'!$I$3*900*'5day cloud to net rad'!G291*('5day cloud to net rad'!J291-'5day cloud to net rad'!K291)/('5day cloud to net rad'!E291+273)</f>
        <v>1.430028246261692</v>
      </c>
      <c r="E290" s="8">
        <f>'5day cloud to net rad'!F291+'5day cloud to net rad'!$I$3*(1+0.34*'5day cloud to net rad'!G291)</f>
        <v>0.34132827426958429</v>
      </c>
      <c r="F290" s="8">
        <f t="shared" si="4"/>
        <v>3.5959319660167397</v>
      </c>
    </row>
    <row r="291" spans="2:6" x14ac:dyDescent="0.3">
      <c r="B291" s="7">
        <v>43903</v>
      </c>
      <c r="C291" s="8">
        <f>0.408*'5day cloud to net rad'!F292*'5day cloud to net rad'!Q292</f>
        <v>-0.26068850767589713</v>
      </c>
      <c r="D291" s="8">
        <f>'5day cloud to net rad'!$I$3*900*'5day cloud to net rad'!G292*('5day cloud to net rad'!J292-'5day cloud to net rad'!K292)/('5day cloud to net rad'!E292+273)</f>
        <v>1.6741944926454406</v>
      </c>
      <c r="E291" s="8">
        <f>'5day cloud to net rad'!F292+'5day cloud to net rad'!$I$3*(1+0.34*'5day cloud to net rad'!G292)</f>
        <v>0.34842267139205396</v>
      </c>
      <c r="F291" s="8">
        <f t="shared" si="4"/>
        <v>4.0568714410062912</v>
      </c>
    </row>
    <row r="292" spans="2:6" x14ac:dyDescent="0.3">
      <c r="B292" s="7">
        <v>43904</v>
      </c>
      <c r="C292" s="8">
        <f>0.408*'5day cloud to net rad'!F293*'5day cloud to net rad'!Q293</f>
        <v>-0.43418649505642209</v>
      </c>
      <c r="D292" s="8">
        <f>'5day cloud to net rad'!$I$3*900*'5day cloud to net rad'!G293*('5day cloud to net rad'!J293-'5day cloud to net rad'!K293)/('5day cloud to net rad'!E293+273)</f>
        <v>1.7513469634808931</v>
      </c>
      <c r="E292" s="8">
        <f>'5day cloud to net rad'!F293+'5day cloud to net rad'!$I$3*(1+0.34*'5day cloud to net rad'!G293)</f>
        <v>0.34189312444466369</v>
      </c>
      <c r="F292" s="8">
        <f t="shared" si="4"/>
        <v>3.8525503271349262</v>
      </c>
    </row>
    <row r="293" spans="2:6" x14ac:dyDescent="0.3">
      <c r="B293" s="7">
        <v>43905</v>
      </c>
      <c r="C293" s="8">
        <f>0.408*'5day cloud to net rad'!F294*'5day cloud to net rad'!Q294</f>
        <v>-0.39076425985109436</v>
      </c>
      <c r="D293" s="8">
        <f>'5day cloud to net rad'!$I$3*900*'5day cloud to net rad'!G294*('5day cloud to net rad'!J294-'5day cloud to net rad'!K294)/('5day cloud to net rad'!E294+273)</f>
        <v>2.042814258545381</v>
      </c>
      <c r="E293" s="8">
        <f>'5day cloud to net rad'!F294+'5day cloud to net rad'!$I$3*(1+0.34*'5day cloud to net rad'!G294)</f>
        <v>0.35303189368769905</v>
      </c>
      <c r="F293" s="8">
        <f t="shared" si="4"/>
        <v>4.6796055207287646</v>
      </c>
    </row>
    <row r="294" spans="2:6" x14ac:dyDescent="0.3">
      <c r="B294" s="7">
        <v>43906</v>
      </c>
      <c r="C294" s="8">
        <f>0.408*'5day cloud to net rad'!F295*'5day cloud to net rad'!Q295</f>
        <v>-0.56830929076790937</v>
      </c>
      <c r="D294" s="8">
        <f>'5day cloud to net rad'!$I$3*900*'5day cloud to net rad'!G295*('5day cloud to net rad'!J295-'5day cloud to net rad'!K295)/('5day cloud to net rad'!E295+273)</f>
        <v>2.4555989756765628</v>
      </c>
      <c r="E294" s="8">
        <f>'5day cloud to net rad'!F295+'5day cloud to net rad'!$I$3*(1+0.34*'5day cloud to net rad'!G295)</f>
        <v>0.38184091787815888</v>
      </c>
      <c r="F294" s="8">
        <f t="shared" si="4"/>
        <v>4.9426072391510072</v>
      </c>
    </row>
    <row r="295" spans="2:6" x14ac:dyDescent="0.3">
      <c r="B295" s="7">
        <v>43907</v>
      </c>
      <c r="C295" s="8">
        <f>0.408*'5day cloud to net rad'!F296*'5day cloud to net rad'!Q296</f>
        <v>-0.53308272047626704</v>
      </c>
      <c r="D295" s="8">
        <f>'5day cloud to net rad'!$I$3*900*'5day cloud to net rad'!G296*('5day cloud to net rad'!J296-'5day cloud to net rad'!K296)/('5day cloud to net rad'!E296+273)</f>
        <v>2.2085673392704268</v>
      </c>
      <c r="E295" s="8">
        <f>'5day cloud to net rad'!F296+'5day cloud to net rad'!$I$3*(1+0.34*'5day cloud to net rad'!G296)</f>
        <v>0.36980406144113587</v>
      </c>
      <c r="F295" s="8">
        <f t="shared" si="4"/>
        <v>4.530736120811528</v>
      </c>
    </row>
    <row r="296" spans="2:6" x14ac:dyDescent="0.3">
      <c r="B296" s="7">
        <v>43908</v>
      </c>
      <c r="C296" s="8">
        <f>0.408*'5day cloud to net rad'!F297*'5day cloud to net rad'!Q297</f>
        <v>-0.41683329567321414</v>
      </c>
      <c r="D296" s="8">
        <f>'5day cloud to net rad'!$I$3*900*'5day cloud to net rad'!G297*('5day cloud to net rad'!J297-'5day cloud to net rad'!K297)/('5day cloud to net rad'!E297+273)</f>
        <v>2.5645090407559432</v>
      </c>
      <c r="E296" s="8">
        <f>'5day cloud to net rad'!F297+'5day cloud to net rad'!$I$3*(1+0.34*'5day cloud to net rad'!G297)</f>
        <v>0.38129321554715645</v>
      </c>
      <c r="F296" s="8">
        <f t="shared" si="4"/>
        <v>5.6326093869800715</v>
      </c>
    </row>
    <row r="297" spans="2:6" x14ac:dyDescent="0.3">
      <c r="B297" s="7">
        <v>43909</v>
      </c>
      <c r="C297" s="8">
        <f>0.408*'5day cloud to net rad'!F298*'5day cloud to net rad'!Q298</f>
        <v>-0.30141394138208472</v>
      </c>
      <c r="D297" s="8">
        <f>'5day cloud to net rad'!$I$3*900*'5day cloud to net rad'!G298*('5day cloud to net rad'!J298-'5day cloud to net rad'!K298)/('5day cloud to net rad'!E298+273)</f>
        <v>1.0479959691618264</v>
      </c>
      <c r="E297" s="8">
        <f>'5day cloud to net rad'!F298+'5day cloud to net rad'!$I$3*(1+0.34*'5day cloud to net rad'!G298)</f>
        <v>0.31263407589937692</v>
      </c>
      <c r="F297" s="8">
        <f t="shared" si="4"/>
        <v>2.3880379182339464</v>
      </c>
    </row>
    <row r="298" spans="2:6" x14ac:dyDescent="0.3">
      <c r="B298" s="7">
        <v>43910</v>
      </c>
      <c r="C298" s="8">
        <f>0.408*'5day cloud to net rad'!F299*'5day cloud to net rad'!Q299</f>
        <v>-0.36322715739434175</v>
      </c>
      <c r="D298" s="8">
        <f>'5day cloud to net rad'!$I$3*900*'5day cloud to net rad'!G299*('5day cloud to net rad'!J299-'5day cloud to net rad'!K299)/('5day cloud to net rad'!E299+273)</f>
        <v>1.5673690769345079</v>
      </c>
      <c r="E298" s="8">
        <f>'5day cloud to net rad'!F299+'5day cloud to net rad'!$I$3*(1+0.34*'5day cloud to net rad'!G299)</f>
        <v>0.3408782499147574</v>
      </c>
      <c r="F298" s="8">
        <f t="shared" si="4"/>
        <v>3.5324692022482602</v>
      </c>
    </row>
    <row r="299" spans="2:6" x14ac:dyDescent="0.3">
      <c r="B299" s="7">
        <v>43911</v>
      </c>
      <c r="C299" s="8">
        <f>0.408*'5day cloud to net rad'!F300*'5day cloud to net rad'!Q300</f>
        <v>-0.58376450785091705</v>
      </c>
      <c r="D299" s="8">
        <f>'5day cloud to net rad'!$I$3*900*'5day cloud to net rad'!G300*('5day cloud to net rad'!J300-'5day cloud to net rad'!K300)/('5day cloud to net rad'!E300+273)</f>
        <v>1.8537297946197702</v>
      </c>
      <c r="E299" s="8">
        <f>'5day cloud to net rad'!F300+'5day cloud to net rad'!$I$3*(1+0.34*'5day cloud to net rad'!G300)</f>
        <v>0.35258186933287217</v>
      </c>
      <c r="F299" s="8">
        <f t="shared" si="4"/>
        <v>3.6019018481346818</v>
      </c>
    </row>
    <row r="300" spans="2:6" x14ac:dyDescent="0.3">
      <c r="B300" s="7">
        <v>43912</v>
      </c>
      <c r="C300" s="8">
        <f>0.408*'5day cloud to net rad'!F301*'5day cloud to net rad'!Q301</f>
        <v>-0.34644689336419193</v>
      </c>
      <c r="D300" s="8">
        <f>'5day cloud to net rad'!$I$3*900*'5day cloud to net rad'!G301*('5day cloud to net rad'!J301-'5day cloud to net rad'!K301)/('5day cloud to net rad'!E301+273)</f>
        <v>1.1721910867747265</v>
      </c>
      <c r="E300" s="8">
        <f>'5day cloud to net rad'!F301+'5day cloud to net rad'!$I$3*(1+0.34*'5day cloud to net rad'!G301)</f>
        <v>0.32377284514241228</v>
      </c>
      <c r="F300" s="8">
        <f t="shared" si="4"/>
        <v>2.5503812496916747</v>
      </c>
    </row>
    <row r="301" spans="2:6" x14ac:dyDescent="0.3">
      <c r="B301" s="7">
        <v>43913</v>
      </c>
      <c r="C301" s="8">
        <f>0.408*'5day cloud to net rad'!F302*'5day cloud to net rad'!Q302</f>
        <v>-0.47080356730184525</v>
      </c>
      <c r="D301" s="8">
        <f>'5day cloud to net rad'!$I$3*900*'5day cloud to net rad'!G302*('5day cloud to net rad'!J302-'5day cloud to net rad'!K302)/('5day cloud to net rad'!E302+273)</f>
        <v>2.1117713987595526</v>
      </c>
      <c r="E301" s="8">
        <f>'5day cloud to net rad'!F302+'5day cloud to net rad'!$I$3*(1+0.34*'5day cloud to net rad'!G302)</f>
        <v>0.3695895961290418</v>
      </c>
      <c r="F301" s="8">
        <f t="shared" si="4"/>
        <v>4.4399730096427428</v>
      </c>
    </row>
    <row r="302" spans="2:6" x14ac:dyDescent="0.3">
      <c r="B302" s="7">
        <v>43914</v>
      </c>
      <c r="C302" s="8">
        <f>0.408*'5day cloud to net rad'!F303*'5day cloud to net rad'!Q303</f>
        <v>-0.58675923466352731</v>
      </c>
      <c r="D302" s="8">
        <f>'5day cloud to net rad'!$I$3*900*'5day cloud to net rad'!G303*('5day cloud to net rad'!J303-'5day cloud to net rad'!K303)/('5day cloud to net rad'!E303+273)</f>
        <v>2.2583561559664087</v>
      </c>
      <c r="E302" s="8">
        <f>'5day cloud to net rad'!F303+'5day cloud to net rad'!$I$3*(1+0.34*'5day cloud to net rad'!G303)</f>
        <v>0.3695895961290418</v>
      </c>
      <c r="F302" s="8">
        <f t="shared" si="4"/>
        <v>4.522846256525157</v>
      </c>
    </row>
    <row r="303" spans="2:6" x14ac:dyDescent="0.3">
      <c r="B303" s="7">
        <v>43915</v>
      </c>
      <c r="C303" s="8">
        <f>0.408*'5day cloud to net rad'!F304*'5day cloud to net rad'!Q304</f>
        <v>-0.42359326847433287</v>
      </c>
      <c r="D303" s="8">
        <f>'5day cloud to net rad'!$I$3*900*'5day cloud to net rad'!G304*('5day cloud to net rad'!J304-'5day cloud to net rad'!K304)/('5day cloud to net rad'!E304+273)</f>
        <v>1.9911335971316877</v>
      </c>
      <c r="E303" s="8">
        <f>'5day cloud to net rad'!F304+'5day cloud to net rad'!$I$3*(1+0.34*'5day cloud to net rad'!G304)</f>
        <v>0.35810044202302116</v>
      </c>
      <c r="F303" s="8">
        <f t="shared" si="4"/>
        <v>4.3773761344773279</v>
      </c>
    </row>
    <row r="304" spans="2:6" x14ac:dyDescent="0.3">
      <c r="B304" s="7">
        <v>43916</v>
      </c>
      <c r="C304" s="8">
        <f>0.408*'5day cloud to net rad'!F305*'5day cloud to net rad'!Q305</f>
        <v>-0.70421016606298814</v>
      </c>
      <c r="D304" s="8">
        <f>'5day cloud to net rad'!$I$3*900*'5day cloud to net rad'!G305*('5day cloud to net rad'!J305-'5day cloud to net rad'!K305)/('5day cloud to net rad'!E305+273)</f>
        <v>1.9126835072286961</v>
      </c>
      <c r="E304" s="8">
        <f>'5day cloud to net rad'!F305+'5day cloud to net rad'!$I$3*(1+0.34*'5day cloud to net rad'!G305)</f>
        <v>0.36367322324260642</v>
      </c>
      <c r="F304" s="8">
        <f t="shared" si="4"/>
        <v>3.3229648594709298</v>
      </c>
    </row>
    <row r="305" spans="2:6" x14ac:dyDescent="0.3">
      <c r="B305" s="7">
        <v>43917</v>
      </c>
      <c r="C305" s="8">
        <f>0.408*'5day cloud to net rad'!F306*'5day cloud to net rad'!Q306</f>
        <v>-0.52296351954425468</v>
      </c>
      <c r="D305" s="8">
        <f>'5day cloud to net rad'!$I$3*900*'5day cloud to net rad'!G306*('5day cloud to net rad'!J306-'5day cloud to net rad'!K306)/('5day cloud to net rad'!E306+273)</f>
        <v>2.8396202882648489</v>
      </c>
      <c r="E305" s="8">
        <f>'5day cloud to net rad'!F306+'5day cloud to net rad'!$I$3*(1+0.34*'5day cloud to net rad'!G306)</f>
        <v>0.39290314868086196</v>
      </c>
      <c r="F305" s="8">
        <f t="shared" si="4"/>
        <v>5.8962540170486477</v>
      </c>
    </row>
    <row r="306" spans="2:6" x14ac:dyDescent="0.3">
      <c r="B306" s="7">
        <v>43918</v>
      </c>
      <c r="C306" s="8">
        <f>0.408*'5day cloud to net rad'!F307*'5day cloud to net rad'!Q307</f>
        <v>-0.43333472691818919</v>
      </c>
      <c r="D306" s="8">
        <f>'5day cloud to net rad'!$I$3*900*'5day cloud to net rad'!G307*('5day cloud to net rad'!J307-'5day cloud to net rad'!K307)/('5day cloud to net rad'!E307+273)</f>
        <v>2.2215224641272822</v>
      </c>
      <c r="E306" s="8">
        <f>'5day cloud to net rad'!F307+'5day cloud to net rad'!$I$3*(1+0.34*'5day cloud to net rad'!G307)</f>
        <v>0.3753477195536899</v>
      </c>
      <c r="F306" s="8">
        <f t="shared" si="4"/>
        <v>4.7640831262684946</v>
      </c>
    </row>
    <row r="307" spans="2:6" x14ac:dyDescent="0.3">
      <c r="B307" s="7">
        <v>43919</v>
      </c>
      <c r="C307" s="8">
        <f>0.408*'5day cloud to net rad'!F308*'5day cloud to net rad'!Q308</f>
        <v>-0.48792297940683887</v>
      </c>
      <c r="D307" s="8">
        <f>'5day cloud to net rad'!$I$3*900*'5day cloud to net rad'!G308*('5day cloud to net rad'!J308-'5day cloud to net rad'!K308)/('5day cloud to net rad'!E308+273)</f>
        <v>1.7551688527136098</v>
      </c>
      <c r="E307" s="8">
        <f>'5day cloud to net rad'!F308+'5day cloud to net rad'!$I$3*(1+0.34*'5day cloud to net rad'!G308)</f>
        <v>0.35224863231396375</v>
      </c>
      <c r="F307" s="8">
        <f t="shared" si="4"/>
        <v>3.5975891942633811</v>
      </c>
    </row>
    <row r="308" spans="2:6" x14ac:dyDescent="0.3">
      <c r="B308" s="7">
        <v>43920</v>
      </c>
      <c r="C308" s="8">
        <f>0.408*'5day cloud to net rad'!F309*'5day cloud to net rad'!Q309</f>
        <v>-0.56172459662383389</v>
      </c>
      <c r="D308" s="8">
        <f>'5day cloud to net rad'!$I$3*900*'5day cloud to net rad'!G309*('5day cloud to net rad'!J309-'5day cloud to net rad'!K309)/('5day cloud to net rad'!E309+273)</f>
        <v>1.3731988667130117</v>
      </c>
      <c r="E308" s="8">
        <f>'5day cloud to net rad'!F309+'5day cloud to net rad'!$I$3*(1+0.34*'5day cloud to net rad'!G309)</f>
        <v>0.34608867100840313</v>
      </c>
      <c r="F308" s="8">
        <f t="shared" si="4"/>
        <v>2.3447004714854565</v>
      </c>
    </row>
    <row r="309" spans="2:6" x14ac:dyDescent="0.3">
      <c r="B309" s="7">
        <v>43921</v>
      </c>
      <c r="C309" s="8">
        <f>0.408*'5day cloud to net rad'!F310*'5day cloud to net rad'!Q310</f>
        <v>-0.32723282004085125</v>
      </c>
      <c r="D309" s="8">
        <f>'5day cloud to net rad'!$I$3*900*'5day cloud to net rad'!G310*('5day cloud to net rad'!J310-'5day cloud to net rad'!K310)/('5day cloud to net rad'!E310+273)</f>
        <v>2.0324045269310616</v>
      </c>
      <c r="E309" s="8">
        <f>'5day cloud to net rad'!F310+'5day cloud to net rad'!$I$3*(1+0.34*'5day cloud to net rad'!G310)</f>
        <v>0.37581175426301194</v>
      </c>
      <c r="F309" s="8">
        <f t="shared" si="4"/>
        <v>4.5373027521029732</v>
      </c>
    </row>
    <row r="310" spans="2:6" x14ac:dyDescent="0.3">
      <c r="B310" s="7">
        <v>43922</v>
      </c>
      <c r="C310" s="8">
        <f>0.408*'5day cloud to net rad'!F311*'5day cloud to net rad'!Q311</f>
        <v>-0.45301980632834404</v>
      </c>
      <c r="D310" s="8">
        <f>'5day cloud to net rad'!$I$3*900*'5day cloud to net rad'!G311*('5day cloud to net rad'!J311-'5day cloud to net rad'!K311)/('5day cloud to net rad'!E311+273)</f>
        <v>1.6924512991801812</v>
      </c>
      <c r="E310" s="8">
        <f>'5day cloud to net rad'!F311+'5day cloud to net rad'!$I$3*(1+0.34*'5day cloud to net rad'!G311)</f>
        <v>0.35782141353354913</v>
      </c>
      <c r="F310" s="8">
        <f t="shared" si="4"/>
        <v>3.4638270544298462</v>
      </c>
    </row>
    <row r="311" spans="2:6" x14ac:dyDescent="0.3">
      <c r="B311" s="7">
        <v>43923</v>
      </c>
      <c r="C311" s="8">
        <f>0.408*'5day cloud to net rad'!F312*'5day cloud to net rad'!Q312</f>
        <v>-0.39448003063551085</v>
      </c>
      <c r="D311" s="8">
        <f>'5day cloud to net rad'!$I$3*900*'5day cloud to net rad'!G312*('5day cloud to net rad'!J312-'5day cloud to net rad'!K312)/('5day cloud to net rad'!E312+273)</f>
        <v>1.8125211494844089</v>
      </c>
      <c r="E311" s="8">
        <f>'5day cloud to net rad'!F312+'5day cloud to net rad'!$I$3*(1+0.34*'5day cloud to net rad'!G312)</f>
        <v>0.35779229042651783</v>
      </c>
      <c r="F311" s="8">
        <f t="shared" si="4"/>
        <v>3.9633082008516065</v>
      </c>
    </row>
    <row r="312" spans="2:6" x14ac:dyDescent="0.3">
      <c r="B312" s="7">
        <v>43924</v>
      </c>
      <c r="C312" s="8">
        <f>0.408*'5day cloud to net rad'!F313*'5day cloud to net rad'!Q313</f>
        <v>-0.35424503192646778</v>
      </c>
      <c r="D312" s="8">
        <f>'5day cloud to net rad'!$I$3*900*'5day cloud to net rad'!G313*('5day cloud to net rad'!J313-'5day cloud to net rad'!K313)/('5day cloud to net rad'!E313+273)</f>
        <v>1.4925157551598693</v>
      </c>
      <c r="E312" s="8">
        <f>'5day cloud to net rad'!F313+'5day cloud to net rad'!$I$3*(1+0.34*'5day cloud to net rad'!G313)</f>
        <v>0.35196960382449177</v>
      </c>
      <c r="F312" s="8">
        <f t="shared" si="4"/>
        <v>3.234002910663262</v>
      </c>
    </row>
    <row r="313" spans="2:6" x14ac:dyDescent="0.3">
      <c r="B313" s="7">
        <v>43925</v>
      </c>
      <c r="C313" s="8">
        <f>0.408*'5day cloud to net rad'!F314*'5day cloud to net rad'!Q314</f>
        <v>-0.30986224079772323</v>
      </c>
      <c r="D313" s="8">
        <f>'5day cloud to net rad'!$I$3*900*'5day cloud to net rad'!G314*('5day cloud to net rad'!J314-'5day cloud to net rad'!K314)/('5day cloud to net rad'!E314+273)</f>
        <v>1.6667052546438192</v>
      </c>
      <c r="E313" s="8">
        <f>'5day cloud to net rad'!F314+'5day cloud to net rad'!$I$3*(1+0.34*'5day cloud to net rad'!G314)</f>
        <v>0.34618235729281238</v>
      </c>
      <c r="F313" s="8">
        <f t="shared" si="4"/>
        <v>3.9194458794976481</v>
      </c>
    </row>
    <row r="314" spans="2:6" x14ac:dyDescent="0.3">
      <c r="B314" s="7">
        <v>43926</v>
      </c>
      <c r="C314" s="8">
        <f>0.408*'5day cloud to net rad'!F315*'5day cloud to net rad'!Q315</f>
        <v>-0.32236489891426789</v>
      </c>
      <c r="D314" s="8">
        <f>'5day cloud to net rad'!$I$3*900*'5day cloud to net rad'!G315*('5day cloud to net rad'!J315-'5day cloud to net rad'!K315)/('5day cloud to net rad'!E315+273)</f>
        <v>1.9485257831265497</v>
      </c>
      <c r="E314" s="8">
        <f>'5day cloud to net rad'!F315+'5day cloud to net rad'!$I$3*(1+0.34*'5day cloud to net rad'!G315)</f>
        <v>0.37581175426301194</v>
      </c>
      <c r="F314" s="8">
        <f t="shared" si="4"/>
        <v>4.3270623277903448</v>
      </c>
    </row>
    <row r="315" spans="2:6" x14ac:dyDescent="0.3">
      <c r="B315" s="7">
        <v>43927</v>
      </c>
      <c r="C315" s="8">
        <f>0.408*'5day cloud to net rad'!F316*'5day cloud to net rad'!Q316</f>
        <v>-0.26806781706222521</v>
      </c>
      <c r="D315" s="8">
        <f>'5day cloud to net rad'!$I$3*900*'5day cloud to net rad'!G316*('5day cloud to net rad'!J316-'5day cloud to net rad'!K316)/('5day cloud to net rad'!E316+273)</f>
        <v>2.0124938156329142</v>
      </c>
      <c r="E315" s="8">
        <f>'5day cloud to net rad'!F316+'5day cloud to net rad'!$I$3*(1+0.34*'5day cloud to net rad'!G316)</f>
        <v>0.37537684266072119</v>
      </c>
      <c r="F315" s="8">
        <f t="shared" si="4"/>
        <v>4.6471326952562242</v>
      </c>
    </row>
    <row r="316" spans="2:6" x14ac:dyDescent="0.3">
      <c r="B316" s="7">
        <v>43928</v>
      </c>
      <c r="C316" s="8">
        <f>0.408*'5day cloud to net rad'!F317*'5day cloud to net rad'!Q317</f>
        <v>-0.4640174978732689</v>
      </c>
      <c r="D316" s="8">
        <f>'5day cloud to net rad'!$I$3*900*'5day cloud to net rad'!G317*('5day cloud to net rad'!J317-'5day cloud to net rad'!K317)/('5day cloud to net rad'!E317+273)</f>
        <v>2.4029211001487392</v>
      </c>
      <c r="E316" s="8">
        <f>'5day cloud to net rad'!F317+'5day cloud to net rad'!$I$3*(1+0.34*'5day cloud to net rad'!G317)</f>
        <v>0.38723444807500379</v>
      </c>
      <c r="F316" s="8">
        <f t="shared" si="4"/>
        <v>5.0070535096090474</v>
      </c>
    </row>
    <row r="317" spans="2:6" x14ac:dyDescent="0.3">
      <c r="B317" s="7">
        <v>43929</v>
      </c>
      <c r="C317" s="8">
        <f>0.408*'5day cloud to net rad'!F318*'5day cloud to net rad'!Q318</f>
        <v>-0.69846803230438559</v>
      </c>
      <c r="D317" s="8">
        <f>'5day cloud to net rad'!$I$3*900*'5day cloud to net rad'!G318*('5day cloud to net rad'!J318-'5day cloud to net rad'!K318)/('5day cloud to net rad'!E318+273)</f>
        <v>2.3867789765773697</v>
      </c>
      <c r="E317" s="8">
        <f>'5day cloud to net rad'!F318+'5day cloud to net rad'!$I$3*(1+0.34*'5day cloud to net rad'!G318)</f>
        <v>0.38122865236977854</v>
      </c>
      <c r="F317" s="8">
        <f t="shared" si="4"/>
        <v>4.4286045494696484</v>
      </c>
    </row>
    <row r="318" spans="2:6" x14ac:dyDescent="0.3">
      <c r="B318" s="7">
        <v>43930</v>
      </c>
      <c r="C318" s="8">
        <f>0.408*'5day cloud to net rad'!F319*'5day cloud to net rad'!Q319</f>
        <v>-0.64856591108908501</v>
      </c>
      <c r="D318" s="8">
        <f>'5day cloud to net rad'!$I$3*900*'5day cloud to net rad'!G319*('5day cloud to net rad'!J319-'5day cloud to net rad'!K319)/('5day cloud to net rad'!E319+273)</f>
        <v>2.1247085952444387</v>
      </c>
      <c r="E318" s="8">
        <f>'5day cloud to net rad'!F319+'5day cloud to net rad'!$I$3*(1+0.34*'5day cloud to net rad'!G319)</f>
        <v>0.37553082865688903</v>
      </c>
      <c r="F318" s="8">
        <f t="shared" si="4"/>
        <v>3.9308162513178373</v>
      </c>
    </row>
    <row r="319" spans="2:6" x14ac:dyDescent="0.3">
      <c r="B319" s="7">
        <v>43931</v>
      </c>
      <c r="C319" s="8">
        <f>0.408*'5day cloud to net rad'!F320*'5day cloud to net rad'!Q320</f>
        <v>-0.47611744692576508</v>
      </c>
      <c r="D319" s="8">
        <f>'5day cloud to net rad'!$I$3*900*'5day cloud to net rad'!G320*('5day cloud to net rad'!J320-'5day cloud to net rad'!K320)/('5day cloud to net rad'!E320+273)</f>
        <v>2.0246101543982862</v>
      </c>
      <c r="E319" s="8">
        <f>'5day cloud to net rad'!F320+'5day cloud to net rad'!$I$3*(1+0.34*'5day cloud to net rad'!G320)</f>
        <v>0.36952503295166383</v>
      </c>
      <c r="F319" s="8">
        <f t="shared" si="4"/>
        <v>4.1904947415973126</v>
      </c>
    </row>
    <row r="320" spans="2:6" x14ac:dyDescent="0.3">
      <c r="B320" s="7">
        <v>43932</v>
      </c>
      <c r="C320" s="8">
        <f>0.408*'5day cloud to net rad'!F321*'5day cloud to net rad'!Q321</f>
        <v>-0.45024624408734665</v>
      </c>
      <c r="D320" s="8">
        <f>'5day cloud to net rad'!$I$3*900*'5day cloud to net rad'!G321*('5day cloud to net rad'!J321-'5day cloud to net rad'!K321)/('5day cloud to net rad'!E321+273)</f>
        <v>2.8015422480917676</v>
      </c>
      <c r="E320" s="8">
        <f>'5day cloud to net rad'!F321+'5day cloud to net rad'!$I$3*(1+0.34*'5day cloud to net rad'!G321)</f>
        <v>0.39308625778406114</v>
      </c>
      <c r="F320" s="8">
        <f t="shared" si="4"/>
        <v>5.9816286055364642</v>
      </c>
    </row>
    <row r="321" spans="2:6" x14ac:dyDescent="0.3">
      <c r="B321" s="7">
        <v>43933</v>
      </c>
      <c r="C321" s="8">
        <f>0.408*'5day cloud to net rad'!F322*'5day cloud to net rad'!Q322</f>
        <v>-0.76681767086427188</v>
      </c>
      <c r="D321" s="8">
        <f>'5day cloud to net rad'!$I$3*900*'5day cloud to net rad'!G322*('5day cloud to net rad'!J322-'5day cloud to net rad'!K322)/('5day cloud to net rad'!E322+273)</f>
        <v>2.1676894745722022</v>
      </c>
      <c r="E321" s="8">
        <f>'5day cloud to net rad'!F322+'5day cloud to net rad'!$I$3*(1+0.34*'5day cloud to net rad'!G322)</f>
        <v>0.37581175426301194</v>
      </c>
      <c r="F321" s="8">
        <f t="shared" si="4"/>
        <v>3.7275891129459722</v>
      </c>
    </row>
    <row r="322" spans="2:6" x14ac:dyDescent="0.3">
      <c r="B322" s="7">
        <v>43934</v>
      </c>
      <c r="C322" s="8">
        <f>0.408*'5day cloud to net rad'!F323*'5day cloud to net rad'!Q323</f>
        <v>-0.53718603575136004</v>
      </c>
      <c r="D322" s="8">
        <f>'5day cloud to net rad'!$I$3*900*'5day cloud to net rad'!G323*('5day cloud to net rad'!J323-'5day cloud to net rad'!K323)/('5day cloud to net rad'!E323+273)</f>
        <v>2.6877285686027546</v>
      </c>
      <c r="E322" s="8">
        <f>'5day cloud to net rad'!F323+'5day cloud to net rad'!$I$3*(1+0.34*'5day cloud to net rad'!G323)</f>
        <v>0.40750625339271729</v>
      </c>
      <c r="F322" s="8">
        <f t="shared" si="4"/>
        <v>5.277324004102824</v>
      </c>
    </row>
    <row r="323" spans="2:6" x14ac:dyDescent="0.3">
      <c r="B323" s="7">
        <v>43935</v>
      </c>
      <c r="C323" s="8">
        <f>0.408*'5day cloud to net rad'!F324*'5day cloud to net rad'!Q324</f>
        <v>-0.4486282856698427</v>
      </c>
      <c r="D323" s="8">
        <f>'5day cloud to net rad'!$I$3*900*'5day cloud to net rad'!G324*('5day cloud to net rad'!J324-'5day cloud to net rad'!K324)/('5day cloud to net rad'!E324+273)</f>
        <v>3.1093364775399768</v>
      </c>
      <c r="E323" s="8">
        <f>'5day cloud to net rad'!F324+'5day cloud to net rad'!$I$3*(1+0.34*'5day cloud to net rad'!G324)</f>
        <v>0.41133257776466592</v>
      </c>
      <c r="F323" s="8">
        <f t="shared" si="4"/>
        <v>6.4685082964481229</v>
      </c>
    </row>
    <row r="324" spans="2:6" x14ac:dyDescent="0.3">
      <c r="B324" s="7">
        <v>43936</v>
      </c>
      <c r="C324" s="8">
        <f>0.408*'5day cloud to net rad'!F325*'5day cloud to net rad'!Q325</f>
        <v>-0.66780574199497578</v>
      </c>
      <c r="D324" s="8">
        <f>'5day cloud to net rad'!$I$3*900*'5day cloud to net rad'!G325*('5day cloud to net rad'!J325-'5day cloud to net rad'!K325)/('5day cloud to net rad'!E325+273)</f>
        <v>2.7516901377182204</v>
      </c>
      <c r="E324" s="8">
        <f>'5day cloud to net rad'!F325+'5day cloud to net rad'!$I$3*(1+0.34*'5day cloud to net rad'!G325)</f>
        <v>0.39336718339018401</v>
      </c>
      <c r="F324" s="8">
        <f t="shared" si="4"/>
        <v>5.2975552707868445</v>
      </c>
    </row>
    <row r="325" spans="2:6" x14ac:dyDescent="0.3">
      <c r="B325" s="7">
        <v>43937</v>
      </c>
      <c r="C325" s="8">
        <f>0.408*'5day cloud to net rad'!F326*'5day cloud to net rad'!Q326</f>
        <v>-0.75277559178911813</v>
      </c>
      <c r="D325" s="8">
        <f>'5day cloud to net rad'!$I$3*900*'5day cloud to net rad'!G326*('5day cloud to net rad'!J326-'5day cloud to net rad'!K326)/('5day cloud to net rad'!E326+273)</f>
        <v>2.8798642041615774</v>
      </c>
      <c r="E325" s="8">
        <f>'5day cloud to net rad'!F326+'5day cloud to net rad'!$I$3*(1+0.34*'5day cloud to net rad'!G326)</f>
        <v>0.39921899309924136</v>
      </c>
      <c r="F325" s="8">
        <f t="shared" si="4"/>
        <v>5.3281247864970407</v>
      </c>
    </row>
    <row r="326" spans="2:6" x14ac:dyDescent="0.3">
      <c r="B326" s="7">
        <v>43938</v>
      </c>
      <c r="C326" s="8">
        <f>0.408*'5day cloud to net rad'!F327*'5day cloud to net rad'!Q327</f>
        <v>-0.47304284082438547</v>
      </c>
      <c r="D326" s="8">
        <f>'5day cloud to net rad'!$I$3*900*'5day cloud to net rad'!G327*('5day cloud to net rad'!J327-'5day cloud to net rad'!K327)/('5day cloud to net rad'!E327+273)</f>
        <v>2.5399288611002708</v>
      </c>
      <c r="E326" s="8">
        <f>'5day cloud to net rad'!F327+'5day cloud to net rad'!$I$3*(1+0.34*'5day cloud to net rad'!G327)</f>
        <v>0.40017008666207621</v>
      </c>
      <c r="F326" s="8">
        <f t="shared" si="4"/>
        <v>5.1650187986721452</v>
      </c>
    </row>
    <row r="327" spans="2:6" x14ac:dyDescent="0.3">
      <c r="B327" s="7">
        <v>43939</v>
      </c>
      <c r="C327" s="8">
        <f>0.408*'5day cloud to net rad'!F328*'5day cloud to net rad'!Q328</f>
        <v>-0.32646876550099685</v>
      </c>
      <c r="D327" s="8">
        <f>'5day cloud to net rad'!$I$3*900*'5day cloud to net rad'!G328*('5day cloud to net rad'!J328-'5day cloud to net rad'!K328)/('5day cloud to net rad'!E328+273)</f>
        <v>2.4197187129835158</v>
      </c>
      <c r="E327" s="8">
        <f>'5day cloud to net rad'!F328+'5day cloud to net rad'!$I$3*(1+0.34*'5day cloud to net rad'!G328)</f>
        <v>0.39336718339018401</v>
      </c>
      <c r="F327" s="8">
        <f t="shared" ref="F327:F370" si="5">(C327+D327)/E327</f>
        <v>5.3213639466366152</v>
      </c>
    </row>
    <row r="328" spans="2:6" x14ac:dyDescent="0.3">
      <c r="B328" s="7">
        <v>43940</v>
      </c>
      <c r="C328" s="8">
        <f>0.408*'5day cloud to net rad'!F329*'5day cloud to net rad'!Q329</f>
        <v>-0.52120592360803031</v>
      </c>
      <c r="D328" s="8">
        <f>'5day cloud to net rad'!$I$3*900*'5day cloud to net rad'!G329*('5day cloud to net rad'!J329-'5day cloud to net rad'!K329)/('5day cloud to net rad'!E329+273)</f>
        <v>1.8810468882069833</v>
      </c>
      <c r="E328" s="8">
        <f>'5day cloud to net rad'!F329+'5day cloud to net rad'!$I$3*(1+0.34*'5day cloud to net rad'!G329)</f>
        <v>0.37553082865688903</v>
      </c>
      <c r="F328" s="8">
        <f t="shared" si="5"/>
        <v>3.6211167255229468</v>
      </c>
    </row>
    <row r="329" spans="2:6" x14ac:dyDescent="0.3">
      <c r="B329" s="7">
        <v>43941</v>
      </c>
      <c r="C329" s="8">
        <f>0.408*'5day cloud to net rad'!F330*'5day cloud to net rad'!Q330</f>
        <v>-0.37356018283462017</v>
      </c>
      <c r="D329" s="8">
        <f>'5day cloud to net rad'!$I$3*900*'5day cloud to net rad'!G330*('5day cloud to net rad'!J330-'5day cloud to net rad'!K330)/('5day cloud to net rad'!E330+273)</f>
        <v>2.3173087521940947</v>
      </c>
      <c r="E329" s="8">
        <f>'5day cloud to net rad'!F330+'5day cloud to net rad'!$I$3*(1+0.34*'5day cloud to net rad'!G330)</f>
        <v>0.39431827695301885</v>
      </c>
      <c r="F329" s="8">
        <f t="shared" si="5"/>
        <v>4.9293899952577211</v>
      </c>
    </row>
    <row r="330" spans="2:6" x14ac:dyDescent="0.3">
      <c r="B330" s="7">
        <v>43942</v>
      </c>
      <c r="C330" s="8">
        <f>0.408*'5day cloud to net rad'!F331*'5day cloud to net rad'!Q331</f>
        <v>-0.28002693918138188</v>
      </c>
      <c r="D330" s="8">
        <f>'5day cloud to net rad'!$I$3*900*'5day cloud to net rad'!G331*('5day cloud to net rad'!J331-'5day cloud to net rad'!K331)/('5day cloud to net rad'!E331+273)</f>
        <v>2.736337835599544</v>
      </c>
      <c r="E330" s="8">
        <f>'5day cloud to net rad'!F331+'5day cloud to net rad'!$I$3*(1+0.34*'5day cloud to net rad'!G331)</f>
        <v>0.40602189637113362</v>
      </c>
      <c r="F330" s="8">
        <f t="shared" si="5"/>
        <v>6.0497005663283607</v>
      </c>
    </row>
    <row r="331" spans="2:6" x14ac:dyDescent="0.3">
      <c r="B331" s="7">
        <v>43943</v>
      </c>
      <c r="C331" s="8">
        <f>0.408*'5day cloud to net rad'!F332*'5day cloud to net rad'!Q332</f>
        <v>-0.57462792676384244</v>
      </c>
      <c r="D331" s="8">
        <f>'5day cloud to net rad'!$I$3*900*'5day cloud to net rad'!G332*('5day cloud to net rad'!J332-'5day cloud to net rad'!K332)/('5day cloud to net rad'!E332+273)</f>
        <v>3.0092201004509436</v>
      </c>
      <c r="E331" s="8">
        <f>'5day cloud to net rad'!F332+'5day cloud to net rad'!$I$3*(1+0.34*'5day cloud to net rad'!G332)</f>
        <v>0.41839995407926889</v>
      </c>
      <c r="F331" s="8">
        <f t="shared" si="5"/>
        <v>5.8188155853044146</v>
      </c>
    </row>
    <row r="332" spans="2:6" x14ac:dyDescent="0.3">
      <c r="B332" s="7">
        <v>43944</v>
      </c>
      <c r="C332" s="8">
        <f>0.408*'5day cloud to net rad'!F333*'5day cloud to net rad'!Q333</f>
        <v>-0.51540651074327937</v>
      </c>
      <c r="D332" s="8">
        <f>'5day cloud to net rad'!$I$3*900*'5day cloud to net rad'!G333*('5day cloud to net rad'!J333-'5day cloud to net rad'!K333)/('5day cloud to net rad'!E333+273)</f>
        <v>2.8014047069147185</v>
      </c>
      <c r="E332" s="8">
        <f>'5day cloud to net rad'!F333+'5day cloud to net rad'!$I$3*(1+0.34*'5day cloud to net rad'!G333)</f>
        <v>0.420157466091305</v>
      </c>
      <c r="F332" s="8">
        <f t="shared" si="5"/>
        <v>5.4408129824227993</v>
      </c>
    </row>
    <row r="333" spans="2:6" x14ac:dyDescent="0.3">
      <c r="B333" s="7">
        <v>43945</v>
      </c>
      <c r="C333" s="8">
        <f>0.408*'5day cloud to net rad'!F334*'5day cloud to net rad'!Q334</f>
        <v>-0.1861139193499747</v>
      </c>
      <c r="D333" s="8">
        <f>'5day cloud to net rad'!$I$3*900*'5day cloud to net rad'!G334*('5day cloud to net rad'!J334-'5day cloud to net rad'!K334)/('5day cloud to net rad'!E334+273)</f>
        <v>2.8733950681177594</v>
      </c>
      <c r="E333" s="8">
        <f>'5day cloud to net rad'!F334+'5day cloud to net rad'!$I$3*(1+0.34*'5day cloud to net rad'!G334)</f>
        <v>0.419209872810832</v>
      </c>
      <c r="F333" s="8">
        <f t="shared" si="5"/>
        <v>6.4103479499406193</v>
      </c>
    </row>
    <row r="334" spans="2:6" x14ac:dyDescent="0.3">
      <c r="B334" s="7">
        <v>43946</v>
      </c>
      <c r="C334" s="8">
        <f>0.408*'5day cloud to net rad'!F335*'5day cloud to net rad'!Q335</f>
        <v>-0.48334017761725889</v>
      </c>
      <c r="D334" s="8">
        <f>'5day cloud to net rad'!$I$3*900*'5day cloud to net rad'!G335*('5day cloud to net rad'!J335-'5day cloud to net rad'!K335)/('5day cloud to net rad'!E335+273)</f>
        <v>2.0426242852267857</v>
      </c>
      <c r="E334" s="8">
        <f>'5day cloud to net rad'!F335+'5day cloud to net rad'!$I$3*(1+0.34*'5day cloud to net rad'!G335)</f>
        <v>0.38914090553398217</v>
      </c>
      <c r="F334" s="8">
        <f t="shared" si="5"/>
        <v>4.0069910036054042</v>
      </c>
    </row>
    <row r="335" spans="2:6" x14ac:dyDescent="0.3">
      <c r="B335" s="7">
        <v>43947</v>
      </c>
      <c r="C335" s="8">
        <f>0.408*'5day cloud to net rad'!F336*'5day cloud to net rad'!Q336</f>
        <v>-0.5658197666022815</v>
      </c>
      <c r="D335" s="8">
        <f>'5day cloud to net rad'!$I$3*900*'5day cloud to net rad'!G336*('5day cloud to net rad'!J336-'5day cloud to net rad'!K336)/('5day cloud to net rad'!E336+273)</f>
        <v>1.7902590349489906</v>
      </c>
      <c r="E335" s="8">
        <f>'5day cloud to net rad'!F336+'5day cloud to net rad'!$I$3*(1+0.34*'5day cloud to net rad'!G336)</f>
        <v>0.36995994455395459</v>
      </c>
      <c r="F335" s="8">
        <f t="shared" si="5"/>
        <v>3.3096536162123305</v>
      </c>
    </row>
    <row r="336" spans="2:6" x14ac:dyDescent="0.3">
      <c r="B336" s="7">
        <v>43948</v>
      </c>
      <c r="C336" s="8">
        <f>0.408*'5day cloud to net rad'!F337*'5day cloud to net rad'!Q337</f>
        <v>-0.46513880173024669</v>
      </c>
      <c r="D336" s="8">
        <f>'5day cloud to net rad'!$I$3*900*'5day cloud to net rad'!G337*('5day cloud to net rad'!J337-'5day cloud to net rad'!K337)/('5day cloud to net rad'!E337+273)</f>
        <v>2.3347114234100834</v>
      </c>
      <c r="E336" s="8">
        <f>'5day cloud to net rad'!F337+'5day cloud to net rad'!$I$3*(1+0.34*'5day cloud to net rad'!G337)</f>
        <v>0.38723444807500379</v>
      </c>
      <c r="F336" s="8">
        <f t="shared" si="5"/>
        <v>4.828012153809512</v>
      </c>
    </row>
    <row r="337" spans="2:6" x14ac:dyDescent="0.3">
      <c r="B337" s="7">
        <v>43949</v>
      </c>
      <c r="C337" s="8">
        <f>0.408*'5day cloud to net rad'!F338*'5day cloud to net rad'!Q338</f>
        <v>-0.30915318699787053</v>
      </c>
      <c r="D337" s="8">
        <f>'5day cloud to net rad'!$I$3*900*'5day cloud to net rad'!G338*('5day cloud to net rad'!J338-'5day cloud to net rad'!K338)/('5day cloud to net rad'!E338+273)</f>
        <v>2.5384616991777302</v>
      </c>
      <c r="E337" s="8">
        <f>'5day cloud to net rad'!F338+'5day cloud to net rad'!$I$3*(1+0.34*'5day cloud to net rad'!G338)</f>
        <v>0.39293227178789319</v>
      </c>
      <c r="F337" s="8">
        <f t="shared" si="5"/>
        <v>5.673518497313073</v>
      </c>
    </row>
    <row r="338" spans="2:6" x14ac:dyDescent="0.3">
      <c r="B338" s="7">
        <v>43950</v>
      </c>
      <c r="C338" s="8">
        <f>0.408*'5day cloud to net rad'!F339*'5day cloud to net rad'!Q339</f>
        <v>-0.55020767587464847</v>
      </c>
      <c r="D338" s="8">
        <f>'5day cloud to net rad'!$I$3*900*'5day cloud to net rad'!G339*('5day cloud to net rad'!J339-'5day cloud to net rad'!K339)/('5day cloud to net rad'!E339+273)</f>
        <v>2.7991500955973927</v>
      </c>
      <c r="E338" s="8">
        <f>'5day cloud to net rad'!F339+'5day cloud to net rad'!$I$3*(1+0.34*'5day cloud to net rad'!G339)</f>
        <v>0.39878408149695055</v>
      </c>
      <c r="F338" s="8">
        <f t="shared" si="5"/>
        <v>5.639498977192603</v>
      </c>
    </row>
    <row r="339" spans="2:6" x14ac:dyDescent="0.3">
      <c r="B339" s="7">
        <v>43951</v>
      </c>
      <c r="C339" s="8">
        <f>0.408*'5day cloud to net rad'!F340*'5day cloud to net rad'!Q340</f>
        <v>-0.42856005266713282</v>
      </c>
      <c r="D339" s="8">
        <f>'5day cloud to net rad'!$I$3*900*'5day cloud to net rad'!G340*('5day cloud to net rad'!J340-'5day cloud to net rad'!K340)/('5day cloud to net rad'!E340+273)</f>
        <v>2.5738292632760258</v>
      </c>
      <c r="E339" s="8">
        <f>'5day cloud to net rad'!F340+'5day cloud to net rad'!$I$3*(1+0.34*'5day cloud to net rad'!G340)</f>
        <v>0.39962895834655132</v>
      </c>
      <c r="F339" s="8">
        <f t="shared" si="5"/>
        <v>5.3681525470147546</v>
      </c>
    </row>
    <row r="340" spans="2:6" x14ac:dyDescent="0.3">
      <c r="B340" s="7">
        <v>43952</v>
      </c>
      <c r="C340" s="8">
        <f>0.408*'5day cloud to net rad'!F341*'5day cloud to net rad'!Q341</f>
        <v>-0.37208097252949307</v>
      </c>
      <c r="D340" s="8">
        <f>'5day cloud to net rad'!$I$3*900*'5day cloud to net rad'!G341*('5day cloud to net rad'!J341-'5day cloud to net rad'!K341)/('5day cloud to net rad'!E341+273)</f>
        <v>1.9012892679879057</v>
      </c>
      <c r="E340" s="8">
        <f>'5day cloud to net rad'!F341+'5day cloud to net rad'!$I$3*(1+0.34*'5day cloud to net rad'!G341)</f>
        <v>0.38914090553398217</v>
      </c>
      <c r="F340" s="8">
        <f t="shared" si="5"/>
        <v>3.9297032866797208</v>
      </c>
    </row>
    <row r="341" spans="2:6" x14ac:dyDescent="0.3">
      <c r="B341" s="7">
        <v>43953</v>
      </c>
      <c r="C341" s="8">
        <f>0.408*'5day cloud to net rad'!F342*'5day cloud to net rad'!Q342</f>
        <v>-0.49920526503473001</v>
      </c>
      <c r="D341" s="8">
        <f>'5day cloud to net rad'!$I$3*900*'5day cloud to net rad'!G342*('5day cloud to net rad'!J342-'5day cloud to net rad'!K342)/('5day cloud to net rad'!E342+273)</f>
        <v>2.5993720359278738</v>
      </c>
      <c r="E341" s="8">
        <f>'5day cloud to net rad'!F342+'5day cloud to net rad'!$I$3*(1+0.34*'5day cloud to net rad'!G342)</f>
        <v>0.4133580631017747</v>
      </c>
      <c r="F341" s="8">
        <f t="shared" si="5"/>
        <v>5.080744657873173</v>
      </c>
    </row>
    <row r="342" spans="2:6" x14ac:dyDescent="0.3">
      <c r="B342" s="7">
        <v>43954</v>
      </c>
      <c r="C342" s="8">
        <f>0.408*'5day cloud to net rad'!F343*'5day cloud to net rad'!Q343</f>
        <v>-0.56899463181905785</v>
      </c>
      <c r="D342" s="8">
        <f>'5day cloud to net rad'!$I$3*900*'5day cloud to net rad'!G343*('5day cloud to net rad'!J343-'5day cloud to net rad'!K343)/('5day cloud to net rad'!E343+273)</f>
        <v>2.9806961802322749</v>
      </c>
      <c r="E342" s="8">
        <f>'5day cloud to net rad'!F343+'5day cloud to net rad'!$I$3*(1+0.34*'5day cloud to net rad'!G343)</f>
        <v>0.42709676145501208</v>
      </c>
      <c r="F342" s="8">
        <f t="shared" si="5"/>
        <v>5.6467334011083379</v>
      </c>
    </row>
    <row r="343" spans="2:6" x14ac:dyDescent="0.3">
      <c r="B343" s="7">
        <v>43955</v>
      </c>
      <c r="C343" s="8">
        <f>0.408*'5day cloud to net rad'!F344*'5day cloud to net rad'!Q344</f>
        <v>-0.5507289403395208</v>
      </c>
      <c r="D343" s="8">
        <f>'5day cloud to net rad'!$I$3*900*'5day cloud to net rad'!G344*('5day cloud to net rad'!J344-'5day cloud to net rad'!K344)/('5day cloud to net rad'!E344+273)</f>
        <v>3.5858644600086822</v>
      </c>
      <c r="E343" s="8">
        <f>'5day cloud to net rad'!F344+'5day cloud to net rad'!$I$3*(1+0.34*'5day cloud to net rad'!G344)</f>
        <v>0.437712895218477</v>
      </c>
      <c r="F343" s="8">
        <f t="shared" si="5"/>
        <v>6.9340783715184466</v>
      </c>
    </row>
    <row r="344" spans="2:6" x14ac:dyDescent="0.3">
      <c r="B344" s="7">
        <v>43956</v>
      </c>
      <c r="C344" s="8">
        <f>0.408*'5day cloud to net rad'!F345*'5day cloud to net rad'!Q345</f>
        <v>-0.56875242294721995</v>
      </c>
      <c r="D344" s="8">
        <f>'5day cloud to net rad'!$I$3*900*'5day cloud to net rad'!G345*('5day cloud to net rad'!J345-'5day cloud to net rad'!K345)/('5day cloud to net rad'!E345+273)</f>
        <v>2.1226545935794947</v>
      </c>
      <c r="E344" s="8">
        <f>'5day cloud to net rad'!F345+'5day cloud to net rad'!$I$3*(1+0.34*'5day cloud to net rad'!G345)</f>
        <v>0.40165444368365993</v>
      </c>
      <c r="F344" s="8">
        <f t="shared" si="5"/>
        <v>3.8687538382025637</v>
      </c>
    </row>
    <row r="345" spans="2:6" x14ac:dyDescent="0.3">
      <c r="B345" s="7">
        <v>43957</v>
      </c>
      <c r="C345" s="8">
        <f>0.408*'5day cloud to net rad'!F346*'5day cloud to net rad'!Q346</f>
        <v>-0.52770836148064515</v>
      </c>
      <c r="D345" s="8">
        <f>'5day cloud to net rad'!$I$3*900*'5day cloud to net rad'!G346*('5day cloud to net rad'!J346-'5day cloud to net rad'!K346)/('5day cloud to net rad'!E346+273)</f>
        <v>2.8424474796030852</v>
      </c>
      <c r="E345" s="8">
        <f>'5day cloud to net rad'!F346+'5day cloud to net rad'!$I$3*(1+0.34*'5day cloud to net rad'!G346)</f>
        <v>0.41772551578924821</v>
      </c>
      <c r="F345" s="8">
        <f t="shared" si="5"/>
        <v>5.5412921419200005</v>
      </c>
    </row>
    <row r="346" spans="2:6" x14ac:dyDescent="0.3">
      <c r="B346" s="7">
        <v>43958</v>
      </c>
      <c r="C346" s="8">
        <f>0.408*'5day cloud to net rad'!F347*'5day cloud to net rad'!Q347</f>
        <v>-0.67484026314951617</v>
      </c>
      <c r="D346" s="8">
        <f>'5day cloud to net rad'!$I$3*900*'5day cloud to net rad'!G347*('5day cloud to net rad'!J347-'5day cloud to net rad'!K347)/('5day cloud to net rad'!E347+273)</f>
        <v>3.3574891340831492</v>
      </c>
      <c r="E346" s="8">
        <f>'5day cloud to net rad'!F347+'5day cloud to net rad'!$I$3*(1+0.34*'5day cloud to net rad'!G347)</f>
        <v>0.43676530193800406</v>
      </c>
      <c r="F346" s="8">
        <f t="shared" si="5"/>
        <v>6.1420833088852316</v>
      </c>
    </row>
    <row r="347" spans="2:6" x14ac:dyDescent="0.3">
      <c r="B347" s="7">
        <v>43959</v>
      </c>
      <c r="C347" s="8">
        <f>0.408*'5day cloud to net rad'!F348*'5day cloud to net rad'!Q348</f>
        <v>-0.72170754994790831</v>
      </c>
      <c r="D347" s="8">
        <f>'5day cloud to net rad'!$I$3*900*'5day cloud to net rad'!G348*('5day cloud to net rad'!J348-'5day cloud to net rad'!K348)/('5day cloud to net rad'!E348+273)</f>
        <v>3.2075500997868027</v>
      </c>
      <c r="E347" s="8">
        <f>'5day cloud to net rad'!F348+'5day cloud to net rad'!$I$3*(1+0.34*'5day cloud to net rad'!G348)</f>
        <v>0.43186108550941971</v>
      </c>
      <c r="F347" s="8">
        <f t="shared" si="5"/>
        <v>5.7561161059617474</v>
      </c>
    </row>
    <row r="348" spans="2:6" x14ac:dyDescent="0.3">
      <c r="B348" s="7">
        <v>43960</v>
      </c>
      <c r="C348" s="8">
        <f>0.408*'5day cloud to net rad'!F349*'5day cloud to net rad'!Q349</f>
        <v>-0.63331561352354881</v>
      </c>
      <c r="D348" s="8">
        <f>'5day cloud to net rad'!$I$3*900*'5day cloud to net rad'!G349*('5day cloud to net rad'!J349-'5day cloud to net rad'!K349)/('5day cloud to net rad'!E349+273)</f>
        <v>3.5379011256754906</v>
      </c>
      <c r="E348" s="8">
        <f>'5day cloud to net rad'!F349+'5day cloud to net rad'!$I$3*(1+0.34*'5day cloud to net rad'!G349)</f>
        <v>0.4418071929154983</v>
      </c>
      <c r="F348" s="8">
        <f t="shared" si="5"/>
        <v>6.5743282561438141</v>
      </c>
    </row>
    <row r="349" spans="2:6" x14ac:dyDescent="0.3">
      <c r="B349" s="7">
        <v>43961</v>
      </c>
      <c r="C349" s="8">
        <f>0.408*'5day cloud to net rad'!F350*'5day cloud to net rad'!Q350</f>
        <v>-0.46085824102630119</v>
      </c>
      <c r="D349" s="8">
        <f>'5day cloud to net rad'!$I$3*900*'5day cloud to net rad'!G350*('5day cloud to net rad'!J350-'5day cloud to net rad'!K350)/('5day cloud to net rad'!E350+273)</f>
        <v>2.0360348677531426</v>
      </c>
      <c r="E349" s="8">
        <f>'5day cloud to net rad'!F350+'5day cloud to net rad'!$I$3*(1+0.34*'5day cloud to net rad'!G350)</f>
        <v>0.3820735292193792</v>
      </c>
      <c r="F349" s="8">
        <f t="shared" si="5"/>
        <v>4.1227054644301351</v>
      </c>
    </row>
    <row r="350" spans="2:6" x14ac:dyDescent="0.3">
      <c r="B350" s="7">
        <v>43962</v>
      </c>
      <c r="C350" s="8">
        <f>0.408*'5day cloud to net rad'!F351*'5day cloud to net rad'!Q351</f>
        <v>-0.66021498606371298</v>
      </c>
      <c r="D350" s="8">
        <f>'5day cloud to net rad'!$I$3*900*'5day cloud to net rad'!G351*('5day cloud to net rad'!J351-'5day cloud to net rad'!K351)/('5day cloud to net rad'!E351+273)</f>
        <v>1.8722500072919808</v>
      </c>
      <c r="E350" s="8">
        <f>'5day cloud to net rad'!F351+'5day cloud to net rad'!$I$3*(1+0.34*'5day cloud to net rad'!G351)</f>
        <v>0.37622171951032191</v>
      </c>
      <c r="F350" s="8">
        <f t="shared" si="5"/>
        <v>3.2215976866136637</v>
      </c>
    </row>
    <row r="351" spans="2:6" x14ac:dyDescent="0.3">
      <c r="B351" s="7">
        <v>43963</v>
      </c>
      <c r="C351" s="8">
        <f>0.408*'5day cloud to net rad'!F352*'5day cloud to net rad'!Q352</f>
        <v>-0.63278236528626242</v>
      </c>
      <c r="D351" s="8">
        <f>'5day cloud to net rad'!$I$3*900*'5day cloud to net rad'!G352*('5day cloud to net rad'!J352-'5day cloud to net rad'!K352)/('5day cloud to net rad'!E352+273)</f>
        <v>1.6899725916570525</v>
      </c>
      <c r="E351" s="8">
        <f>'5day cloud to net rad'!F352+'5day cloud to net rad'!$I$3*(1+0.34*'5day cloud to net rad'!G352)</f>
        <v>0.37676284782584685</v>
      </c>
      <c r="F351" s="8">
        <f t="shared" si="5"/>
        <v>2.8059832132372584</v>
      </c>
    </row>
    <row r="352" spans="2:6" x14ac:dyDescent="0.3">
      <c r="B352" s="7">
        <v>43964</v>
      </c>
      <c r="C352" s="8">
        <f>0.408*'5day cloud to net rad'!F353*'5day cloud to net rad'!Q353</f>
        <v>-0.44857297856314665</v>
      </c>
      <c r="D352" s="8">
        <f>'5day cloud to net rad'!$I$3*900*'5day cloud to net rad'!G353*('5day cloud to net rad'!J353-'5day cloud to net rad'!K353)/('5day cloud to net rad'!E353+273)</f>
        <v>1.9247852402520915</v>
      </c>
      <c r="E352" s="8">
        <f>'5day cloud to net rad'!F353+'5day cloud to net rad'!$I$3*(1+0.34*'5day cloud to net rad'!G353)</f>
        <v>0.3820735292193792</v>
      </c>
      <c r="F352" s="8">
        <f t="shared" si="5"/>
        <v>3.8636863032752324</v>
      </c>
    </row>
    <row r="353" spans="2:6" x14ac:dyDescent="0.3">
      <c r="B353" s="7">
        <v>43965</v>
      </c>
      <c r="C353" s="8">
        <f>0.408*'5day cloud to net rad'!F354*'5day cloud to net rad'!Q354</f>
        <v>-0.42053203398083472</v>
      </c>
      <c r="D353" s="8">
        <f>'5day cloud to net rad'!$I$3*900*'5day cloud to net rad'!G354*('5day cloud to net rad'!J354-'5day cloud to net rad'!K354)/('5day cloud to net rad'!E354+273)</f>
        <v>2.0312680274775956</v>
      </c>
      <c r="E353" s="8">
        <f>'5day cloud to net rad'!F354+'5day cloud to net rad'!$I$3*(1+0.34*'5day cloud to net rad'!G354)</f>
        <v>0.37553082865688903</v>
      </c>
      <c r="F353" s="8">
        <f t="shared" si="5"/>
        <v>4.2892244007174201</v>
      </c>
    </row>
    <row r="354" spans="2:6" x14ac:dyDescent="0.3">
      <c r="B354" s="7">
        <v>43966</v>
      </c>
      <c r="C354" s="8">
        <f>0.408*'5day cloud to net rad'!F355*'5day cloud to net rad'!Q355</f>
        <v>-0.16271928150945991</v>
      </c>
      <c r="D354" s="8">
        <f>'5day cloud to net rad'!$I$3*900*'5day cloud to net rad'!G355*('5day cloud to net rad'!J355-'5day cloud to net rad'!K355)/('5day cloud to net rad'!E355+273)</f>
        <v>2.728323613548707</v>
      </c>
      <c r="E354" s="8">
        <f>'5day cloud to net rad'!F355+'5day cloud to net rad'!$I$3*(1+0.34*'5day cloud to net rad'!G355)</f>
        <v>0.41092261251735607</v>
      </c>
      <c r="F354" s="8">
        <f t="shared" si="5"/>
        <v>6.2435219038496799</v>
      </c>
    </row>
    <row r="355" spans="2:6" x14ac:dyDescent="0.3">
      <c r="B355" s="7">
        <v>43967</v>
      </c>
      <c r="C355" s="8">
        <f>0.408*'5day cloud to net rad'!F356*'5day cloud to net rad'!Q356</f>
        <v>-7.799321074652639E-2</v>
      </c>
      <c r="D355" s="8">
        <f>'5day cloud to net rad'!$I$3*900*'5day cloud to net rad'!G356*('5day cloud to net rad'!J356-'5day cloud to net rad'!K356)/('5day cloud to net rad'!E356+273)</f>
        <v>1.5639348891809195</v>
      </c>
      <c r="E355" s="8">
        <f>'5day cloud to net rad'!F356+'5day cloud to net rad'!$I$3*(1+0.34*'5day cloud to net rad'!G356)</f>
        <v>0.35782141353354913</v>
      </c>
      <c r="F355" s="8">
        <f t="shared" si="5"/>
        <v>4.1527466558260411</v>
      </c>
    </row>
    <row r="356" spans="2:6" x14ac:dyDescent="0.3">
      <c r="B356" s="7">
        <v>43968</v>
      </c>
      <c r="C356" s="8">
        <f>0.408*'5day cloud to net rad'!F357*'5day cloud to net rad'!Q357</f>
        <v>-0.10073857558311862</v>
      </c>
      <c r="D356" s="8">
        <f>'5day cloud to net rad'!$I$3*900*'5day cloud to net rad'!G357*('5day cloud to net rad'!J357-'5day cloud to net rad'!K357)/('5day cloud to net rad'!E357+273)</f>
        <v>3.333579848742378</v>
      </c>
      <c r="E356" s="8">
        <f>'5day cloud to net rad'!F357+'5day cloud to net rad'!$I$3*(1+0.34*'5day cloud to net rad'!G357)</f>
        <v>0.4301035734973836</v>
      </c>
      <c r="F356" s="8">
        <f t="shared" si="5"/>
        <v>7.51642504820743</v>
      </c>
    </row>
    <row r="357" spans="2:6" x14ac:dyDescent="0.3">
      <c r="B357" s="7">
        <v>43969</v>
      </c>
      <c r="C357" s="8">
        <f>0.408*'5day cloud to net rad'!F358*'5day cloud to net rad'!Q358</f>
        <v>-0.11037044909870589</v>
      </c>
      <c r="D357" s="8">
        <f>'5day cloud to net rad'!$I$3*900*'5day cloud to net rad'!G358*('5day cloud to net rad'!J358-'5day cloud to net rad'!K358)/('5day cloud to net rad'!E358+273)</f>
        <v>2.7356443381650579</v>
      </c>
      <c r="E357" s="8">
        <f>'5day cloud to net rad'!F358+'5day cloud to net rad'!$I$3*(1+0.34*'5day cloud to net rad'!G358)</f>
        <v>0.40669633466115418</v>
      </c>
      <c r="F357" s="8">
        <f t="shared" si="5"/>
        <v>6.455120603075124</v>
      </c>
    </row>
    <row r="358" spans="2:6" x14ac:dyDescent="0.3">
      <c r="B358" s="7">
        <v>43970</v>
      </c>
      <c r="C358" s="8">
        <f>0.408*'5day cloud to net rad'!F359*'5day cloud to net rad'!Q359</f>
        <v>-0.10738474737716161</v>
      </c>
      <c r="D358" s="8">
        <f>'5day cloud to net rad'!$I$3*900*'5day cloud to net rad'!G359*('5day cloud to net rad'!J359-'5day cloud to net rad'!K359)/('5day cloud to net rad'!E359+273)</f>
        <v>4.8539013102619375</v>
      </c>
      <c r="E358" s="8">
        <f>'5day cloud to net rad'!F359+'5day cloud to net rad'!$I$3*(1+0.34*'5day cloud to net rad'!G359)</f>
        <v>0.46521443175172772</v>
      </c>
      <c r="F358" s="8">
        <f t="shared" si="5"/>
        <v>10.202857518869626</v>
      </c>
    </row>
    <row r="359" spans="2:6" x14ac:dyDescent="0.3">
      <c r="B359" s="7">
        <v>43971</v>
      </c>
      <c r="C359" s="8">
        <f>0.408*'5day cloud to net rad'!F360*'5day cloud to net rad'!Q360</f>
        <v>-0.1327482091218665</v>
      </c>
      <c r="D359" s="8">
        <f>'5day cloud to net rad'!$I$3*900*'5day cloud to net rad'!G360*('5day cloud to net rad'!J360-'5day cloud to net rad'!K360)/('5day cloud to net rad'!E360+273)</f>
        <v>5.8752550960047669</v>
      </c>
      <c r="E359" s="8">
        <f>'5day cloud to net rad'!F360+'5day cloud to net rad'!$I$3*(1+0.34*'5day cloud to net rad'!G360)</f>
        <v>0.4856148585455855</v>
      </c>
      <c r="F359" s="8">
        <f t="shared" si="5"/>
        <v>11.825228956300235</v>
      </c>
    </row>
    <row r="360" spans="2:6" x14ac:dyDescent="0.3">
      <c r="B360" s="7">
        <v>43972</v>
      </c>
      <c r="C360" s="8">
        <f>0.408*'5day cloud to net rad'!F361*'5day cloud to net rad'!Q361</f>
        <v>-0.55648780094272887</v>
      </c>
      <c r="D360" s="8">
        <f>'5day cloud to net rad'!$I$3*900*'5day cloud to net rad'!G361*('5day cloud to net rad'!J361-'5day cloud to net rad'!K361)/('5day cloud to net rad'!E361+273)</f>
        <v>4.6641355881435045</v>
      </c>
      <c r="E360" s="8">
        <f>'5day cloud to net rad'!F361+'5day cloud to net rad'!$I$3*(1+0.34*'5day cloud to net rad'!G361)</f>
        <v>0.45635581000029879</v>
      </c>
      <c r="F360" s="8">
        <f t="shared" si="5"/>
        <v>9.0009762058208178</v>
      </c>
    </row>
    <row r="361" spans="2:6" x14ac:dyDescent="0.3">
      <c r="B361" s="7">
        <v>43973</v>
      </c>
      <c r="C361" s="8">
        <f>0.408*'5day cloud to net rad'!F362*'5day cloud to net rad'!Q362</f>
        <v>-0.68704107692789806</v>
      </c>
      <c r="D361" s="8">
        <f>'5day cloud to net rad'!$I$3*900*'5day cloud to net rad'!G362*('5day cloud to net rad'!J362-'5day cloud to net rad'!K362)/('5day cloud to net rad'!E362+273)</f>
        <v>4.6268428432216915</v>
      </c>
      <c r="E361" s="8">
        <f>'5day cloud to net rad'!F362+'5day cloud to net rad'!$I$3*(1+0.34*'5day cloud to net rad'!G362)</f>
        <v>0.45635581000029879</v>
      </c>
      <c r="F361" s="8">
        <f t="shared" si="5"/>
        <v>8.6331798126799661</v>
      </c>
    </row>
    <row r="362" spans="2:6" x14ac:dyDescent="0.3">
      <c r="B362" s="7">
        <v>43974</v>
      </c>
      <c r="C362" s="8">
        <f>0.408*'5day cloud to net rad'!F363*'5day cloud to net rad'!Q363</f>
        <v>-0.73619045559590968</v>
      </c>
      <c r="D362" s="8">
        <f>'5day cloud to net rad'!$I$3*900*'5day cloud to net rad'!G363*('5day cloud to net rad'!J363-'5day cloud to net rad'!K363)/('5day cloud to net rad'!E363+273)</f>
        <v>3.4450727992300894</v>
      </c>
      <c r="E362" s="8">
        <f>'5day cloud to net rad'!F363+'5day cloud to net rad'!$I$3*(1+0.34*'5day cloud to net rad'!G363)</f>
        <v>0.44003000052070818</v>
      </c>
      <c r="F362" s="8">
        <f t="shared" si="5"/>
        <v>6.1561310374943341</v>
      </c>
    </row>
    <row r="363" spans="2:6" x14ac:dyDescent="0.3">
      <c r="B363" s="7">
        <v>43975</v>
      </c>
      <c r="C363" s="8">
        <f>0.408*'5day cloud to net rad'!F364*'5day cloud to net rad'!Q364</f>
        <v>-0.45764445346283844</v>
      </c>
      <c r="D363" s="8">
        <f>'5day cloud to net rad'!$I$3*900*'5day cloud to net rad'!G364*('5day cloud to net rad'!J364-'5day cloud to net rad'!K364)/('5day cloud to net rad'!E364+273)</f>
        <v>3.1774171098535056</v>
      </c>
      <c r="E363" s="8">
        <f>'5day cloud to net rad'!F364+'5day cloud to net rad'!$I$3*(1+0.34*'5day cloud to net rad'!G364)</f>
        <v>0.43294857116406937</v>
      </c>
      <c r="F363" s="8">
        <f t="shared" si="5"/>
        <v>6.2819762843379081</v>
      </c>
    </row>
    <row r="364" spans="2:6" x14ac:dyDescent="0.3">
      <c r="B364" s="7">
        <v>43976</v>
      </c>
      <c r="C364" s="8">
        <f>0.408*'5day cloud to net rad'!F365*'5day cloud to net rad'!Q365</f>
        <v>-0.5081297276083524</v>
      </c>
      <c r="D364" s="8">
        <f>'5day cloud to net rad'!$I$3*900*'5day cloud to net rad'!G365*('5day cloud to net rad'!J365-'5day cloud to net rad'!K365)/('5day cloud to net rad'!E365+273)</f>
        <v>3.7010580674969407</v>
      </c>
      <c r="E364" s="8">
        <f>'5day cloud to net rad'!F365+'5day cloud to net rad'!$I$3*(1+0.34*'5day cloud to net rad'!G365)</f>
        <v>0.45526832434564912</v>
      </c>
      <c r="F364" s="8">
        <f t="shared" si="5"/>
        <v>7.0132890191245787</v>
      </c>
    </row>
    <row r="365" spans="2:6" x14ac:dyDescent="0.3">
      <c r="B365" s="7">
        <v>43977</v>
      </c>
      <c r="C365" s="8">
        <f>0.408*'5day cloud to net rad'!F366*'5day cloud to net rad'!Q366</f>
        <v>-0.75132919259137354</v>
      </c>
      <c r="D365" s="8">
        <f>'5day cloud to net rad'!$I$3*900*'5day cloud to net rad'!G366*('5day cloud to net rad'!J366-'5day cloud to net rad'!K366)/('5day cloud to net rad'!E366+273)</f>
        <v>2.5156338833629368</v>
      </c>
      <c r="E365" s="8">
        <f>'5day cloud to net rad'!F366+'5day cloud to net rad'!$I$3*(1+0.34*'5day cloud to net rad'!G366)</f>
        <v>0.42832638110259347</v>
      </c>
      <c r="F365" s="8">
        <f t="shared" si="5"/>
        <v>4.1190661341706472</v>
      </c>
    </row>
    <row r="366" spans="2:6" x14ac:dyDescent="0.3">
      <c r="B366" s="7">
        <v>43978</v>
      </c>
      <c r="C366" s="8">
        <f>0.408*'5day cloud to net rad'!F367*'5day cloud to net rad'!Q367</f>
        <v>-0.68154833311473983</v>
      </c>
      <c r="D366" s="8">
        <f>'5day cloud to net rad'!$I$3*900*'5day cloud to net rad'!G367*('5day cloud to net rad'!J367-'5day cloud to net rad'!K367)/('5day cloud to net rad'!E367+273)</f>
        <v>3.4110631498265813</v>
      </c>
      <c r="E366" s="8">
        <f>'5day cloud to net rad'!F367+'5day cloud to net rad'!$I$3*(1+0.34*'5day cloud to net rad'!G367)</f>
        <v>0.44877653738565282</v>
      </c>
      <c r="F366" s="8">
        <f t="shared" si="5"/>
        <v>6.0821245972720108</v>
      </c>
    </row>
    <row r="367" spans="2:6" x14ac:dyDescent="0.3">
      <c r="B367" s="7">
        <v>43979</v>
      </c>
      <c r="C367" s="8">
        <f>0.408*'5day cloud to net rad'!F368*'5day cloud to net rad'!Q368</f>
        <v>-0.86840547896368037</v>
      </c>
      <c r="D367" s="8">
        <f>'5day cloud to net rad'!$I$3*900*'5day cloud to net rad'!G368*('5day cloud to net rad'!J368-'5day cloud to net rad'!K368)/('5day cloud to net rad'!E368+273)</f>
        <v>4.0167863171089131</v>
      </c>
      <c r="E367" s="8">
        <f>'5day cloud to net rad'!F368+'5day cloud to net rad'!$I$3*(1+0.34*'5day cloud to net rad'!G368)</f>
        <v>0.45050400029124144</v>
      </c>
      <c r="F367" s="8">
        <f t="shared" si="5"/>
        <v>6.9885746544089962</v>
      </c>
    </row>
    <row r="368" spans="2:6" x14ac:dyDescent="0.3">
      <c r="B368" s="7">
        <v>43980</v>
      </c>
      <c r="C368" s="8">
        <f>0.408*'5day cloud to net rad'!F369*'5day cloud to net rad'!Q369</f>
        <v>-0.62723209629414967</v>
      </c>
      <c r="D368" s="8">
        <f>'5day cloud to net rad'!$I$3*900*'5day cloud to net rad'!G369*('5day cloud to net rad'!J369-'5day cloud to net rad'!K369)/('5day cloud to net rad'!E369+273)</f>
        <v>3.7923844397046582</v>
      </c>
      <c r="E368" s="8">
        <f>'5day cloud to net rad'!F369+'5day cloud to net rad'!$I$3*(1+0.34*'5day cloud to net rad'!G369)</f>
        <v>0.4589594487742179</v>
      </c>
      <c r="F368" s="8">
        <f t="shared" si="5"/>
        <v>6.8963660119950694</v>
      </c>
    </row>
    <row r="369" spans="2:6" x14ac:dyDescent="0.3">
      <c r="B369" s="7">
        <v>43981</v>
      </c>
      <c r="C369" s="8">
        <f>0.408*'5day cloud to net rad'!F370*'5day cloud to net rad'!Q370</f>
        <v>-0.51434583637258136</v>
      </c>
      <c r="D369" s="8">
        <f>'5day cloud to net rad'!$I$3*900*'5day cloud to net rad'!G370*('5day cloud to net rad'!J370-'5day cloud to net rad'!K370)/('5day cloud to net rad'!E370+273)</f>
        <v>2.8753635483449287</v>
      </c>
      <c r="E369" s="8">
        <f>'5day cloud to net rad'!F370+'5day cloud to net rad'!$I$3*(1+0.34*'5day cloud to net rad'!G370)</f>
        <v>0.43294857116406937</v>
      </c>
      <c r="F369" s="8">
        <f t="shared" si="5"/>
        <v>5.4533445060790386</v>
      </c>
    </row>
    <row r="370" spans="2:6" x14ac:dyDescent="0.3">
      <c r="B370" s="7">
        <v>43982</v>
      </c>
      <c r="C370" s="8">
        <f>0.408*'5day cloud to net rad'!F371*'5day cloud to net rad'!Q371</f>
        <v>0</v>
      </c>
      <c r="D370" s="8">
        <f>'5day cloud to net rad'!$I$3*900*'5day cloud to net rad'!G371*('5day cloud to net rad'!J371-'5day cloud to net rad'!K371)/('5day cloud to net rad'!E371+273)</f>
        <v>0</v>
      </c>
      <c r="E370" s="8">
        <f>'5day cloud to net rad'!F371+'5day cloud to net rad'!$I$3*(1+0.34*'5day cloud to net rad'!G371)</f>
        <v>6.1946573335086942E-2</v>
      </c>
      <c r="F370" s="8">
        <f t="shared" si="5"/>
        <v>0</v>
      </c>
    </row>
    <row r="371" spans="2:6" x14ac:dyDescent="0.3">
      <c r="B371" s="25"/>
      <c r="C371" s="16"/>
      <c r="D371" s="16"/>
      <c r="E371" s="16"/>
      <c r="F371" s="16"/>
    </row>
    <row r="372" spans="2:6" x14ac:dyDescent="0.3">
      <c r="B372" s="25"/>
      <c r="C372" s="16"/>
      <c r="D372" s="16"/>
      <c r="E372" s="16"/>
      <c r="F372" s="16"/>
    </row>
    <row r="373" spans="2:6" x14ac:dyDescent="0.3">
      <c r="B373" s="25"/>
      <c r="C373" s="16"/>
      <c r="D373" s="16"/>
      <c r="E373" s="16"/>
      <c r="F373" s="16"/>
    </row>
    <row r="374" spans="2:6" x14ac:dyDescent="0.3">
      <c r="B374" s="25"/>
      <c r="C374" s="16"/>
      <c r="D374" s="16"/>
      <c r="E374" s="16"/>
      <c r="F374" s="16"/>
    </row>
    <row r="375" spans="2:6" x14ac:dyDescent="0.3">
      <c r="B375" s="25"/>
      <c r="C375" s="16"/>
      <c r="D375" s="16"/>
      <c r="E375" s="16"/>
      <c r="F375" s="16"/>
    </row>
    <row r="376" spans="2:6" x14ac:dyDescent="0.3">
      <c r="B376" s="25"/>
      <c r="C376" s="16"/>
      <c r="D376" s="16"/>
      <c r="E376" s="16"/>
      <c r="F376" s="16"/>
    </row>
    <row r="377" spans="2:6" x14ac:dyDescent="0.3">
      <c r="B377" s="25"/>
      <c r="C377" s="16"/>
      <c r="D377" s="16"/>
      <c r="E377" s="16"/>
      <c r="F377" s="16"/>
    </row>
    <row r="378" spans="2:6" x14ac:dyDescent="0.3">
      <c r="B378" s="25"/>
      <c r="C378" s="16"/>
      <c r="D378" s="16"/>
      <c r="E378" s="16"/>
      <c r="F378" s="16"/>
    </row>
    <row r="379" spans="2:6" x14ac:dyDescent="0.3">
      <c r="B379" s="25"/>
      <c r="C379" s="16"/>
      <c r="D379" s="16"/>
      <c r="E379" s="16"/>
      <c r="F379" s="16"/>
    </row>
    <row r="380" spans="2:6" x14ac:dyDescent="0.3">
      <c r="B380" s="25"/>
      <c r="C380" s="16"/>
      <c r="D380" s="16"/>
      <c r="E380" s="16"/>
      <c r="F380" s="16"/>
    </row>
    <row r="381" spans="2:6" x14ac:dyDescent="0.3">
      <c r="B381" s="25"/>
      <c r="C381" s="16"/>
      <c r="D381" s="16"/>
      <c r="E381" s="16"/>
      <c r="F381" s="16"/>
    </row>
    <row r="382" spans="2:6" x14ac:dyDescent="0.3">
      <c r="B382" s="25"/>
      <c r="C382" s="16"/>
      <c r="D382" s="16"/>
      <c r="E382" s="16"/>
      <c r="F382" s="16"/>
    </row>
    <row r="383" spans="2:6" x14ac:dyDescent="0.3">
      <c r="B383" s="25"/>
      <c r="C383" s="16"/>
      <c r="D383" s="16"/>
      <c r="E383" s="16"/>
      <c r="F383" s="16"/>
    </row>
    <row r="384" spans="2:6" x14ac:dyDescent="0.3">
      <c r="B384" s="25"/>
      <c r="C384" s="16"/>
      <c r="D384" s="16"/>
      <c r="E384" s="16"/>
      <c r="F384" s="16"/>
    </row>
    <row r="385" spans="2:6" x14ac:dyDescent="0.3">
      <c r="B385" s="25"/>
      <c r="C385" s="16"/>
      <c r="D385" s="16"/>
      <c r="E385" s="16"/>
      <c r="F385" s="16"/>
    </row>
    <row r="386" spans="2:6" x14ac:dyDescent="0.3">
      <c r="B386" s="25"/>
      <c r="C386" s="16"/>
      <c r="D386" s="16"/>
      <c r="E386" s="16"/>
      <c r="F386" s="16"/>
    </row>
    <row r="387" spans="2:6" x14ac:dyDescent="0.3">
      <c r="B387" s="25"/>
      <c r="C387" s="16"/>
      <c r="D387" s="16"/>
      <c r="E387" s="16"/>
      <c r="F387" s="16"/>
    </row>
    <row r="388" spans="2:6" x14ac:dyDescent="0.3">
      <c r="B388" s="25"/>
      <c r="C388" s="16"/>
      <c r="D388" s="16"/>
      <c r="E388" s="16"/>
      <c r="F388" s="16"/>
    </row>
    <row r="389" spans="2:6" x14ac:dyDescent="0.3">
      <c r="B389" s="25"/>
      <c r="C389" s="16"/>
      <c r="D389" s="16"/>
      <c r="E389" s="16"/>
      <c r="F389" s="16"/>
    </row>
    <row r="390" spans="2:6" x14ac:dyDescent="0.3">
      <c r="B390" s="25"/>
      <c r="C390" s="16"/>
      <c r="D390" s="16"/>
      <c r="E390" s="16"/>
      <c r="F390" s="16"/>
    </row>
    <row r="391" spans="2:6" x14ac:dyDescent="0.3">
      <c r="B391" s="25"/>
      <c r="C391" s="16"/>
      <c r="D391" s="16"/>
      <c r="E391" s="16"/>
      <c r="F391" s="16"/>
    </row>
    <row r="392" spans="2:6" x14ac:dyDescent="0.3">
      <c r="B392" s="25"/>
      <c r="C392" s="16"/>
      <c r="D392" s="16"/>
      <c r="E392" s="16"/>
      <c r="F392" s="16"/>
    </row>
    <row r="393" spans="2:6" x14ac:dyDescent="0.3">
      <c r="B393" s="25"/>
      <c r="C393" s="16"/>
      <c r="D393" s="16"/>
      <c r="E393" s="16"/>
      <c r="F393" s="16"/>
    </row>
    <row r="394" spans="2:6" x14ac:dyDescent="0.3">
      <c r="B394" s="25"/>
      <c r="C394" s="16"/>
      <c r="D394" s="16"/>
      <c r="E394" s="16"/>
      <c r="F394" s="16"/>
    </row>
    <row r="395" spans="2:6" x14ac:dyDescent="0.3">
      <c r="B395" s="25"/>
      <c r="C395" s="16"/>
      <c r="D395" s="16"/>
      <c r="E395" s="16"/>
      <c r="F395" s="16"/>
    </row>
    <row r="396" spans="2:6" x14ac:dyDescent="0.3">
      <c r="B396" s="25"/>
      <c r="C396" s="16"/>
      <c r="D396" s="16"/>
      <c r="E396" s="16"/>
      <c r="F396" s="16"/>
    </row>
    <row r="397" spans="2:6" x14ac:dyDescent="0.3">
      <c r="B397" s="25"/>
      <c r="C397" s="16"/>
      <c r="D397" s="16"/>
      <c r="E397" s="16"/>
      <c r="F397" s="16"/>
    </row>
    <row r="398" spans="2:6" x14ac:dyDescent="0.3">
      <c r="B398" s="25"/>
      <c r="C398" s="16"/>
      <c r="D398" s="16"/>
      <c r="E398" s="16"/>
      <c r="F398" s="16"/>
    </row>
    <row r="399" spans="2:6" x14ac:dyDescent="0.3">
      <c r="B399" s="25"/>
      <c r="C399" s="16"/>
      <c r="D399" s="16"/>
      <c r="E399" s="16"/>
      <c r="F399" s="16"/>
    </row>
    <row r="400" spans="2:6" x14ac:dyDescent="0.3">
      <c r="B400" s="25"/>
      <c r="C400" s="16"/>
      <c r="D400" s="16"/>
      <c r="E400" s="16"/>
      <c r="F400" s="16"/>
    </row>
    <row r="401" spans="2:6" x14ac:dyDescent="0.3">
      <c r="B401" s="25"/>
      <c r="C401" s="16"/>
      <c r="D401" s="16"/>
      <c r="E401" s="16"/>
      <c r="F401" s="16"/>
    </row>
    <row r="402" spans="2:6" x14ac:dyDescent="0.3">
      <c r="B402" s="25"/>
      <c r="C402" s="16"/>
      <c r="D402" s="16"/>
      <c r="E402" s="16"/>
      <c r="F402" s="16"/>
    </row>
    <row r="403" spans="2:6" x14ac:dyDescent="0.3">
      <c r="B403" s="25"/>
      <c r="C403" s="16"/>
      <c r="D403" s="16"/>
      <c r="E403" s="16"/>
      <c r="F403" s="16"/>
    </row>
    <row r="404" spans="2:6" x14ac:dyDescent="0.3">
      <c r="B404" s="25"/>
      <c r="C404" s="16"/>
      <c r="D404" s="16"/>
      <c r="E404" s="16"/>
      <c r="F404" s="16"/>
    </row>
    <row r="405" spans="2:6" x14ac:dyDescent="0.3">
      <c r="B405" s="25"/>
      <c r="C405" s="16"/>
      <c r="D405" s="16"/>
      <c r="E405" s="16"/>
      <c r="F405" s="16"/>
    </row>
    <row r="406" spans="2:6" x14ac:dyDescent="0.3">
      <c r="B406" s="25"/>
      <c r="C406" s="16"/>
      <c r="D406" s="16"/>
      <c r="E406" s="16"/>
      <c r="F406" s="16"/>
    </row>
    <row r="407" spans="2:6" x14ac:dyDescent="0.3">
      <c r="B407" s="25"/>
      <c r="C407" s="16"/>
      <c r="D407" s="16"/>
      <c r="E407" s="16"/>
      <c r="F407" s="16"/>
    </row>
    <row r="408" spans="2:6" x14ac:dyDescent="0.3">
      <c r="B408" s="25"/>
      <c r="C408" s="16"/>
      <c r="D408" s="16"/>
      <c r="E408" s="16"/>
      <c r="F408" s="16"/>
    </row>
    <row r="409" spans="2:6" x14ac:dyDescent="0.3">
      <c r="B409" s="25"/>
      <c r="C409" s="16"/>
      <c r="D409" s="16"/>
      <c r="E409" s="16"/>
      <c r="F409" s="16"/>
    </row>
    <row r="410" spans="2:6" x14ac:dyDescent="0.3">
      <c r="B410" s="25"/>
      <c r="C410" s="16"/>
      <c r="D410" s="16"/>
      <c r="E410" s="16"/>
      <c r="F410" s="16"/>
    </row>
    <row r="411" spans="2:6" x14ac:dyDescent="0.3">
      <c r="B411" s="25"/>
      <c r="C411" s="16"/>
      <c r="D411" s="16"/>
      <c r="E411" s="16"/>
      <c r="F411" s="16"/>
    </row>
    <row r="412" spans="2:6" x14ac:dyDescent="0.3">
      <c r="B412" s="25"/>
      <c r="C412" s="16"/>
      <c r="D412" s="16"/>
      <c r="E412" s="16"/>
      <c r="F412" s="16"/>
    </row>
    <row r="413" spans="2:6" x14ac:dyDescent="0.3">
      <c r="B413" s="25"/>
      <c r="C413" s="16"/>
      <c r="D413" s="16"/>
      <c r="E413" s="16"/>
      <c r="F413" s="16"/>
    </row>
    <row r="414" spans="2:6" x14ac:dyDescent="0.3">
      <c r="B414" s="25"/>
      <c r="C414" s="16"/>
      <c r="D414" s="16"/>
      <c r="E414" s="16"/>
      <c r="F414" s="16"/>
    </row>
    <row r="415" spans="2:6" x14ac:dyDescent="0.3">
      <c r="B415" s="25"/>
      <c r="C415" s="16"/>
      <c r="D415" s="16"/>
      <c r="E415" s="16"/>
      <c r="F415" s="16"/>
    </row>
    <row r="416" spans="2:6" x14ac:dyDescent="0.3">
      <c r="B416" s="25"/>
      <c r="C416" s="16"/>
      <c r="D416" s="16"/>
      <c r="E416" s="16"/>
      <c r="F416" s="16"/>
    </row>
    <row r="417" spans="2:6" x14ac:dyDescent="0.3">
      <c r="B417" s="25"/>
      <c r="C417" s="16"/>
      <c r="D417" s="16"/>
      <c r="E417" s="16"/>
      <c r="F417" s="16"/>
    </row>
    <row r="418" spans="2:6" x14ac:dyDescent="0.3">
      <c r="B418" s="25"/>
      <c r="C418" s="16"/>
      <c r="D418" s="16"/>
      <c r="E418" s="16"/>
      <c r="F418" s="16"/>
    </row>
    <row r="419" spans="2:6" x14ac:dyDescent="0.3">
      <c r="B419" s="25"/>
      <c r="C419" s="16"/>
      <c r="D419" s="16"/>
      <c r="E419" s="16"/>
      <c r="F419" s="16"/>
    </row>
    <row r="420" spans="2:6" x14ac:dyDescent="0.3">
      <c r="B420" s="25"/>
      <c r="C420" s="16"/>
      <c r="D420" s="16"/>
      <c r="E420" s="16"/>
      <c r="F420" s="16"/>
    </row>
    <row r="421" spans="2:6" x14ac:dyDescent="0.3">
      <c r="B421" s="25"/>
      <c r="C421" s="16"/>
      <c r="D421" s="16"/>
      <c r="E421" s="16"/>
      <c r="F421" s="16"/>
    </row>
    <row r="422" spans="2:6" x14ac:dyDescent="0.3">
      <c r="B422" s="25"/>
      <c r="C422" s="16"/>
      <c r="D422" s="16"/>
      <c r="E422" s="16"/>
      <c r="F422" s="16"/>
    </row>
    <row r="423" spans="2:6" x14ac:dyDescent="0.3">
      <c r="B423" s="25"/>
      <c r="C423" s="16"/>
      <c r="D423" s="16"/>
      <c r="E423" s="16"/>
      <c r="F423" s="16"/>
    </row>
    <row r="424" spans="2:6" x14ac:dyDescent="0.3">
      <c r="B424" s="25"/>
      <c r="C424" s="16"/>
      <c r="D424" s="16"/>
      <c r="E424" s="16"/>
      <c r="F424" s="16"/>
    </row>
    <row r="425" spans="2:6" x14ac:dyDescent="0.3">
      <c r="B425" s="25"/>
      <c r="C425" s="16"/>
      <c r="D425" s="16"/>
      <c r="E425" s="16"/>
      <c r="F425" s="16"/>
    </row>
    <row r="426" spans="2:6" x14ac:dyDescent="0.3">
      <c r="B426" s="25"/>
      <c r="C426" s="16"/>
      <c r="D426" s="16"/>
      <c r="E426" s="16"/>
      <c r="F426" s="16"/>
    </row>
    <row r="427" spans="2:6" x14ac:dyDescent="0.3">
      <c r="B427" s="25"/>
      <c r="C427" s="16"/>
      <c r="D427" s="16"/>
      <c r="E427" s="16"/>
      <c r="F427" s="16"/>
    </row>
    <row r="428" spans="2:6" x14ac:dyDescent="0.3">
      <c r="B428" s="25"/>
      <c r="C428" s="16"/>
      <c r="D428" s="16"/>
      <c r="E428" s="16"/>
      <c r="F428" s="16"/>
    </row>
    <row r="429" spans="2:6" x14ac:dyDescent="0.3">
      <c r="B429" s="25"/>
      <c r="C429" s="16"/>
      <c r="D429" s="16"/>
      <c r="E429" s="16"/>
      <c r="F429" s="16"/>
    </row>
    <row r="430" spans="2:6" x14ac:dyDescent="0.3">
      <c r="B430" s="25"/>
      <c r="C430" s="16"/>
      <c r="D430" s="16"/>
      <c r="E430" s="16"/>
      <c r="F430" s="16"/>
    </row>
    <row r="431" spans="2:6" x14ac:dyDescent="0.3">
      <c r="B431" s="25"/>
      <c r="C431" s="16"/>
      <c r="D431" s="16"/>
      <c r="E431" s="16"/>
      <c r="F431" s="16"/>
    </row>
    <row r="432" spans="2:6" x14ac:dyDescent="0.3">
      <c r="B432" s="25"/>
      <c r="C432" s="16"/>
      <c r="D432" s="16"/>
      <c r="E432" s="16"/>
      <c r="F432" s="16"/>
    </row>
    <row r="433" spans="2:6" x14ac:dyDescent="0.3">
      <c r="B433" s="25"/>
      <c r="C433" s="16"/>
      <c r="D433" s="16"/>
      <c r="E433" s="16"/>
      <c r="F433" s="16"/>
    </row>
    <row r="434" spans="2:6" x14ac:dyDescent="0.3">
      <c r="B434" s="25"/>
      <c r="C434" s="16"/>
      <c r="D434" s="16"/>
      <c r="E434" s="16"/>
      <c r="F434" s="16"/>
    </row>
    <row r="435" spans="2:6" x14ac:dyDescent="0.3">
      <c r="B435" s="25"/>
      <c r="C435" s="16"/>
      <c r="D435" s="16"/>
      <c r="E435" s="16"/>
      <c r="F435" s="16"/>
    </row>
    <row r="436" spans="2:6" x14ac:dyDescent="0.3">
      <c r="B436" s="25"/>
      <c r="C436" s="16"/>
      <c r="D436" s="16"/>
      <c r="E436" s="16"/>
      <c r="F436" s="16"/>
    </row>
    <row r="437" spans="2:6" x14ac:dyDescent="0.3">
      <c r="B437" s="25"/>
      <c r="C437" s="16"/>
      <c r="D437" s="16"/>
      <c r="E437" s="16"/>
      <c r="F437" s="16"/>
    </row>
    <row r="438" spans="2:6" x14ac:dyDescent="0.3">
      <c r="B438" s="25"/>
      <c r="C438" s="16"/>
      <c r="D438" s="16"/>
      <c r="E438" s="16"/>
      <c r="F438" s="16"/>
    </row>
    <row r="439" spans="2:6" x14ac:dyDescent="0.3">
      <c r="B439" s="25"/>
      <c r="C439" s="16"/>
      <c r="D439" s="16"/>
      <c r="E439" s="16"/>
      <c r="F439" s="16"/>
    </row>
    <row r="440" spans="2:6" x14ac:dyDescent="0.3">
      <c r="B440" s="25"/>
      <c r="C440" s="16"/>
      <c r="D440" s="16"/>
      <c r="E440" s="16"/>
      <c r="F440" s="16"/>
    </row>
    <row r="441" spans="2:6" x14ac:dyDescent="0.3">
      <c r="B441" s="25"/>
      <c r="C441" s="16"/>
      <c r="D441" s="16"/>
      <c r="E441" s="16"/>
      <c r="F441" s="16"/>
    </row>
    <row r="442" spans="2:6" x14ac:dyDescent="0.3">
      <c r="B442" s="25"/>
      <c r="C442" s="16"/>
      <c r="D442" s="16"/>
      <c r="E442" s="16"/>
      <c r="F442" s="16"/>
    </row>
    <row r="443" spans="2:6" x14ac:dyDescent="0.3">
      <c r="B443" s="25"/>
      <c r="C443" s="16"/>
      <c r="D443" s="16"/>
      <c r="E443" s="16"/>
      <c r="F443" s="16"/>
    </row>
    <row r="444" spans="2:6" x14ac:dyDescent="0.3">
      <c r="B444" s="25"/>
      <c r="C444" s="16"/>
      <c r="D444" s="16"/>
      <c r="E444" s="16"/>
      <c r="F444" s="16"/>
    </row>
    <row r="445" spans="2:6" x14ac:dyDescent="0.3">
      <c r="B445" s="25"/>
      <c r="C445" s="16"/>
      <c r="D445" s="16"/>
      <c r="E445" s="16"/>
      <c r="F445" s="16"/>
    </row>
    <row r="446" spans="2:6" x14ac:dyDescent="0.3">
      <c r="B446" s="25"/>
      <c r="C446" s="16"/>
      <c r="D446" s="16"/>
      <c r="E446" s="16"/>
      <c r="F446" s="16"/>
    </row>
    <row r="447" spans="2:6" x14ac:dyDescent="0.3">
      <c r="B447" s="25"/>
      <c r="C447" s="16"/>
      <c r="D447" s="16"/>
      <c r="E447" s="16"/>
      <c r="F447" s="16"/>
    </row>
    <row r="448" spans="2:6" x14ac:dyDescent="0.3">
      <c r="B448" s="25"/>
      <c r="C448" s="16"/>
      <c r="D448" s="16"/>
      <c r="E448" s="16"/>
      <c r="F448" s="16"/>
    </row>
    <row r="449" spans="2:6" x14ac:dyDescent="0.3">
      <c r="B449" s="25"/>
      <c r="C449" s="16"/>
      <c r="D449" s="16"/>
      <c r="E449" s="16"/>
      <c r="F449" s="16"/>
    </row>
    <row r="450" spans="2:6" x14ac:dyDescent="0.3">
      <c r="B450" s="25"/>
      <c r="C450" s="16"/>
      <c r="D450" s="16"/>
      <c r="E450" s="16"/>
      <c r="F450" s="16"/>
    </row>
    <row r="451" spans="2:6" x14ac:dyDescent="0.3">
      <c r="B451" s="25"/>
      <c r="C451" s="16"/>
      <c r="D451" s="16"/>
      <c r="E451" s="16"/>
      <c r="F451" s="16"/>
    </row>
    <row r="452" spans="2:6" x14ac:dyDescent="0.3">
      <c r="B452" s="25"/>
      <c r="C452" s="16"/>
      <c r="D452" s="16"/>
      <c r="E452" s="16"/>
      <c r="F452" s="16"/>
    </row>
    <row r="453" spans="2:6" x14ac:dyDescent="0.3">
      <c r="B453" s="25"/>
      <c r="C453" s="16"/>
      <c r="D453" s="16"/>
      <c r="E453" s="16"/>
      <c r="F453" s="16"/>
    </row>
    <row r="454" spans="2:6" x14ac:dyDescent="0.3">
      <c r="B454" s="25"/>
      <c r="C454" s="16"/>
      <c r="D454" s="16"/>
      <c r="E454" s="16"/>
      <c r="F454" s="16"/>
    </row>
    <row r="455" spans="2:6" x14ac:dyDescent="0.3">
      <c r="B455" s="25"/>
      <c r="C455" s="16"/>
      <c r="D455" s="16"/>
      <c r="E455" s="16"/>
      <c r="F455" s="16"/>
    </row>
    <row r="456" spans="2:6" x14ac:dyDescent="0.3">
      <c r="B456" s="25"/>
      <c r="C456" s="16"/>
      <c r="D456" s="16"/>
      <c r="E456" s="16"/>
      <c r="F456" s="16"/>
    </row>
    <row r="457" spans="2:6" x14ac:dyDescent="0.3">
      <c r="B457" s="25"/>
      <c r="C457" s="16"/>
      <c r="D457" s="16"/>
      <c r="E457" s="16"/>
      <c r="F457" s="16"/>
    </row>
    <row r="458" spans="2:6" x14ac:dyDescent="0.3">
      <c r="B458" s="25"/>
      <c r="C458" s="16"/>
      <c r="D458" s="16"/>
      <c r="E458" s="16"/>
      <c r="F458" s="16"/>
    </row>
    <row r="459" spans="2:6" x14ac:dyDescent="0.3">
      <c r="B459" s="25"/>
      <c r="C459" s="16"/>
      <c r="D459" s="16"/>
      <c r="E459" s="16"/>
      <c r="F459" s="16"/>
    </row>
    <row r="460" spans="2:6" x14ac:dyDescent="0.3">
      <c r="B460" s="25"/>
      <c r="C460" s="16"/>
      <c r="D460" s="16"/>
      <c r="E460" s="16"/>
      <c r="F460" s="16"/>
    </row>
    <row r="461" spans="2:6" x14ac:dyDescent="0.3">
      <c r="B461" s="25"/>
      <c r="C461" s="16"/>
      <c r="D461" s="16"/>
      <c r="E461" s="16"/>
      <c r="F461" s="16"/>
    </row>
    <row r="462" spans="2:6" x14ac:dyDescent="0.3">
      <c r="B462" s="25"/>
      <c r="C462" s="16"/>
      <c r="D462" s="16"/>
      <c r="E462" s="16"/>
      <c r="F462" s="16"/>
    </row>
    <row r="463" spans="2:6" x14ac:dyDescent="0.3">
      <c r="B463" s="25"/>
      <c r="C463" s="16"/>
      <c r="D463" s="16"/>
      <c r="E463" s="16"/>
      <c r="F463" s="16"/>
    </row>
    <row r="464" spans="2:6" x14ac:dyDescent="0.3">
      <c r="B464" s="25"/>
      <c r="C464" s="16"/>
      <c r="D464" s="16"/>
      <c r="E464" s="16"/>
      <c r="F464" s="16"/>
    </row>
    <row r="465" spans="2:6" x14ac:dyDescent="0.3">
      <c r="B465" s="25"/>
      <c r="C465" s="16"/>
      <c r="D465" s="16"/>
      <c r="E465" s="16"/>
      <c r="F465" s="16"/>
    </row>
    <row r="466" spans="2:6" x14ac:dyDescent="0.3">
      <c r="B466" s="3"/>
      <c r="C466" s="3"/>
      <c r="D466" s="3"/>
      <c r="E466" s="3"/>
      <c r="F466" s="3"/>
    </row>
    <row r="467" spans="2:6" x14ac:dyDescent="0.3">
      <c r="B467" s="3"/>
      <c r="C467" s="3"/>
      <c r="D467" s="3"/>
      <c r="E467" s="3"/>
      <c r="F467" s="3"/>
    </row>
    <row r="468" spans="2:6" x14ac:dyDescent="0.3">
      <c r="B468" s="3"/>
      <c r="C468" s="3"/>
      <c r="D468" s="3"/>
      <c r="E468" s="3"/>
      <c r="F468" s="3"/>
    </row>
    <row r="469" spans="2:6" x14ac:dyDescent="0.3">
      <c r="B469" s="3"/>
      <c r="C469" s="3"/>
      <c r="D469" s="3"/>
      <c r="E469" s="3"/>
      <c r="F469" s="3"/>
    </row>
    <row r="470" spans="2:6" x14ac:dyDescent="0.3">
      <c r="B470" s="3"/>
      <c r="C470" s="3"/>
      <c r="D470" s="3"/>
      <c r="E470" s="3"/>
      <c r="F470" s="3"/>
    </row>
    <row r="471" spans="2:6" x14ac:dyDescent="0.3">
      <c r="B471" s="3"/>
      <c r="C471" s="3"/>
      <c r="D471" s="3"/>
      <c r="E471" s="3"/>
      <c r="F471" s="3"/>
    </row>
    <row r="472" spans="2:6" x14ac:dyDescent="0.3">
      <c r="B472" s="3"/>
      <c r="C472" s="3"/>
      <c r="D472" s="3"/>
      <c r="E472" s="3"/>
      <c r="F472" s="3"/>
    </row>
    <row r="473" spans="2:6" x14ac:dyDescent="0.3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H584"/>
  <sheetViews>
    <sheetView tabSelected="1" topLeftCell="AJ7" zoomScale="160" zoomScaleNormal="160" workbookViewId="0">
      <selection activeCell="AF2" sqref="AF2"/>
    </sheetView>
  </sheetViews>
  <sheetFormatPr defaultRowHeight="14.4" x14ac:dyDescent="0.3"/>
  <cols>
    <col min="2" max="2" width="10.33203125" style="46" bestFit="1" customWidth="1"/>
    <col min="3" max="3" width="22.21875" customWidth="1"/>
    <col min="4" max="4" width="22" customWidth="1"/>
    <col min="5" max="6" width="22" hidden="1" customWidth="1"/>
    <col min="7" max="7" width="19.21875" customWidth="1"/>
    <col min="8" max="8" width="13.77734375" style="46" customWidth="1"/>
    <col min="9" max="9" width="22" hidden="1" customWidth="1"/>
    <col min="10" max="11" width="22" customWidth="1"/>
    <col min="12" max="12" width="20.5546875" customWidth="1"/>
    <col min="13" max="13" width="13.21875" style="46" customWidth="1"/>
    <col min="14" max="14" width="21.77734375" hidden="1" customWidth="1"/>
    <col min="15" max="15" width="19" customWidth="1"/>
    <col min="16" max="17" width="17.33203125" customWidth="1"/>
    <col min="18" max="18" width="17.33203125" style="46" customWidth="1"/>
    <col min="19" max="19" width="22.5546875" hidden="1" customWidth="1"/>
    <col min="20" max="20" width="21.33203125" customWidth="1"/>
    <col min="21" max="21" width="19.5546875" customWidth="1"/>
    <col min="22" max="22" width="20.77734375" customWidth="1"/>
    <col min="23" max="23" width="13.33203125" style="46" customWidth="1"/>
    <col min="24" max="24" width="21.21875" hidden="1" customWidth="1"/>
    <col min="25" max="25" width="18.5546875" customWidth="1"/>
    <col min="26" max="26" width="17.21875" customWidth="1"/>
    <col min="27" max="28" width="14.21875" customWidth="1"/>
  </cols>
  <sheetData>
    <row r="2" spans="2:60" x14ac:dyDescent="0.3">
      <c r="G2">
        <f>SUM(C6:C370)</f>
        <v>1215.8999999999996</v>
      </c>
    </row>
    <row r="3" spans="2:60" x14ac:dyDescent="0.3">
      <c r="D3" s="43" t="s">
        <v>75</v>
      </c>
      <c r="E3" s="47"/>
      <c r="F3" s="47"/>
      <c r="G3" s="47"/>
      <c r="H3" s="48"/>
      <c r="I3" s="66" t="s">
        <v>76</v>
      </c>
      <c r="J3" s="62"/>
      <c r="K3" s="62"/>
      <c r="L3" t="s">
        <v>77</v>
      </c>
      <c r="N3" s="62" t="s">
        <v>78</v>
      </c>
      <c r="O3" s="62"/>
      <c r="P3" s="62"/>
      <c r="Q3" s="49"/>
      <c r="S3" s="62" t="s">
        <v>79</v>
      </c>
      <c r="T3" s="62"/>
      <c r="U3" s="62"/>
      <c r="V3" s="47"/>
      <c r="X3" s="62" t="s">
        <v>80</v>
      </c>
      <c r="Y3" s="62"/>
      <c r="Z3" s="62"/>
    </row>
    <row r="4" spans="2:60" x14ac:dyDescent="0.3">
      <c r="B4" s="50" t="s">
        <v>0</v>
      </c>
      <c r="C4" s="2" t="s">
        <v>81</v>
      </c>
      <c r="D4" s="2" t="s">
        <v>82</v>
      </c>
      <c r="H4" s="51" t="s">
        <v>0</v>
      </c>
      <c r="I4" s="45" t="s">
        <v>83</v>
      </c>
      <c r="J4" s="43" t="s">
        <v>84</v>
      </c>
      <c r="K4" s="43" t="s">
        <v>85</v>
      </c>
      <c r="M4" s="46" t="s">
        <v>0</v>
      </c>
      <c r="N4" s="43" t="s">
        <v>83</v>
      </c>
      <c r="O4" s="43" t="s">
        <v>84</v>
      </c>
      <c r="P4" s="43" t="s">
        <v>85</v>
      </c>
      <c r="Q4" s="49"/>
      <c r="R4" s="46" t="s">
        <v>0</v>
      </c>
      <c r="S4" s="52" t="s">
        <v>83</v>
      </c>
      <c r="T4" s="52" t="s">
        <v>84</v>
      </c>
      <c r="U4" s="43" t="s">
        <v>85</v>
      </c>
      <c r="V4" s="47"/>
      <c r="W4" s="53" t="s">
        <v>0</v>
      </c>
      <c r="X4" s="43" t="s">
        <v>83</v>
      </c>
      <c r="Y4" s="43" t="s">
        <v>84</v>
      </c>
      <c r="Z4" s="43" t="s">
        <v>85</v>
      </c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</row>
    <row r="5" spans="2:60" x14ac:dyDescent="0.3">
      <c r="B5" s="50"/>
      <c r="C5" s="43"/>
      <c r="D5" s="43"/>
      <c r="E5" s="47"/>
      <c r="F5" s="47"/>
      <c r="H5" s="50"/>
      <c r="I5" s="45"/>
      <c r="J5" s="43"/>
      <c r="K5" s="43"/>
      <c r="M5" s="50"/>
      <c r="N5" s="43"/>
      <c r="O5" s="43"/>
      <c r="P5" s="44"/>
      <c r="Q5" s="49"/>
      <c r="R5" s="50"/>
      <c r="S5" s="43"/>
      <c r="T5" s="52"/>
      <c r="U5" s="52"/>
      <c r="V5" s="47"/>
      <c r="W5" s="50"/>
      <c r="X5" s="43"/>
      <c r="Y5" s="43"/>
      <c r="Z5" s="4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</row>
    <row r="6" spans="2:60" x14ac:dyDescent="0.3">
      <c r="B6" s="50">
        <v>153</v>
      </c>
      <c r="C6" s="43">
        <v>4.5</v>
      </c>
      <c r="D6" s="43">
        <v>5.1704610622231479</v>
      </c>
      <c r="E6" s="47">
        <f>2.6*C6</f>
        <v>11.700000000000001</v>
      </c>
      <c r="F6" s="47">
        <v>0</v>
      </c>
      <c r="H6" s="50">
        <v>153</v>
      </c>
      <c r="I6" s="45"/>
      <c r="J6" s="43"/>
      <c r="K6" s="43"/>
      <c r="M6" s="50">
        <v>153</v>
      </c>
      <c r="N6" s="55"/>
      <c r="O6" s="27"/>
      <c r="P6" s="44"/>
      <c r="Q6" s="49"/>
      <c r="R6" s="50">
        <v>153</v>
      </c>
      <c r="S6" s="2"/>
      <c r="T6" s="52"/>
      <c r="U6" s="52"/>
      <c r="V6" s="47"/>
      <c r="W6" s="50">
        <v>153</v>
      </c>
      <c r="X6" s="43"/>
      <c r="Y6" s="43"/>
      <c r="Z6" s="43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</row>
    <row r="7" spans="2:60" x14ac:dyDescent="0.3">
      <c r="B7" s="50">
        <f>B6+1</f>
        <v>154</v>
      </c>
      <c r="C7" s="43">
        <v>4.4000000000000004</v>
      </c>
      <c r="D7" s="43">
        <v>4.424074059312276</v>
      </c>
      <c r="E7" s="47">
        <f t="shared" ref="E7:E70" si="0">2.6*C7</f>
        <v>11.440000000000001</v>
      </c>
      <c r="F7" s="47">
        <v>0</v>
      </c>
      <c r="G7">
        <f>MAX(D6:D370)</f>
        <v>11.056105000930108</v>
      </c>
      <c r="H7" s="50">
        <v>154</v>
      </c>
      <c r="I7" s="45">
        <v>7.8079047739302156</v>
      </c>
      <c r="J7" s="43">
        <v>7.8079047739302156</v>
      </c>
      <c r="K7" s="27">
        <v>4.4000000000000004</v>
      </c>
      <c r="M7" s="50">
        <v>154</v>
      </c>
      <c r="N7" s="55"/>
      <c r="O7" s="27"/>
      <c r="P7" s="44"/>
      <c r="Q7" s="49"/>
      <c r="R7" s="50">
        <v>154</v>
      </c>
      <c r="S7" s="2"/>
      <c r="T7" s="52"/>
      <c r="U7" s="52"/>
      <c r="V7" s="47"/>
      <c r="W7" s="50">
        <v>154</v>
      </c>
      <c r="X7" s="43"/>
      <c r="Y7" s="43"/>
      <c r="Z7" s="43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t="s">
        <v>86</v>
      </c>
    </row>
    <row r="8" spans="2:60" x14ac:dyDescent="0.3">
      <c r="B8" s="50">
        <f t="shared" ref="B8:B71" si="1">B7+1</f>
        <v>155</v>
      </c>
      <c r="C8" s="43">
        <v>5.7</v>
      </c>
      <c r="D8" s="43">
        <v>7.5292800490943188</v>
      </c>
      <c r="E8" s="47">
        <f t="shared" si="0"/>
        <v>14.82</v>
      </c>
      <c r="F8" s="47">
        <v>0</v>
      </c>
      <c r="H8" s="50">
        <v>155</v>
      </c>
      <c r="I8" s="45">
        <v>5.8379170181726012</v>
      </c>
      <c r="J8" s="43">
        <v>5.8379170181726012</v>
      </c>
      <c r="K8" s="27">
        <v>5.7</v>
      </c>
      <c r="M8" s="50">
        <v>155</v>
      </c>
      <c r="N8" s="55">
        <v>8.5842673887766967</v>
      </c>
      <c r="O8" s="27">
        <v>8.5842673887766967</v>
      </c>
      <c r="P8" s="44">
        <v>5.7</v>
      </c>
      <c r="Q8" s="49"/>
      <c r="R8" s="50">
        <v>155</v>
      </c>
      <c r="S8" s="2"/>
      <c r="T8" s="52"/>
      <c r="U8" s="52"/>
      <c r="V8" s="47"/>
      <c r="W8" s="50">
        <v>155</v>
      </c>
      <c r="X8" s="43"/>
      <c r="Y8" s="43"/>
      <c r="Z8" s="43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t="s">
        <v>87</v>
      </c>
    </row>
    <row r="9" spans="2:60" x14ac:dyDescent="0.3">
      <c r="B9" s="50">
        <f t="shared" si="1"/>
        <v>156</v>
      </c>
      <c r="C9" s="43">
        <v>5.4</v>
      </c>
      <c r="D9" s="43">
        <v>4.9385171287855014</v>
      </c>
      <c r="E9" s="47">
        <f t="shared" si="0"/>
        <v>14.040000000000001</v>
      </c>
      <c r="F9" s="47">
        <v>0</v>
      </c>
      <c r="H9" s="50">
        <v>156</v>
      </c>
      <c r="I9" s="45">
        <v>9.3492281276168452</v>
      </c>
      <c r="J9" s="43">
        <v>9.3492281276168452</v>
      </c>
      <c r="K9" s="27">
        <v>5.4</v>
      </c>
      <c r="M9" s="50">
        <v>156</v>
      </c>
      <c r="N9" s="55">
        <v>5.3813409067041453</v>
      </c>
      <c r="O9" s="27">
        <v>5.3813409067041453</v>
      </c>
      <c r="P9" s="44">
        <v>5.4</v>
      </c>
      <c r="Q9" s="49"/>
      <c r="R9" s="50">
        <v>156</v>
      </c>
      <c r="S9" s="2">
        <v>7.312766411836936</v>
      </c>
      <c r="T9" s="2">
        <v>7.312766411836936</v>
      </c>
      <c r="U9" s="52">
        <v>5.4</v>
      </c>
      <c r="V9" s="47"/>
      <c r="W9" s="50">
        <v>156</v>
      </c>
      <c r="X9" s="43"/>
      <c r="Y9" s="43"/>
      <c r="Z9" s="43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t="s">
        <v>88</v>
      </c>
    </row>
    <row r="10" spans="2:60" x14ac:dyDescent="0.3">
      <c r="B10" s="50">
        <f t="shared" si="1"/>
        <v>157</v>
      </c>
      <c r="C10" s="43">
        <v>5.9</v>
      </c>
      <c r="D10" s="43">
        <v>5.8547061915720038</v>
      </c>
      <c r="E10" s="47">
        <f t="shared" si="0"/>
        <v>15.340000000000002</v>
      </c>
      <c r="F10" s="47">
        <v>0</v>
      </c>
      <c r="H10" s="50">
        <v>157</v>
      </c>
      <c r="I10" s="45">
        <v>7.5479601839551256</v>
      </c>
      <c r="J10" s="43">
        <v>7.5479601839551256</v>
      </c>
      <c r="K10" s="27">
        <v>5.9</v>
      </c>
      <c r="M10" s="50">
        <v>157</v>
      </c>
      <c r="N10" s="55">
        <v>7.3331610138873495</v>
      </c>
      <c r="O10" s="27">
        <v>7.3331610138873495</v>
      </c>
      <c r="P10" s="44">
        <v>5.9</v>
      </c>
      <c r="Q10" s="49"/>
      <c r="R10" s="50">
        <v>157</v>
      </c>
      <c r="S10" s="2">
        <v>7.5479601839551256</v>
      </c>
      <c r="T10" s="2">
        <v>7.5479601839551256</v>
      </c>
      <c r="U10" s="52">
        <v>5.9</v>
      </c>
      <c r="V10" s="47"/>
      <c r="W10" s="50">
        <v>157</v>
      </c>
      <c r="X10" s="43">
        <v>6.119736369972852</v>
      </c>
      <c r="Y10" s="43">
        <v>6.119736369972852</v>
      </c>
      <c r="Z10" s="43">
        <v>5.9</v>
      </c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>
        <v>0.58899999999999997</v>
      </c>
    </row>
    <row r="11" spans="2:60" x14ac:dyDescent="0.3">
      <c r="B11" s="50">
        <f t="shared" si="1"/>
        <v>158</v>
      </c>
      <c r="C11" s="43">
        <v>5.6</v>
      </c>
      <c r="D11" s="43">
        <v>5.4336154621230053</v>
      </c>
      <c r="E11" s="47">
        <f t="shared" si="0"/>
        <v>14.559999999999999</v>
      </c>
      <c r="F11" s="47">
        <v>0</v>
      </c>
      <c r="H11" s="50">
        <v>158</v>
      </c>
      <c r="I11" s="45">
        <v>4.9654261159781186</v>
      </c>
      <c r="J11" s="43">
        <v>4.9654261159781186</v>
      </c>
      <c r="K11" s="27">
        <v>5.6</v>
      </c>
      <c r="M11" s="50">
        <v>158</v>
      </c>
      <c r="N11" s="55">
        <v>6.2938065547649478</v>
      </c>
      <c r="O11" s="27">
        <v>6.2938065547649478</v>
      </c>
      <c r="P11" s="44">
        <v>5.6</v>
      </c>
      <c r="Q11" s="49"/>
      <c r="R11" s="50">
        <v>158</v>
      </c>
      <c r="S11" s="2">
        <v>7.2452646952775304</v>
      </c>
      <c r="T11" s="2">
        <v>7.2452646952775304</v>
      </c>
      <c r="U11" s="52">
        <v>5.6</v>
      </c>
      <c r="V11" s="47"/>
      <c r="W11" s="50">
        <v>158</v>
      </c>
      <c r="X11" s="43">
        <v>6.7952267002261761</v>
      </c>
      <c r="Y11" s="43">
        <v>6.7952267002261761</v>
      </c>
      <c r="Z11" s="43">
        <v>5.6</v>
      </c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>
        <v>0.60199999999999998</v>
      </c>
    </row>
    <row r="12" spans="2:60" x14ac:dyDescent="0.3">
      <c r="B12" s="50">
        <f t="shared" si="1"/>
        <v>159</v>
      </c>
      <c r="C12" s="43">
        <v>5.9</v>
      </c>
      <c r="D12" s="43">
        <v>6.0848422657393906</v>
      </c>
      <c r="E12" s="47">
        <f t="shared" si="0"/>
        <v>15.340000000000002</v>
      </c>
      <c r="F12" s="47">
        <v>0</v>
      </c>
      <c r="H12" s="50">
        <v>159</v>
      </c>
      <c r="I12" s="45">
        <v>5.5783811633855267</v>
      </c>
      <c r="J12" s="43">
        <v>5.5783811633855267</v>
      </c>
      <c r="K12" s="27">
        <v>5.9</v>
      </c>
      <c r="M12" s="50">
        <v>159</v>
      </c>
      <c r="N12" s="55">
        <v>5.5783811633855267</v>
      </c>
      <c r="O12" s="27">
        <v>5.5783811633855267</v>
      </c>
      <c r="P12" s="44">
        <v>5.9</v>
      </c>
      <c r="Q12" s="49"/>
      <c r="R12" s="50">
        <v>159</v>
      </c>
      <c r="S12" s="2">
        <v>7.4466407819593545</v>
      </c>
      <c r="T12" s="2">
        <v>7.4466407819593545</v>
      </c>
      <c r="U12" s="52">
        <v>5.9</v>
      </c>
      <c r="V12" s="47"/>
      <c r="W12" s="50">
        <v>159</v>
      </c>
      <c r="X12" s="43">
        <v>5.5356045198048243</v>
      </c>
      <c r="Y12" s="43">
        <v>5.5356045198048243</v>
      </c>
      <c r="Z12" s="43">
        <v>5.9</v>
      </c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>
        <v>0.60499999999999998</v>
      </c>
    </row>
    <row r="13" spans="2:60" x14ac:dyDescent="0.3">
      <c r="B13" s="50">
        <f t="shared" si="1"/>
        <v>160</v>
      </c>
      <c r="C13" s="43">
        <v>3.4</v>
      </c>
      <c r="D13" s="43">
        <v>6.3245160644626175</v>
      </c>
      <c r="E13" s="47">
        <f t="shared" si="0"/>
        <v>8.84</v>
      </c>
      <c r="F13" s="47">
        <v>0</v>
      </c>
      <c r="H13" s="50">
        <v>160</v>
      </c>
      <c r="I13" s="45">
        <v>5.1572791445118931</v>
      </c>
      <c r="J13" s="43">
        <v>5.1572791445118931</v>
      </c>
      <c r="K13" s="27">
        <v>3.4</v>
      </c>
      <c r="M13" s="50">
        <v>160</v>
      </c>
      <c r="N13" s="55">
        <v>4.6942726362631806</v>
      </c>
      <c r="O13" s="27">
        <v>4.6942726362631806</v>
      </c>
      <c r="P13" s="44">
        <v>3.4</v>
      </c>
      <c r="Q13" s="49"/>
      <c r="R13" s="50">
        <v>160</v>
      </c>
      <c r="S13" s="2">
        <v>7.3689022738537888</v>
      </c>
      <c r="T13" s="2">
        <v>7.3689022738537888</v>
      </c>
      <c r="U13" s="52">
        <v>3.4</v>
      </c>
      <c r="V13" s="47"/>
      <c r="W13" s="50">
        <v>160</v>
      </c>
      <c r="X13" s="43">
        <v>5.9299892115004269</v>
      </c>
      <c r="Y13" s="43">
        <v>5.9299892115004269</v>
      </c>
      <c r="Z13" s="43">
        <v>3.4</v>
      </c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>
        <v>0.58499999999999996</v>
      </c>
    </row>
    <row r="14" spans="2:60" x14ac:dyDescent="0.3">
      <c r="B14" s="50">
        <f t="shared" si="1"/>
        <v>161</v>
      </c>
      <c r="C14" s="43">
        <v>3.8</v>
      </c>
      <c r="D14" s="43">
        <v>5.7289875527549725</v>
      </c>
      <c r="E14" s="47">
        <f t="shared" si="0"/>
        <v>9.879999999999999</v>
      </c>
      <c r="F14" s="47">
        <v>0</v>
      </c>
      <c r="H14" s="50">
        <v>161</v>
      </c>
      <c r="I14" s="45">
        <v>5.6668189395574347</v>
      </c>
      <c r="J14" s="43">
        <v>5.6668189395574347</v>
      </c>
      <c r="K14" s="27">
        <v>3.8</v>
      </c>
      <c r="M14" s="50">
        <v>161</v>
      </c>
      <c r="N14" s="55">
        <v>6.6123268813542522</v>
      </c>
      <c r="O14" s="27">
        <v>6.6123268813542522</v>
      </c>
      <c r="P14" s="44">
        <v>3.8</v>
      </c>
      <c r="Q14" s="49"/>
      <c r="R14" s="50">
        <v>161</v>
      </c>
      <c r="S14" s="2">
        <v>5.6668189395574347</v>
      </c>
      <c r="T14" s="2">
        <v>5.6668189395574347</v>
      </c>
      <c r="U14" s="52">
        <v>3.8</v>
      </c>
      <c r="V14" s="47"/>
      <c r="W14" s="50">
        <v>161</v>
      </c>
      <c r="X14" s="43">
        <v>7.6130179800940354</v>
      </c>
      <c r="Y14" s="43">
        <v>7.6130179800940354</v>
      </c>
      <c r="Z14" s="43">
        <v>3.8</v>
      </c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</row>
    <row r="15" spans="2:60" x14ac:dyDescent="0.3">
      <c r="B15" s="50">
        <f t="shared" si="1"/>
        <v>162</v>
      </c>
      <c r="C15" s="43">
        <v>2</v>
      </c>
      <c r="D15" s="43">
        <v>6.9148456486618484</v>
      </c>
      <c r="E15" s="47">
        <f t="shared" si="0"/>
        <v>5.2</v>
      </c>
      <c r="F15" s="47">
        <v>0</v>
      </c>
      <c r="H15" s="50">
        <v>162</v>
      </c>
      <c r="I15" s="45">
        <v>6.9148456486618484</v>
      </c>
      <c r="J15" s="43">
        <v>6.9148456486618484</v>
      </c>
      <c r="K15" s="27">
        <v>2</v>
      </c>
      <c r="M15" s="50">
        <v>162</v>
      </c>
      <c r="N15" s="55">
        <v>7.7295520965169429</v>
      </c>
      <c r="O15" s="27">
        <v>7.7295520965169429</v>
      </c>
      <c r="P15" s="44">
        <v>2</v>
      </c>
      <c r="Q15" s="49"/>
      <c r="R15" s="50">
        <v>162</v>
      </c>
      <c r="S15" s="2">
        <v>5.9871910862717179</v>
      </c>
      <c r="T15" s="2">
        <v>5.9871910862717179</v>
      </c>
      <c r="U15" s="52">
        <v>2</v>
      </c>
      <c r="V15" s="47"/>
      <c r="W15" s="50">
        <v>162</v>
      </c>
      <c r="X15" s="43">
        <v>7.3431821277859903</v>
      </c>
      <c r="Y15" s="43">
        <v>7.3431821277859903</v>
      </c>
      <c r="Z15" s="43">
        <v>2</v>
      </c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</row>
    <row r="16" spans="2:60" x14ac:dyDescent="0.3">
      <c r="B16" s="50">
        <f t="shared" si="1"/>
        <v>163</v>
      </c>
      <c r="C16" s="43">
        <v>2.8</v>
      </c>
      <c r="D16" s="43">
        <v>7.2150256260848096</v>
      </c>
      <c r="E16" s="47">
        <f t="shared" si="0"/>
        <v>7.2799999999999994</v>
      </c>
      <c r="F16" s="47">
        <v>0</v>
      </c>
      <c r="H16" s="50">
        <v>163</v>
      </c>
      <c r="I16" s="45">
        <v>6.9243895261733472</v>
      </c>
      <c r="J16" s="43">
        <v>6.9243895261733472</v>
      </c>
      <c r="K16" s="27">
        <v>2.8</v>
      </c>
      <c r="M16" s="50">
        <v>163</v>
      </c>
      <c r="N16" s="55">
        <v>8.3038090720192148</v>
      </c>
      <c r="O16" s="27">
        <v>8.3038090720192148</v>
      </c>
      <c r="P16" s="44">
        <v>2.8</v>
      </c>
      <c r="Q16" s="49"/>
      <c r="R16" s="50">
        <v>163</v>
      </c>
      <c r="S16" s="2">
        <v>7.0046234725302412</v>
      </c>
      <c r="T16" s="2">
        <v>7.0046234725302412</v>
      </c>
      <c r="U16" s="52">
        <v>2.8</v>
      </c>
      <c r="V16" s="47"/>
      <c r="W16" s="50">
        <v>163</v>
      </c>
      <c r="X16" s="43">
        <v>6.944279409776545</v>
      </c>
      <c r="Y16" s="43">
        <v>6.944279409776545</v>
      </c>
      <c r="Z16" s="43">
        <v>2.8</v>
      </c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</row>
    <row r="17" spans="2:59" x14ac:dyDescent="0.3">
      <c r="B17" s="50">
        <f t="shared" si="1"/>
        <v>164</v>
      </c>
      <c r="C17" s="43">
        <v>3.9</v>
      </c>
      <c r="D17" s="43">
        <v>7.3696310277051795</v>
      </c>
      <c r="E17" s="47">
        <f t="shared" si="0"/>
        <v>10.14</v>
      </c>
      <c r="F17" s="47">
        <v>0</v>
      </c>
      <c r="H17" s="50">
        <v>164</v>
      </c>
      <c r="I17" s="45">
        <v>7.1428280431401516</v>
      </c>
      <c r="J17" s="43">
        <v>7.1428280431401516</v>
      </c>
      <c r="K17" s="27">
        <v>3.9</v>
      </c>
      <c r="M17" s="50">
        <v>164</v>
      </c>
      <c r="N17" s="55">
        <v>7.3696310277051795</v>
      </c>
      <c r="O17" s="27">
        <v>7.3696310277051795</v>
      </c>
      <c r="P17" s="44">
        <v>3.9</v>
      </c>
      <c r="Q17" s="49"/>
      <c r="R17" s="50">
        <v>164</v>
      </c>
      <c r="S17" s="2">
        <v>7.3696310277051795</v>
      </c>
      <c r="T17" s="2">
        <v>7.3696310277051795</v>
      </c>
      <c r="U17" s="52">
        <v>3.9</v>
      </c>
      <c r="V17" s="47"/>
      <c r="W17" s="50">
        <v>164</v>
      </c>
      <c r="X17" s="43">
        <v>7.6456462179884639</v>
      </c>
      <c r="Y17" s="43">
        <v>7.6456462179884639</v>
      </c>
      <c r="Z17" s="43">
        <v>3.9</v>
      </c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</row>
    <row r="18" spans="2:59" x14ac:dyDescent="0.3">
      <c r="B18" s="50">
        <f t="shared" si="1"/>
        <v>165</v>
      </c>
      <c r="C18" s="43">
        <v>4.4000000000000004</v>
      </c>
      <c r="D18" s="43">
        <v>7.870493816788434</v>
      </c>
      <c r="E18" s="47">
        <f t="shared" si="0"/>
        <v>11.440000000000001</v>
      </c>
      <c r="F18" s="47">
        <v>0</v>
      </c>
      <c r="H18" s="50">
        <v>165</v>
      </c>
      <c r="I18" s="45">
        <v>7.6133097984385598</v>
      </c>
      <c r="J18" s="43">
        <v>7.6133097984385598</v>
      </c>
      <c r="K18" s="27">
        <v>4.4000000000000004</v>
      </c>
      <c r="M18" s="50">
        <v>165</v>
      </c>
      <c r="N18" s="55">
        <v>7.6133097984385598</v>
      </c>
      <c r="O18" s="27">
        <v>7.6133097984385598</v>
      </c>
      <c r="P18" s="44">
        <v>4.4000000000000004</v>
      </c>
      <c r="Q18" s="49"/>
      <c r="R18" s="50">
        <v>165</v>
      </c>
      <c r="S18" s="2">
        <v>7.6133097984385598</v>
      </c>
      <c r="T18" s="2">
        <v>7.6133097984385598</v>
      </c>
      <c r="U18" s="52">
        <v>4.4000000000000004</v>
      </c>
      <c r="V18" s="47"/>
      <c r="W18" s="50">
        <v>165</v>
      </c>
      <c r="X18" s="43">
        <v>7.4186424658135017</v>
      </c>
      <c r="Y18" s="43">
        <v>7.4186424658135017</v>
      </c>
      <c r="Z18" s="43">
        <v>4.4000000000000004</v>
      </c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</row>
    <row r="19" spans="2:59" x14ac:dyDescent="0.3">
      <c r="B19" s="50">
        <f t="shared" si="1"/>
        <v>166</v>
      </c>
      <c r="C19" s="43">
        <v>5</v>
      </c>
      <c r="D19" s="43">
        <v>7.0624392968077956</v>
      </c>
      <c r="E19" s="47">
        <f t="shared" si="0"/>
        <v>13</v>
      </c>
      <c r="F19" s="47">
        <v>0</v>
      </c>
      <c r="H19" s="50">
        <v>166</v>
      </c>
      <c r="I19" s="45">
        <v>6.8770226147514748</v>
      </c>
      <c r="J19" s="43">
        <v>6.8770226147514748</v>
      </c>
      <c r="K19" s="27">
        <v>5</v>
      </c>
      <c r="M19" s="50">
        <v>166</v>
      </c>
      <c r="N19" s="55">
        <v>8.2831712129699007</v>
      </c>
      <c r="O19" s="27">
        <v>8.2831712129699007</v>
      </c>
      <c r="P19" s="44">
        <v>5</v>
      </c>
      <c r="Q19" s="49"/>
      <c r="R19" s="50">
        <v>166</v>
      </c>
      <c r="S19" s="2">
        <v>8.2831712129699007</v>
      </c>
      <c r="T19" s="2">
        <v>8.2831712129699007</v>
      </c>
      <c r="U19" s="52">
        <v>5</v>
      </c>
      <c r="V19" s="47"/>
      <c r="W19" s="50">
        <v>166</v>
      </c>
      <c r="X19" s="43">
        <v>6.994190956324748</v>
      </c>
      <c r="Y19" s="43">
        <v>6.994190956324748</v>
      </c>
      <c r="Z19" s="43">
        <v>5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</row>
    <row r="20" spans="2:59" x14ac:dyDescent="0.3">
      <c r="B20" s="50">
        <f t="shared" si="1"/>
        <v>167</v>
      </c>
      <c r="C20" s="43">
        <v>3.8</v>
      </c>
      <c r="D20" s="43">
        <v>5.1451480434217522</v>
      </c>
      <c r="E20" s="47">
        <f t="shared" si="0"/>
        <v>9.879999999999999</v>
      </c>
      <c r="F20" s="47">
        <v>0</v>
      </c>
      <c r="H20" s="50">
        <v>167</v>
      </c>
      <c r="I20" s="45">
        <v>5.5751863314423691</v>
      </c>
      <c r="J20" s="43">
        <v>5.5751863314423691</v>
      </c>
      <c r="K20" s="27">
        <v>3.8</v>
      </c>
      <c r="M20" s="50">
        <v>167</v>
      </c>
      <c r="N20" s="55">
        <v>7.246907987236991</v>
      </c>
      <c r="O20" s="27">
        <v>7.246907987236991</v>
      </c>
      <c r="P20" s="44">
        <v>3.8</v>
      </c>
      <c r="Q20" s="49"/>
      <c r="R20" s="50">
        <v>167</v>
      </c>
      <c r="S20" s="2">
        <v>7.1034073163738283</v>
      </c>
      <c r="T20" s="2">
        <v>7.1034073163738283</v>
      </c>
      <c r="U20" s="52">
        <v>3.8</v>
      </c>
      <c r="V20" s="47"/>
      <c r="W20" s="50">
        <v>167</v>
      </c>
      <c r="X20" s="43">
        <v>7.0442839877233654</v>
      </c>
      <c r="Y20" s="43">
        <v>7.0442839877233654</v>
      </c>
      <c r="Z20" s="43">
        <v>3.8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</row>
    <row r="21" spans="2:59" x14ac:dyDescent="0.3">
      <c r="B21" s="50">
        <f t="shared" si="1"/>
        <v>168</v>
      </c>
      <c r="C21" s="43">
        <v>2.8</v>
      </c>
      <c r="D21" s="43">
        <v>7.5875282937369137</v>
      </c>
      <c r="E21" s="47">
        <f t="shared" si="0"/>
        <v>7.2799999999999994</v>
      </c>
      <c r="F21" s="47">
        <v>0</v>
      </c>
      <c r="H21" s="50">
        <v>168</v>
      </c>
      <c r="I21" s="45">
        <v>5.1972637963110042</v>
      </c>
      <c r="J21" s="43">
        <v>5.1972637963110042</v>
      </c>
      <c r="K21" s="27">
        <v>2.8</v>
      </c>
      <c r="M21" s="50">
        <v>168</v>
      </c>
      <c r="N21" s="55">
        <v>7.3975155419753262</v>
      </c>
      <c r="O21" s="27">
        <v>7.3975155419753262</v>
      </c>
      <c r="P21" s="44">
        <v>2.8</v>
      </c>
      <c r="Q21" s="49"/>
      <c r="R21" s="50">
        <v>168</v>
      </c>
      <c r="S21" s="2">
        <v>8.4822654103555699</v>
      </c>
      <c r="T21" s="2">
        <v>8.4822654103555699</v>
      </c>
      <c r="U21" s="52">
        <v>2.8</v>
      </c>
      <c r="V21" s="47"/>
      <c r="W21" s="50">
        <v>168</v>
      </c>
      <c r="X21" s="43">
        <v>7.3966132201502726</v>
      </c>
      <c r="Y21" s="43">
        <v>7.3966132201502726</v>
      </c>
      <c r="Z21" s="43">
        <v>2.8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</row>
    <row r="22" spans="2:59" x14ac:dyDescent="0.3">
      <c r="B22" s="50">
        <f t="shared" si="1"/>
        <v>169</v>
      </c>
      <c r="C22" s="43">
        <v>3.4</v>
      </c>
      <c r="D22" s="43">
        <v>6.1730883614475633</v>
      </c>
      <c r="E22" s="47">
        <f t="shared" si="0"/>
        <v>8.84</v>
      </c>
      <c r="F22" s="47">
        <v>0</v>
      </c>
      <c r="H22" s="50">
        <v>169</v>
      </c>
      <c r="I22" s="45">
        <v>5.7728552823196519</v>
      </c>
      <c r="J22" s="43">
        <v>5.7728552823196519</v>
      </c>
      <c r="K22" s="27">
        <v>3.4</v>
      </c>
      <c r="M22" s="50">
        <v>169</v>
      </c>
      <c r="N22" s="55">
        <v>6.9182857383978131</v>
      </c>
      <c r="O22" s="27">
        <v>6.9182857383978131</v>
      </c>
      <c r="P22" s="44">
        <v>3.4</v>
      </c>
      <c r="Q22" s="49"/>
      <c r="R22" s="50">
        <v>169</v>
      </c>
      <c r="S22" s="2">
        <v>5.7728552823196519</v>
      </c>
      <c r="T22" s="2">
        <v>5.7728552823196519</v>
      </c>
      <c r="U22" s="52">
        <v>3.4</v>
      </c>
      <c r="V22" s="47"/>
      <c r="W22" s="50">
        <v>169</v>
      </c>
      <c r="X22" s="43">
        <v>6.9191004334098398</v>
      </c>
      <c r="Y22" s="43">
        <v>6.9191004334098398</v>
      </c>
      <c r="Z22" s="43">
        <v>3.4</v>
      </c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</row>
    <row r="23" spans="2:59" x14ac:dyDescent="0.3">
      <c r="B23" s="50">
        <f t="shared" si="1"/>
        <v>170</v>
      </c>
      <c r="C23" s="43">
        <v>3.9</v>
      </c>
      <c r="D23" s="43">
        <v>6.1386138852394323</v>
      </c>
      <c r="E23" s="47">
        <f t="shared" si="0"/>
        <v>10.14</v>
      </c>
      <c r="F23" s="47">
        <v>0</v>
      </c>
      <c r="H23" s="50">
        <v>170</v>
      </c>
      <c r="I23" s="45">
        <v>5.576520979864009</v>
      </c>
      <c r="J23" s="43">
        <v>5.576520979864009</v>
      </c>
      <c r="K23" s="27">
        <v>3.9</v>
      </c>
      <c r="M23" s="50">
        <v>170</v>
      </c>
      <c r="N23" s="55">
        <v>5.95608893156985</v>
      </c>
      <c r="O23" s="27">
        <v>5.95608893156985</v>
      </c>
      <c r="P23" s="44">
        <v>3.9</v>
      </c>
      <c r="Q23" s="49"/>
      <c r="R23" s="50">
        <v>170</v>
      </c>
      <c r="S23" s="2">
        <v>4.8959554370481051</v>
      </c>
      <c r="T23" s="2">
        <v>4.8959554370481051</v>
      </c>
      <c r="U23" s="52">
        <v>3.9</v>
      </c>
      <c r="V23" s="47"/>
      <c r="W23" s="50">
        <v>170</v>
      </c>
      <c r="X23" s="43">
        <v>6.1028873407959843</v>
      </c>
      <c r="Y23" s="43">
        <v>6.1028873407959843</v>
      </c>
      <c r="Z23" s="43">
        <v>3.9</v>
      </c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</row>
    <row r="24" spans="2:59" x14ac:dyDescent="0.3">
      <c r="B24" s="50">
        <f t="shared" si="1"/>
        <v>171</v>
      </c>
      <c r="C24" s="43">
        <v>3.5</v>
      </c>
      <c r="D24" s="43">
        <v>0.56769397488983131</v>
      </c>
      <c r="E24" s="47">
        <f t="shared" si="0"/>
        <v>9.1</v>
      </c>
      <c r="F24" s="47">
        <v>0</v>
      </c>
      <c r="H24" s="50">
        <v>171</v>
      </c>
      <c r="I24" s="45">
        <v>0.87202407404673854</v>
      </c>
      <c r="J24" s="43">
        <v>0.87202407404673854</v>
      </c>
      <c r="K24" s="27">
        <v>3.5</v>
      </c>
      <c r="M24" s="50">
        <v>171</v>
      </c>
      <c r="N24" s="55">
        <v>0.87202407404673854</v>
      </c>
      <c r="O24" s="27">
        <v>0.87202407404673854</v>
      </c>
      <c r="P24" s="44">
        <v>3.5</v>
      </c>
      <c r="Q24" s="49"/>
      <c r="R24" s="50">
        <v>171</v>
      </c>
      <c r="S24" s="2">
        <v>3.2043750008216341</v>
      </c>
      <c r="T24" s="2">
        <v>3.2043750008216341</v>
      </c>
      <c r="U24" s="52">
        <v>3.5</v>
      </c>
      <c r="V24" s="47"/>
      <c r="W24" s="50">
        <v>171</v>
      </c>
      <c r="X24" s="43">
        <v>4.5495360058780348</v>
      </c>
      <c r="Y24" s="43">
        <v>4.5495360058780348</v>
      </c>
      <c r="Z24" s="43">
        <v>3.5</v>
      </c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</row>
    <row r="25" spans="2:59" x14ac:dyDescent="0.3">
      <c r="B25" s="50">
        <f t="shared" si="1"/>
        <v>172</v>
      </c>
      <c r="C25" s="43">
        <v>5.9</v>
      </c>
      <c r="D25" s="43">
        <v>0.17603947278228668</v>
      </c>
      <c r="E25" s="47">
        <f t="shared" si="0"/>
        <v>15.340000000000002</v>
      </c>
      <c r="F25" s="47">
        <v>0</v>
      </c>
      <c r="H25" s="50">
        <v>172</v>
      </c>
      <c r="I25" s="45">
        <v>0.39407730249532541</v>
      </c>
      <c r="J25" s="43">
        <v>0.39407730249532541</v>
      </c>
      <c r="K25" s="27">
        <v>5.9</v>
      </c>
      <c r="M25" s="50">
        <v>172</v>
      </c>
      <c r="N25" s="55">
        <v>0.66568318668044923</v>
      </c>
      <c r="O25" s="27">
        <v>0.66568318668044923</v>
      </c>
      <c r="P25" s="44">
        <v>5.9</v>
      </c>
      <c r="Q25" s="49"/>
      <c r="R25" s="50">
        <v>172</v>
      </c>
      <c r="S25" s="2">
        <v>2.752563703763748</v>
      </c>
      <c r="T25" s="2">
        <v>2.752563703763748</v>
      </c>
      <c r="U25" s="52">
        <v>5.9</v>
      </c>
      <c r="V25" s="47"/>
      <c r="W25" s="50">
        <v>172</v>
      </c>
      <c r="X25" s="43">
        <v>3.2530729459247021</v>
      </c>
      <c r="Y25" s="43">
        <v>3.2530729459247021</v>
      </c>
      <c r="Z25" s="43">
        <v>5.9</v>
      </c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</row>
    <row r="26" spans="2:59" x14ac:dyDescent="0.3">
      <c r="B26" s="50">
        <f t="shared" si="1"/>
        <v>173</v>
      </c>
      <c r="C26" s="43">
        <v>5.6</v>
      </c>
      <c r="D26" s="43">
        <v>8.7505285465390177</v>
      </c>
      <c r="E26" s="47">
        <f t="shared" si="0"/>
        <v>14.559999999999999</v>
      </c>
      <c r="F26" s="47">
        <v>0</v>
      </c>
      <c r="H26" s="50">
        <v>173</v>
      </c>
      <c r="I26" s="45">
        <v>2.3321925009842244</v>
      </c>
      <c r="J26" s="43">
        <v>2.3321925009842244</v>
      </c>
      <c r="K26" s="27">
        <v>5.6</v>
      </c>
      <c r="M26" s="50">
        <v>173</v>
      </c>
      <c r="N26" s="55">
        <v>0.9413332343358205</v>
      </c>
      <c r="O26" s="27">
        <v>0.9413332343358205</v>
      </c>
      <c r="P26" s="44">
        <v>5.6</v>
      </c>
      <c r="Q26" s="49"/>
      <c r="R26" s="50">
        <v>173</v>
      </c>
      <c r="S26" s="2">
        <v>2.3321925009842244</v>
      </c>
      <c r="T26" s="2">
        <v>2.3321925009842244</v>
      </c>
      <c r="U26" s="52">
        <v>5.6</v>
      </c>
      <c r="V26" s="47"/>
      <c r="W26" s="50">
        <v>173</v>
      </c>
      <c r="X26" s="43">
        <v>2.3321925009842244</v>
      </c>
      <c r="Y26" s="43">
        <v>2.3321925009842244</v>
      </c>
      <c r="Z26" s="43">
        <v>5.6</v>
      </c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</row>
    <row r="27" spans="2:59" x14ac:dyDescent="0.3">
      <c r="B27" s="50">
        <f t="shared" si="1"/>
        <v>174</v>
      </c>
      <c r="C27" s="43">
        <v>5.9</v>
      </c>
      <c r="D27" s="43">
        <v>7.6096992596621691</v>
      </c>
      <c r="E27" s="47">
        <f t="shared" si="0"/>
        <v>15.340000000000002</v>
      </c>
      <c r="F27" s="47">
        <v>0</v>
      </c>
      <c r="H27" s="50">
        <v>174</v>
      </c>
      <c r="I27" s="45">
        <v>7.6096992596621691</v>
      </c>
      <c r="J27" s="43">
        <v>7.6096992596621691</v>
      </c>
      <c r="K27" s="27">
        <v>5.9</v>
      </c>
      <c r="M27" s="50">
        <v>174</v>
      </c>
      <c r="N27" s="55">
        <v>7.3972700899369928</v>
      </c>
      <c r="O27" s="27">
        <v>7.3972700899369928</v>
      </c>
      <c r="P27" s="44">
        <v>5.9</v>
      </c>
      <c r="Q27" s="49"/>
      <c r="R27" s="50">
        <v>174</v>
      </c>
      <c r="S27" s="2">
        <v>2.8660383979607804</v>
      </c>
      <c r="T27" s="2">
        <v>2.8660383979607804</v>
      </c>
      <c r="U27" s="52">
        <v>5.9</v>
      </c>
      <c r="V27" s="47"/>
      <c r="W27" s="50">
        <v>174</v>
      </c>
      <c r="X27" s="43">
        <v>2.8660383979607804</v>
      </c>
      <c r="Y27" s="43">
        <v>2.8660383979607804</v>
      </c>
      <c r="Z27" s="43">
        <v>5.9</v>
      </c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</row>
    <row r="28" spans="2:59" x14ac:dyDescent="0.3">
      <c r="B28" s="50">
        <f t="shared" si="1"/>
        <v>175</v>
      </c>
      <c r="C28" s="43">
        <v>3.4</v>
      </c>
      <c r="D28" s="43">
        <v>3.2353689840871911</v>
      </c>
      <c r="E28" s="47">
        <f t="shared" si="0"/>
        <v>8.84</v>
      </c>
      <c r="F28" s="47">
        <v>0</v>
      </c>
      <c r="H28" s="50">
        <v>175</v>
      </c>
      <c r="I28" s="45">
        <v>5.6637201794048693</v>
      </c>
      <c r="J28" s="43">
        <v>5.6637201794048693</v>
      </c>
      <c r="K28" s="27">
        <v>3.4</v>
      </c>
      <c r="M28" s="50">
        <v>175</v>
      </c>
      <c r="N28" s="55">
        <v>6.9183412380281615</v>
      </c>
      <c r="O28" s="27">
        <v>6.9183412380281615</v>
      </c>
      <c r="P28" s="44">
        <v>3.4</v>
      </c>
      <c r="Q28" s="49"/>
      <c r="R28" s="50">
        <v>175</v>
      </c>
      <c r="S28" s="2">
        <v>3.4555794167430514</v>
      </c>
      <c r="T28" s="2">
        <v>3.4555794167430514</v>
      </c>
      <c r="U28" s="52">
        <v>3.4</v>
      </c>
      <c r="V28" s="47"/>
      <c r="W28" s="50">
        <v>175</v>
      </c>
      <c r="X28" s="43">
        <v>3.4555794167430514</v>
      </c>
      <c r="Y28" s="43">
        <v>3.4555794167430514</v>
      </c>
      <c r="Z28" s="43">
        <v>3.4</v>
      </c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</row>
    <row r="29" spans="2:59" x14ac:dyDescent="0.3">
      <c r="B29" s="50">
        <f t="shared" si="1"/>
        <v>176</v>
      </c>
      <c r="C29" s="43">
        <v>3.8</v>
      </c>
      <c r="D29" s="43">
        <v>1.1738410812110385</v>
      </c>
      <c r="E29" s="47">
        <f t="shared" si="0"/>
        <v>9.879999999999999</v>
      </c>
      <c r="F29" s="47">
        <v>0</v>
      </c>
      <c r="H29" s="50">
        <v>176</v>
      </c>
      <c r="I29" s="45">
        <v>8.8497742252841469</v>
      </c>
      <c r="J29" s="43">
        <v>8.8497742252841469</v>
      </c>
      <c r="K29" s="27">
        <v>3.8</v>
      </c>
      <c r="M29" s="50">
        <v>176</v>
      </c>
      <c r="N29" s="55">
        <v>8.3246060231411239</v>
      </c>
      <c r="O29" s="27">
        <v>8.3246060231411239</v>
      </c>
      <c r="P29" s="44">
        <v>3.8</v>
      </c>
      <c r="Q29" s="49"/>
      <c r="R29" s="50">
        <v>176</v>
      </c>
      <c r="S29" s="2">
        <v>10.058065633843997</v>
      </c>
      <c r="T29" s="2">
        <v>10.058065633843997</v>
      </c>
      <c r="U29" s="52">
        <v>3.8</v>
      </c>
      <c r="V29" s="47"/>
      <c r="W29" s="50">
        <v>176</v>
      </c>
      <c r="X29" s="43">
        <v>2.914918016294068</v>
      </c>
      <c r="Y29" s="43">
        <v>2.914918016294068</v>
      </c>
      <c r="Z29" s="43">
        <v>3.8</v>
      </c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</row>
    <row r="30" spans="2:59" x14ac:dyDescent="0.3">
      <c r="B30" s="50">
        <f t="shared" si="1"/>
        <v>177</v>
      </c>
      <c r="C30" s="43">
        <v>5</v>
      </c>
      <c r="D30" s="43">
        <v>5.1103049367293831</v>
      </c>
      <c r="E30" s="47">
        <f t="shared" si="0"/>
        <v>13</v>
      </c>
      <c r="F30" s="47">
        <v>0</v>
      </c>
      <c r="H30" s="50">
        <v>177</v>
      </c>
      <c r="I30" s="45">
        <v>5.5884916551779114</v>
      </c>
      <c r="J30" s="43">
        <v>5.5884916551779114</v>
      </c>
      <c r="K30" s="27">
        <v>5</v>
      </c>
      <c r="M30" s="50">
        <v>177</v>
      </c>
      <c r="N30" s="55">
        <v>5.5884916551779114</v>
      </c>
      <c r="O30" s="27">
        <v>5.5884916551779114</v>
      </c>
      <c r="P30" s="44">
        <v>5</v>
      </c>
      <c r="Q30" s="49"/>
      <c r="R30" s="50">
        <v>177</v>
      </c>
      <c r="S30" s="2">
        <v>5.5884916551779114</v>
      </c>
      <c r="T30" s="2">
        <v>5.5884916551779114</v>
      </c>
      <c r="U30" s="52">
        <v>5</v>
      </c>
      <c r="V30" s="47"/>
      <c r="W30" s="50">
        <v>177</v>
      </c>
      <c r="X30" s="43">
        <v>10.141009103431347</v>
      </c>
      <c r="Y30" s="43">
        <v>10.141009103431347</v>
      </c>
      <c r="Z30" s="43">
        <v>5</v>
      </c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</row>
    <row r="31" spans="2:59" x14ac:dyDescent="0.3">
      <c r="B31" s="50">
        <f t="shared" si="1"/>
        <v>178</v>
      </c>
      <c r="C31" s="43">
        <v>3.3</v>
      </c>
      <c r="D31" s="43">
        <v>7.519963641275079</v>
      </c>
      <c r="E31" s="47">
        <f t="shared" si="0"/>
        <v>8.58</v>
      </c>
      <c r="F31" s="47">
        <v>0</v>
      </c>
      <c r="H31" s="50">
        <v>178</v>
      </c>
      <c r="I31" s="45">
        <v>7.150696319205494</v>
      </c>
      <c r="J31" s="43">
        <v>7.150696319205494</v>
      </c>
      <c r="K31" s="27">
        <v>3.3</v>
      </c>
      <c r="M31" s="50">
        <v>178</v>
      </c>
      <c r="N31" s="55">
        <v>6.6860905913024888</v>
      </c>
      <c r="O31" s="27">
        <v>6.6860905913024888</v>
      </c>
      <c r="P31" s="44">
        <v>3.3</v>
      </c>
      <c r="Q31" s="49"/>
      <c r="R31" s="50">
        <v>178</v>
      </c>
      <c r="S31" s="2">
        <v>6.6860905913024888</v>
      </c>
      <c r="T31" s="2">
        <v>6.6860905913024888</v>
      </c>
      <c r="U31" s="52">
        <v>3.3</v>
      </c>
      <c r="V31" s="47"/>
      <c r="W31" s="50">
        <v>178</v>
      </c>
      <c r="X31" s="43">
        <v>5.820942788523185</v>
      </c>
      <c r="Y31" s="43">
        <v>5.820942788523185</v>
      </c>
      <c r="Z31" s="43">
        <v>3.3</v>
      </c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</row>
    <row r="32" spans="2:59" x14ac:dyDescent="0.3">
      <c r="B32" s="50">
        <f t="shared" si="1"/>
        <v>179</v>
      </c>
      <c r="C32" s="43">
        <v>5</v>
      </c>
      <c r="D32" s="43">
        <v>3.3650359996633981</v>
      </c>
      <c r="E32" s="47">
        <f t="shared" si="0"/>
        <v>13</v>
      </c>
      <c r="F32" s="47">
        <v>0</v>
      </c>
      <c r="H32" s="50">
        <v>179</v>
      </c>
      <c r="I32" s="45">
        <v>5.3751310375032864</v>
      </c>
      <c r="J32" s="43">
        <v>5.3751310375032864</v>
      </c>
      <c r="K32" s="27">
        <v>5</v>
      </c>
      <c r="M32" s="50">
        <v>179</v>
      </c>
      <c r="N32" s="55">
        <v>5.8042353507111901</v>
      </c>
      <c r="O32" s="27">
        <v>5.8042353507111901</v>
      </c>
      <c r="P32" s="44">
        <v>5</v>
      </c>
      <c r="Q32" s="49"/>
      <c r="R32" s="50">
        <v>179</v>
      </c>
      <c r="S32" s="2">
        <v>7.2363853879892783</v>
      </c>
      <c r="T32" s="2">
        <v>7.2363853879892783</v>
      </c>
      <c r="U32" s="52">
        <v>5</v>
      </c>
      <c r="V32" s="47"/>
      <c r="W32" s="50">
        <v>179</v>
      </c>
      <c r="X32" s="43">
        <v>6.2098726366651311</v>
      </c>
      <c r="Y32" s="43">
        <v>6.2098726366651311</v>
      </c>
      <c r="Z32" s="43">
        <v>5</v>
      </c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</row>
    <row r="33" spans="2:59" x14ac:dyDescent="0.3">
      <c r="B33" s="50">
        <f t="shared" si="1"/>
        <v>180</v>
      </c>
      <c r="C33" s="43">
        <v>4.8</v>
      </c>
      <c r="D33" s="43">
        <v>4.3893032894780291</v>
      </c>
      <c r="E33" s="47">
        <f t="shared" si="0"/>
        <v>12.48</v>
      </c>
      <c r="F33" s="47">
        <v>0</v>
      </c>
      <c r="H33" s="50">
        <v>180</v>
      </c>
      <c r="I33" s="45">
        <v>2.9054279234899192</v>
      </c>
      <c r="J33" s="43">
        <v>2.9054279234899192</v>
      </c>
      <c r="K33" s="27">
        <v>4.8</v>
      </c>
      <c r="M33" s="50">
        <v>180</v>
      </c>
      <c r="N33" s="55">
        <v>6.9240174596983746</v>
      </c>
      <c r="O33" s="27">
        <v>6.9240174596983746</v>
      </c>
      <c r="P33" s="44">
        <v>4.8</v>
      </c>
      <c r="Q33" s="49"/>
      <c r="R33" s="50">
        <v>180</v>
      </c>
      <c r="S33" s="2">
        <v>3.2373858883532258</v>
      </c>
      <c r="T33" s="2">
        <v>3.2373858883532258</v>
      </c>
      <c r="U33" s="52">
        <v>4.8</v>
      </c>
      <c r="V33" s="47"/>
      <c r="W33" s="50">
        <v>180</v>
      </c>
      <c r="X33" s="43">
        <v>6.5208136941320749</v>
      </c>
      <c r="Y33" s="43">
        <v>6.5208136941320749</v>
      </c>
      <c r="Z33" s="43">
        <v>4.8</v>
      </c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</row>
    <row r="34" spans="2:59" x14ac:dyDescent="0.3">
      <c r="B34" s="50">
        <f t="shared" si="1"/>
        <v>181</v>
      </c>
      <c r="C34" s="43">
        <v>4.5999999999999996</v>
      </c>
      <c r="D34" s="43">
        <v>11.056105000930108</v>
      </c>
      <c r="E34" s="47">
        <f t="shared" si="0"/>
        <v>11.959999999999999</v>
      </c>
      <c r="F34" s="47">
        <v>0</v>
      </c>
      <c r="H34" s="50">
        <v>181</v>
      </c>
      <c r="I34" s="45">
        <v>4.9176199920654247</v>
      </c>
      <c r="J34" s="43">
        <v>4.9176199920654247</v>
      </c>
      <c r="K34" s="27">
        <v>4.5999999999999996</v>
      </c>
      <c r="M34" s="50">
        <v>181</v>
      </c>
      <c r="N34" s="55">
        <v>7.6594037586090442</v>
      </c>
      <c r="O34" s="27">
        <v>7.6594037586090442</v>
      </c>
      <c r="P34" s="44">
        <v>4.5999999999999996</v>
      </c>
      <c r="Q34" s="49"/>
      <c r="R34" s="50">
        <v>181</v>
      </c>
      <c r="S34" s="2">
        <v>4.9176199920654247</v>
      </c>
      <c r="T34" s="2">
        <v>4.9176199920654247</v>
      </c>
      <c r="U34" s="52">
        <v>4.5999999999999996</v>
      </c>
      <c r="V34" s="47"/>
      <c r="W34" s="50">
        <v>181</v>
      </c>
      <c r="X34" s="43">
        <v>7.9397757394659401</v>
      </c>
      <c r="Y34" s="43">
        <v>7.9397757394659401</v>
      </c>
      <c r="Z34" s="43">
        <v>4.5999999999999996</v>
      </c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</row>
    <row r="35" spans="2:59" x14ac:dyDescent="0.3">
      <c r="B35" s="50">
        <f t="shared" si="1"/>
        <v>182</v>
      </c>
      <c r="C35" s="43">
        <v>3.5</v>
      </c>
      <c r="D35" s="43">
        <v>4.7294558902758723</v>
      </c>
      <c r="E35" s="47">
        <f t="shared" si="0"/>
        <v>9.1</v>
      </c>
      <c r="F35" s="47">
        <v>0</v>
      </c>
      <c r="H35" s="50">
        <v>182</v>
      </c>
      <c r="I35" s="45">
        <v>11.336787919216686</v>
      </c>
      <c r="J35" s="43">
        <v>11.336787919216686</v>
      </c>
      <c r="K35" s="27">
        <v>3.5</v>
      </c>
      <c r="M35" s="50">
        <v>182</v>
      </c>
      <c r="N35" s="55">
        <v>9.5605071258489236</v>
      </c>
      <c r="O35" s="27">
        <v>9.5605071258489236</v>
      </c>
      <c r="P35" s="44">
        <v>3.5</v>
      </c>
      <c r="Q35" s="49"/>
      <c r="R35" s="50">
        <v>182</v>
      </c>
      <c r="S35" s="2">
        <v>5.0716981439683053</v>
      </c>
      <c r="T35" s="2">
        <v>5.0716981439683053</v>
      </c>
      <c r="U35" s="52">
        <v>3.5</v>
      </c>
      <c r="V35" s="47"/>
      <c r="W35" s="50">
        <v>182</v>
      </c>
      <c r="X35" s="43">
        <v>9.3238193576575483</v>
      </c>
      <c r="Y35" s="43">
        <v>9.3238193576575483</v>
      </c>
      <c r="Z35" s="43">
        <v>3.5</v>
      </c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</row>
    <row r="36" spans="2:59" x14ac:dyDescent="0.3">
      <c r="B36" s="50">
        <f t="shared" si="1"/>
        <v>183</v>
      </c>
      <c r="C36" s="43">
        <v>3</v>
      </c>
      <c r="D36" s="43">
        <v>2.3544236970680297</v>
      </c>
      <c r="E36" s="47">
        <f t="shared" si="0"/>
        <v>7.8000000000000007</v>
      </c>
      <c r="F36" s="47">
        <v>0</v>
      </c>
      <c r="H36" s="50">
        <v>183</v>
      </c>
      <c r="I36" s="45">
        <v>5.3774309936535811</v>
      </c>
      <c r="J36" s="43">
        <v>5.3774309936535811</v>
      </c>
      <c r="K36" s="27">
        <v>3</v>
      </c>
      <c r="M36" s="50">
        <v>183</v>
      </c>
      <c r="N36" s="43">
        <v>5.3774309936535811</v>
      </c>
      <c r="O36" s="27">
        <v>5.3774309936535811</v>
      </c>
      <c r="P36" s="44">
        <v>3</v>
      </c>
      <c r="Q36" s="49"/>
      <c r="R36" s="50">
        <v>183</v>
      </c>
      <c r="S36" s="2">
        <v>4.7980035235975471</v>
      </c>
      <c r="T36" s="2">
        <v>4.7980035235975471</v>
      </c>
      <c r="U36" s="52">
        <v>3</v>
      </c>
      <c r="V36" s="47"/>
      <c r="W36" s="50">
        <v>183</v>
      </c>
      <c r="X36" s="43">
        <v>5.4380018920653761</v>
      </c>
      <c r="Y36" s="43">
        <v>5.4380018920653761</v>
      </c>
      <c r="Z36" s="43">
        <v>3</v>
      </c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</row>
    <row r="37" spans="2:59" x14ac:dyDescent="0.3">
      <c r="B37" s="50">
        <f t="shared" si="1"/>
        <v>184</v>
      </c>
      <c r="C37" s="43">
        <v>3.7</v>
      </c>
      <c r="D37" s="43">
        <v>3.398791880623691</v>
      </c>
      <c r="E37" s="47">
        <f t="shared" si="0"/>
        <v>9.620000000000001</v>
      </c>
      <c r="F37" s="47">
        <v>0</v>
      </c>
      <c r="H37" s="50">
        <v>184</v>
      </c>
      <c r="I37" s="45">
        <v>2.9082496426212976</v>
      </c>
      <c r="J37" s="43">
        <v>2.9082496426212976</v>
      </c>
      <c r="K37" s="27">
        <v>3.7</v>
      </c>
      <c r="M37" s="50">
        <v>184</v>
      </c>
      <c r="N37" s="43">
        <v>7.3310992748752168</v>
      </c>
      <c r="O37" s="27">
        <v>7.3310992748752168</v>
      </c>
      <c r="P37" s="44">
        <v>3.7</v>
      </c>
      <c r="Q37" s="49"/>
      <c r="R37" s="50">
        <v>184</v>
      </c>
      <c r="S37" s="2">
        <v>4.5187648293535423</v>
      </c>
      <c r="T37" s="2">
        <v>4.5187648293535423</v>
      </c>
      <c r="U37" s="52">
        <v>3.7</v>
      </c>
      <c r="V37" s="47"/>
      <c r="W37" s="50">
        <v>184</v>
      </c>
      <c r="X37" s="43">
        <v>7.3772325520885538</v>
      </c>
      <c r="Y37" s="43">
        <v>7.3772325520885538</v>
      </c>
      <c r="Z37" s="43">
        <v>3.7</v>
      </c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</row>
    <row r="38" spans="2:59" x14ac:dyDescent="0.3">
      <c r="B38" s="50">
        <f t="shared" si="1"/>
        <v>185</v>
      </c>
      <c r="C38" s="43">
        <v>4.2</v>
      </c>
      <c r="D38" s="43">
        <v>4.7352800404691138</v>
      </c>
      <c r="E38" s="47">
        <f t="shared" si="0"/>
        <v>10.920000000000002</v>
      </c>
      <c r="F38" s="47">
        <v>3.9000000000000004</v>
      </c>
      <c r="H38" s="50">
        <v>185</v>
      </c>
      <c r="I38" s="45">
        <v>4.9195361511292779</v>
      </c>
      <c r="J38" s="43">
        <v>4.9195361511292779</v>
      </c>
      <c r="K38" s="27">
        <v>4.2</v>
      </c>
      <c r="M38" s="50">
        <v>185</v>
      </c>
      <c r="N38" s="43">
        <v>3.9531277744839226</v>
      </c>
      <c r="O38" s="27">
        <v>3.9531277744839226</v>
      </c>
      <c r="P38" s="44">
        <v>4.2</v>
      </c>
      <c r="Q38" s="49"/>
      <c r="R38" s="50">
        <v>185</v>
      </c>
      <c r="S38" s="2">
        <v>4.9195361511292779</v>
      </c>
      <c r="T38" s="2">
        <v>4.9195361511292779</v>
      </c>
      <c r="U38" s="52">
        <v>4.2</v>
      </c>
      <c r="V38" s="47"/>
      <c r="W38" s="50">
        <v>185</v>
      </c>
      <c r="X38" s="43">
        <v>9.7990747561151803</v>
      </c>
      <c r="Y38" s="43">
        <v>9.7990747561151803</v>
      </c>
      <c r="Z38" s="43">
        <v>4.2</v>
      </c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</row>
    <row r="39" spans="2:59" x14ac:dyDescent="0.3">
      <c r="B39" s="50">
        <f t="shared" si="1"/>
        <v>186</v>
      </c>
      <c r="C39" s="43">
        <v>3.4</v>
      </c>
      <c r="D39" s="43">
        <v>2.7759231185835671</v>
      </c>
      <c r="E39" s="47">
        <f t="shared" si="0"/>
        <v>8.84</v>
      </c>
      <c r="F39" s="47">
        <v>33.800000000000004</v>
      </c>
      <c r="H39" s="50">
        <v>186</v>
      </c>
      <c r="I39" s="45">
        <v>3.8157749500718769</v>
      </c>
      <c r="J39" s="43">
        <v>3.8157749500718769</v>
      </c>
      <c r="K39" s="27">
        <v>3.4</v>
      </c>
      <c r="M39" s="50">
        <v>186</v>
      </c>
      <c r="N39" s="43">
        <v>3.5306015779657134</v>
      </c>
      <c r="O39" s="27">
        <v>3.5306015779657134</v>
      </c>
      <c r="P39" s="44">
        <v>3.4</v>
      </c>
      <c r="Q39" s="49"/>
      <c r="R39" s="50">
        <v>186</v>
      </c>
      <c r="S39" s="2">
        <v>5.0737588273413925</v>
      </c>
      <c r="T39" s="2">
        <v>5.0737588273413925</v>
      </c>
      <c r="U39" s="52">
        <v>3.4</v>
      </c>
      <c r="V39" s="47"/>
      <c r="W39" s="50">
        <v>186</v>
      </c>
      <c r="X39" s="43">
        <v>8.8130884358967947</v>
      </c>
      <c r="Y39" s="43">
        <v>8.8130884358967947</v>
      </c>
      <c r="Z39" s="43">
        <v>3.4</v>
      </c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</row>
    <row r="40" spans="2:59" x14ac:dyDescent="0.3">
      <c r="B40" s="50">
        <f t="shared" si="1"/>
        <v>187</v>
      </c>
      <c r="C40" s="43">
        <v>3.5</v>
      </c>
      <c r="D40" s="43">
        <v>3.5635218946882001</v>
      </c>
      <c r="E40" s="47">
        <f t="shared" si="0"/>
        <v>9.1</v>
      </c>
      <c r="F40" s="47">
        <v>0</v>
      </c>
      <c r="H40" s="50">
        <v>187</v>
      </c>
      <c r="I40" s="45">
        <v>5.3241163347588065</v>
      </c>
      <c r="J40" s="43">
        <v>5.3241163347588065</v>
      </c>
      <c r="K40" s="27">
        <v>3.5</v>
      </c>
      <c r="M40" s="50">
        <v>187</v>
      </c>
      <c r="N40" s="43">
        <v>3.4002687741065327</v>
      </c>
      <c r="O40" s="27">
        <v>3.4002687741065327</v>
      </c>
      <c r="P40" s="44">
        <v>3.5</v>
      </c>
      <c r="Q40" s="49"/>
      <c r="R40" s="50">
        <v>187</v>
      </c>
      <c r="S40" s="2">
        <v>4.7995103906851861</v>
      </c>
      <c r="T40" s="2">
        <v>4.7995103906851861</v>
      </c>
      <c r="U40" s="52">
        <v>3.5</v>
      </c>
      <c r="V40" s="47"/>
      <c r="W40" s="50">
        <v>187</v>
      </c>
      <c r="X40" s="43">
        <v>1.8109627930241254</v>
      </c>
      <c r="Y40" s="43">
        <v>1.8109627930241254</v>
      </c>
      <c r="Z40" s="43">
        <v>3.5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</row>
    <row r="41" spans="2:59" x14ac:dyDescent="0.3">
      <c r="B41" s="50">
        <f t="shared" si="1"/>
        <v>188</v>
      </c>
      <c r="C41" s="43">
        <v>4.5999999999999996</v>
      </c>
      <c r="D41" s="43">
        <v>2.718739043720956</v>
      </c>
      <c r="E41" s="47">
        <f t="shared" si="0"/>
        <v>11.959999999999999</v>
      </c>
      <c r="F41" s="47">
        <v>0</v>
      </c>
      <c r="H41" s="50">
        <v>188</v>
      </c>
      <c r="I41" s="45">
        <v>2.718739043720956</v>
      </c>
      <c r="J41" s="43">
        <v>2.718739043720956</v>
      </c>
      <c r="K41" s="27">
        <v>4.5999999999999996</v>
      </c>
      <c r="M41" s="50">
        <v>188</v>
      </c>
      <c r="N41" s="43">
        <v>2.3567750609392353</v>
      </c>
      <c r="O41" s="27">
        <v>2.3567750609392353</v>
      </c>
      <c r="P41" s="44">
        <v>4.5999999999999996</v>
      </c>
      <c r="Q41" s="49"/>
      <c r="R41" s="50">
        <v>188</v>
      </c>
      <c r="S41" s="2">
        <v>2.718739043720956</v>
      </c>
      <c r="T41" s="2">
        <v>2.718739043720956</v>
      </c>
      <c r="U41" s="52">
        <v>4.5999999999999996</v>
      </c>
      <c r="V41" s="47"/>
      <c r="W41" s="50">
        <v>188</v>
      </c>
      <c r="X41" s="43">
        <v>5.3290137901712598</v>
      </c>
      <c r="Y41" s="43">
        <v>5.3290137901712598</v>
      </c>
      <c r="Z41" s="43">
        <v>4.5999999999999996</v>
      </c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</row>
    <row r="42" spans="2:59" x14ac:dyDescent="0.3">
      <c r="B42" s="50">
        <f t="shared" si="1"/>
        <v>189</v>
      </c>
      <c r="C42" s="43">
        <v>4.5</v>
      </c>
      <c r="D42" s="43">
        <v>3.4757862660938303</v>
      </c>
      <c r="E42" s="47">
        <f t="shared" si="0"/>
        <v>11.700000000000001</v>
      </c>
      <c r="F42" s="47">
        <v>0</v>
      </c>
      <c r="H42" s="50">
        <v>189</v>
      </c>
      <c r="I42" s="45">
        <v>1.8906424540241216</v>
      </c>
      <c r="J42" s="43">
        <v>1.8906424540241216</v>
      </c>
      <c r="K42" s="27">
        <v>4.5</v>
      </c>
      <c r="M42" s="50">
        <v>189</v>
      </c>
      <c r="N42" s="43">
        <v>1.8906424540241216</v>
      </c>
      <c r="O42" s="27">
        <v>1.8906424540241216</v>
      </c>
      <c r="P42" s="44">
        <v>4.5</v>
      </c>
      <c r="Q42" s="49"/>
      <c r="R42" s="50">
        <v>189</v>
      </c>
      <c r="S42" s="2">
        <v>1.8906424540241216</v>
      </c>
      <c r="T42" s="2">
        <v>1.8906424540241216</v>
      </c>
      <c r="U42" s="52">
        <v>4.5</v>
      </c>
      <c r="V42" s="47"/>
      <c r="W42" s="50">
        <v>189</v>
      </c>
      <c r="X42" s="43">
        <v>4.8393327424239132</v>
      </c>
      <c r="Y42" s="43">
        <v>4.8393327424239132</v>
      </c>
      <c r="Z42" s="43">
        <v>4.5</v>
      </c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</row>
    <row r="43" spans="2:59" x14ac:dyDescent="0.3">
      <c r="B43" s="50">
        <f t="shared" si="1"/>
        <v>190</v>
      </c>
      <c r="C43" s="43">
        <v>3.2</v>
      </c>
      <c r="D43" s="43">
        <v>4.5287989329121192</v>
      </c>
      <c r="E43" s="47">
        <f t="shared" si="0"/>
        <v>8.32</v>
      </c>
      <c r="F43" s="47">
        <v>0</v>
      </c>
      <c r="H43" s="50">
        <v>190</v>
      </c>
      <c r="I43" s="45">
        <v>4.8379044948651808</v>
      </c>
      <c r="J43" s="43">
        <v>4.8379044948651808</v>
      </c>
      <c r="K43" s="27">
        <v>3.2</v>
      </c>
      <c r="M43" s="50">
        <v>190</v>
      </c>
      <c r="N43" s="43">
        <v>4.1581832664644711</v>
      </c>
      <c r="O43" s="27">
        <v>4.1581832664644711</v>
      </c>
      <c r="P43" s="44">
        <v>3.2</v>
      </c>
      <c r="Q43" s="49"/>
      <c r="R43" s="50">
        <v>190</v>
      </c>
      <c r="S43" s="2">
        <v>4.1581832664644711</v>
      </c>
      <c r="T43" s="2">
        <v>4.1581832664644711</v>
      </c>
      <c r="U43" s="52">
        <v>3.2</v>
      </c>
      <c r="V43" s="47"/>
      <c r="W43" s="50">
        <v>190</v>
      </c>
      <c r="X43" s="43">
        <v>5.0232944502112007</v>
      </c>
      <c r="Y43" s="43">
        <v>5.0232944502112007</v>
      </c>
      <c r="Z43" s="43">
        <v>3.2</v>
      </c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</row>
    <row r="44" spans="2:59" x14ac:dyDescent="0.3">
      <c r="B44" s="50">
        <f t="shared" si="1"/>
        <v>191</v>
      </c>
      <c r="C44" s="43">
        <v>4.9000000000000004</v>
      </c>
      <c r="D44" s="43">
        <v>2.307005107327734</v>
      </c>
      <c r="E44" s="47">
        <f t="shared" si="0"/>
        <v>12.740000000000002</v>
      </c>
      <c r="F44" s="47">
        <v>0</v>
      </c>
      <c r="H44" s="50">
        <v>191</v>
      </c>
      <c r="I44" s="45">
        <v>3.533997703083624</v>
      </c>
      <c r="J44" s="43">
        <v>3.533997703083624</v>
      </c>
      <c r="K44" s="27">
        <v>4.9000000000000004</v>
      </c>
      <c r="M44" s="50">
        <v>191</v>
      </c>
      <c r="N44" s="43">
        <v>2.9881095845757817</v>
      </c>
      <c r="O44" s="27">
        <v>2.9881095845757817</v>
      </c>
      <c r="P44" s="44">
        <v>4.9000000000000004</v>
      </c>
      <c r="Q44" s="49"/>
      <c r="R44" s="50">
        <v>191</v>
      </c>
      <c r="S44" s="2">
        <v>2.8347407964325595</v>
      </c>
      <c r="T44" s="2">
        <v>2.8347407964325595</v>
      </c>
      <c r="U44" s="52">
        <v>4.9000000000000004</v>
      </c>
      <c r="V44" s="47"/>
      <c r="W44" s="50">
        <v>191</v>
      </c>
      <c r="X44" s="43">
        <v>3.7243919207530514</v>
      </c>
      <c r="Y44" s="43">
        <v>3.7243919207530514</v>
      </c>
      <c r="Z44" s="43">
        <v>4.9000000000000004</v>
      </c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</row>
    <row r="45" spans="2:59" x14ac:dyDescent="0.3">
      <c r="B45" s="50">
        <f t="shared" si="1"/>
        <v>192</v>
      </c>
      <c r="C45" s="43">
        <v>5</v>
      </c>
      <c r="D45" s="43">
        <v>4.0777656484164355</v>
      </c>
      <c r="E45" s="47">
        <f t="shared" si="0"/>
        <v>13</v>
      </c>
      <c r="F45" s="47">
        <v>0</v>
      </c>
      <c r="H45" s="50">
        <v>192</v>
      </c>
      <c r="I45" s="45">
        <v>3.8323164317904066</v>
      </c>
      <c r="J45" s="43">
        <v>3.8323164317904066</v>
      </c>
      <c r="K45" s="27">
        <v>5</v>
      </c>
      <c r="M45" s="50">
        <v>192</v>
      </c>
      <c r="N45" s="43">
        <v>3.8525631400834435</v>
      </c>
      <c r="O45" s="27">
        <v>3.8525631400834435</v>
      </c>
      <c r="P45" s="44">
        <v>5</v>
      </c>
      <c r="Q45" s="49"/>
      <c r="R45" s="50">
        <v>192</v>
      </c>
      <c r="S45" s="2">
        <v>4.5299112859354063</v>
      </c>
      <c r="T45" s="2">
        <v>4.5299112859354063</v>
      </c>
      <c r="U45" s="52">
        <v>5</v>
      </c>
      <c r="V45" s="47"/>
      <c r="W45" s="50">
        <v>192</v>
      </c>
      <c r="X45" s="43">
        <v>3.9567694438197343</v>
      </c>
      <c r="Y45" s="43">
        <v>3.9567694438197343</v>
      </c>
      <c r="Z45" s="43">
        <v>5</v>
      </c>
    </row>
    <row r="46" spans="2:59" x14ac:dyDescent="0.3">
      <c r="B46" s="50">
        <f t="shared" si="1"/>
        <v>193</v>
      </c>
      <c r="C46" s="43">
        <v>3.3</v>
      </c>
      <c r="D46" s="43">
        <v>2.531661341042843</v>
      </c>
      <c r="E46" s="47">
        <f t="shared" si="0"/>
        <v>8.58</v>
      </c>
      <c r="F46" s="47">
        <v>0</v>
      </c>
      <c r="H46" s="50">
        <v>193</v>
      </c>
      <c r="I46" s="45">
        <v>3.5356288422526108</v>
      </c>
      <c r="J46" s="43">
        <v>3.5356288422526108</v>
      </c>
      <c r="K46" s="27">
        <v>3.3</v>
      </c>
      <c r="M46" s="50">
        <v>193</v>
      </c>
      <c r="N46" s="43">
        <v>4.1640142937213165</v>
      </c>
      <c r="O46" s="27">
        <v>4.1640142937213165</v>
      </c>
      <c r="P46" s="44">
        <v>3.3</v>
      </c>
      <c r="Q46" s="49"/>
      <c r="R46" s="50">
        <v>193</v>
      </c>
      <c r="S46" s="2">
        <v>3.5356288422526108</v>
      </c>
      <c r="T46" s="2">
        <v>3.5356288422526108</v>
      </c>
      <c r="U46" s="52">
        <v>3.3</v>
      </c>
      <c r="V46" s="47"/>
      <c r="W46" s="50">
        <v>193</v>
      </c>
      <c r="X46" s="43">
        <v>3.5356288422526108</v>
      </c>
      <c r="Y46" s="43">
        <v>3.5356288422526108</v>
      </c>
      <c r="Z46" s="43">
        <v>3.3</v>
      </c>
    </row>
    <row r="47" spans="2:59" x14ac:dyDescent="0.3">
      <c r="B47" s="50">
        <f t="shared" si="1"/>
        <v>194</v>
      </c>
      <c r="C47" s="43">
        <v>5</v>
      </c>
      <c r="D47" s="43">
        <v>2.2115815488767399</v>
      </c>
      <c r="E47" s="47">
        <f t="shared" si="0"/>
        <v>13</v>
      </c>
      <c r="F47" s="47">
        <v>0</v>
      </c>
      <c r="H47" s="50">
        <v>194</v>
      </c>
      <c r="I47" s="45">
        <v>3.4466899414810404</v>
      </c>
      <c r="J47" s="43">
        <v>3.4466899414810404</v>
      </c>
      <c r="K47" s="27">
        <v>5</v>
      </c>
      <c r="M47" s="50">
        <v>194</v>
      </c>
      <c r="N47" s="43">
        <v>3.5645449920028422</v>
      </c>
      <c r="O47" s="27">
        <v>3.5645449920028422</v>
      </c>
      <c r="P47" s="44">
        <v>5</v>
      </c>
      <c r="Q47" s="49"/>
      <c r="R47" s="50">
        <v>194</v>
      </c>
      <c r="S47" s="2">
        <v>3.406307578954435</v>
      </c>
      <c r="T47" s="2">
        <v>3.406307578954435</v>
      </c>
      <c r="U47" s="52">
        <v>5</v>
      </c>
      <c r="V47" s="47"/>
      <c r="W47" s="50">
        <v>194</v>
      </c>
      <c r="X47" s="43">
        <v>3.406307578954435</v>
      </c>
      <c r="Y47" s="43">
        <v>3.406307578954435</v>
      </c>
      <c r="Z47" s="43">
        <v>5</v>
      </c>
    </row>
    <row r="48" spans="2:59" x14ac:dyDescent="0.3">
      <c r="B48" s="50">
        <f t="shared" si="1"/>
        <v>195</v>
      </c>
      <c r="C48" s="43">
        <v>4.8</v>
      </c>
      <c r="D48" s="43">
        <v>2.7825303530501762</v>
      </c>
      <c r="E48" s="47">
        <f t="shared" si="0"/>
        <v>12.48</v>
      </c>
      <c r="F48" s="47">
        <v>0</v>
      </c>
      <c r="H48" s="50">
        <v>195</v>
      </c>
      <c r="I48" s="45">
        <v>3.6560416079133486</v>
      </c>
      <c r="J48" s="43">
        <v>3.6560416079133486</v>
      </c>
      <c r="K48" s="27">
        <v>4.8</v>
      </c>
      <c r="M48" s="50">
        <v>195</v>
      </c>
      <c r="N48" s="43">
        <v>3.6560416079133486</v>
      </c>
      <c r="O48" s="27">
        <v>3.6560416079133486</v>
      </c>
      <c r="P48" s="44">
        <v>4.8</v>
      </c>
      <c r="Q48" s="49"/>
      <c r="R48" s="50">
        <v>195</v>
      </c>
      <c r="S48" s="2">
        <v>3.7776072507391736</v>
      </c>
      <c r="T48" s="2">
        <v>3.7776072507391736</v>
      </c>
      <c r="U48" s="52">
        <v>4.8</v>
      </c>
      <c r="V48" s="47"/>
      <c r="W48" s="50">
        <v>195</v>
      </c>
      <c r="X48" s="43">
        <v>3.7776072507391736</v>
      </c>
      <c r="Y48" s="43">
        <v>3.7776072507391736</v>
      </c>
      <c r="Z48" s="43">
        <v>4.8</v>
      </c>
    </row>
    <row r="49" spans="2:26" x14ac:dyDescent="0.3">
      <c r="B49" s="50">
        <f t="shared" si="1"/>
        <v>196</v>
      </c>
      <c r="C49" s="43">
        <v>4.5999999999999996</v>
      </c>
      <c r="D49" s="43">
        <v>5.0138555987894424</v>
      </c>
      <c r="E49" s="47">
        <f t="shared" si="0"/>
        <v>11.959999999999999</v>
      </c>
      <c r="F49" s="47">
        <v>0</v>
      </c>
      <c r="H49" s="50">
        <v>196</v>
      </c>
      <c r="I49" s="45">
        <v>4.4920745072023163</v>
      </c>
      <c r="J49" s="43">
        <v>4.4920745072023163</v>
      </c>
      <c r="K49" s="27">
        <v>4.5999999999999996</v>
      </c>
      <c r="M49" s="50">
        <v>196</v>
      </c>
      <c r="N49" s="43">
        <v>4.4126411659460425</v>
      </c>
      <c r="O49" s="27">
        <v>4.4126411659460425</v>
      </c>
      <c r="P49" s="44">
        <v>4.5999999999999996</v>
      </c>
      <c r="Q49" s="49"/>
      <c r="R49" s="50">
        <v>196</v>
      </c>
      <c r="S49" s="2">
        <v>4.4920745072023163</v>
      </c>
      <c r="T49" s="2">
        <v>4.4920745072023163</v>
      </c>
      <c r="U49" s="52">
        <v>4.5999999999999996</v>
      </c>
      <c r="V49" s="47"/>
      <c r="W49" s="50">
        <v>196</v>
      </c>
      <c r="X49" s="43">
        <v>4.8427338208905493</v>
      </c>
      <c r="Y49" s="43">
        <v>4.8427338208905493</v>
      </c>
      <c r="Z49" s="43">
        <v>4.5999999999999996</v>
      </c>
    </row>
    <row r="50" spans="2:26" x14ac:dyDescent="0.3">
      <c r="B50" s="50">
        <f t="shared" si="1"/>
        <v>197</v>
      </c>
      <c r="C50" s="43">
        <v>4.5999999999999996</v>
      </c>
      <c r="D50" s="43">
        <v>3.1572058375937488</v>
      </c>
      <c r="E50" s="47">
        <f t="shared" si="0"/>
        <v>11.959999999999999</v>
      </c>
      <c r="F50" s="47">
        <v>0</v>
      </c>
      <c r="H50" s="50">
        <v>197</v>
      </c>
      <c r="I50" s="45">
        <v>3.873958505764922</v>
      </c>
      <c r="J50" s="43">
        <v>3.873958505764922</v>
      </c>
      <c r="K50" s="27">
        <v>4.5999999999999996</v>
      </c>
      <c r="M50" s="50">
        <v>197</v>
      </c>
      <c r="N50" s="43">
        <v>3.422802548352478</v>
      </c>
      <c r="O50" s="27">
        <v>3.422802548352478</v>
      </c>
      <c r="P50" s="44">
        <v>4.5999999999999996</v>
      </c>
      <c r="Q50" s="49"/>
      <c r="R50" s="50">
        <v>197</v>
      </c>
      <c r="S50" s="2">
        <v>3.873958505764922</v>
      </c>
      <c r="T50" s="2">
        <v>3.873958505764922</v>
      </c>
      <c r="U50" s="52">
        <v>4.5999999999999996</v>
      </c>
      <c r="V50" s="47"/>
      <c r="W50" s="50">
        <v>197</v>
      </c>
      <c r="X50" s="43">
        <v>3.156152842253853</v>
      </c>
      <c r="Y50" s="43">
        <v>3.156152842253853</v>
      </c>
      <c r="Z50" s="43">
        <v>4.5999999999999996</v>
      </c>
    </row>
    <row r="51" spans="2:26" x14ac:dyDescent="0.3">
      <c r="B51" s="50">
        <f t="shared" si="1"/>
        <v>198</v>
      </c>
      <c r="C51" s="43">
        <v>5.0999999999999996</v>
      </c>
      <c r="D51" s="43">
        <v>1.7888353966355477</v>
      </c>
      <c r="E51" s="47">
        <f t="shared" si="0"/>
        <v>13.26</v>
      </c>
      <c r="F51" s="47">
        <v>0</v>
      </c>
      <c r="H51" s="50">
        <v>198</v>
      </c>
      <c r="I51" s="45">
        <v>2.1293136156859016</v>
      </c>
      <c r="J51" s="43">
        <v>2.1293136156859016</v>
      </c>
      <c r="K51" s="27">
        <v>5.0999999999999996</v>
      </c>
      <c r="M51" s="50">
        <v>198</v>
      </c>
      <c r="N51" s="43">
        <v>1.654894905867941</v>
      </c>
      <c r="O51" s="27">
        <v>1.654894905867941</v>
      </c>
      <c r="P51" s="44">
        <v>5.0999999999999996</v>
      </c>
      <c r="Q51" s="49"/>
      <c r="R51" s="50">
        <v>198</v>
      </c>
      <c r="S51" s="2">
        <v>2.9437102540447522</v>
      </c>
      <c r="T51" s="2">
        <v>2.9437102540447522</v>
      </c>
      <c r="U51" s="52">
        <v>5.0999999999999996</v>
      </c>
      <c r="V51" s="47"/>
      <c r="W51" s="50">
        <v>198</v>
      </c>
      <c r="X51" s="43">
        <v>1.6525657351624956</v>
      </c>
      <c r="Y51" s="43">
        <v>1.6525657351624956</v>
      </c>
      <c r="Z51" s="43">
        <v>5.0999999999999996</v>
      </c>
    </row>
    <row r="52" spans="2:26" x14ac:dyDescent="0.3">
      <c r="B52" s="50">
        <f t="shared" si="1"/>
        <v>199</v>
      </c>
      <c r="C52" s="43">
        <v>5.0999999999999996</v>
      </c>
      <c r="D52" s="43">
        <v>1.6162804719960147</v>
      </c>
      <c r="E52" s="47">
        <f t="shared" si="0"/>
        <v>13.26</v>
      </c>
      <c r="F52" s="47">
        <v>0</v>
      </c>
      <c r="H52" s="50">
        <v>199</v>
      </c>
      <c r="I52" s="45">
        <v>1.4912527926899521</v>
      </c>
      <c r="J52" s="43">
        <v>1.4912527926899521</v>
      </c>
      <c r="K52" s="27">
        <v>5.0999999999999996</v>
      </c>
      <c r="M52" s="50">
        <v>199</v>
      </c>
      <c r="N52" s="43">
        <v>1.7357796163276196</v>
      </c>
      <c r="O52" s="27">
        <v>1.7357796163276196</v>
      </c>
      <c r="P52" s="44">
        <v>5.0999999999999996</v>
      </c>
      <c r="Q52" s="49"/>
      <c r="R52" s="50">
        <v>199</v>
      </c>
      <c r="S52" s="2">
        <v>1.7890497557016349</v>
      </c>
      <c r="T52" s="2">
        <v>1.7890497557016349</v>
      </c>
      <c r="U52" s="52">
        <v>5.0999999999999996</v>
      </c>
      <c r="V52" s="47"/>
      <c r="W52" s="50">
        <v>199</v>
      </c>
      <c r="X52" s="43">
        <v>1.7371414028937753</v>
      </c>
      <c r="Y52" s="43">
        <v>1.7371414028937753</v>
      </c>
      <c r="Z52" s="43">
        <v>5.0999999999999996</v>
      </c>
    </row>
    <row r="53" spans="2:26" x14ac:dyDescent="0.3">
      <c r="B53" s="50">
        <f t="shared" si="1"/>
        <v>200</v>
      </c>
      <c r="C53" s="43">
        <v>3.4</v>
      </c>
      <c r="D53" s="43">
        <v>1.1689622512584477</v>
      </c>
      <c r="E53" s="47">
        <f t="shared" si="0"/>
        <v>8.84</v>
      </c>
      <c r="F53" s="47">
        <v>0</v>
      </c>
      <c r="H53" s="50">
        <v>200</v>
      </c>
      <c r="I53" s="45">
        <v>1.7833966071500111</v>
      </c>
      <c r="J53" s="43">
        <v>1.7833966071500111</v>
      </c>
      <c r="K53" s="27">
        <v>3.4</v>
      </c>
      <c r="M53" s="50">
        <v>200</v>
      </c>
      <c r="N53" s="43">
        <v>1.9238996309987109</v>
      </c>
      <c r="O53" s="27">
        <v>1.9238996309987109</v>
      </c>
      <c r="P53" s="44">
        <v>3.4</v>
      </c>
      <c r="Q53" s="49"/>
      <c r="R53" s="50">
        <v>200</v>
      </c>
      <c r="S53" s="2">
        <v>1.9238996309987109</v>
      </c>
      <c r="T53" s="2">
        <v>1.9238996309987109</v>
      </c>
      <c r="U53" s="52">
        <v>3.4</v>
      </c>
      <c r="V53" s="47"/>
      <c r="W53" s="50">
        <v>200</v>
      </c>
      <c r="X53" s="43">
        <v>1.9426266658267901</v>
      </c>
      <c r="Y53" s="43">
        <v>1.9426266658267901</v>
      </c>
      <c r="Z53" s="43">
        <v>3.4</v>
      </c>
    </row>
    <row r="54" spans="2:26" x14ac:dyDescent="0.3">
      <c r="B54" s="50">
        <f t="shared" si="1"/>
        <v>201</v>
      </c>
      <c r="C54" s="43">
        <v>3.4</v>
      </c>
      <c r="D54" s="43">
        <v>4.0729050752849592</v>
      </c>
      <c r="E54" s="47">
        <f t="shared" si="0"/>
        <v>8.84</v>
      </c>
      <c r="F54" s="47">
        <v>0.78</v>
      </c>
      <c r="H54" s="50">
        <v>201</v>
      </c>
      <c r="I54" s="45">
        <v>5.3332001798165134</v>
      </c>
      <c r="J54" s="43">
        <v>5.3332001798165134</v>
      </c>
      <c r="K54" s="27">
        <v>3.4</v>
      </c>
      <c r="M54" s="50">
        <v>201</v>
      </c>
      <c r="N54" s="43">
        <v>5.3332001798165134</v>
      </c>
      <c r="O54" s="27">
        <v>5.3332001798165134</v>
      </c>
      <c r="P54" s="44">
        <v>3.4</v>
      </c>
      <c r="Q54" s="49"/>
      <c r="R54" s="50">
        <v>201</v>
      </c>
      <c r="S54" s="2">
        <v>5.3332001798165134</v>
      </c>
      <c r="T54" s="2">
        <v>5.3332001798165134</v>
      </c>
      <c r="U54" s="52">
        <v>3.4</v>
      </c>
      <c r="V54" s="47"/>
      <c r="W54" s="50">
        <v>201</v>
      </c>
      <c r="X54" s="43">
        <v>1.9774274235528069</v>
      </c>
      <c r="Y54" s="43">
        <v>1.9774274235528069</v>
      </c>
      <c r="Z54" s="43">
        <v>3.4</v>
      </c>
    </row>
    <row r="55" spans="2:26" x14ac:dyDescent="0.3">
      <c r="B55" s="50">
        <f t="shared" si="1"/>
        <v>202</v>
      </c>
      <c r="C55" s="43">
        <v>3.5</v>
      </c>
      <c r="D55" s="43">
        <v>2.0684740437280613</v>
      </c>
      <c r="E55" s="47">
        <f t="shared" si="0"/>
        <v>9.1</v>
      </c>
      <c r="F55" s="47">
        <v>0</v>
      </c>
      <c r="H55" s="50">
        <v>202</v>
      </c>
      <c r="I55" s="45">
        <v>3.6040847903123652</v>
      </c>
      <c r="J55" s="43">
        <v>3.6040847903123652</v>
      </c>
      <c r="K55" s="27">
        <v>3.5</v>
      </c>
      <c r="M55" s="50">
        <v>202</v>
      </c>
      <c r="N55" s="43">
        <v>4.8387116917281974</v>
      </c>
      <c r="O55" s="27">
        <v>4.8387116917281974</v>
      </c>
      <c r="P55" s="44">
        <v>3.5</v>
      </c>
      <c r="Q55" s="49"/>
      <c r="R55" s="50">
        <v>202</v>
      </c>
      <c r="S55" s="2">
        <v>4.8387116917281974</v>
      </c>
      <c r="T55" s="2">
        <v>4.8387116917281974</v>
      </c>
      <c r="U55" s="52">
        <v>3.5</v>
      </c>
      <c r="V55" s="47"/>
      <c r="W55" s="50">
        <v>202</v>
      </c>
      <c r="X55" s="43">
        <v>1.9313100268661092</v>
      </c>
      <c r="Y55" s="43">
        <v>1.9313100268661092</v>
      </c>
      <c r="Z55" s="43">
        <v>3.5</v>
      </c>
    </row>
    <row r="56" spans="2:26" x14ac:dyDescent="0.3">
      <c r="B56" s="50">
        <f t="shared" si="1"/>
        <v>203</v>
      </c>
      <c r="C56" s="43">
        <v>3.7</v>
      </c>
      <c r="D56" s="43">
        <v>1.4370998872546104</v>
      </c>
      <c r="E56" s="47">
        <f t="shared" si="0"/>
        <v>9.620000000000001</v>
      </c>
      <c r="F56" s="47">
        <v>0.78</v>
      </c>
      <c r="H56" s="50">
        <v>203</v>
      </c>
      <c r="I56" s="45">
        <v>1.398966651229959</v>
      </c>
      <c r="J56" s="43">
        <v>1.398966651229959</v>
      </c>
      <c r="K56" s="27">
        <v>3.7</v>
      </c>
      <c r="M56" s="50">
        <v>203</v>
      </c>
      <c r="N56" s="43">
        <v>3.5505057528744337</v>
      </c>
      <c r="O56" s="27">
        <v>3.5505057528744337</v>
      </c>
      <c r="P56" s="44">
        <v>3.7</v>
      </c>
      <c r="Q56" s="49"/>
      <c r="R56" s="50">
        <v>203</v>
      </c>
      <c r="S56" s="2">
        <v>5.0307450624123877</v>
      </c>
      <c r="T56" s="2">
        <v>5.0307450624123877</v>
      </c>
      <c r="U56" s="52">
        <v>3.7</v>
      </c>
      <c r="V56" s="47"/>
      <c r="W56" s="50">
        <v>203</v>
      </c>
      <c r="X56" s="43">
        <v>1.397118566551679</v>
      </c>
      <c r="Y56" s="43">
        <v>1.397118566551679</v>
      </c>
      <c r="Z56" s="43">
        <v>3.7</v>
      </c>
    </row>
    <row r="57" spans="2:26" x14ac:dyDescent="0.3">
      <c r="B57" s="50">
        <f t="shared" si="1"/>
        <v>204</v>
      </c>
      <c r="C57" s="43">
        <v>4.5999999999999996</v>
      </c>
      <c r="D57" s="43">
        <v>0.96027518320829852</v>
      </c>
      <c r="E57" s="47">
        <f t="shared" si="0"/>
        <v>11.959999999999999</v>
      </c>
      <c r="F57" s="47">
        <v>0</v>
      </c>
      <c r="H57" s="50">
        <v>204</v>
      </c>
      <c r="I57" s="45">
        <v>0.61045672923096272</v>
      </c>
      <c r="J57" s="43">
        <v>0.61045672923096272</v>
      </c>
      <c r="K57" s="27">
        <v>4.5999999999999996</v>
      </c>
      <c r="M57" s="50">
        <v>204</v>
      </c>
      <c r="N57" s="43">
        <v>2.3069180688862563</v>
      </c>
      <c r="O57" s="27">
        <v>2.3069180688862563</v>
      </c>
      <c r="P57" s="44">
        <v>4.5999999999999996</v>
      </c>
      <c r="Q57" s="49"/>
      <c r="R57" s="50">
        <v>204</v>
      </c>
      <c r="S57" s="2">
        <v>1.3376572218166694</v>
      </c>
      <c r="T57" s="2">
        <v>1.3376572218166694</v>
      </c>
      <c r="U57" s="52">
        <v>4.5999999999999996</v>
      </c>
      <c r="V57" s="47"/>
      <c r="W57" s="50">
        <v>204</v>
      </c>
      <c r="X57" s="43">
        <v>1.689821210188291</v>
      </c>
      <c r="Y57" s="43">
        <v>1.689821210188291</v>
      </c>
      <c r="Z57" s="43">
        <v>4.5999999999999996</v>
      </c>
    </row>
    <row r="58" spans="2:26" x14ac:dyDescent="0.3">
      <c r="B58" s="50">
        <f t="shared" si="1"/>
        <v>205</v>
      </c>
      <c r="C58" s="43">
        <v>4.3</v>
      </c>
      <c r="D58" s="43">
        <v>2.8202546135384758</v>
      </c>
      <c r="E58" s="47">
        <f t="shared" si="0"/>
        <v>11.18</v>
      </c>
      <c r="F58" s="47">
        <v>0</v>
      </c>
      <c r="H58" s="50">
        <v>205</v>
      </c>
      <c r="I58" s="45">
        <v>1.1322547509450456</v>
      </c>
      <c r="J58" s="43">
        <v>1.1322547509450456</v>
      </c>
      <c r="K58" s="27">
        <v>4.3</v>
      </c>
      <c r="M58" s="50">
        <v>205</v>
      </c>
      <c r="N58" s="43">
        <v>2.116586267131058</v>
      </c>
      <c r="O58" s="27">
        <v>2.116586267131058</v>
      </c>
      <c r="P58" s="44">
        <v>4.3</v>
      </c>
      <c r="Q58" s="49"/>
      <c r="R58" s="50">
        <v>205</v>
      </c>
      <c r="S58" s="2">
        <v>1.1322547509450456</v>
      </c>
      <c r="T58" s="2">
        <v>1.1322547509450456</v>
      </c>
      <c r="U58" s="52">
        <v>4.3</v>
      </c>
      <c r="V58" s="47"/>
      <c r="W58" s="50">
        <v>205</v>
      </c>
      <c r="X58" s="43">
        <v>1.5425752053778437</v>
      </c>
      <c r="Y58" s="43">
        <v>1.5425752053778437</v>
      </c>
      <c r="Z58" s="43">
        <v>4.3</v>
      </c>
    </row>
    <row r="59" spans="2:26" x14ac:dyDescent="0.3">
      <c r="B59" s="50">
        <f t="shared" si="1"/>
        <v>206</v>
      </c>
      <c r="C59" s="43">
        <v>4</v>
      </c>
      <c r="D59" s="43">
        <v>2.5104374431037448</v>
      </c>
      <c r="E59" s="47">
        <f t="shared" si="0"/>
        <v>10.4</v>
      </c>
      <c r="F59" s="47">
        <v>4.6800000000000006</v>
      </c>
      <c r="H59" s="50">
        <v>206</v>
      </c>
      <c r="I59" s="45">
        <v>3.0807648119635291</v>
      </c>
      <c r="J59" s="43">
        <v>3.0807648119635291</v>
      </c>
      <c r="K59" s="27">
        <v>4</v>
      </c>
      <c r="M59" s="50">
        <v>206</v>
      </c>
      <c r="N59" s="43">
        <v>2.3620821221200838</v>
      </c>
      <c r="O59" s="27">
        <v>2.3620821221200838</v>
      </c>
      <c r="P59" s="44">
        <v>4</v>
      </c>
      <c r="Q59" s="49"/>
      <c r="R59" s="50">
        <v>206</v>
      </c>
      <c r="S59" s="2">
        <v>2.0401857829857084</v>
      </c>
      <c r="T59" s="2">
        <v>2.0401857829857084</v>
      </c>
      <c r="U59" s="52">
        <v>4</v>
      </c>
      <c r="V59" s="47"/>
      <c r="W59" s="50">
        <v>206</v>
      </c>
      <c r="X59" s="43">
        <v>1.633256942489534</v>
      </c>
      <c r="Y59" s="43">
        <v>1.633256942489534</v>
      </c>
      <c r="Z59" s="43">
        <v>4</v>
      </c>
    </row>
    <row r="60" spans="2:26" x14ac:dyDescent="0.3">
      <c r="B60" s="50">
        <f t="shared" si="1"/>
        <v>207</v>
      </c>
      <c r="C60" s="43">
        <v>3.3</v>
      </c>
      <c r="D60" s="43">
        <v>2.7348148925772819</v>
      </c>
      <c r="E60" s="47">
        <f t="shared" si="0"/>
        <v>8.58</v>
      </c>
      <c r="F60" s="47">
        <v>0</v>
      </c>
      <c r="H60" s="50">
        <v>207</v>
      </c>
      <c r="I60" s="45">
        <v>3.136283533904725</v>
      </c>
      <c r="J60" s="43">
        <v>3.136283533904725</v>
      </c>
      <c r="K60" s="27">
        <v>3.3</v>
      </c>
      <c r="M60" s="50">
        <v>207</v>
      </c>
      <c r="N60" s="43">
        <v>3.136283533904725</v>
      </c>
      <c r="O60" s="27">
        <v>3.136283533904725</v>
      </c>
      <c r="P60" s="44">
        <v>3.3</v>
      </c>
      <c r="Q60" s="49"/>
      <c r="R60" s="50">
        <v>207</v>
      </c>
      <c r="S60" s="2">
        <v>3.0023743062152897</v>
      </c>
      <c r="T60" s="2">
        <v>3.0023743062152897</v>
      </c>
      <c r="U60" s="52">
        <v>3.3</v>
      </c>
      <c r="V60" s="47"/>
      <c r="W60" s="50">
        <v>207</v>
      </c>
      <c r="X60" s="43">
        <v>2.4507889962707159</v>
      </c>
      <c r="Y60" s="43">
        <v>2.4507889962707159</v>
      </c>
      <c r="Z60" s="43">
        <v>3.3</v>
      </c>
    </row>
    <row r="61" spans="2:26" x14ac:dyDescent="0.3">
      <c r="B61" s="50">
        <f t="shared" si="1"/>
        <v>208</v>
      </c>
      <c r="C61" s="43">
        <v>2.9</v>
      </c>
      <c r="D61" s="43">
        <v>1.3083411345844234</v>
      </c>
      <c r="E61" s="47">
        <f t="shared" si="0"/>
        <v>7.54</v>
      </c>
      <c r="F61" s="47">
        <v>0</v>
      </c>
      <c r="H61" s="50">
        <v>208</v>
      </c>
      <c r="I61" s="45">
        <v>1.34106628333839</v>
      </c>
      <c r="J61" s="43">
        <v>1.34106628333839</v>
      </c>
      <c r="K61" s="27">
        <v>2.9</v>
      </c>
      <c r="M61" s="50">
        <v>208</v>
      </c>
      <c r="N61" s="43">
        <v>3.835803313259682</v>
      </c>
      <c r="O61" s="27">
        <v>3.835803313259682</v>
      </c>
      <c r="P61" s="44">
        <v>2.9</v>
      </c>
      <c r="Q61" s="49"/>
      <c r="R61" s="50">
        <v>208</v>
      </c>
      <c r="S61" s="2">
        <v>1.34106628333839</v>
      </c>
      <c r="T61" s="2">
        <v>1.34106628333839</v>
      </c>
      <c r="U61" s="52">
        <v>2.9</v>
      </c>
      <c r="V61" s="47"/>
      <c r="W61" s="50">
        <v>208</v>
      </c>
      <c r="X61" s="43">
        <v>1.9034218525093121</v>
      </c>
      <c r="Y61" s="43">
        <v>1.9034218525093121</v>
      </c>
      <c r="Z61" s="43">
        <v>2.9</v>
      </c>
    </row>
    <row r="62" spans="2:26" x14ac:dyDescent="0.3">
      <c r="B62" s="50">
        <f t="shared" si="1"/>
        <v>209</v>
      </c>
      <c r="C62" s="43">
        <v>1.7</v>
      </c>
      <c r="D62" s="43">
        <v>0.8983935891838708</v>
      </c>
      <c r="E62" s="47">
        <f t="shared" si="0"/>
        <v>4.42</v>
      </c>
      <c r="F62" s="47">
        <v>3.3800000000000003</v>
      </c>
      <c r="H62" s="50">
        <v>209</v>
      </c>
      <c r="I62" s="45">
        <v>1.1356214055818254</v>
      </c>
      <c r="J62" s="43">
        <v>1.1356214055818254</v>
      </c>
      <c r="K62" s="27">
        <v>1.7</v>
      </c>
      <c r="M62" s="50">
        <v>209</v>
      </c>
      <c r="N62" s="43">
        <v>1.0487764278882512</v>
      </c>
      <c r="O62" s="27">
        <v>1.0487764278882512</v>
      </c>
      <c r="P62" s="44">
        <v>1.7</v>
      </c>
      <c r="Q62" s="49"/>
      <c r="R62" s="50">
        <v>209</v>
      </c>
      <c r="S62" s="2">
        <v>1.1356214055818254</v>
      </c>
      <c r="T62" s="2">
        <v>1.1356214055818254</v>
      </c>
      <c r="U62" s="52">
        <v>1.7</v>
      </c>
      <c r="V62" s="47"/>
      <c r="W62" s="50">
        <v>209</v>
      </c>
      <c r="X62" s="43">
        <v>4.186711772215185</v>
      </c>
      <c r="Y62" s="43">
        <v>4.186711772215185</v>
      </c>
      <c r="Z62" s="43">
        <v>1.7</v>
      </c>
    </row>
    <row r="63" spans="2:26" x14ac:dyDescent="0.3">
      <c r="B63" s="50">
        <f t="shared" si="1"/>
        <v>210</v>
      </c>
      <c r="C63" s="43">
        <v>1.6</v>
      </c>
      <c r="D63" s="43">
        <v>1.2813815823732875</v>
      </c>
      <c r="E63" s="47">
        <f t="shared" si="0"/>
        <v>4.16</v>
      </c>
      <c r="F63" s="47">
        <v>5.2</v>
      </c>
      <c r="H63" s="50">
        <v>210</v>
      </c>
      <c r="I63" s="45">
        <v>1.5839593862035206</v>
      </c>
      <c r="J63" s="43">
        <v>1.5839593862035206</v>
      </c>
      <c r="K63" s="27">
        <v>1.6</v>
      </c>
      <c r="M63" s="50">
        <v>210</v>
      </c>
      <c r="N63" s="43">
        <v>1.1454895403902119</v>
      </c>
      <c r="O63" s="27">
        <v>1.1454895403902119</v>
      </c>
      <c r="P63" s="44">
        <v>1.6</v>
      </c>
      <c r="Q63" s="49"/>
      <c r="R63" s="50">
        <v>210</v>
      </c>
      <c r="S63" s="2">
        <v>2.0434826080392829</v>
      </c>
      <c r="T63" s="2">
        <v>2.0434826080392829</v>
      </c>
      <c r="U63" s="52">
        <v>1.6</v>
      </c>
      <c r="V63" s="47"/>
      <c r="W63" s="50">
        <v>210</v>
      </c>
      <c r="X63" s="43">
        <v>2.849770425061827</v>
      </c>
      <c r="Y63" s="43">
        <v>2.849770425061827</v>
      </c>
      <c r="Z63" s="43">
        <v>1.6</v>
      </c>
    </row>
    <row r="64" spans="2:26" x14ac:dyDescent="0.3">
      <c r="B64" s="50">
        <f t="shared" si="1"/>
        <v>211</v>
      </c>
      <c r="C64" s="43">
        <v>2.2999999999999998</v>
      </c>
      <c r="D64" s="43">
        <v>2.5570842637851796</v>
      </c>
      <c r="E64" s="47">
        <f t="shared" si="0"/>
        <v>5.9799999999999995</v>
      </c>
      <c r="F64" s="47">
        <v>17.940000000000001</v>
      </c>
      <c r="H64" s="50">
        <v>211</v>
      </c>
      <c r="I64" s="45">
        <v>1.7206006422215705</v>
      </c>
      <c r="J64" s="43">
        <v>1.7206006422215705</v>
      </c>
      <c r="K64" s="27">
        <v>2.2999999999999998</v>
      </c>
      <c r="M64" s="50">
        <v>211</v>
      </c>
      <c r="N64" s="43">
        <v>1.2604933793382445</v>
      </c>
      <c r="O64" s="27">
        <v>1.2604933793382445</v>
      </c>
      <c r="P64" s="44">
        <v>2.2999999999999998</v>
      </c>
      <c r="Q64" s="49"/>
      <c r="R64" s="50">
        <v>211</v>
      </c>
      <c r="S64" s="2">
        <v>3.0060837128737479</v>
      </c>
      <c r="T64" s="2">
        <v>3.0060837128737479</v>
      </c>
      <c r="U64" s="52">
        <v>2.2999999999999998</v>
      </c>
      <c r="V64" s="47"/>
      <c r="W64" s="50">
        <v>211</v>
      </c>
      <c r="X64" s="43">
        <v>3.1433681115891376</v>
      </c>
      <c r="Y64" s="43">
        <v>3.1433681115891376</v>
      </c>
      <c r="Z64" s="43">
        <v>2.2999999999999998</v>
      </c>
    </row>
    <row r="65" spans="2:26" x14ac:dyDescent="0.3">
      <c r="B65" s="50">
        <f t="shared" si="1"/>
        <v>212</v>
      </c>
      <c r="C65" s="43">
        <v>3.6</v>
      </c>
      <c r="D65" s="43">
        <v>2.4185045501060549</v>
      </c>
      <c r="E65" s="47">
        <f t="shared" si="0"/>
        <v>9.3600000000000012</v>
      </c>
      <c r="F65" s="47">
        <v>11.18</v>
      </c>
      <c r="H65" s="50">
        <v>212</v>
      </c>
      <c r="I65" s="45">
        <v>2.7018977287951085</v>
      </c>
      <c r="J65" s="43">
        <v>2.7018977287951085</v>
      </c>
      <c r="K65" s="27">
        <v>3.6</v>
      </c>
      <c r="M65" s="50">
        <v>212</v>
      </c>
      <c r="N65" s="43">
        <v>2.8323006740568939</v>
      </c>
      <c r="O65" s="27">
        <v>2.8323006740568939</v>
      </c>
      <c r="P65" s="44">
        <v>3.6</v>
      </c>
      <c r="Q65" s="49"/>
      <c r="R65" s="50">
        <v>212</v>
      </c>
      <c r="S65" s="2">
        <v>2.6339900324044838</v>
      </c>
      <c r="T65" s="2">
        <v>2.6339900324044838</v>
      </c>
      <c r="U65" s="52">
        <v>3.6</v>
      </c>
      <c r="V65" s="47"/>
      <c r="W65" s="50">
        <v>212</v>
      </c>
      <c r="X65" s="43">
        <v>2.6339900324044838</v>
      </c>
      <c r="Y65" s="43">
        <v>2.6339900324044838</v>
      </c>
      <c r="Z65" s="43">
        <v>3.6</v>
      </c>
    </row>
    <row r="66" spans="2:26" x14ac:dyDescent="0.3">
      <c r="B66" s="50">
        <f t="shared" si="1"/>
        <v>213</v>
      </c>
      <c r="C66" s="43">
        <v>2.7</v>
      </c>
      <c r="D66" s="43">
        <v>4.8562292902978443</v>
      </c>
      <c r="E66" s="47">
        <f t="shared" si="0"/>
        <v>7.0200000000000005</v>
      </c>
      <c r="F66" s="47">
        <v>0</v>
      </c>
      <c r="H66" s="50">
        <v>213</v>
      </c>
      <c r="I66" s="45">
        <v>3.3644906391721863</v>
      </c>
      <c r="J66" s="43">
        <v>3.3644906391721863</v>
      </c>
      <c r="K66" s="27">
        <v>2.7</v>
      </c>
      <c r="M66" s="50">
        <v>213</v>
      </c>
      <c r="N66" s="43">
        <v>3.3644906391721863</v>
      </c>
      <c r="O66" s="27">
        <v>3.3644906391721863</v>
      </c>
      <c r="P66" s="44">
        <v>2.7</v>
      </c>
      <c r="Q66" s="49"/>
      <c r="R66" s="50">
        <v>213</v>
      </c>
      <c r="S66" s="2">
        <v>3.3644906391721863</v>
      </c>
      <c r="T66" s="2">
        <v>3.3644906391721863</v>
      </c>
      <c r="U66" s="52">
        <v>2.7</v>
      </c>
      <c r="V66" s="47"/>
      <c r="W66" s="50">
        <v>213</v>
      </c>
      <c r="X66" s="43">
        <v>3.3644906391721863</v>
      </c>
      <c r="Y66" s="43">
        <v>3.3644906391721863</v>
      </c>
      <c r="Z66" s="43">
        <v>2.7</v>
      </c>
    </row>
    <row r="67" spans="2:26" x14ac:dyDescent="0.3">
      <c r="B67" s="50">
        <f t="shared" si="1"/>
        <v>214</v>
      </c>
      <c r="C67" s="43">
        <v>1.1000000000000001</v>
      </c>
      <c r="D67" s="43">
        <v>0.93554713634966113</v>
      </c>
      <c r="E67" s="47">
        <f t="shared" si="0"/>
        <v>2.8600000000000003</v>
      </c>
      <c r="F67" s="47">
        <v>13.78</v>
      </c>
      <c r="H67" s="50">
        <v>214</v>
      </c>
      <c r="I67" s="45">
        <v>1.1937049515266986</v>
      </c>
      <c r="J67" s="43">
        <v>1.1937049515266986</v>
      </c>
      <c r="K67" s="27">
        <v>1.1000000000000001</v>
      </c>
      <c r="M67" s="50">
        <v>214</v>
      </c>
      <c r="N67" s="43">
        <v>3.8467606236919112</v>
      </c>
      <c r="O67" s="27">
        <v>3.8467606236919112</v>
      </c>
      <c r="P67" s="44">
        <v>1.1000000000000001</v>
      </c>
      <c r="Q67" s="49"/>
      <c r="R67" s="50">
        <v>214</v>
      </c>
      <c r="S67" s="2">
        <v>3.8467606236919112</v>
      </c>
      <c r="T67" s="2">
        <v>3.8467606236919112</v>
      </c>
      <c r="U67" s="52">
        <v>1.1000000000000001</v>
      </c>
      <c r="V67" s="47"/>
      <c r="W67" s="50">
        <v>214</v>
      </c>
      <c r="X67" s="43">
        <v>3.8467606236919112</v>
      </c>
      <c r="Y67" s="43">
        <v>3.8467606236919112</v>
      </c>
      <c r="Z67" s="43">
        <v>1.1000000000000001</v>
      </c>
    </row>
    <row r="68" spans="2:26" x14ac:dyDescent="0.3">
      <c r="B68" s="50">
        <f t="shared" si="1"/>
        <v>215</v>
      </c>
      <c r="C68" s="43">
        <v>1.7</v>
      </c>
      <c r="D68" s="43">
        <v>3.7001355034558872</v>
      </c>
      <c r="E68" s="47">
        <f t="shared" si="0"/>
        <v>4.42</v>
      </c>
      <c r="F68" s="47">
        <v>0</v>
      </c>
      <c r="H68" s="50">
        <v>215</v>
      </c>
      <c r="I68" s="45">
        <v>1.5681755808050086</v>
      </c>
      <c r="J68" s="43">
        <v>1.5681755808050086</v>
      </c>
      <c r="K68" s="27">
        <v>1.7</v>
      </c>
      <c r="M68" s="50">
        <v>215</v>
      </c>
      <c r="N68" s="43">
        <v>3.5708450494310888</v>
      </c>
      <c r="O68" s="27">
        <v>3.5708450494310888</v>
      </c>
      <c r="P68" s="44">
        <v>1.7</v>
      </c>
      <c r="Q68" s="49"/>
      <c r="R68" s="50">
        <v>215</v>
      </c>
      <c r="S68" s="2">
        <v>2.3537606248151692</v>
      </c>
      <c r="T68" s="2">
        <v>2.3537606248151692</v>
      </c>
      <c r="U68" s="52">
        <v>1.7</v>
      </c>
      <c r="V68" s="47"/>
      <c r="W68" s="50">
        <v>215</v>
      </c>
      <c r="X68" s="43">
        <v>2.3537606248151692</v>
      </c>
      <c r="Y68" s="43">
        <v>2.3537606248151692</v>
      </c>
      <c r="Z68" s="43">
        <v>1.7</v>
      </c>
    </row>
    <row r="69" spans="2:26" x14ac:dyDescent="0.3">
      <c r="B69" s="50">
        <f t="shared" si="1"/>
        <v>216</v>
      </c>
      <c r="C69" s="43">
        <v>2.9</v>
      </c>
      <c r="D69" s="43">
        <v>2.0347268020736715</v>
      </c>
      <c r="E69" s="47">
        <f t="shared" si="0"/>
        <v>7.54</v>
      </c>
      <c r="F69" s="47">
        <v>3.3800000000000003</v>
      </c>
      <c r="H69" s="50">
        <v>216</v>
      </c>
      <c r="I69" s="45">
        <v>3.1283430127185796</v>
      </c>
      <c r="J69" s="43">
        <v>3.1283430127185796</v>
      </c>
      <c r="K69" s="27">
        <v>2.9</v>
      </c>
      <c r="M69" s="50">
        <v>216</v>
      </c>
      <c r="N69" s="43">
        <v>2.4416315252803176</v>
      </c>
      <c r="O69" s="27">
        <v>2.4416315252803176</v>
      </c>
      <c r="P69" s="44">
        <v>2.9</v>
      </c>
      <c r="Q69" s="49"/>
      <c r="R69" s="50">
        <v>216</v>
      </c>
      <c r="S69" s="2">
        <v>2.5896462339063633</v>
      </c>
      <c r="T69" s="2">
        <v>2.5896462339063633</v>
      </c>
      <c r="U69" s="52">
        <v>2.9</v>
      </c>
      <c r="V69" s="47"/>
      <c r="W69" s="50">
        <v>216</v>
      </c>
      <c r="X69" s="43">
        <v>2.8953756376894915</v>
      </c>
      <c r="Y69" s="43">
        <v>2.8953756376894915</v>
      </c>
      <c r="Z69" s="43">
        <v>2.9</v>
      </c>
    </row>
    <row r="70" spans="2:26" x14ac:dyDescent="0.3">
      <c r="B70" s="50">
        <f t="shared" si="1"/>
        <v>217</v>
      </c>
      <c r="C70" s="43">
        <v>3.1</v>
      </c>
      <c r="D70" s="43">
        <v>2.393943897249097</v>
      </c>
      <c r="E70" s="47">
        <f t="shared" si="0"/>
        <v>8.06</v>
      </c>
      <c r="F70" s="47">
        <v>9.3600000000000012</v>
      </c>
      <c r="H70" s="50">
        <v>217</v>
      </c>
      <c r="I70" s="45">
        <v>1.3150561360698996</v>
      </c>
      <c r="J70" s="43">
        <v>1.3150561360698996</v>
      </c>
      <c r="K70" s="27">
        <v>3.1</v>
      </c>
      <c r="M70" s="50">
        <v>217</v>
      </c>
      <c r="N70" s="43">
        <v>2.3875426038951093</v>
      </c>
      <c r="O70" s="27">
        <v>2.3875426038951093</v>
      </c>
      <c r="P70" s="44">
        <v>3.1</v>
      </c>
      <c r="Q70" s="49"/>
      <c r="R70" s="50">
        <v>217</v>
      </c>
      <c r="S70" s="2">
        <v>1.3150561360698996</v>
      </c>
      <c r="T70" s="2">
        <v>1.3150561360698996</v>
      </c>
      <c r="U70" s="52">
        <v>3.1</v>
      </c>
      <c r="V70" s="47"/>
      <c r="W70" s="50">
        <v>217</v>
      </c>
      <c r="X70" s="43">
        <v>3.965258137310161</v>
      </c>
      <c r="Y70" s="43">
        <v>3.965258137310161</v>
      </c>
      <c r="Z70" s="43">
        <v>3.1</v>
      </c>
    </row>
    <row r="71" spans="2:26" x14ac:dyDescent="0.3">
      <c r="B71" s="50">
        <f t="shared" si="1"/>
        <v>218</v>
      </c>
      <c r="C71" s="43">
        <v>2.8</v>
      </c>
      <c r="D71" s="43">
        <v>1.6172216181143153</v>
      </c>
      <c r="E71" s="47">
        <f t="shared" ref="E71:E134" si="2">2.6*C71</f>
        <v>7.2799999999999994</v>
      </c>
      <c r="F71" s="47">
        <v>0</v>
      </c>
      <c r="H71" s="50">
        <v>218</v>
      </c>
      <c r="I71" s="45">
        <v>1.0317545031448077</v>
      </c>
      <c r="J71" s="43">
        <v>1.0317545031448077</v>
      </c>
      <c r="K71" s="27">
        <v>2.8</v>
      </c>
      <c r="M71" s="50">
        <v>218</v>
      </c>
      <c r="N71" s="43">
        <v>0.9847072878197265</v>
      </c>
      <c r="O71" s="27">
        <v>0.9847072878197265</v>
      </c>
      <c r="P71" s="44">
        <v>2.8</v>
      </c>
      <c r="Q71" s="49"/>
      <c r="R71" s="50">
        <v>218</v>
      </c>
      <c r="S71" s="2">
        <v>2.4483262316048271</v>
      </c>
      <c r="T71" s="2">
        <v>2.4483262316048271</v>
      </c>
      <c r="U71" s="52">
        <v>2.8</v>
      </c>
      <c r="V71" s="47"/>
      <c r="W71" s="50">
        <v>218</v>
      </c>
      <c r="X71" s="43">
        <v>2.3539471899921023</v>
      </c>
      <c r="Y71" s="43">
        <v>2.3539471899921023</v>
      </c>
      <c r="Z71" s="43">
        <v>2.8</v>
      </c>
    </row>
    <row r="72" spans="2:26" x14ac:dyDescent="0.3">
      <c r="B72" s="50">
        <f t="shared" ref="B72:B135" si="3">B71+1</f>
        <v>219</v>
      </c>
      <c r="C72" s="43">
        <v>2.2000000000000002</v>
      </c>
      <c r="D72" s="43">
        <v>2.9235638013793985</v>
      </c>
      <c r="E72" s="47">
        <f t="shared" si="2"/>
        <v>5.7200000000000006</v>
      </c>
      <c r="F72" s="47">
        <v>15.86</v>
      </c>
      <c r="H72" s="50">
        <v>219</v>
      </c>
      <c r="I72" s="45">
        <v>2.2520435724247929</v>
      </c>
      <c r="J72" s="43">
        <v>2.2520435724247929</v>
      </c>
      <c r="K72" s="27">
        <v>2.2000000000000002</v>
      </c>
      <c r="M72" s="50">
        <v>219</v>
      </c>
      <c r="N72" s="43">
        <v>2.2520435724247929</v>
      </c>
      <c r="O72" s="27">
        <v>2.2520435724247929</v>
      </c>
      <c r="P72" s="44">
        <v>2.2000000000000002</v>
      </c>
      <c r="Q72" s="49"/>
      <c r="R72" s="50">
        <v>219</v>
      </c>
      <c r="S72" s="2">
        <v>2.2325990063586092</v>
      </c>
      <c r="T72" s="2">
        <v>2.2325990063586092</v>
      </c>
      <c r="U72" s="52">
        <v>2.2000000000000002</v>
      </c>
      <c r="V72" s="47"/>
      <c r="W72" s="50">
        <v>219</v>
      </c>
      <c r="X72" s="43">
        <v>2.9023399137684716</v>
      </c>
      <c r="Y72" s="43">
        <v>2.9023399137684716</v>
      </c>
      <c r="Z72" s="43">
        <v>2.2000000000000002</v>
      </c>
    </row>
    <row r="73" spans="2:26" x14ac:dyDescent="0.3">
      <c r="B73" s="50">
        <f t="shared" si="3"/>
        <v>220</v>
      </c>
      <c r="C73" s="43">
        <v>2.9</v>
      </c>
      <c r="D73" s="43">
        <v>3.5224315143280238</v>
      </c>
      <c r="E73" s="47">
        <f t="shared" si="2"/>
        <v>7.54</v>
      </c>
      <c r="F73" s="47">
        <v>0</v>
      </c>
      <c r="H73" s="50">
        <v>220</v>
      </c>
      <c r="I73" s="45">
        <v>3.3667933491886246</v>
      </c>
      <c r="J73" s="43">
        <v>3.3667933491886246</v>
      </c>
      <c r="K73" s="27">
        <v>2.9</v>
      </c>
      <c r="M73" s="50">
        <v>220</v>
      </c>
      <c r="N73" s="43">
        <v>2.4678668740244762</v>
      </c>
      <c r="O73" s="27">
        <v>2.4678668740244762</v>
      </c>
      <c r="P73" s="44">
        <v>2.9</v>
      </c>
      <c r="Q73" s="49"/>
      <c r="R73" s="50">
        <v>220</v>
      </c>
      <c r="S73" s="2">
        <v>2.2353522814971964</v>
      </c>
      <c r="T73" s="2">
        <v>2.2353522814971964</v>
      </c>
      <c r="U73" s="52">
        <v>2.9</v>
      </c>
      <c r="V73" s="47"/>
      <c r="W73" s="50">
        <v>220</v>
      </c>
      <c r="X73" s="43">
        <v>3.4984588142530888</v>
      </c>
      <c r="Y73" s="43">
        <v>3.4984588142530888</v>
      </c>
      <c r="Z73" s="43">
        <v>2.9</v>
      </c>
    </row>
    <row r="74" spans="2:26" x14ac:dyDescent="0.3">
      <c r="B74" s="50">
        <f t="shared" si="3"/>
        <v>221</v>
      </c>
      <c r="C74" s="43">
        <v>3.2</v>
      </c>
      <c r="D74" s="43">
        <v>3.3171484229698676</v>
      </c>
      <c r="E74" s="47">
        <f t="shared" si="2"/>
        <v>8.32</v>
      </c>
      <c r="F74" s="47">
        <v>0</v>
      </c>
      <c r="H74" s="50">
        <v>221</v>
      </c>
      <c r="I74" s="45">
        <v>3.1516595891768433</v>
      </c>
      <c r="J74" s="43">
        <v>3.1516595891768433</v>
      </c>
      <c r="K74" s="27">
        <v>3.2</v>
      </c>
      <c r="M74" s="50">
        <v>221</v>
      </c>
      <c r="N74" s="43">
        <v>3.3171484229698676</v>
      </c>
      <c r="O74" s="27">
        <v>3.3171484229698676</v>
      </c>
      <c r="P74" s="44">
        <v>3.2</v>
      </c>
      <c r="Q74" s="49"/>
      <c r="R74" s="50">
        <v>221</v>
      </c>
      <c r="S74" s="2">
        <v>3.1516595891768433</v>
      </c>
      <c r="T74" s="2">
        <v>3.1516595891768433</v>
      </c>
      <c r="U74" s="52">
        <v>3.2</v>
      </c>
      <c r="V74" s="47"/>
      <c r="W74" s="50">
        <v>221</v>
      </c>
      <c r="X74" s="43">
        <v>2.9662651072671196</v>
      </c>
      <c r="Y74" s="43">
        <v>2.9662651072671196</v>
      </c>
      <c r="Z74" s="43">
        <v>3.2</v>
      </c>
    </row>
    <row r="75" spans="2:26" x14ac:dyDescent="0.3">
      <c r="B75" s="50">
        <f t="shared" si="3"/>
        <v>222</v>
      </c>
      <c r="C75" s="43">
        <v>4.0999999999999996</v>
      </c>
      <c r="D75" s="43">
        <v>2.9929317201767374</v>
      </c>
      <c r="E75" s="47">
        <f t="shared" si="2"/>
        <v>10.66</v>
      </c>
      <c r="F75" s="47">
        <v>0</v>
      </c>
      <c r="H75" s="50">
        <v>222</v>
      </c>
      <c r="I75" s="45">
        <v>2.8251960996772056</v>
      </c>
      <c r="J75" s="43">
        <v>2.8251960996772056</v>
      </c>
      <c r="K75" s="27">
        <v>4.0999999999999996</v>
      </c>
      <c r="M75" s="50">
        <v>222</v>
      </c>
      <c r="N75" s="43">
        <v>3.5765112623881339</v>
      </c>
      <c r="O75" s="27">
        <v>3.5765112623881339</v>
      </c>
      <c r="P75" s="44">
        <v>4.0999999999999996</v>
      </c>
      <c r="Q75" s="49"/>
      <c r="R75" s="50">
        <v>222</v>
      </c>
      <c r="S75" s="2">
        <v>3.0074663391295506</v>
      </c>
      <c r="T75" s="2">
        <v>3.0074663391295506</v>
      </c>
      <c r="U75" s="52">
        <v>4.0999999999999996</v>
      </c>
      <c r="V75" s="47"/>
      <c r="W75" s="50">
        <v>222</v>
      </c>
      <c r="X75" s="43">
        <v>3.5171852291272381</v>
      </c>
      <c r="Y75" s="43">
        <v>3.5171852291272381</v>
      </c>
      <c r="Z75" s="43">
        <v>4.0999999999999996</v>
      </c>
    </row>
    <row r="76" spans="2:26" x14ac:dyDescent="0.3">
      <c r="B76" s="50">
        <f t="shared" si="3"/>
        <v>223</v>
      </c>
      <c r="C76" s="43">
        <v>4.5</v>
      </c>
      <c r="D76" s="43">
        <v>1.3894284908546701</v>
      </c>
      <c r="E76" s="47">
        <f t="shared" si="2"/>
        <v>11.700000000000001</v>
      </c>
      <c r="F76" s="47">
        <v>0</v>
      </c>
      <c r="H76" s="50">
        <v>223</v>
      </c>
      <c r="I76" s="45">
        <v>2.4561014192830877</v>
      </c>
      <c r="J76" s="43">
        <v>2.4561014192830877</v>
      </c>
      <c r="K76" s="27">
        <v>4.5</v>
      </c>
      <c r="M76" s="50">
        <v>223</v>
      </c>
      <c r="N76" s="43">
        <v>2.5792211300892354</v>
      </c>
      <c r="O76" s="27">
        <v>2.5792211300892354</v>
      </c>
      <c r="P76" s="44">
        <v>4.5</v>
      </c>
      <c r="Q76" s="49"/>
      <c r="R76" s="50">
        <v>223</v>
      </c>
      <c r="S76" s="2">
        <v>2.6506350802622274</v>
      </c>
      <c r="T76" s="2">
        <v>2.6506350802622274</v>
      </c>
      <c r="U76" s="52">
        <v>4.5</v>
      </c>
      <c r="V76" s="47"/>
      <c r="W76" s="50">
        <v>223</v>
      </c>
      <c r="X76" s="43">
        <v>2.4640506690712001</v>
      </c>
      <c r="Y76" s="43">
        <v>2.4640506690712001</v>
      </c>
      <c r="Z76" s="43">
        <v>4.5</v>
      </c>
    </row>
    <row r="77" spans="2:26" x14ac:dyDescent="0.3">
      <c r="B77" s="50">
        <f t="shared" si="3"/>
        <v>224</v>
      </c>
      <c r="C77" s="43">
        <v>2.7</v>
      </c>
      <c r="D77" s="43">
        <v>0.77187558056673811</v>
      </c>
      <c r="E77" s="47">
        <f t="shared" si="2"/>
        <v>7.0200000000000005</v>
      </c>
      <c r="F77" s="47">
        <v>0.78</v>
      </c>
      <c r="H77" s="50">
        <v>224</v>
      </c>
      <c r="I77" s="45">
        <v>0.9774616913833486</v>
      </c>
      <c r="J77" s="43">
        <v>0.9774616913833486</v>
      </c>
      <c r="K77" s="27">
        <v>2.7</v>
      </c>
      <c r="M77" s="50">
        <v>224</v>
      </c>
      <c r="N77" s="43">
        <v>0.93908057153793711</v>
      </c>
      <c r="O77" s="27">
        <v>0.93908057153793711</v>
      </c>
      <c r="P77" s="44">
        <v>2.7</v>
      </c>
      <c r="Q77" s="49"/>
      <c r="R77" s="50">
        <v>224</v>
      </c>
      <c r="S77" s="2">
        <v>0.9774616913833486</v>
      </c>
      <c r="T77" s="2">
        <v>0.9774616913833486</v>
      </c>
      <c r="U77" s="52">
        <v>2.7</v>
      </c>
      <c r="V77" s="47"/>
      <c r="W77" s="50">
        <v>224</v>
      </c>
      <c r="X77" s="43">
        <v>2.3987061543638211</v>
      </c>
      <c r="Y77" s="43">
        <v>2.3987061543638211</v>
      </c>
      <c r="Z77" s="43">
        <v>2.7</v>
      </c>
    </row>
    <row r="78" spans="2:26" x14ac:dyDescent="0.3">
      <c r="B78" s="50">
        <f t="shared" si="3"/>
        <v>225</v>
      </c>
      <c r="C78" s="43">
        <v>2.5</v>
      </c>
      <c r="D78" s="43">
        <v>1.4517349975423477</v>
      </c>
      <c r="E78" s="47">
        <f t="shared" si="2"/>
        <v>6.5</v>
      </c>
      <c r="F78" s="47">
        <v>0</v>
      </c>
      <c r="H78" s="50">
        <v>225</v>
      </c>
      <c r="I78" s="45">
        <v>1.6572431403898469</v>
      </c>
      <c r="J78" s="43">
        <v>1.6572431403898469</v>
      </c>
      <c r="K78" s="27">
        <v>2.5</v>
      </c>
      <c r="M78" s="50">
        <v>225</v>
      </c>
      <c r="N78" s="43">
        <v>1.6572431403898469</v>
      </c>
      <c r="O78" s="27">
        <v>1.6572431403898469</v>
      </c>
      <c r="P78" s="44">
        <v>2.5</v>
      </c>
      <c r="Q78" s="49"/>
      <c r="R78" s="50">
        <v>225</v>
      </c>
      <c r="S78" s="2">
        <v>1.6572431403898469</v>
      </c>
      <c r="T78" s="2">
        <v>1.6572431403898469</v>
      </c>
      <c r="U78" s="52">
        <v>2.5</v>
      </c>
      <c r="V78" s="47"/>
      <c r="W78" s="50">
        <v>225</v>
      </c>
      <c r="X78" s="43">
        <v>1.6230182069221206</v>
      </c>
      <c r="Y78" s="43">
        <v>1.6230182069221206</v>
      </c>
      <c r="Z78" s="43">
        <v>2.5</v>
      </c>
    </row>
    <row r="79" spans="2:26" x14ac:dyDescent="0.3">
      <c r="B79" s="50">
        <f t="shared" si="3"/>
        <v>226</v>
      </c>
      <c r="C79" s="43">
        <v>3.5</v>
      </c>
      <c r="D79" s="43">
        <v>1.9429672150720436</v>
      </c>
      <c r="E79" s="47">
        <f t="shared" si="2"/>
        <v>9.1</v>
      </c>
      <c r="F79" s="47">
        <v>1.3</v>
      </c>
      <c r="H79" s="50">
        <v>226</v>
      </c>
      <c r="I79" s="45">
        <v>2.5620061311414228</v>
      </c>
      <c r="J79" s="43">
        <v>2.5620061311414228</v>
      </c>
      <c r="K79" s="27">
        <v>3.5</v>
      </c>
      <c r="M79" s="50">
        <v>226</v>
      </c>
      <c r="N79" s="43">
        <v>2.3331068837649007</v>
      </c>
      <c r="O79" s="27">
        <v>2.3331068837649007</v>
      </c>
      <c r="P79" s="44">
        <v>3.5</v>
      </c>
      <c r="Q79" s="49"/>
      <c r="R79" s="50">
        <v>226</v>
      </c>
      <c r="S79" s="2">
        <v>2.3331068837649007</v>
      </c>
      <c r="T79" s="2">
        <v>2.3331068837649007</v>
      </c>
      <c r="U79" s="52">
        <v>3.5</v>
      </c>
      <c r="V79" s="47"/>
      <c r="W79" s="50">
        <v>226</v>
      </c>
      <c r="X79" s="43">
        <v>1.4276751632322271</v>
      </c>
      <c r="Y79" s="43">
        <v>1.4276751632322271</v>
      </c>
      <c r="Z79" s="43">
        <v>3.5</v>
      </c>
    </row>
    <row r="80" spans="2:26" x14ac:dyDescent="0.3">
      <c r="B80" s="50">
        <f t="shared" si="3"/>
        <v>227</v>
      </c>
      <c r="C80" s="43">
        <v>4.2</v>
      </c>
      <c r="D80" s="43">
        <v>2.3831908362241609</v>
      </c>
      <c r="E80" s="47">
        <f t="shared" si="2"/>
        <v>10.920000000000002</v>
      </c>
      <c r="F80" s="47">
        <v>0.78</v>
      </c>
      <c r="H80" s="50">
        <v>227</v>
      </c>
      <c r="I80" s="45">
        <v>2.4650123736779697</v>
      </c>
      <c r="J80" s="43">
        <v>2.4650123736779697</v>
      </c>
      <c r="K80" s="27">
        <v>4.2</v>
      </c>
      <c r="M80" s="50">
        <v>227</v>
      </c>
      <c r="N80" s="43">
        <v>2.7646221394313364</v>
      </c>
      <c r="O80" s="27">
        <v>2.7646221394313364</v>
      </c>
      <c r="P80" s="44">
        <v>4.2</v>
      </c>
      <c r="Q80" s="49"/>
      <c r="R80" s="50">
        <v>227</v>
      </c>
      <c r="S80" s="2">
        <v>2.9061369259920151</v>
      </c>
      <c r="T80" s="2">
        <v>2.9061369259920151</v>
      </c>
      <c r="U80" s="52">
        <v>4.2</v>
      </c>
      <c r="V80" s="47"/>
      <c r="W80" s="50">
        <v>227</v>
      </c>
      <c r="X80" s="43">
        <v>1.7151620886790486</v>
      </c>
      <c r="Y80" s="43">
        <v>1.7151620886790486</v>
      </c>
      <c r="Z80" s="43">
        <v>4.2</v>
      </c>
    </row>
    <row r="81" spans="2:26" x14ac:dyDescent="0.3">
      <c r="B81" s="50">
        <f t="shared" si="3"/>
        <v>228</v>
      </c>
      <c r="C81" s="43">
        <v>4.8</v>
      </c>
      <c r="D81" s="43">
        <v>1.3353766155758304</v>
      </c>
      <c r="E81" s="47">
        <f t="shared" si="2"/>
        <v>12.48</v>
      </c>
      <c r="F81" s="47">
        <v>0</v>
      </c>
      <c r="H81" s="50">
        <v>228</v>
      </c>
      <c r="I81" s="45">
        <v>1.5135976671484812</v>
      </c>
      <c r="J81" s="43">
        <v>1.5135976671484812</v>
      </c>
      <c r="K81" s="27">
        <v>4.8</v>
      </c>
      <c r="M81" s="50">
        <v>228</v>
      </c>
      <c r="N81" s="43">
        <v>2.1952331649304013</v>
      </c>
      <c r="O81" s="27">
        <v>2.1952331649304013</v>
      </c>
      <c r="P81" s="44">
        <v>4.8</v>
      </c>
      <c r="Q81" s="49"/>
      <c r="R81" s="50">
        <v>228</v>
      </c>
      <c r="S81" s="2">
        <v>1.5135976671484812</v>
      </c>
      <c r="T81" s="2">
        <v>1.5135976671484812</v>
      </c>
      <c r="U81" s="52">
        <v>4.8</v>
      </c>
      <c r="V81" s="47"/>
      <c r="W81" s="50">
        <v>228</v>
      </c>
      <c r="X81" s="43">
        <v>2.1967327324626642</v>
      </c>
      <c r="Y81" s="43">
        <v>2.1967327324626642</v>
      </c>
      <c r="Z81" s="43">
        <v>4.8</v>
      </c>
    </row>
    <row r="82" spans="2:26" x14ac:dyDescent="0.3">
      <c r="B82" s="50">
        <f t="shared" si="3"/>
        <v>229</v>
      </c>
      <c r="C82" s="43">
        <v>3.5</v>
      </c>
      <c r="D82" s="43">
        <v>1.5349556063357479</v>
      </c>
      <c r="E82" s="47">
        <f t="shared" si="2"/>
        <v>9.1</v>
      </c>
      <c r="F82" s="47">
        <v>0</v>
      </c>
      <c r="H82" s="50">
        <v>229</v>
      </c>
      <c r="I82" s="45">
        <v>1.8314813953810312</v>
      </c>
      <c r="J82" s="43">
        <v>1.8314813953810312</v>
      </c>
      <c r="K82" s="27">
        <v>3.5</v>
      </c>
      <c r="M82" s="50">
        <v>229</v>
      </c>
      <c r="N82" s="43">
        <v>1.4710920172839348</v>
      </c>
      <c r="O82" s="27">
        <v>1.4710920172839348</v>
      </c>
      <c r="P82" s="44">
        <v>3.5</v>
      </c>
      <c r="Q82" s="49"/>
      <c r="R82" s="50">
        <v>229</v>
      </c>
      <c r="S82" s="2">
        <v>1.8314813953810312</v>
      </c>
      <c r="T82" s="2">
        <v>1.8314813953810312</v>
      </c>
      <c r="U82" s="52">
        <v>3.5</v>
      </c>
      <c r="V82" s="47"/>
      <c r="W82" s="50">
        <v>229</v>
      </c>
      <c r="X82" s="43">
        <v>1.4691750187241972</v>
      </c>
      <c r="Y82" s="43">
        <v>1.4691750187241972</v>
      </c>
      <c r="Z82" s="43">
        <v>3.5</v>
      </c>
    </row>
    <row r="83" spans="2:26" x14ac:dyDescent="0.3">
      <c r="B83" s="50">
        <f t="shared" si="3"/>
        <v>230</v>
      </c>
      <c r="C83" s="43">
        <v>2.2999999999999998</v>
      </c>
      <c r="D83" s="43">
        <v>3.2024057981977547</v>
      </c>
      <c r="E83" s="47">
        <f t="shared" si="2"/>
        <v>5.9799999999999995</v>
      </c>
      <c r="F83" s="47">
        <v>0</v>
      </c>
      <c r="H83" s="50">
        <v>230</v>
      </c>
      <c r="I83" s="45">
        <v>2.3805002677432112</v>
      </c>
      <c r="J83" s="43">
        <v>2.3805002677432112</v>
      </c>
      <c r="K83" s="27">
        <v>2.2999999999999998</v>
      </c>
      <c r="M83" s="50">
        <v>230</v>
      </c>
      <c r="N83" s="43">
        <v>1.9780231022868859</v>
      </c>
      <c r="O83" s="27">
        <v>1.9780231022868859</v>
      </c>
      <c r="P83" s="44">
        <v>2.2999999999999998</v>
      </c>
      <c r="Q83" s="49"/>
      <c r="R83" s="50">
        <v>230</v>
      </c>
      <c r="S83" s="2">
        <v>2.4604403266366299</v>
      </c>
      <c r="T83" s="2">
        <v>2.4604403266366299</v>
      </c>
      <c r="U83" s="52">
        <v>2.2999999999999998</v>
      </c>
      <c r="V83" s="47"/>
      <c r="W83" s="50">
        <v>230</v>
      </c>
      <c r="X83" s="43">
        <v>1.6921133710855432</v>
      </c>
      <c r="Y83" s="43">
        <v>1.6921133710855432</v>
      </c>
      <c r="Z83" s="43">
        <v>2.2999999999999998</v>
      </c>
    </row>
    <row r="84" spans="2:26" x14ac:dyDescent="0.3">
      <c r="B84" s="50">
        <f t="shared" si="3"/>
        <v>231</v>
      </c>
      <c r="C84" s="43">
        <v>3.7</v>
      </c>
      <c r="D84" s="43">
        <v>1.6752820882294641</v>
      </c>
      <c r="E84" s="47">
        <f t="shared" si="2"/>
        <v>9.620000000000001</v>
      </c>
      <c r="F84" s="47">
        <v>0</v>
      </c>
      <c r="H84" s="50">
        <v>231</v>
      </c>
      <c r="I84" s="45">
        <v>1.8649000810629834</v>
      </c>
      <c r="J84" s="43">
        <v>1.8649000810629834</v>
      </c>
      <c r="K84" s="27">
        <v>3.7</v>
      </c>
      <c r="M84" s="50">
        <v>231</v>
      </c>
      <c r="N84" s="43">
        <v>1.8649000810629834</v>
      </c>
      <c r="O84" s="27">
        <v>1.8649000810629834</v>
      </c>
      <c r="P84" s="44">
        <v>3.7</v>
      </c>
      <c r="Q84" s="49"/>
      <c r="R84" s="50">
        <v>231</v>
      </c>
      <c r="S84" s="2">
        <v>2.2639572963226695</v>
      </c>
      <c r="T84" s="2">
        <v>2.2639572963226695</v>
      </c>
      <c r="U84" s="52">
        <v>3.7</v>
      </c>
      <c r="V84" s="47"/>
      <c r="W84" s="50">
        <v>231</v>
      </c>
      <c r="X84" s="43">
        <v>1.8090017948490908</v>
      </c>
      <c r="Y84" s="43">
        <v>1.8090017948490908</v>
      </c>
      <c r="Z84" s="43">
        <v>3.7</v>
      </c>
    </row>
    <row r="85" spans="2:26" x14ac:dyDescent="0.3">
      <c r="B85" s="50">
        <f t="shared" si="3"/>
        <v>232</v>
      </c>
      <c r="C85" s="43">
        <v>3.7</v>
      </c>
      <c r="D85" s="43">
        <v>1.4872542626613172</v>
      </c>
      <c r="E85" s="47">
        <f t="shared" si="2"/>
        <v>9.620000000000001</v>
      </c>
      <c r="F85" s="47">
        <v>0</v>
      </c>
      <c r="H85" s="50">
        <v>232</v>
      </c>
      <c r="I85" s="45">
        <v>1.5603667945498763</v>
      </c>
      <c r="J85" s="43">
        <v>1.5603667945498763</v>
      </c>
      <c r="K85" s="27">
        <v>3.7</v>
      </c>
      <c r="M85" s="50">
        <v>232</v>
      </c>
      <c r="N85" s="43">
        <v>2.0287861602037252</v>
      </c>
      <c r="O85" s="27">
        <v>2.0287861602037252</v>
      </c>
      <c r="P85" s="44">
        <v>3.7</v>
      </c>
      <c r="Q85" s="49"/>
      <c r="R85" s="50">
        <v>232</v>
      </c>
      <c r="S85" s="2">
        <v>1.5603667945498763</v>
      </c>
      <c r="T85" s="2">
        <v>1.5603667945498763</v>
      </c>
      <c r="U85" s="52">
        <v>3.7</v>
      </c>
      <c r="V85" s="47"/>
      <c r="W85" s="50">
        <v>232</v>
      </c>
      <c r="X85" s="43">
        <v>1.4116894656898495</v>
      </c>
      <c r="Y85" s="43">
        <v>1.4116894656898495</v>
      </c>
      <c r="Z85" s="43">
        <v>3.7</v>
      </c>
    </row>
    <row r="86" spans="2:26" x14ac:dyDescent="0.3">
      <c r="B86" s="50">
        <f t="shared" si="3"/>
        <v>233</v>
      </c>
      <c r="C86" s="43">
        <v>3.1</v>
      </c>
      <c r="D86" s="43">
        <v>1.8650898674331471</v>
      </c>
      <c r="E86" s="47">
        <f t="shared" si="2"/>
        <v>8.06</v>
      </c>
      <c r="F86" s="47">
        <v>0</v>
      </c>
      <c r="H86" s="50">
        <v>233</v>
      </c>
      <c r="I86" s="45">
        <v>1.3430464130299369</v>
      </c>
      <c r="J86" s="43">
        <v>1.3430464130299369</v>
      </c>
      <c r="K86" s="27">
        <v>3.1</v>
      </c>
      <c r="M86" s="50">
        <v>233</v>
      </c>
      <c r="N86" s="43">
        <v>1.970459469538774</v>
      </c>
      <c r="O86" s="27">
        <v>1.970459469538774</v>
      </c>
      <c r="P86" s="44">
        <v>3.1</v>
      </c>
      <c r="Q86" s="49"/>
      <c r="R86" s="50">
        <v>233</v>
      </c>
      <c r="S86" s="2">
        <v>1.3430464130299369</v>
      </c>
      <c r="T86" s="2">
        <v>1.3430464130299369</v>
      </c>
      <c r="U86" s="52">
        <v>3.1</v>
      </c>
      <c r="V86" s="47"/>
      <c r="W86" s="50">
        <v>233</v>
      </c>
      <c r="X86" s="43">
        <v>1.3430464130299369</v>
      </c>
      <c r="Y86" s="43">
        <v>1.3430464130299369</v>
      </c>
      <c r="Z86" s="43">
        <v>3.1</v>
      </c>
    </row>
    <row r="87" spans="2:26" x14ac:dyDescent="0.3">
      <c r="B87" s="50">
        <f t="shared" si="3"/>
        <v>234</v>
      </c>
      <c r="C87" s="43">
        <v>3.7</v>
      </c>
      <c r="D87" s="43">
        <v>2.0707219494761127</v>
      </c>
      <c r="E87" s="47">
        <f t="shared" si="2"/>
        <v>9.620000000000001</v>
      </c>
      <c r="F87" s="47">
        <v>0</v>
      </c>
      <c r="H87" s="50">
        <v>234</v>
      </c>
      <c r="I87" s="45">
        <v>2.0707219494761127</v>
      </c>
      <c r="J87" s="43">
        <v>2.0707219494761127</v>
      </c>
      <c r="K87" s="27">
        <v>3.7</v>
      </c>
      <c r="M87" s="50">
        <v>234</v>
      </c>
      <c r="N87" s="43">
        <v>1.3403252948917035</v>
      </c>
      <c r="O87" s="27">
        <v>1.3403252948917035</v>
      </c>
      <c r="P87" s="44">
        <v>3.7</v>
      </c>
      <c r="Q87" s="49"/>
      <c r="R87" s="50">
        <v>234</v>
      </c>
      <c r="S87" s="2">
        <v>1.5941563999623436</v>
      </c>
      <c r="T87" s="2">
        <v>1.5941563999623436</v>
      </c>
      <c r="U87" s="52">
        <v>3.7</v>
      </c>
      <c r="V87" s="47"/>
      <c r="W87" s="50">
        <v>234</v>
      </c>
      <c r="X87" s="43">
        <v>1.5941563999623436</v>
      </c>
      <c r="Y87" s="43">
        <v>1.5941563999623436</v>
      </c>
      <c r="Z87" s="43">
        <v>3.7</v>
      </c>
    </row>
    <row r="88" spans="2:26" x14ac:dyDescent="0.3">
      <c r="B88" s="50">
        <f t="shared" si="3"/>
        <v>235</v>
      </c>
      <c r="C88" s="43">
        <v>3.5</v>
      </c>
      <c r="D88" s="43">
        <v>2.3152637864522942</v>
      </c>
      <c r="E88" s="47">
        <f t="shared" si="2"/>
        <v>9.1</v>
      </c>
      <c r="F88" s="47">
        <v>0</v>
      </c>
      <c r="H88" s="50">
        <v>235</v>
      </c>
      <c r="I88" s="45">
        <v>2.4839905583080348</v>
      </c>
      <c r="J88" s="43">
        <v>2.4839905583080348</v>
      </c>
      <c r="K88" s="27">
        <v>3.5</v>
      </c>
      <c r="M88" s="50">
        <v>235</v>
      </c>
      <c r="N88" s="43">
        <v>2.4739143381841364</v>
      </c>
      <c r="O88" s="27">
        <v>2.4739143381841364</v>
      </c>
      <c r="P88" s="44">
        <v>3.5</v>
      </c>
      <c r="Q88" s="49"/>
      <c r="R88" s="50">
        <v>235</v>
      </c>
      <c r="S88" s="2">
        <v>2.648125914947363</v>
      </c>
      <c r="T88" s="2">
        <v>2.648125914947363</v>
      </c>
      <c r="U88" s="52">
        <v>3.5</v>
      </c>
      <c r="V88" s="47"/>
      <c r="W88" s="50">
        <v>235</v>
      </c>
      <c r="X88" s="43">
        <v>2.648125914947363</v>
      </c>
      <c r="Y88" s="43">
        <v>2.648125914947363</v>
      </c>
      <c r="Z88" s="43">
        <v>3.5</v>
      </c>
    </row>
    <row r="89" spans="2:26" x14ac:dyDescent="0.3">
      <c r="B89" s="50">
        <f t="shared" si="3"/>
        <v>236</v>
      </c>
      <c r="C89" s="43">
        <v>4.3</v>
      </c>
      <c r="D89" s="43">
        <v>1.772335774219056</v>
      </c>
      <c r="E89" s="47">
        <f t="shared" si="2"/>
        <v>11.18</v>
      </c>
      <c r="F89" s="47">
        <v>0</v>
      </c>
      <c r="H89" s="50">
        <v>236</v>
      </c>
      <c r="I89" s="45">
        <v>1.772335774219056</v>
      </c>
      <c r="J89" s="43">
        <v>1.772335774219056</v>
      </c>
      <c r="K89" s="27">
        <v>4.3</v>
      </c>
      <c r="M89" s="50">
        <v>236</v>
      </c>
      <c r="N89" s="43">
        <v>1.6375493888277923</v>
      </c>
      <c r="O89" s="27">
        <v>1.6375493888277923</v>
      </c>
      <c r="P89" s="44">
        <v>4.3</v>
      </c>
      <c r="Q89" s="49"/>
      <c r="R89" s="50">
        <v>236</v>
      </c>
      <c r="S89" s="2">
        <v>1.772335774219056</v>
      </c>
      <c r="T89" s="2">
        <v>1.772335774219056</v>
      </c>
      <c r="U89" s="52">
        <v>4.3</v>
      </c>
      <c r="V89" s="47"/>
      <c r="W89" s="50">
        <v>236</v>
      </c>
      <c r="X89" s="43">
        <v>2.7774442125931622</v>
      </c>
      <c r="Y89" s="43">
        <v>2.7774442125931622</v>
      </c>
      <c r="Z89" s="43">
        <v>4.3</v>
      </c>
    </row>
    <row r="90" spans="2:26" x14ac:dyDescent="0.3">
      <c r="B90" s="50">
        <f t="shared" si="3"/>
        <v>237</v>
      </c>
      <c r="C90" s="43">
        <v>4.3</v>
      </c>
      <c r="D90" s="43">
        <v>2.2387832231156146</v>
      </c>
      <c r="E90" s="47">
        <f t="shared" si="2"/>
        <v>11.18</v>
      </c>
      <c r="F90" s="47">
        <v>0</v>
      </c>
      <c r="H90" s="50">
        <v>237</v>
      </c>
      <c r="I90" s="45">
        <v>1.3496454999286791</v>
      </c>
      <c r="J90" s="43">
        <v>1.3496454999286791</v>
      </c>
      <c r="K90" s="27">
        <v>4.3</v>
      </c>
      <c r="M90" s="50">
        <v>237</v>
      </c>
      <c r="N90" s="43">
        <v>1.3496454999286791</v>
      </c>
      <c r="O90" s="27">
        <v>1.3496454999286791</v>
      </c>
      <c r="P90" s="44">
        <v>4.3</v>
      </c>
      <c r="Q90" s="49"/>
      <c r="R90" s="50">
        <v>237</v>
      </c>
      <c r="S90" s="2">
        <v>1.3496454999286791</v>
      </c>
      <c r="T90" s="2">
        <v>1.3496454999286791</v>
      </c>
      <c r="U90" s="52">
        <v>4.3</v>
      </c>
      <c r="V90" s="47"/>
      <c r="W90" s="50">
        <v>237</v>
      </c>
      <c r="X90" s="43">
        <v>2.2405381457551368</v>
      </c>
      <c r="Y90" s="43">
        <v>2.2405381457551368</v>
      </c>
      <c r="Z90" s="43">
        <v>4.3</v>
      </c>
    </row>
    <row r="91" spans="2:26" x14ac:dyDescent="0.3">
      <c r="B91" s="50">
        <f t="shared" si="3"/>
        <v>238</v>
      </c>
      <c r="C91" s="43">
        <v>3.9</v>
      </c>
      <c r="D91" s="43">
        <v>2.2080712374295803</v>
      </c>
      <c r="E91" s="47">
        <f t="shared" si="2"/>
        <v>10.14</v>
      </c>
      <c r="F91" s="47">
        <v>0</v>
      </c>
      <c r="H91" s="50">
        <v>238</v>
      </c>
      <c r="I91" s="45">
        <v>1.6937125096612249</v>
      </c>
      <c r="J91" s="43">
        <v>1.6937125096612249</v>
      </c>
      <c r="K91" s="27">
        <v>3.9</v>
      </c>
      <c r="M91" s="50">
        <v>238</v>
      </c>
      <c r="N91" s="43">
        <v>1.6008187054027567</v>
      </c>
      <c r="O91" s="27">
        <v>1.6008187054027567</v>
      </c>
      <c r="P91" s="44">
        <v>3.9</v>
      </c>
      <c r="Q91" s="49"/>
      <c r="R91" s="50">
        <v>238</v>
      </c>
      <c r="S91" s="2">
        <v>1.6008187054027567</v>
      </c>
      <c r="T91" s="2">
        <v>1.6008187054027567</v>
      </c>
      <c r="U91" s="52">
        <v>3.9</v>
      </c>
      <c r="V91" s="47"/>
      <c r="W91" s="50">
        <v>238</v>
      </c>
      <c r="X91" s="43">
        <v>2.7811050454191562</v>
      </c>
      <c r="Y91" s="43">
        <v>2.7811050454191562</v>
      </c>
      <c r="Z91" s="43">
        <v>3.9</v>
      </c>
    </row>
    <row r="92" spans="2:26" x14ac:dyDescent="0.3">
      <c r="B92" s="50">
        <f t="shared" si="3"/>
        <v>239</v>
      </c>
      <c r="C92" s="43">
        <v>4.4000000000000004</v>
      </c>
      <c r="D92" s="43">
        <v>2.6592686485015684</v>
      </c>
      <c r="E92" s="47">
        <f t="shared" si="2"/>
        <v>11.440000000000001</v>
      </c>
      <c r="F92" s="47">
        <v>0</v>
      </c>
      <c r="H92" s="50">
        <v>239</v>
      </c>
      <c r="I92" s="45">
        <v>2.7673616265673959</v>
      </c>
      <c r="J92" s="43">
        <v>2.7673616265673959</v>
      </c>
      <c r="K92" s="27">
        <v>4.4000000000000004</v>
      </c>
      <c r="M92" s="50">
        <v>239</v>
      </c>
      <c r="N92" s="43">
        <v>2.6592686485015684</v>
      </c>
      <c r="O92" s="27">
        <v>2.6592686485015684</v>
      </c>
      <c r="P92" s="44">
        <v>4.4000000000000004</v>
      </c>
      <c r="Q92" s="49"/>
      <c r="R92" s="50">
        <v>239</v>
      </c>
      <c r="S92" s="2">
        <v>2.6545997083907671</v>
      </c>
      <c r="T92" s="2">
        <v>2.6545997083907671</v>
      </c>
      <c r="U92" s="52">
        <v>4.4000000000000004</v>
      </c>
      <c r="V92" s="47"/>
      <c r="W92" s="50">
        <v>239</v>
      </c>
      <c r="X92" s="43">
        <v>1.8811467809380595</v>
      </c>
      <c r="Y92" s="43">
        <v>1.8811467809380595</v>
      </c>
      <c r="Z92" s="43">
        <v>4.4000000000000004</v>
      </c>
    </row>
    <row r="93" spans="2:26" x14ac:dyDescent="0.3">
      <c r="B93" s="50">
        <f t="shared" si="3"/>
        <v>240</v>
      </c>
      <c r="C93" s="43">
        <v>3.6</v>
      </c>
      <c r="D93" s="43">
        <v>2.4424190773902144</v>
      </c>
      <c r="E93" s="47">
        <f t="shared" si="2"/>
        <v>9.3600000000000012</v>
      </c>
      <c r="F93" s="47">
        <v>0</v>
      </c>
      <c r="H93" s="50">
        <v>240</v>
      </c>
      <c r="I93" s="45">
        <v>2.5482059904747665</v>
      </c>
      <c r="J93" s="43">
        <v>2.5482059904747665</v>
      </c>
      <c r="K93" s="27">
        <v>3.6</v>
      </c>
      <c r="M93" s="50">
        <v>240</v>
      </c>
      <c r="N93" s="43">
        <v>2.6627716498894825</v>
      </c>
      <c r="O93" s="27">
        <v>2.6627716498894825</v>
      </c>
      <c r="P93" s="44">
        <v>3.6</v>
      </c>
      <c r="Q93" s="49"/>
      <c r="R93" s="50">
        <v>240</v>
      </c>
      <c r="S93" s="2">
        <v>2.5482059904747665</v>
      </c>
      <c r="T93" s="2">
        <v>2.5482059904747665</v>
      </c>
      <c r="U93" s="52">
        <v>3.6</v>
      </c>
      <c r="V93" s="47"/>
      <c r="W93" s="50">
        <v>240</v>
      </c>
      <c r="X93" s="43">
        <v>1.3475764443697491</v>
      </c>
      <c r="Y93" s="43">
        <v>1.3475764443697491</v>
      </c>
      <c r="Z93" s="43">
        <v>3.6</v>
      </c>
    </row>
    <row r="94" spans="2:26" x14ac:dyDescent="0.3">
      <c r="B94" s="50">
        <f t="shared" si="3"/>
        <v>241</v>
      </c>
      <c r="C94" s="43">
        <v>3.5</v>
      </c>
      <c r="D94" s="43">
        <v>2.7412642150960171</v>
      </c>
      <c r="E94" s="47">
        <f t="shared" si="2"/>
        <v>9.1</v>
      </c>
      <c r="F94" s="47">
        <v>0</v>
      </c>
      <c r="H94" s="50">
        <v>241</v>
      </c>
      <c r="I94" s="45">
        <v>2.1906306268705897</v>
      </c>
      <c r="J94" s="43">
        <v>2.1906306268705897</v>
      </c>
      <c r="K94" s="27">
        <v>3.5</v>
      </c>
      <c r="M94" s="50">
        <v>241</v>
      </c>
      <c r="N94" s="43">
        <v>2.3028805045467204</v>
      </c>
      <c r="O94" s="27">
        <v>2.3028805045467204</v>
      </c>
      <c r="P94" s="44">
        <v>3.5</v>
      </c>
      <c r="Q94" s="49"/>
      <c r="R94" s="50">
        <v>241</v>
      </c>
      <c r="S94" s="2">
        <v>2.1906306268705897</v>
      </c>
      <c r="T94" s="2">
        <v>2.1906306268705897</v>
      </c>
      <c r="U94" s="52">
        <v>3.5</v>
      </c>
      <c r="V94" s="47"/>
      <c r="W94" s="50">
        <v>241</v>
      </c>
      <c r="X94" s="43">
        <v>2.4835748341245303</v>
      </c>
      <c r="Y94" s="43">
        <v>2.4835748341245303</v>
      </c>
      <c r="Z94" s="43">
        <v>3.5</v>
      </c>
    </row>
    <row r="95" spans="2:26" x14ac:dyDescent="0.3">
      <c r="B95" s="50">
        <f t="shared" si="3"/>
        <v>242</v>
      </c>
      <c r="C95" s="43">
        <v>3.7</v>
      </c>
      <c r="D95" s="43">
        <v>0.83381422095495572</v>
      </c>
      <c r="E95" s="47">
        <f t="shared" si="2"/>
        <v>9.620000000000001</v>
      </c>
      <c r="F95" s="47">
        <v>0</v>
      </c>
      <c r="H95" s="50">
        <v>242</v>
      </c>
      <c r="I95" s="45">
        <v>1.8075061905775882</v>
      </c>
      <c r="J95" s="43">
        <v>1.8075061905775882</v>
      </c>
      <c r="K95" s="27">
        <v>3.7</v>
      </c>
      <c r="M95" s="50">
        <v>242</v>
      </c>
      <c r="N95" s="43">
        <v>1.8075061905775882</v>
      </c>
      <c r="O95" s="27">
        <v>1.8075061905775882</v>
      </c>
      <c r="P95" s="44">
        <v>3.7</v>
      </c>
      <c r="Q95" s="49"/>
      <c r="R95" s="50">
        <v>242</v>
      </c>
      <c r="S95" s="2">
        <v>1.7569515582343296</v>
      </c>
      <c r="T95" s="2">
        <v>1.7569515582343296</v>
      </c>
      <c r="U95" s="52">
        <v>3.7</v>
      </c>
      <c r="V95" s="47"/>
      <c r="W95" s="50">
        <v>242</v>
      </c>
      <c r="X95" s="43">
        <v>1.6712406920571863</v>
      </c>
      <c r="Y95" s="43">
        <v>1.6712406920571863</v>
      </c>
      <c r="Z95" s="43">
        <v>3.7</v>
      </c>
    </row>
    <row r="96" spans="2:26" x14ac:dyDescent="0.3">
      <c r="B96" s="50">
        <f t="shared" si="3"/>
        <v>243</v>
      </c>
      <c r="C96" s="43">
        <v>2.9</v>
      </c>
      <c r="D96" s="43">
        <v>3.3723378490654996</v>
      </c>
      <c r="E96" s="47">
        <f t="shared" si="2"/>
        <v>7.54</v>
      </c>
      <c r="F96" s="47">
        <v>0</v>
      </c>
      <c r="H96" s="50">
        <v>243</v>
      </c>
      <c r="I96" s="45">
        <v>1.886744067372325</v>
      </c>
      <c r="J96" s="43">
        <v>1.886744067372325</v>
      </c>
      <c r="K96" s="27">
        <v>2.9</v>
      </c>
      <c r="M96" s="50">
        <v>243</v>
      </c>
      <c r="N96" s="43">
        <v>1.886744067372325</v>
      </c>
      <c r="O96" s="27">
        <v>1.886744067372325</v>
      </c>
      <c r="P96" s="44">
        <v>2.9</v>
      </c>
      <c r="Q96" s="49"/>
      <c r="R96" s="50">
        <v>243</v>
      </c>
      <c r="S96" s="2">
        <v>3.2116782804222845</v>
      </c>
      <c r="T96" s="2">
        <v>3.2116782804222845</v>
      </c>
      <c r="U96" s="52">
        <v>2.9</v>
      </c>
      <c r="V96" s="47"/>
      <c r="W96" s="50">
        <v>243</v>
      </c>
      <c r="X96" s="43">
        <v>1.885588943453977</v>
      </c>
      <c r="Y96" s="43">
        <v>1.885588943453977</v>
      </c>
      <c r="Z96" s="43">
        <v>2.9</v>
      </c>
    </row>
    <row r="97" spans="2:26" x14ac:dyDescent="0.3">
      <c r="B97" s="50">
        <f t="shared" si="3"/>
        <v>244</v>
      </c>
      <c r="C97" s="43">
        <v>2.2999999999999998</v>
      </c>
      <c r="D97" s="43">
        <v>1.8577295991919787</v>
      </c>
      <c r="E97" s="47">
        <f t="shared" si="2"/>
        <v>5.9799999999999995</v>
      </c>
      <c r="F97" s="47">
        <v>0</v>
      </c>
      <c r="H97" s="50">
        <v>244</v>
      </c>
      <c r="I97" s="45">
        <v>1.3569979336041118</v>
      </c>
      <c r="J97" s="43">
        <v>1.3569979336041118</v>
      </c>
      <c r="K97" s="27">
        <v>2.2999999999999998</v>
      </c>
      <c r="M97" s="50">
        <v>244</v>
      </c>
      <c r="N97" s="43">
        <v>1.2549381336790457</v>
      </c>
      <c r="O97" s="27">
        <v>1.2549381336790457</v>
      </c>
      <c r="P97" s="44">
        <v>2.2999999999999998</v>
      </c>
      <c r="Q97" s="49"/>
      <c r="R97" s="50">
        <v>244</v>
      </c>
      <c r="S97" s="2">
        <v>0.73898336569954037</v>
      </c>
      <c r="T97" s="2">
        <v>0.73898336569954037</v>
      </c>
      <c r="U97" s="52">
        <v>2.2999999999999998</v>
      </c>
      <c r="V97" s="47"/>
      <c r="W97" s="50">
        <v>244</v>
      </c>
      <c r="X97" s="43">
        <v>1.2545902085266969</v>
      </c>
      <c r="Y97" s="43">
        <v>1.2545902085266969</v>
      </c>
      <c r="Z97" s="43">
        <v>2.2999999999999998</v>
      </c>
    </row>
    <row r="98" spans="2:26" x14ac:dyDescent="0.3">
      <c r="B98" s="50">
        <f t="shared" si="3"/>
        <v>245</v>
      </c>
      <c r="C98" s="43">
        <v>2.2000000000000002</v>
      </c>
      <c r="D98" s="43">
        <v>0.74446809660487545</v>
      </c>
      <c r="E98" s="47">
        <f t="shared" si="2"/>
        <v>5.7200000000000006</v>
      </c>
      <c r="F98" s="47">
        <v>0</v>
      </c>
      <c r="H98" s="50">
        <v>245</v>
      </c>
      <c r="I98" s="45">
        <v>1.6576866809470021</v>
      </c>
      <c r="J98" s="43">
        <v>1.6576866809470021</v>
      </c>
      <c r="K98" s="27">
        <v>2.2000000000000002</v>
      </c>
      <c r="M98" s="50">
        <v>245</v>
      </c>
      <c r="N98" s="43">
        <v>0.71774899671406989</v>
      </c>
      <c r="O98" s="27">
        <v>0.71774899671406989</v>
      </c>
      <c r="P98" s="44">
        <v>2.2000000000000002</v>
      </c>
      <c r="Q98" s="49"/>
      <c r="R98" s="50">
        <v>245</v>
      </c>
      <c r="S98" s="2">
        <v>1.6576866809470021</v>
      </c>
      <c r="T98" s="2">
        <v>1.6576866809470021</v>
      </c>
      <c r="U98" s="52">
        <v>2.2000000000000002</v>
      </c>
      <c r="V98" s="47"/>
      <c r="W98" s="50">
        <v>245</v>
      </c>
      <c r="X98" s="43">
        <v>1.7436242062807372</v>
      </c>
      <c r="Y98" s="43">
        <v>1.7436242062807372</v>
      </c>
      <c r="Z98" s="43">
        <v>2.2000000000000002</v>
      </c>
    </row>
    <row r="99" spans="2:26" x14ac:dyDescent="0.3">
      <c r="B99" s="50">
        <f t="shared" si="3"/>
        <v>246</v>
      </c>
      <c r="C99" s="43">
        <v>2.4</v>
      </c>
      <c r="D99" s="43">
        <v>1.0034635934750769</v>
      </c>
      <c r="E99" s="47">
        <f t="shared" si="2"/>
        <v>6.24</v>
      </c>
      <c r="F99" s="47">
        <v>0</v>
      </c>
      <c r="H99" s="50">
        <v>246</v>
      </c>
      <c r="I99" s="45">
        <v>0.97582315957238519</v>
      </c>
      <c r="J99" s="43">
        <v>0.97582315957238519</v>
      </c>
      <c r="K99" s="27">
        <v>2.4</v>
      </c>
      <c r="M99" s="50">
        <v>246</v>
      </c>
      <c r="N99" s="43">
        <v>1.0424807135259277</v>
      </c>
      <c r="O99" s="27">
        <v>1.0424807135259277</v>
      </c>
      <c r="P99" s="44">
        <v>2.4</v>
      </c>
      <c r="Q99" s="49"/>
      <c r="R99" s="50">
        <v>246</v>
      </c>
      <c r="S99" s="2">
        <v>1.2381856336475292</v>
      </c>
      <c r="T99" s="2">
        <v>1.2381856336475292</v>
      </c>
      <c r="U99" s="52">
        <v>2.4</v>
      </c>
      <c r="V99" s="47"/>
      <c r="W99" s="50">
        <v>246</v>
      </c>
      <c r="X99" s="43">
        <v>1.3392971829700626</v>
      </c>
      <c r="Y99" s="43">
        <v>1.3392971829700626</v>
      </c>
      <c r="Z99" s="43">
        <v>2.4</v>
      </c>
    </row>
    <row r="100" spans="2:26" x14ac:dyDescent="0.3">
      <c r="B100" s="50">
        <f t="shared" si="3"/>
        <v>247</v>
      </c>
      <c r="C100" s="43">
        <v>2.6</v>
      </c>
      <c r="D100" s="43">
        <v>0.86870510419017077</v>
      </c>
      <c r="E100" s="47">
        <f t="shared" si="2"/>
        <v>6.7600000000000007</v>
      </c>
      <c r="F100" s="47">
        <v>0</v>
      </c>
      <c r="H100" s="50">
        <v>247</v>
      </c>
      <c r="I100" s="45">
        <v>1.3154143625476955</v>
      </c>
      <c r="J100" s="43">
        <v>1.3154143625476955</v>
      </c>
      <c r="K100" s="27">
        <v>2.6</v>
      </c>
      <c r="M100" s="50">
        <v>247</v>
      </c>
      <c r="N100" s="43">
        <v>1.8575775394507263</v>
      </c>
      <c r="O100" s="27">
        <v>1.8575775394507263</v>
      </c>
      <c r="P100" s="44">
        <v>2.6</v>
      </c>
      <c r="Q100" s="49"/>
      <c r="R100" s="50">
        <v>247</v>
      </c>
      <c r="S100" s="2">
        <v>1.6560564672615434</v>
      </c>
      <c r="T100" s="2">
        <v>1.6560564672615434</v>
      </c>
      <c r="U100" s="52">
        <v>2.6</v>
      </c>
      <c r="V100" s="47"/>
      <c r="W100" s="50">
        <v>247</v>
      </c>
      <c r="X100" s="43">
        <v>0.79605678958852499</v>
      </c>
      <c r="Y100" s="43">
        <v>0.79605678958852499</v>
      </c>
      <c r="Z100" s="43">
        <v>2.6</v>
      </c>
    </row>
    <row r="101" spans="2:26" x14ac:dyDescent="0.3">
      <c r="B101" s="50">
        <f t="shared" si="3"/>
        <v>248</v>
      </c>
      <c r="C101" s="43">
        <v>3.5</v>
      </c>
      <c r="D101" s="43">
        <v>1.5060433819654784</v>
      </c>
      <c r="E101" s="47">
        <f t="shared" si="2"/>
        <v>9.1</v>
      </c>
      <c r="F101" s="47">
        <v>0</v>
      </c>
      <c r="H101" s="50">
        <v>248</v>
      </c>
      <c r="I101" s="45">
        <v>1.6924324060155687</v>
      </c>
      <c r="J101" s="43">
        <v>1.6924324060155687</v>
      </c>
      <c r="K101" s="27">
        <v>3.5</v>
      </c>
      <c r="M101" s="50">
        <v>248</v>
      </c>
      <c r="N101" s="43">
        <v>1.5060433819654784</v>
      </c>
      <c r="O101" s="27">
        <v>1.5060433819654784</v>
      </c>
      <c r="P101" s="44">
        <v>3.5</v>
      </c>
      <c r="Q101" s="49"/>
      <c r="R101" s="50">
        <v>248</v>
      </c>
      <c r="S101" s="2">
        <v>1.4653767347235047</v>
      </c>
      <c r="T101" s="2">
        <v>1.4653767347235047</v>
      </c>
      <c r="U101" s="52">
        <v>3.5</v>
      </c>
      <c r="V101" s="47"/>
      <c r="W101" s="50">
        <v>248</v>
      </c>
      <c r="X101" s="43">
        <v>1.0432719763236586</v>
      </c>
      <c r="Y101" s="43">
        <v>1.0432719763236586</v>
      </c>
      <c r="Z101" s="43">
        <v>3.5</v>
      </c>
    </row>
    <row r="102" spans="2:26" x14ac:dyDescent="0.3">
      <c r="B102" s="50">
        <f t="shared" si="3"/>
        <v>249</v>
      </c>
      <c r="C102" s="43">
        <v>2.4</v>
      </c>
      <c r="D102" s="43">
        <v>1.1073295341288063</v>
      </c>
      <c r="E102" s="47">
        <f t="shared" si="2"/>
        <v>6.24</v>
      </c>
      <c r="F102" s="47">
        <v>0</v>
      </c>
      <c r="H102" s="50">
        <v>249</v>
      </c>
      <c r="I102" s="45">
        <v>1.4520118643125315</v>
      </c>
      <c r="J102" s="43">
        <v>1.4520118643125315</v>
      </c>
      <c r="K102" s="27">
        <v>2.4</v>
      </c>
      <c r="M102" s="50">
        <v>249</v>
      </c>
      <c r="N102" s="43">
        <v>1.4520118643125315</v>
      </c>
      <c r="O102" s="27">
        <v>1.4520118643125315</v>
      </c>
      <c r="P102" s="44">
        <v>2.4</v>
      </c>
      <c r="Q102" s="49"/>
      <c r="R102" s="50">
        <v>249</v>
      </c>
      <c r="S102" s="2">
        <v>1.4520118643125315</v>
      </c>
      <c r="T102" s="2">
        <v>1.4520118643125315</v>
      </c>
      <c r="U102" s="52">
        <v>2.4</v>
      </c>
      <c r="V102" s="47"/>
      <c r="W102" s="50">
        <v>249</v>
      </c>
      <c r="X102" s="43">
        <v>1.8650959570636643</v>
      </c>
      <c r="Y102" s="43">
        <v>1.8650959570636643</v>
      </c>
      <c r="Z102" s="43">
        <v>2.4</v>
      </c>
    </row>
    <row r="103" spans="2:26" x14ac:dyDescent="0.3">
      <c r="B103" s="50">
        <f t="shared" si="3"/>
        <v>250</v>
      </c>
      <c r="C103" s="43">
        <v>2</v>
      </c>
      <c r="D103" s="43">
        <v>1.9147900938309788</v>
      </c>
      <c r="E103" s="47">
        <f t="shared" si="2"/>
        <v>5.2</v>
      </c>
      <c r="F103" s="47">
        <v>1.3</v>
      </c>
      <c r="H103" s="50">
        <v>250</v>
      </c>
      <c r="I103" s="45">
        <v>2.2587075503384999</v>
      </c>
      <c r="J103" s="43">
        <v>2.2587075503384999</v>
      </c>
      <c r="K103" s="27">
        <v>2</v>
      </c>
      <c r="M103" s="50">
        <v>250</v>
      </c>
      <c r="N103" s="43">
        <v>2.6489815642379755</v>
      </c>
      <c r="O103" s="27">
        <v>2.6489815642379755</v>
      </c>
      <c r="P103" s="44">
        <v>2</v>
      </c>
      <c r="Q103" s="49"/>
      <c r="R103" s="50">
        <v>250</v>
      </c>
      <c r="S103" s="2">
        <v>2.6489815642379755</v>
      </c>
      <c r="T103" s="2">
        <v>2.6489815642379755</v>
      </c>
      <c r="U103" s="52">
        <v>2</v>
      </c>
      <c r="V103" s="47"/>
      <c r="W103" s="50">
        <v>250</v>
      </c>
      <c r="X103" s="43">
        <v>2.1780991311092488</v>
      </c>
      <c r="Y103" s="43">
        <v>2.1780991311092488</v>
      </c>
      <c r="Z103" s="43">
        <v>2</v>
      </c>
    </row>
    <row r="104" spans="2:26" x14ac:dyDescent="0.3">
      <c r="B104" s="50">
        <f t="shared" si="3"/>
        <v>251</v>
      </c>
      <c r="C104" s="43">
        <v>3</v>
      </c>
      <c r="D104" s="43">
        <v>2.8080895882054926</v>
      </c>
      <c r="E104" s="47">
        <f t="shared" si="2"/>
        <v>7.8000000000000007</v>
      </c>
      <c r="F104" s="47">
        <v>0</v>
      </c>
      <c r="H104" s="50">
        <v>251</v>
      </c>
      <c r="I104" s="45">
        <v>2.8897169951306774</v>
      </c>
      <c r="J104" s="43">
        <v>2.8897169951306774</v>
      </c>
      <c r="K104" s="27">
        <v>3</v>
      </c>
      <c r="M104" s="50">
        <v>251</v>
      </c>
      <c r="N104" s="43">
        <v>2.746267228184931</v>
      </c>
      <c r="O104" s="27">
        <v>2.746267228184931</v>
      </c>
      <c r="P104" s="44">
        <v>3</v>
      </c>
      <c r="Q104" s="49"/>
      <c r="R104" s="50">
        <v>251</v>
      </c>
      <c r="S104" s="2">
        <v>3.0846246077193755</v>
      </c>
      <c r="T104" s="2">
        <v>3.0846246077193755</v>
      </c>
      <c r="U104" s="52">
        <v>3</v>
      </c>
      <c r="V104" s="47"/>
      <c r="W104" s="50">
        <v>251</v>
      </c>
      <c r="X104" s="43">
        <v>2.2684881205410377</v>
      </c>
      <c r="Y104" s="43">
        <v>2.2684881205410377</v>
      </c>
      <c r="Z104" s="43">
        <v>3</v>
      </c>
    </row>
    <row r="105" spans="2:26" x14ac:dyDescent="0.3">
      <c r="B105" s="50">
        <f t="shared" si="3"/>
        <v>252</v>
      </c>
      <c r="C105" s="43">
        <v>3</v>
      </c>
      <c r="D105" s="43">
        <v>3.4052717420086771</v>
      </c>
      <c r="E105" s="47">
        <f t="shared" si="2"/>
        <v>7.8000000000000007</v>
      </c>
      <c r="F105" s="47">
        <v>0</v>
      </c>
      <c r="H105" s="50">
        <v>252</v>
      </c>
      <c r="I105" s="45">
        <v>3.4052717420086771</v>
      </c>
      <c r="J105" s="43">
        <v>3.4052717420086771</v>
      </c>
      <c r="K105" s="27">
        <v>3</v>
      </c>
      <c r="M105" s="50">
        <v>252</v>
      </c>
      <c r="N105" s="43">
        <v>2.7082176063877301</v>
      </c>
      <c r="O105" s="27">
        <v>2.7082176063877301</v>
      </c>
      <c r="P105" s="44">
        <v>3</v>
      </c>
      <c r="Q105" s="49"/>
      <c r="R105" s="50">
        <v>252</v>
      </c>
      <c r="S105" s="2">
        <v>3.3141826443439326</v>
      </c>
      <c r="T105" s="2">
        <v>3.3141826443439326</v>
      </c>
      <c r="U105" s="52">
        <v>3</v>
      </c>
      <c r="V105" s="47"/>
      <c r="W105" s="50">
        <v>252</v>
      </c>
      <c r="X105" s="43">
        <v>3.3141826443439326</v>
      </c>
      <c r="Y105" s="43">
        <v>3.3141826443439326</v>
      </c>
      <c r="Z105" s="43">
        <v>3</v>
      </c>
    </row>
    <row r="106" spans="2:26" x14ac:dyDescent="0.3">
      <c r="B106" s="50">
        <f t="shared" si="3"/>
        <v>253</v>
      </c>
      <c r="C106" s="43">
        <v>3.2</v>
      </c>
      <c r="D106" s="43">
        <v>2.7838416867390481</v>
      </c>
      <c r="E106" s="47">
        <f t="shared" si="2"/>
        <v>8.32</v>
      </c>
      <c r="F106" s="47">
        <v>14.559999999999999</v>
      </c>
      <c r="H106" s="50">
        <v>253</v>
      </c>
      <c r="I106" s="45">
        <v>2.6704776623622966</v>
      </c>
      <c r="J106" s="43">
        <v>2.6704776623622966</v>
      </c>
      <c r="K106" s="27">
        <v>3.2</v>
      </c>
      <c r="M106" s="50">
        <v>253</v>
      </c>
      <c r="N106" s="43">
        <v>2.3843549552079715</v>
      </c>
      <c r="O106" s="27">
        <v>2.3843549552079715</v>
      </c>
      <c r="P106" s="44">
        <v>3.2</v>
      </c>
      <c r="Q106" s="49"/>
      <c r="R106" s="50">
        <v>253</v>
      </c>
      <c r="S106" s="2">
        <v>2.6704776623622966</v>
      </c>
      <c r="T106" s="2">
        <v>2.6704776623622966</v>
      </c>
      <c r="U106" s="52">
        <v>3.2</v>
      </c>
      <c r="V106" s="47"/>
      <c r="W106" s="50">
        <v>253</v>
      </c>
      <c r="X106" s="43">
        <v>2.6704776623622966</v>
      </c>
      <c r="Y106" s="43">
        <v>2.6704776623622966</v>
      </c>
      <c r="Z106" s="43">
        <v>3.2</v>
      </c>
    </row>
    <row r="107" spans="2:26" x14ac:dyDescent="0.3">
      <c r="B107" s="50">
        <f t="shared" si="3"/>
        <v>254</v>
      </c>
      <c r="C107" s="43">
        <v>3.7</v>
      </c>
      <c r="D107" s="43">
        <v>3.6569977025968528</v>
      </c>
      <c r="E107" s="47">
        <f t="shared" si="2"/>
        <v>9.620000000000001</v>
      </c>
      <c r="F107" s="47">
        <v>0.78</v>
      </c>
      <c r="H107" s="50">
        <v>254</v>
      </c>
      <c r="I107" s="45">
        <v>3.6569977025968528</v>
      </c>
      <c r="J107" s="43">
        <v>3.6569977025968528</v>
      </c>
      <c r="K107" s="27">
        <v>3.7</v>
      </c>
      <c r="M107" s="50">
        <v>254</v>
      </c>
      <c r="N107" s="43">
        <v>3.3839241558897104</v>
      </c>
      <c r="O107" s="27">
        <v>3.3839241558897104</v>
      </c>
      <c r="P107" s="44">
        <v>3.7</v>
      </c>
      <c r="Q107" s="49"/>
      <c r="R107" s="50">
        <v>254</v>
      </c>
      <c r="S107" s="2">
        <v>2.5432909672772381</v>
      </c>
      <c r="T107" s="2">
        <v>2.5432909672772381</v>
      </c>
      <c r="U107" s="52">
        <v>3.7</v>
      </c>
      <c r="V107" s="47"/>
      <c r="W107" s="50">
        <v>254</v>
      </c>
      <c r="X107" s="43">
        <v>2.5432909672772381</v>
      </c>
      <c r="Y107" s="43">
        <v>2.5432909672772381</v>
      </c>
      <c r="Z107" s="43">
        <v>3.7</v>
      </c>
    </row>
    <row r="108" spans="2:26" x14ac:dyDescent="0.3">
      <c r="B108" s="50">
        <f t="shared" si="3"/>
        <v>255</v>
      </c>
      <c r="C108" s="43">
        <v>1.8</v>
      </c>
      <c r="D108" s="43">
        <v>0.73326796210591227</v>
      </c>
      <c r="E108" s="47">
        <f t="shared" si="2"/>
        <v>4.6800000000000006</v>
      </c>
      <c r="F108" s="47">
        <v>36.92</v>
      </c>
      <c r="H108" s="50">
        <v>255</v>
      </c>
      <c r="I108" s="45">
        <v>3.642694385254118</v>
      </c>
      <c r="J108" s="43">
        <v>3.642694385254118</v>
      </c>
      <c r="K108" s="27">
        <v>1.8</v>
      </c>
      <c r="M108" s="50">
        <v>255</v>
      </c>
      <c r="N108" s="43">
        <v>3.642694385254118</v>
      </c>
      <c r="O108" s="27">
        <v>3.642694385254118</v>
      </c>
      <c r="P108" s="44">
        <v>1.8</v>
      </c>
      <c r="Q108" s="49"/>
      <c r="R108" s="50">
        <v>255</v>
      </c>
      <c r="S108" s="2">
        <v>1.8977482394028216</v>
      </c>
      <c r="T108" s="2">
        <v>1.8977482394028216</v>
      </c>
      <c r="U108" s="52">
        <v>1.8</v>
      </c>
      <c r="V108" s="47"/>
      <c r="W108" s="50">
        <v>255</v>
      </c>
      <c r="X108" s="43">
        <v>1.8977482394028216</v>
      </c>
      <c r="Y108" s="43">
        <v>1.8977482394028216</v>
      </c>
      <c r="Z108" s="43">
        <v>1.8</v>
      </c>
    </row>
    <row r="109" spans="2:26" x14ac:dyDescent="0.3">
      <c r="B109" s="50">
        <f t="shared" si="3"/>
        <v>256</v>
      </c>
      <c r="C109" s="43">
        <v>3.5</v>
      </c>
      <c r="D109" s="43">
        <v>1.8751923615156325</v>
      </c>
      <c r="E109" s="47">
        <f t="shared" si="2"/>
        <v>9.1</v>
      </c>
      <c r="F109" s="47">
        <v>0</v>
      </c>
      <c r="H109" s="50">
        <v>256</v>
      </c>
      <c r="I109" s="45">
        <v>1.720551713195124</v>
      </c>
      <c r="J109" s="43">
        <v>1.720551713195124</v>
      </c>
      <c r="K109" s="27">
        <v>3.5</v>
      </c>
      <c r="M109" s="50">
        <v>256</v>
      </c>
      <c r="N109" s="43">
        <v>3.5298018571052503</v>
      </c>
      <c r="O109" s="27">
        <v>3.5298018571052503</v>
      </c>
      <c r="P109" s="44">
        <v>3.5</v>
      </c>
      <c r="Q109" s="49"/>
      <c r="R109" s="50">
        <v>256</v>
      </c>
      <c r="S109" s="2">
        <v>1.5509248215727534</v>
      </c>
      <c r="T109" s="2">
        <v>1.5509248215727534</v>
      </c>
      <c r="U109" s="52">
        <v>3.5</v>
      </c>
      <c r="V109" s="47"/>
      <c r="W109" s="50">
        <v>256</v>
      </c>
      <c r="X109" s="43">
        <v>1.8798894618810291</v>
      </c>
      <c r="Y109" s="43">
        <v>1.8798894618810291</v>
      </c>
      <c r="Z109" s="43">
        <v>3.5</v>
      </c>
    </row>
    <row r="110" spans="2:26" x14ac:dyDescent="0.3">
      <c r="B110" s="50">
        <f t="shared" si="3"/>
        <v>257</v>
      </c>
      <c r="C110" s="43">
        <v>3.6</v>
      </c>
      <c r="D110" s="43">
        <v>3.3125256877768465</v>
      </c>
      <c r="E110" s="47">
        <f t="shared" si="2"/>
        <v>9.3600000000000012</v>
      </c>
      <c r="F110" s="47">
        <v>25.740000000000002</v>
      </c>
      <c r="H110" s="50">
        <v>257</v>
      </c>
      <c r="I110" s="45">
        <v>2.9027312059269623</v>
      </c>
      <c r="J110" s="43">
        <v>2.9027312059269623</v>
      </c>
      <c r="K110" s="27">
        <v>3.6</v>
      </c>
      <c r="M110" s="50">
        <v>257</v>
      </c>
      <c r="N110" s="43">
        <v>2.7808066430305298</v>
      </c>
      <c r="O110" s="27">
        <v>2.7808066430305298</v>
      </c>
      <c r="P110" s="44">
        <v>3.6</v>
      </c>
      <c r="Q110" s="49"/>
      <c r="R110" s="50">
        <v>257</v>
      </c>
      <c r="S110" s="2">
        <v>2.9027312059269623</v>
      </c>
      <c r="T110" s="2">
        <v>2.9027312059269623</v>
      </c>
      <c r="U110" s="52">
        <v>3.6</v>
      </c>
      <c r="V110" s="47"/>
      <c r="W110" s="50">
        <v>257</v>
      </c>
      <c r="X110" s="43">
        <v>1.8097413281792698</v>
      </c>
      <c r="Y110" s="43">
        <v>1.8097413281792698</v>
      </c>
      <c r="Z110" s="43">
        <v>3.6</v>
      </c>
    </row>
    <row r="111" spans="2:26" x14ac:dyDescent="0.3">
      <c r="B111" s="50">
        <f t="shared" si="3"/>
        <v>258</v>
      </c>
      <c r="C111" s="43">
        <v>3.4</v>
      </c>
      <c r="D111" s="43">
        <v>2.5051432383858505</v>
      </c>
      <c r="E111" s="47">
        <f t="shared" si="2"/>
        <v>8.84</v>
      </c>
      <c r="F111" s="47">
        <v>26.52</v>
      </c>
      <c r="H111" s="50">
        <v>258</v>
      </c>
      <c r="I111" s="45">
        <v>4.0141961123422973</v>
      </c>
      <c r="J111" s="43">
        <v>4.0141961123422973</v>
      </c>
      <c r="K111" s="27">
        <v>3.4</v>
      </c>
      <c r="M111" s="50">
        <v>258</v>
      </c>
      <c r="N111" s="43">
        <v>1.9140854224540675</v>
      </c>
      <c r="O111" s="27">
        <v>1.9140854224540675</v>
      </c>
      <c r="P111" s="44">
        <v>3.4</v>
      </c>
      <c r="Q111" s="49"/>
      <c r="R111" s="50">
        <v>258</v>
      </c>
      <c r="S111" s="2">
        <v>3.0189231449842127</v>
      </c>
      <c r="T111" s="2">
        <v>3.0189231449842127</v>
      </c>
      <c r="U111" s="52">
        <v>3.4</v>
      </c>
      <c r="V111" s="47"/>
      <c r="W111" s="50">
        <v>258</v>
      </c>
      <c r="X111" s="43">
        <v>1.9140642408856887</v>
      </c>
      <c r="Y111" s="43">
        <v>1.9140642408856887</v>
      </c>
      <c r="Z111" s="43">
        <v>3.4</v>
      </c>
    </row>
    <row r="112" spans="2:26" x14ac:dyDescent="0.3">
      <c r="B112" s="50">
        <f t="shared" si="3"/>
        <v>259</v>
      </c>
      <c r="C112" s="43">
        <v>2.2000000000000002</v>
      </c>
      <c r="D112" s="43">
        <v>0.48490287989604813</v>
      </c>
      <c r="E112" s="47">
        <f t="shared" si="2"/>
        <v>5.7200000000000006</v>
      </c>
      <c r="F112" s="47">
        <v>17.940000000000001</v>
      </c>
      <c r="H112" s="50">
        <v>259</v>
      </c>
      <c r="I112" s="45">
        <v>0.8979096503660573</v>
      </c>
      <c r="J112" s="43">
        <v>0.8979096503660573</v>
      </c>
      <c r="K112" s="27">
        <v>2.2000000000000002</v>
      </c>
      <c r="M112" s="50">
        <v>259</v>
      </c>
      <c r="N112" s="43">
        <v>2.0749329483894363</v>
      </c>
      <c r="O112" s="27">
        <v>2.0749329483894363</v>
      </c>
      <c r="P112" s="44">
        <v>2.2000000000000002</v>
      </c>
      <c r="Q112" s="49"/>
      <c r="R112" s="50">
        <v>259</v>
      </c>
      <c r="S112" s="2">
        <v>2.5212581902128015</v>
      </c>
      <c r="T112" s="2">
        <v>2.5212581902128015</v>
      </c>
      <c r="U112" s="52">
        <v>2.2000000000000002</v>
      </c>
      <c r="V112" s="47"/>
      <c r="W112" s="50">
        <v>259</v>
      </c>
      <c r="X112" s="43">
        <v>2.0743044839046534</v>
      </c>
      <c r="Y112" s="43">
        <v>2.0743044839046534</v>
      </c>
      <c r="Z112" s="43">
        <v>2.2000000000000002</v>
      </c>
    </row>
    <row r="113" spans="2:26" x14ac:dyDescent="0.3">
      <c r="B113" s="50">
        <f t="shared" si="3"/>
        <v>260</v>
      </c>
      <c r="C113" s="43">
        <v>3.4</v>
      </c>
      <c r="D113" s="43">
        <v>2.5083522735873061</v>
      </c>
      <c r="E113" s="47">
        <f t="shared" si="2"/>
        <v>8.84</v>
      </c>
      <c r="F113" s="47">
        <v>26.52</v>
      </c>
      <c r="H113" s="50">
        <v>260</v>
      </c>
      <c r="I113" s="45">
        <v>0.57965458731963948</v>
      </c>
      <c r="J113" s="43">
        <v>0.57965458731963948</v>
      </c>
      <c r="K113" s="27">
        <v>3.4</v>
      </c>
      <c r="M113" s="50">
        <v>260</v>
      </c>
      <c r="N113" s="43">
        <v>1.699327072365852</v>
      </c>
      <c r="O113" s="27">
        <v>1.699327072365852</v>
      </c>
      <c r="P113" s="44">
        <v>3.4</v>
      </c>
      <c r="Q113" s="49"/>
      <c r="R113" s="50">
        <v>260</v>
      </c>
      <c r="S113" s="2">
        <v>1.699327072365852</v>
      </c>
      <c r="T113" s="2">
        <v>1.699327072365852</v>
      </c>
      <c r="U113" s="52">
        <v>3.4</v>
      </c>
      <c r="V113" s="47"/>
      <c r="W113" s="50">
        <v>260</v>
      </c>
      <c r="X113" s="43">
        <v>1.8917538861382113</v>
      </c>
      <c r="Y113" s="43">
        <v>1.8917538861382113</v>
      </c>
      <c r="Z113" s="43">
        <v>3.4</v>
      </c>
    </row>
    <row r="114" spans="2:26" x14ac:dyDescent="0.3">
      <c r="B114" s="50">
        <f t="shared" si="3"/>
        <v>261</v>
      </c>
      <c r="C114" s="43">
        <v>3.3</v>
      </c>
      <c r="D114" s="43">
        <v>1.5080216365009116</v>
      </c>
      <c r="E114" s="47">
        <f t="shared" si="2"/>
        <v>8.58</v>
      </c>
      <c r="F114" s="47">
        <v>98.28</v>
      </c>
      <c r="H114" s="50">
        <v>261</v>
      </c>
      <c r="I114" s="45">
        <v>0.87053611796933317</v>
      </c>
      <c r="J114" s="43">
        <v>0.87053611796933317</v>
      </c>
      <c r="K114" s="27">
        <v>3.3</v>
      </c>
      <c r="M114" s="50">
        <v>261</v>
      </c>
      <c r="N114" s="43">
        <v>0.87053611796933317</v>
      </c>
      <c r="O114" s="27">
        <v>0.87053611796933317</v>
      </c>
      <c r="P114" s="44">
        <v>3.3</v>
      </c>
      <c r="Q114" s="49"/>
      <c r="R114" s="50">
        <v>261</v>
      </c>
      <c r="S114" s="2">
        <v>0.87053611796933317</v>
      </c>
      <c r="T114" s="2">
        <v>0.87053611796933317</v>
      </c>
      <c r="U114" s="52">
        <v>3.3</v>
      </c>
      <c r="V114" s="47"/>
      <c r="W114" s="50">
        <v>261</v>
      </c>
      <c r="X114" s="43">
        <v>2.4185687247882628</v>
      </c>
      <c r="Y114" s="43">
        <v>2.4185687247882628</v>
      </c>
      <c r="Z114" s="43">
        <v>3.3</v>
      </c>
    </row>
    <row r="115" spans="2:26" x14ac:dyDescent="0.3">
      <c r="B115" s="50">
        <f t="shared" si="3"/>
        <v>262</v>
      </c>
      <c r="C115" s="43">
        <v>3.1</v>
      </c>
      <c r="D115" s="43">
        <v>0.55722767092875802</v>
      </c>
      <c r="E115" s="47">
        <f t="shared" si="2"/>
        <v>8.06</v>
      </c>
      <c r="F115" s="47">
        <v>1.3</v>
      </c>
      <c r="H115" s="50">
        <v>262</v>
      </c>
      <c r="I115" s="45">
        <v>1.552405129026643</v>
      </c>
      <c r="J115" s="43">
        <v>1.552405129026643</v>
      </c>
      <c r="K115" s="27">
        <v>3.1</v>
      </c>
      <c r="M115" s="50">
        <v>262</v>
      </c>
      <c r="N115" s="43">
        <v>1.156252640436134</v>
      </c>
      <c r="O115" s="27">
        <v>1.156252640436134</v>
      </c>
      <c r="P115" s="44">
        <v>3.1</v>
      </c>
      <c r="Q115" s="49"/>
      <c r="R115" s="50">
        <v>262</v>
      </c>
      <c r="S115" s="2">
        <v>1.156252640436134</v>
      </c>
      <c r="T115" s="2">
        <v>1.156252640436134</v>
      </c>
      <c r="U115" s="52">
        <v>3.1</v>
      </c>
      <c r="V115" s="47"/>
      <c r="W115" s="50">
        <v>262</v>
      </c>
      <c r="X115" s="43">
        <v>1.6960276190084567</v>
      </c>
      <c r="Y115" s="43">
        <v>1.6960276190084567</v>
      </c>
      <c r="Z115" s="43">
        <v>3.1</v>
      </c>
    </row>
    <row r="116" spans="2:26" x14ac:dyDescent="0.3">
      <c r="B116" s="50">
        <f t="shared" si="3"/>
        <v>263</v>
      </c>
      <c r="C116" s="43">
        <v>3.4</v>
      </c>
      <c r="D116" s="43">
        <v>2.808384696100493</v>
      </c>
      <c r="E116" s="47">
        <f t="shared" si="2"/>
        <v>8.84</v>
      </c>
      <c r="F116" s="47">
        <v>0</v>
      </c>
      <c r="H116" s="50">
        <v>263</v>
      </c>
      <c r="I116" s="45">
        <v>1.9985031095211168</v>
      </c>
      <c r="J116" s="43">
        <v>1.9985031095211168</v>
      </c>
      <c r="K116" s="27">
        <v>3.4</v>
      </c>
      <c r="M116" s="50">
        <v>263</v>
      </c>
      <c r="N116" s="43">
        <v>3.2121835670633465</v>
      </c>
      <c r="O116" s="27">
        <v>3.2121835670633465</v>
      </c>
      <c r="P116" s="44">
        <v>3.4</v>
      </c>
      <c r="Q116" s="49"/>
      <c r="R116" s="50">
        <v>263</v>
      </c>
      <c r="S116" s="2">
        <v>2.1004361405312042</v>
      </c>
      <c r="T116" s="2">
        <v>2.1004361405312042</v>
      </c>
      <c r="U116" s="52">
        <v>3.4</v>
      </c>
      <c r="V116" s="47"/>
      <c r="W116" s="50">
        <v>263</v>
      </c>
      <c r="X116" s="43">
        <v>2.0010182840895996</v>
      </c>
      <c r="Y116" s="43">
        <v>2.0010182840895996</v>
      </c>
      <c r="Z116" s="43">
        <v>3.4</v>
      </c>
    </row>
    <row r="117" spans="2:26" x14ac:dyDescent="0.3">
      <c r="B117" s="50">
        <f t="shared" si="3"/>
        <v>264</v>
      </c>
      <c r="C117" s="43">
        <v>4.0999999999999996</v>
      </c>
      <c r="D117" s="43">
        <v>0.88526172579693141</v>
      </c>
      <c r="E117" s="47">
        <f t="shared" si="2"/>
        <v>10.66</v>
      </c>
      <c r="F117" s="47">
        <v>0</v>
      </c>
      <c r="H117" s="50">
        <v>264</v>
      </c>
      <c r="I117" s="45">
        <v>3.2082028422160205</v>
      </c>
      <c r="J117" s="43">
        <v>3.2082028422160205</v>
      </c>
      <c r="K117" s="27">
        <v>4.0999999999999996</v>
      </c>
      <c r="M117" s="50">
        <v>264</v>
      </c>
      <c r="N117" s="43">
        <v>0.91163945643867417</v>
      </c>
      <c r="O117" s="27">
        <v>0.91163945643867417</v>
      </c>
      <c r="P117" s="44">
        <v>4.0999999999999996</v>
      </c>
      <c r="Q117" s="49"/>
      <c r="R117" s="50">
        <v>264</v>
      </c>
      <c r="S117" s="2">
        <v>3.0859728303870027</v>
      </c>
      <c r="T117" s="2">
        <v>3.0859728303870027</v>
      </c>
      <c r="U117" s="52">
        <v>4.0999999999999996</v>
      </c>
      <c r="V117" s="47"/>
      <c r="W117" s="50">
        <v>264</v>
      </c>
      <c r="X117" s="43">
        <v>2.4387602716663266</v>
      </c>
      <c r="Y117" s="43">
        <v>2.4387602716663266</v>
      </c>
      <c r="Z117" s="43">
        <v>4.0999999999999996</v>
      </c>
    </row>
    <row r="118" spans="2:26" x14ac:dyDescent="0.3">
      <c r="B118" s="50">
        <f t="shared" si="3"/>
        <v>265</v>
      </c>
      <c r="C118" s="43">
        <v>3.2</v>
      </c>
      <c r="D118" s="43">
        <v>1.0363637996812054</v>
      </c>
      <c r="E118" s="47">
        <f t="shared" si="2"/>
        <v>8.32</v>
      </c>
      <c r="F118" s="47">
        <v>12.48</v>
      </c>
      <c r="H118" s="50">
        <v>265</v>
      </c>
      <c r="I118" s="45">
        <v>0.97678594120060724</v>
      </c>
      <c r="J118" s="43">
        <v>0.97678594120060724</v>
      </c>
      <c r="K118" s="27">
        <v>3.2</v>
      </c>
      <c r="M118" s="50">
        <v>265</v>
      </c>
      <c r="N118" s="43">
        <v>1.0076643126318809</v>
      </c>
      <c r="O118" s="27">
        <v>1.0076643126318809</v>
      </c>
      <c r="P118" s="44">
        <v>3.2</v>
      </c>
      <c r="Q118" s="49"/>
      <c r="R118" s="50">
        <v>265</v>
      </c>
      <c r="S118" s="2">
        <v>0.97678594120060724</v>
      </c>
      <c r="T118" s="2">
        <v>0.97678594120060724</v>
      </c>
      <c r="U118" s="52">
        <v>3.2</v>
      </c>
      <c r="V118" s="47"/>
      <c r="W118" s="50">
        <v>265</v>
      </c>
      <c r="X118" s="43">
        <v>1.9052537260358209</v>
      </c>
      <c r="Y118" s="43">
        <v>1.9052537260358209</v>
      </c>
      <c r="Z118" s="43">
        <v>3.2</v>
      </c>
    </row>
    <row r="119" spans="2:26" x14ac:dyDescent="0.3">
      <c r="B119" s="50">
        <f t="shared" si="3"/>
        <v>266</v>
      </c>
      <c r="C119" s="43">
        <v>2.8</v>
      </c>
      <c r="D119" s="43">
        <v>0.49975610939878889</v>
      </c>
      <c r="E119" s="47">
        <f t="shared" si="2"/>
        <v>7.2799999999999994</v>
      </c>
      <c r="F119" s="47">
        <v>0.78</v>
      </c>
      <c r="H119" s="50">
        <v>266</v>
      </c>
      <c r="I119" s="45">
        <v>0.39911242725351298</v>
      </c>
      <c r="J119" s="43">
        <v>0.39911242725351298</v>
      </c>
      <c r="K119" s="27">
        <v>2.8</v>
      </c>
      <c r="M119" s="50">
        <v>266</v>
      </c>
      <c r="N119" s="43">
        <v>0.68894519064213655</v>
      </c>
      <c r="O119" s="27">
        <v>0.68894519064213655</v>
      </c>
      <c r="P119" s="44">
        <v>2.8</v>
      </c>
      <c r="Q119" s="49"/>
      <c r="R119" s="50">
        <v>266</v>
      </c>
      <c r="S119" s="2">
        <v>0.66693737841652467</v>
      </c>
      <c r="T119" s="2">
        <v>0.66693737841652467</v>
      </c>
      <c r="U119" s="52">
        <v>2.8</v>
      </c>
      <c r="V119" s="47"/>
      <c r="W119" s="50">
        <v>266</v>
      </c>
      <c r="X119" s="43">
        <v>1.4312438073907567</v>
      </c>
      <c r="Y119" s="43">
        <v>1.4312438073907567</v>
      </c>
      <c r="Z119" s="43">
        <v>2.8</v>
      </c>
    </row>
    <row r="120" spans="2:26" x14ac:dyDescent="0.3">
      <c r="B120" s="50">
        <f t="shared" si="3"/>
        <v>267</v>
      </c>
      <c r="C120" s="43">
        <v>2.6</v>
      </c>
      <c r="D120" s="43">
        <v>2.3947002189722064</v>
      </c>
      <c r="E120" s="47">
        <f t="shared" si="2"/>
        <v>6.7600000000000007</v>
      </c>
      <c r="F120" s="47">
        <v>34.32</v>
      </c>
      <c r="H120" s="50">
        <v>267</v>
      </c>
      <c r="I120" s="45">
        <v>2.9241741285098986</v>
      </c>
      <c r="J120" s="43">
        <v>2.9241741285098986</v>
      </c>
      <c r="K120" s="27">
        <v>2.6</v>
      </c>
      <c r="M120" s="50">
        <v>267</v>
      </c>
      <c r="N120" s="43">
        <v>2.9241741285098986</v>
      </c>
      <c r="O120" s="27">
        <v>2.9241741285098986</v>
      </c>
      <c r="P120" s="44">
        <v>2.6</v>
      </c>
      <c r="Q120" s="49"/>
      <c r="R120" s="50">
        <v>267</v>
      </c>
      <c r="S120" s="2">
        <v>1.0908020124021587</v>
      </c>
      <c r="T120" s="2">
        <v>1.0908020124021587</v>
      </c>
      <c r="U120" s="52">
        <v>2.6</v>
      </c>
      <c r="V120" s="47"/>
      <c r="W120" s="50">
        <v>267</v>
      </c>
      <c r="X120" s="43">
        <v>0.87893149464625997</v>
      </c>
      <c r="Y120" s="43">
        <v>0.87893149464625997</v>
      </c>
      <c r="Z120" s="43">
        <v>2.6</v>
      </c>
    </row>
    <row r="121" spans="2:26" x14ac:dyDescent="0.3">
      <c r="B121" s="50">
        <f t="shared" si="3"/>
        <v>268</v>
      </c>
      <c r="C121" s="43">
        <v>2.6</v>
      </c>
      <c r="D121" s="43">
        <v>1.8801825357823343</v>
      </c>
      <c r="E121" s="47">
        <f t="shared" si="2"/>
        <v>6.7600000000000007</v>
      </c>
      <c r="F121" s="47">
        <v>73.84</v>
      </c>
      <c r="H121" s="50">
        <v>268</v>
      </c>
      <c r="I121" s="45">
        <v>2.6367002507992381</v>
      </c>
      <c r="J121" s="43">
        <v>2.6367002507992381</v>
      </c>
      <c r="K121" s="27">
        <v>2.6</v>
      </c>
      <c r="M121" s="50">
        <v>268</v>
      </c>
      <c r="N121" s="43">
        <v>3.03813055147261</v>
      </c>
      <c r="O121" s="27">
        <v>3.03813055147261</v>
      </c>
      <c r="P121" s="44">
        <v>2.6</v>
      </c>
      <c r="Q121" s="49"/>
      <c r="R121" s="50">
        <v>268</v>
      </c>
      <c r="S121" s="2">
        <v>1.9670715174729476</v>
      </c>
      <c r="T121" s="2">
        <v>1.9670715174729476</v>
      </c>
      <c r="U121" s="52">
        <v>2.6</v>
      </c>
      <c r="V121" s="47"/>
      <c r="W121" s="50">
        <v>268</v>
      </c>
      <c r="X121" s="43">
        <v>2.0133282500213152</v>
      </c>
      <c r="Y121" s="43">
        <v>2.0133282500213152</v>
      </c>
      <c r="Z121" s="43">
        <v>2.6</v>
      </c>
    </row>
    <row r="122" spans="2:26" x14ac:dyDescent="0.3">
      <c r="B122" s="50">
        <f t="shared" si="3"/>
        <v>269</v>
      </c>
      <c r="C122" s="43">
        <v>2.6</v>
      </c>
      <c r="D122" s="43">
        <v>2.0118060664485902</v>
      </c>
      <c r="E122" s="47">
        <f t="shared" si="2"/>
        <v>6.7600000000000007</v>
      </c>
      <c r="F122" s="47">
        <v>2.6</v>
      </c>
      <c r="H122" s="50">
        <v>269</v>
      </c>
      <c r="I122" s="45">
        <v>2.1983816898274502</v>
      </c>
      <c r="J122" s="43">
        <v>2.1983816898274502</v>
      </c>
      <c r="K122" s="27">
        <v>2.6</v>
      </c>
      <c r="M122" s="50">
        <v>269</v>
      </c>
      <c r="N122" s="43">
        <v>2.4817286394768412</v>
      </c>
      <c r="O122" s="27">
        <v>2.4817286394768412</v>
      </c>
      <c r="P122" s="44">
        <v>2.6</v>
      </c>
      <c r="Q122" s="49"/>
      <c r="R122" s="50">
        <v>269</v>
      </c>
      <c r="S122" s="2">
        <v>2.1983816898274502</v>
      </c>
      <c r="T122" s="2">
        <v>2.1983816898274502</v>
      </c>
      <c r="U122" s="52">
        <v>2.6</v>
      </c>
      <c r="V122" s="47"/>
      <c r="W122" s="50">
        <v>269</v>
      </c>
      <c r="X122" s="43">
        <v>2.4531793359708347</v>
      </c>
      <c r="Y122" s="43">
        <v>2.4531793359708347</v>
      </c>
      <c r="Z122" s="43">
        <v>2.6</v>
      </c>
    </row>
    <row r="123" spans="2:26" x14ac:dyDescent="0.3">
      <c r="B123" s="50">
        <f t="shared" si="3"/>
        <v>270</v>
      </c>
      <c r="C123" s="43">
        <v>3.2</v>
      </c>
      <c r="D123" s="43">
        <v>1.8415575603641938</v>
      </c>
      <c r="E123" s="47">
        <f t="shared" si="2"/>
        <v>8.32</v>
      </c>
      <c r="F123" s="47">
        <v>69.94</v>
      </c>
      <c r="H123" s="50">
        <v>270</v>
      </c>
      <c r="I123" s="45">
        <v>1.3339352819448824</v>
      </c>
      <c r="J123" s="43">
        <v>1.3339352819448824</v>
      </c>
      <c r="K123" s="27">
        <v>3.2</v>
      </c>
      <c r="M123" s="50">
        <v>270</v>
      </c>
      <c r="N123" s="43">
        <v>2.4529701261814418</v>
      </c>
      <c r="O123" s="27">
        <v>2.4529701261814418</v>
      </c>
      <c r="P123" s="44">
        <v>3.2</v>
      </c>
      <c r="Q123" s="49"/>
      <c r="R123" s="50">
        <v>270</v>
      </c>
      <c r="S123" s="2">
        <v>1.9423567173127914</v>
      </c>
      <c r="T123" s="2">
        <v>1.9423567173127914</v>
      </c>
      <c r="U123" s="52">
        <v>3.2</v>
      </c>
      <c r="V123" s="47"/>
      <c r="W123" s="50">
        <v>270</v>
      </c>
      <c r="X123" s="43">
        <v>1.9150753298296481</v>
      </c>
      <c r="Y123" s="43">
        <v>1.9150753298296481</v>
      </c>
      <c r="Z123" s="43">
        <v>3.2</v>
      </c>
    </row>
    <row r="124" spans="2:26" x14ac:dyDescent="0.3">
      <c r="B124" s="50">
        <f t="shared" si="3"/>
        <v>271</v>
      </c>
      <c r="C124" s="43">
        <v>2.7</v>
      </c>
      <c r="D124" s="43">
        <v>2.373105243131846</v>
      </c>
      <c r="E124" s="47">
        <f t="shared" si="2"/>
        <v>7.0200000000000005</v>
      </c>
      <c r="F124" s="47">
        <v>0</v>
      </c>
      <c r="H124" s="50">
        <v>271</v>
      </c>
      <c r="I124" s="45">
        <v>2.0161562724024762</v>
      </c>
      <c r="J124" s="43">
        <v>2.0161562724024762</v>
      </c>
      <c r="K124" s="27">
        <v>2.7</v>
      </c>
      <c r="M124" s="50">
        <v>271</v>
      </c>
      <c r="N124" s="43">
        <v>2.0512149224787071</v>
      </c>
      <c r="O124" s="27">
        <v>2.0512149224787071</v>
      </c>
      <c r="P124" s="44">
        <v>2.7</v>
      </c>
      <c r="Q124" s="49"/>
      <c r="R124" s="50">
        <v>271</v>
      </c>
      <c r="S124" s="2">
        <v>1.6896391351925142</v>
      </c>
      <c r="T124" s="2">
        <v>1.6896391351925142</v>
      </c>
      <c r="U124" s="52">
        <v>2.7</v>
      </c>
      <c r="V124" s="47"/>
      <c r="W124" s="50">
        <v>271</v>
      </c>
      <c r="X124" s="43">
        <v>1.4419799663517092</v>
      </c>
      <c r="Y124" s="43">
        <v>1.4419799663517092</v>
      </c>
      <c r="Z124" s="43">
        <v>2.7</v>
      </c>
    </row>
    <row r="125" spans="2:26" x14ac:dyDescent="0.3">
      <c r="B125" s="50">
        <f t="shared" si="3"/>
        <v>272</v>
      </c>
      <c r="C125" s="43">
        <v>3.5</v>
      </c>
      <c r="D125" s="43">
        <v>1.868924290934749</v>
      </c>
      <c r="E125" s="47">
        <f t="shared" si="2"/>
        <v>9.1</v>
      </c>
      <c r="F125" s="47">
        <v>0</v>
      </c>
      <c r="H125" s="50">
        <v>272</v>
      </c>
      <c r="I125" s="45">
        <v>2.9614997994765391</v>
      </c>
      <c r="J125" s="43">
        <v>2.9614997994765391</v>
      </c>
      <c r="K125" s="27">
        <v>3.5</v>
      </c>
      <c r="M125" s="50">
        <v>272</v>
      </c>
      <c r="N125" s="43">
        <v>1.423476289405553</v>
      </c>
      <c r="O125" s="27">
        <v>1.423476289405553</v>
      </c>
      <c r="P125" s="44">
        <v>3.5</v>
      </c>
      <c r="Q125" s="49"/>
      <c r="R125" s="50">
        <v>272</v>
      </c>
      <c r="S125" s="2">
        <v>1.7257650856009563</v>
      </c>
      <c r="T125" s="2">
        <v>1.7257650856009563</v>
      </c>
      <c r="U125" s="52">
        <v>3.5</v>
      </c>
      <c r="V125" s="47"/>
      <c r="W125" s="50">
        <v>272</v>
      </c>
      <c r="X125" s="43">
        <v>1.423476289405553</v>
      </c>
      <c r="Y125" s="43">
        <v>1.423476289405553</v>
      </c>
      <c r="Z125" s="43">
        <v>3.5</v>
      </c>
    </row>
    <row r="126" spans="2:26" x14ac:dyDescent="0.3">
      <c r="B126" s="50">
        <f t="shared" si="3"/>
        <v>273</v>
      </c>
      <c r="C126" s="43">
        <v>2.4</v>
      </c>
      <c r="D126" s="43">
        <v>1.61484081411739</v>
      </c>
      <c r="E126" s="47">
        <f t="shared" si="2"/>
        <v>6.24</v>
      </c>
      <c r="F126" s="47">
        <v>17.940000000000001</v>
      </c>
      <c r="H126" s="50">
        <v>273</v>
      </c>
      <c r="I126" s="45">
        <v>1.1864787503228138</v>
      </c>
      <c r="J126" s="43">
        <v>1.1864787503228138</v>
      </c>
      <c r="K126" s="27">
        <v>2.4</v>
      </c>
      <c r="M126" s="50">
        <v>273</v>
      </c>
      <c r="N126" s="43">
        <v>1.1864787503228138</v>
      </c>
      <c r="O126" s="27">
        <v>1.1864787503228138</v>
      </c>
      <c r="P126" s="44">
        <v>2.4</v>
      </c>
      <c r="Q126" s="49"/>
      <c r="R126" s="50">
        <v>273</v>
      </c>
      <c r="S126" s="2">
        <v>1.1864787503228138</v>
      </c>
      <c r="T126" s="2">
        <v>1.1864787503228138</v>
      </c>
      <c r="U126" s="52">
        <v>2.4</v>
      </c>
      <c r="V126" s="47"/>
      <c r="W126" s="50">
        <v>273</v>
      </c>
      <c r="X126" s="43">
        <v>1.1864787503228138</v>
      </c>
      <c r="Y126" s="43">
        <v>1.1864787503228138</v>
      </c>
      <c r="Z126" s="43">
        <v>2.4</v>
      </c>
    </row>
    <row r="127" spans="2:26" x14ac:dyDescent="0.3">
      <c r="B127" s="50">
        <f t="shared" si="3"/>
        <v>274</v>
      </c>
      <c r="C127" s="43">
        <v>3.3</v>
      </c>
      <c r="D127" s="43">
        <v>2.0015883608264295</v>
      </c>
      <c r="E127" s="47">
        <f t="shared" si="2"/>
        <v>8.58</v>
      </c>
      <c r="F127" s="47">
        <v>0</v>
      </c>
      <c r="H127" s="50">
        <v>274</v>
      </c>
      <c r="I127" s="45">
        <v>1.4706019066539102</v>
      </c>
      <c r="J127" s="43">
        <v>1.4706019066539102</v>
      </c>
      <c r="K127" s="27">
        <v>3.3</v>
      </c>
      <c r="M127" s="50">
        <v>274</v>
      </c>
      <c r="N127" s="43">
        <v>0.91938163958769892</v>
      </c>
      <c r="O127" s="27">
        <v>0.91938163958769892</v>
      </c>
      <c r="P127" s="44">
        <v>3.3</v>
      </c>
      <c r="Q127" s="49"/>
      <c r="R127" s="50">
        <v>274</v>
      </c>
      <c r="S127" s="2">
        <v>0.91938163958769892</v>
      </c>
      <c r="T127" s="2">
        <v>0.91938163958769892</v>
      </c>
      <c r="U127" s="52">
        <v>3.3</v>
      </c>
      <c r="V127" s="47"/>
      <c r="W127" s="50">
        <v>274</v>
      </c>
      <c r="X127" s="43">
        <v>0.91938163958769892</v>
      </c>
      <c r="Y127" s="43">
        <v>0.91938163958769892</v>
      </c>
      <c r="Z127" s="43">
        <v>3.3</v>
      </c>
    </row>
    <row r="128" spans="2:26" x14ac:dyDescent="0.3">
      <c r="B128" s="50">
        <f t="shared" si="3"/>
        <v>275</v>
      </c>
      <c r="C128" s="43">
        <v>3.3</v>
      </c>
      <c r="D128" s="43">
        <v>1.7474607589459781</v>
      </c>
      <c r="E128" s="47">
        <f t="shared" si="2"/>
        <v>8.58</v>
      </c>
      <c r="F128" s="47">
        <v>0</v>
      </c>
      <c r="H128" s="50">
        <v>275</v>
      </c>
      <c r="I128" s="45">
        <v>1.6768115627787639</v>
      </c>
      <c r="J128" s="43">
        <v>1.6768115627787639</v>
      </c>
      <c r="K128" s="27">
        <v>3.3</v>
      </c>
      <c r="M128" s="50">
        <v>275</v>
      </c>
      <c r="N128" s="43">
        <v>1.2432727436742841</v>
      </c>
      <c r="O128" s="27">
        <v>1.2432727436742841</v>
      </c>
      <c r="P128" s="44">
        <v>3.3</v>
      </c>
      <c r="Q128" s="49"/>
      <c r="R128" s="50">
        <v>275</v>
      </c>
      <c r="S128" s="2">
        <v>0.41841663774462562</v>
      </c>
      <c r="T128" s="2">
        <v>0.41841663774462562</v>
      </c>
      <c r="U128" s="52">
        <v>3.3</v>
      </c>
      <c r="V128" s="47"/>
      <c r="W128" s="50">
        <v>275</v>
      </c>
      <c r="X128" s="43">
        <v>0.41841663774462562</v>
      </c>
      <c r="Y128" s="43">
        <v>0.41841663774462562</v>
      </c>
      <c r="Z128" s="43">
        <v>3.3</v>
      </c>
    </row>
    <row r="129" spans="2:26" x14ac:dyDescent="0.3">
      <c r="B129" s="50">
        <f t="shared" si="3"/>
        <v>276</v>
      </c>
      <c r="C129" s="43">
        <v>3.4</v>
      </c>
      <c r="D129" s="43">
        <v>0.54647704933541386</v>
      </c>
      <c r="E129" s="47">
        <f t="shared" si="2"/>
        <v>8.84</v>
      </c>
      <c r="F129" s="47">
        <v>0</v>
      </c>
      <c r="H129" s="50">
        <v>276</v>
      </c>
      <c r="I129" s="45">
        <v>0.83957342719657968</v>
      </c>
      <c r="J129" s="43">
        <v>0.83957342719657968</v>
      </c>
      <c r="K129" s="27">
        <v>3.4</v>
      </c>
      <c r="M129" s="50">
        <v>276</v>
      </c>
      <c r="N129" s="43">
        <v>0.92599170512111506</v>
      </c>
      <c r="O129" s="27">
        <v>0.92599170512111506</v>
      </c>
      <c r="P129" s="44">
        <v>3.4</v>
      </c>
      <c r="Q129" s="49"/>
      <c r="R129" s="50">
        <v>276</v>
      </c>
      <c r="S129" s="2">
        <v>0.83957342719657968</v>
      </c>
      <c r="T129" s="2">
        <v>0.83957342719657968</v>
      </c>
      <c r="U129" s="52">
        <v>3.4</v>
      </c>
      <c r="V129" s="47"/>
      <c r="W129" s="50">
        <v>276</v>
      </c>
      <c r="X129" s="43">
        <v>1.4223082146942601</v>
      </c>
      <c r="Y129" s="43">
        <v>1.4223082146942601</v>
      </c>
      <c r="Z129" s="43">
        <v>3.4</v>
      </c>
    </row>
    <row r="130" spans="2:26" x14ac:dyDescent="0.3">
      <c r="B130" s="50">
        <f t="shared" si="3"/>
        <v>277</v>
      </c>
      <c r="C130" s="43">
        <v>3</v>
      </c>
      <c r="D130" s="43">
        <v>1.09641878022029</v>
      </c>
      <c r="E130" s="47">
        <f t="shared" si="2"/>
        <v>7.8000000000000007</v>
      </c>
      <c r="F130" s="47">
        <v>1.3</v>
      </c>
      <c r="H130" s="50">
        <v>277</v>
      </c>
      <c r="I130" s="45">
        <v>1.3511821369327297</v>
      </c>
      <c r="J130" s="43">
        <v>1.3511821369327297</v>
      </c>
      <c r="K130" s="27">
        <v>3</v>
      </c>
      <c r="M130" s="50">
        <v>277</v>
      </c>
      <c r="N130" s="43">
        <v>1.3266794857880584</v>
      </c>
      <c r="O130" s="27">
        <v>1.3266794857880584</v>
      </c>
      <c r="P130" s="44">
        <v>3</v>
      </c>
      <c r="Q130" s="49"/>
      <c r="R130" s="50">
        <v>277</v>
      </c>
      <c r="S130" s="2">
        <v>1.3511821369327297</v>
      </c>
      <c r="T130" s="2">
        <v>1.3511821369327297</v>
      </c>
      <c r="U130" s="52">
        <v>3</v>
      </c>
      <c r="V130" s="47"/>
      <c r="W130" s="50">
        <v>277</v>
      </c>
      <c r="X130" s="43">
        <v>1.0929434103481814</v>
      </c>
      <c r="Y130" s="43">
        <v>1.0929434103481814</v>
      </c>
      <c r="Z130" s="43">
        <v>3</v>
      </c>
    </row>
    <row r="131" spans="2:26" x14ac:dyDescent="0.3">
      <c r="B131" s="50">
        <f t="shared" si="3"/>
        <v>278</v>
      </c>
      <c r="C131" s="43">
        <v>3.3</v>
      </c>
      <c r="D131" s="43">
        <v>1.3619770028213634</v>
      </c>
      <c r="E131" s="47">
        <f t="shared" si="2"/>
        <v>8.58</v>
      </c>
      <c r="F131" s="47">
        <v>1.3</v>
      </c>
      <c r="H131" s="50">
        <v>278</v>
      </c>
      <c r="I131" s="45">
        <v>0.96276337032640091</v>
      </c>
      <c r="J131" s="43">
        <v>0.96276337032640091</v>
      </c>
      <c r="K131" s="27">
        <v>3.3</v>
      </c>
      <c r="M131" s="50">
        <v>278</v>
      </c>
      <c r="N131" s="43">
        <v>1.1661913309282745</v>
      </c>
      <c r="O131" s="27">
        <v>1.1661913309282745</v>
      </c>
      <c r="P131" s="44">
        <v>3.3</v>
      </c>
      <c r="Q131" s="49"/>
      <c r="R131" s="50">
        <v>278</v>
      </c>
      <c r="S131" s="2">
        <v>0.89865324026413518</v>
      </c>
      <c r="T131" s="2">
        <v>0.89865324026413518</v>
      </c>
      <c r="U131" s="52">
        <v>3.3</v>
      </c>
      <c r="V131" s="47"/>
      <c r="W131" s="50">
        <v>278</v>
      </c>
      <c r="X131" s="43">
        <v>1.2308532950678701</v>
      </c>
      <c r="Y131" s="43">
        <v>1.2308532950678701</v>
      </c>
      <c r="Z131" s="43">
        <v>3.3</v>
      </c>
    </row>
    <row r="132" spans="2:26" x14ac:dyDescent="0.3">
      <c r="B132" s="50">
        <f t="shared" si="3"/>
        <v>279</v>
      </c>
      <c r="C132" s="43">
        <v>2</v>
      </c>
      <c r="D132" s="43">
        <v>0.90377531202258654</v>
      </c>
      <c r="E132" s="47">
        <f t="shared" si="2"/>
        <v>5.2</v>
      </c>
      <c r="F132" s="47">
        <v>10.66</v>
      </c>
      <c r="H132" s="50">
        <v>279</v>
      </c>
      <c r="I132" s="45">
        <v>0.95096469611076517</v>
      </c>
      <c r="J132" s="43">
        <v>0.95096469611076517</v>
      </c>
      <c r="K132" s="27">
        <v>2</v>
      </c>
      <c r="M132" s="50">
        <v>279</v>
      </c>
      <c r="N132" s="43">
        <v>0.95096469611076517</v>
      </c>
      <c r="O132" s="27">
        <v>0.95096469611076517</v>
      </c>
      <c r="P132" s="44">
        <v>2</v>
      </c>
      <c r="Q132" s="49"/>
      <c r="R132" s="50">
        <v>279</v>
      </c>
      <c r="S132" s="2">
        <v>0.94766912696309569</v>
      </c>
      <c r="T132" s="2">
        <v>0.94766912696309569</v>
      </c>
      <c r="U132" s="52">
        <v>2</v>
      </c>
      <c r="V132" s="47"/>
      <c r="W132" s="50">
        <v>279</v>
      </c>
      <c r="X132" s="43">
        <v>0.8437202660840275</v>
      </c>
      <c r="Y132" s="43">
        <v>0.8437202660840275</v>
      </c>
      <c r="Z132" s="43">
        <v>2</v>
      </c>
    </row>
    <row r="133" spans="2:26" x14ac:dyDescent="0.3">
      <c r="B133" s="50">
        <f t="shared" si="3"/>
        <v>280</v>
      </c>
      <c r="C133" s="43">
        <v>3.4</v>
      </c>
      <c r="D133" s="43">
        <v>1.2846428366812703</v>
      </c>
      <c r="E133" s="47">
        <f t="shared" si="2"/>
        <v>8.84</v>
      </c>
      <c r="F133" s="47">
        <v>0.78</v>
      </c>
      <c r="H133" s="50">
        <v>280</v>
      </c>
      <c r="I133" s="45">
        <v>0.3626275030563319</v>
      </c>
      <c r="J133" s="43">
        <v>0.3626275030563319</v>
      </c>
      <c r="K133" s="27">
        <v>3.4</v>
      </c>
      <c r="M133" s="50">
        <v>280</v>
      </c>
      <c r="N133" s="43">
        <v>1.0389751573855184</v>
      </c>
      <c r="O133" s="27">
        <v>1.0389751573855184</v>
      </c>
      <c r="P133" s="44">
        <v>3.4</v>
      </c>
      <c r="Q133" s="49"/>
      <c r="R133" s="50">
        <v>280</v>
      </c>
      <c r="S133" s="2">
        <v>0.3626275030563319</v>
      </c>
      <c r="T133" s="2">
        <v>0.3626275030563319</v>
      </c>
      <c r="U133" s="52">
        <v>3.4</v>
      </c>
      <c r="V133" s="47"/>
      <c r="W133" s="50">
        <v>280</v>
      </c>
      <c r="X133" s="43">
        <v>1.7275085195958764</v>
      </c>
      <c r="Y133" s="43">
        <v>1.7275085195958764</v>
      </c>
      <c r="Z133" s="43">
        <v>3.4</v>
      </c>
    </row>
    <row r="134" spans="2:26" x14ac:dyDescent="0.3">
      <c r="B134" s="50">
        <f t="shared" si="3"/>
        <v>281</v>
      </c>
      <c r="C134" s="43">
        <v>3.3</v>
      </c>
      <c r="D134" s="43">
        <v>1.5942247703167705</v>
      </c>
      <c r="E134" s="47">
        <f t="shared" si="2"/>
        <v>8.58</v>
      </c>
      <c r="F134" s="47">
        <v>0</v>
      </c>
      <c r="H134" s="50">
        <v>281</v>
      </c>
      <c r="I134" s="45">
        <v>1.5361078145242781</v>
      </c>
      <c r="J134" s="43">
        <v>1.5361078145242781</v>
      </c>
      <c r="K134" s="27">
        <v>3.3</v>
      </c>
      <c r="M134" s="50">
        <v>281</v>
      </c>
      <c r="N134" s="43">
        <v>1.2812250251063091</v>
      </c>
      <c r="O134" s="27">
        <v>1.2812250251063091</v>
      </c>
      <c r="P134" s="44">
        <v>3.3</v>
      </c>
      <c r="Q134" s="49"/>
      <c r="R134" s="50">
        <v>281</v>
      </c>
      <c r="S134" s="2">
        <v>1.5361078145242781</v>
      </c>
      <c r="T134" s="2">
        <v>1.5361078145242781</v>
      </c>
      <c r="U134" s="52">
        <v>3.3</v>
      </c>
      <c r="V134" s="47"/>
      <c r="W134" s="50">
        <v>281</v>
      </c>
      <c r="X134" s="43">
        <v>1.7627182786643492</v>
      </c>
      <c r="Y134" s="43">
        <v>1.7627182786643492</v>
      </c>
      <c r="Z134" s="43">
        <v>3.3</v>
      </c>
    </row>
    <row r="135" spans="2:26" x14ac:dyDescent="0.3">
      <c r="B135" s="50">
        <f t="shared" si="3"/>
        <v>282</v>
      </c>
      <c r="C135" s="43">
        <v>2.2000000000000002</v>
      </c>
      <c r="D135" s="43">
        <v>1.6095420871849622</v>
      </c>
      <c r="E135" s="47">
        <f t="shared" ref="E135:E198" si="4">2.6*C135</f>
        <v>5.7200000000000006</v>
      </c>
      <c r="F135" s="47">
        <v>0</v>
      </c>
      <c r="H135" s="50">
        <v>282</v>
      </c>
      <c r="I135" s="45">
        <v>1.6095420871849622</v>
      </c>
      <c r="J135" s="43">
        <v>1.6095420871849622</v>
      </c>
      <c r="K135" s="27">
        <v>2.2000000000000002</v>
      </c>
      <c r="M135" s="50">
        <v>282</v>
      </c>
      <c r="N135" s="43">
        <v>1.2026888801169431</v>
      </c>
      <c r="O135" s="27">
        <v>1.2026888801169431</v>
      </c>
      <c r="P135" s="44">
        <v>2.2000000000000002</v>
      </c>
      <c r="Q135" s="49"/>
      <c r="R135" s="50">
        <v>282</v>
      </c>
      <c r="S135" s="2">
        <v>1.4984611147327151</v>
      </c>
      <c r="T135" s="2">
        <v>1.4984611147327151</v>
      </c>
      <c r="U135" s="52">
        <v>2.2000000000000002</v>
      </c>
      <c r="V135" s="47"/>
      <c r="W135" s="50">
        <v>282</v>
      </c>
      <c r="X135" s="43">
        <v>1.7725160044969761</v>
      </c>
      <c r="Y135" s="43">
        <v>1.7725160044969761</v>
      </c>
      <c r="Z135" s="43">
        <v>2.2000000000000002</v>
      </c>
    </row>
    <row r="136" spans="2:26" x14ac:dyDescent="0.3">
      <c r="B136" s="50">
        <f t="shared" ref="B136:B199" si="5">B135+1</f>
        <v>283</v>
      </c>
      <c r="C136" s="43">
        <v>2.2000000000000002</v>
      </c>
      <c r="D136" s="43">
        <v>1.2439247008039922</v>
      </c>
      <c r="E136" s="47">
        <f t="shared" si="4"/>
        <v>5.7200000000000006</v>
      </c>
      <c r="F136" s="47">
        <v>36.92</v>
      </c>
      <c r="H136" s="50">
        <v>283</v>
      </c>
      <c r="I136" s="45">
        <v>1.3505160394054669</v>
      </c>
      <c r="J136" s="43">
        <v>1.3505160394054669</v>
      </c>
      <c r="K136" s="27">
        <v>2.2000000000000002</v>
      </c>
      <c r="M136" s="50">
        <v>283</v>
      </c>
      <c r="N136" s="43">
        <v>0.94916163834134726</v>
      </c>
      <c r="O136" s="27">
        <v>0.94916163834134726</v>
      </c>
      <c r="P136" s="44">
        <v>2.2000000000000002</v>
      </c>
      <c r="Q136" s="49"/>
      <c r="R136" s="50">
        <v>283</v>
      </c>
      <c r="S136" s="2">
        <v>1.2044101014612596</v>
      </c>
      <c r="T136" s="2">
        <v>1.2044101014612596</v>
      </c>
      <c r="U136" s="52">
        <v>2.2000000000000002</v>
      </c>
      <c r="V136" s="47"/>
      <c r="W136" s="50">
        <v>283</v>
      </c>
      <c r="X136" s="43">
        <v>1.3508583265759702</v>
      </c>
      <c r="Y136" s="43">
        <v>1.3508583265759702</v>
      </c>
      <c r="Z136" s="43">
        <v>2.2000000000000002</v>
      </c>
    </row>
    <row r="137" spans="2:26" x14ac:dyDescent="0.3">
      <c r="B137" s="50">
        <f t="shared" si="5"/>
        <v>284</v>
      </c>
      <c r="C137" s="43">
        <v>2.2000000000000002</v>
      </c>
      <c r="D137" s="43">
        <v>1.20419307882661</v>
      </c>
      <c r="E137" s="47">
        <f t="shared" si="4"/>
        <v>5.7200000000000006</v>
      </c>
      <c r="F137" s="47">
        <v>3.3800000000000003</v>
      </c>
      <c r="H137" s="50">
        <v>284</v>
      </c>
      <c r="I137" s="45">
        <v>1.20419307882661</v>
      </c>
      <c r="J137" s="43">
        <v>1.20419307882661</v>
      </c>
      <c r="K137" s="27">
        <v>2.2000000000000002</v>
      </c>
      <c r="M137" s="50">
        <v>284</v>
      </c>
      <c r="N137" s="43">
        <v>1.20419307882661</v>
      </c>
      <c r="O137" s="27">
        <v>1.20419307882661</v>
      </c>
      <c r="P137" s="44">
        <v>2.2000000000000002</v>
      </c>
      <c r="Q137" s="49"/>
      <c r="R137" s="50">
        <v>284</v>
      </c>
      <c r="S137" s="2">
        <v>1.20419307882661</v>
      </c>
      <c r="T137" s="2">
        <v>1.20419307882661</v>
      </c>
      <c r="U137" s="52">
        <v>2.2000000000000002</v>
      </c>
      <c r="V137" s="47"/>
      <c r="W137" s="50">
        <v>284</v>
      </c>
      <c r="X137" s="43">
        <v>1.3205058943158434</v>
      </c>
      <c r="Y137" s="43">
        <v>1.3205058943158434</v>
      </c>
      <c r="Z137" s="43">
        <v>2.2000000000000002</v>
      </c>
    </row>
    <row r="138" spans="2:26" x14ac:dyDescent="0.3">
      <c r="B138" s="50">
        <f t="shared" si="5"/>
        <v>285</v>
      </c>
      <c r="C138" s="43">
        <v>2.8</v>
      </c>
      <c r="D138" s="43">
        <v>1.1403033860228362</v>
      </c>
      <c r="E138" s="47">
        <f t="shared" si="4"/>
        <v>7.2799999999999994</v>
      </c>
      <c r="F138" s="47">
        <v>0</v>
      </c>
      <c r="H138" s="50">
        <v>285</v>
      </c>
      <c r="I138" s="45">
        <v>1.1028580970225079</v>
      </c>
      <c r="J138" s="43">
        <v>1.1028580970225079</v>
      </c>
      <c r="K138" s="27">
        <v>2.8</v>
      </c>
      <c r="M138" s="50">
        <v>285</v>
      </c>
      <c r="N138" s="43">
        <v>1.1028580970225079</v>
      </c>
      <c r="O138" s="27">
        <v>1.1028580970225079</v>
      </c>
      <c r="P138" s="44">
        <v>2.8</v>
      </c>
      <c r="Q138" s="49"/>
      <c r="R138" s="50">
        <v>285</v>
      </c>
      <c r="S138" s="2">
        <v>1.1028580970225079</v>
      </c>
      <c r="T138" s="2">
        <v>1.1028580970225079</v>
      </c>
      <c r="U138" s="52">
        <v>2.8</v>
      </c>
      <c r="V138" s="47"/>
      <c r="W138" s="50">
        <v>285</v>
      </c>
      <c r="X138" s="43">
        <v>0.79178911571133492</v>
      </c>
      <c r="Y138" s="43">
        <v>0.79178911571133492</v>
      </c>
      <c r="Z138" s="43">
        <v>2.8</v>
      </c>
    </row>
    <row r="139" spans="2:26" x14ac:dyDescent="0.3">
      <c r="B139" s="50">
        <f t="shared" si="5"/>
        <v>286</v>
      </c>
      <c r="C139" s="43">
        <v>3.2</v>
      </c>
      <c r="D139" s="43">
        <v>1.3444217977696853</v>
      </c>
      <c r="E139" s="47">
        <f t="shared" si="4"/>
        <v>8.32</v>
      </c>
      <c r="F139" s="47">
        <v>0</v>
      </c>
      <c r="H139" s="50">
        <v>286</v>
      </c>
      <c r="I139" s="45">
        <v>1.3444217977696853</v>
      </c>
      <c r="J139" s="43">
        <v>1.3444217977696853</v>
      </c>
      <c r="K139" s="27">
        <v>3.2</v>
      </c>
      <c r="M139" s="50">
        <v>286</v>
      </c>
      <c r="N139" s="43">
        <v>1.4483409361769219</v>
      </c>
      <c r="O139" s="27">
        <v>1.4483409361769219</v>
      </c>
      <c r="P139" s="44">
        <v>3.2</v>
      </c>
      <c r="Q139" s="49"/>
      <c r="R139" s="50">
        <v>286</v>
      </c>
      <c r="S139" s="2">
        <v>1.4483409361769219</v>
      </c>
      <c r="T139" s="2">
        <v>1.4483409361769219</v>
      </c>
      <c r="U139" s="52">
        <v>3.2</v>
      </c>
      <c r="V139" s="47"/>
      <c r="W139" s="50">
        <v>286</v>
      </c>
      <c r="X139" s="43">
        <v>1.2006597967187411</v>
      </c>
      <c r="Y139" s="43">
        <v>1.2006597967187411</v>
      </c>
      <c r="Z139" s="43">
        <v>3.2</v>
      </c>
    </row>
    <row r="140" spans="2:26" x14ac:dyDescent="0.3">
      <c r="B140" s="50">
        <f t="shared" si="5"/>
        <v>287</v>
      </c>
      <c r="C140" s="43">
        <v>2.7</v>
      </c>
      <c r="D140" s="43">
        <v>1.6434854567927888</v>
      </c>
      <c r="E140" s="47">
        <f t="shared" si="4"/>
        <v>7.0200000000000005</v>
      </c>
      <c r="F140" s="47">
        <v>0</v>
      </c>
      <c r="H140" s="50">
        <v>287</v>
      </c>
      <c r="I140" s="45">
        <v>1.5117472693282896</v>
      </c>
      <c r="J140" s="43">
        <v>1.5117472693282896</v>
      </c>
      <c r="K140" s="27">
        <v>2.7</v>
      </c>
      <c r="M140" s="50">
        <v>287</v>
      </c>
      <c r="N140" s="43">
        <v>1.6434854567927888</v>
      </c>
      <c r="O140" s="27">
        <v>1.6434854567927888</v>
      </c>
      <c r="P140" s="44">
        <v>2.7</v>
      </c>
      <c r="Q140" s="49"/>
      <c r="R140" s="50">
        <v>287</v>
      </c>
      <c r="S140" s="2">
        <v>1.6089071252679841</v>
      </c>
      <c r="T140" s="2">
        <v>1.6089071252679841</v>
      </c>
      <c r="U140" s="52">
        <v>2.7</v>
      </c>
      <c r="V140" s="47"/>
      <c r="W140" s="50">
        <v>287</v>
      </c>
      <c r="X140" s="43">
        <v>1.3734812882119556</v>
      </c>
      <c r="Y140" s="43">
        <v>1.3734812882119556</v>
      </c>
      <c r="Z140" s="43">
        <v>2.7</v>
      </c>
    </row>
    <row r="141" spans="2:26" x14ac:dyDescent="0.3">
      <c r="B141" s="50">
        <f t="shared" si="5"/>
        <v>288</v>
      </c>
      <c r="C141" s="43">
        <v>2.4</v>
      </c>
      <c r="D141" s="43">
        <v>1.517412048975477</v>
      </c>
      <c r="E141" s="47">
        <f t="shared" si="4"/>
        <v>6.24</v>
      </c>
      <c r="F141" s="47">
        <v>0</v>
      </c>
      <c r="H141" s="50">
        <v>288</v>
      </c>
      <c r="I141" s="45">
        <v>1.3947355361279385</v>
      </c>
      <c r="J141" s="43">
        <v>1.3947355361279385</v>
      </c>
      <c r="K141" s="27">
        <v>2.4</v>
      </c>
      <c r="M141" s="50">
        <v>288</v>
      </c>
      <c r="N141" s="43">
        <v>1.4343246567989942</v>
      </c>
      <c r="O141" s="27">
        <v>1.4343246567989942</v>
      </c>
      <c r="P141" s="44">
        <v>2.4</v>
      </c>
      <c r="Q141" s="49"/>
      <c r="R141" s="50">
        <v>288</v>
      </c>
      <c r="S141" s="2">
        <v>1.517412048975477</v>
      </c>
      <c r="T141" s="2">
        <v>1.517412048975477</v>
      </c>
      <c r="U141" s="52">
        <v>2.4</v>
      </c>
      <c r="V141" s="47"/>
      <c r="W141" s="50">
        <v>288</v>
      </c>
      <c r="X141" s="43">
        <v>1.4331425394825488</v>
      </c>
      <c r="Y141" s="43">
        <v>1.4331425394825488</v>
      </c>
      <c r="Z141" s="43">
        <v>2.4</v>
      </c>
    </row>
    <row r="142" spans="2:26" x14ac:dyDescent="0.3">
      <c r="B142" s="50">
        <f t="shared" si="5"/>
        <v>289</v>
      </c>
      <c r="C142" s="43">
        <v>2.1</v>
      </c>
      <c r="D142" s="43">
        <v>1.0424961153734895</v>
      </c>
      <c r="E142" s="47">
        <f t="shared" si="4"/>
        <v>5.4600000000000009</v>
      </c>
      <c r="F142" s="47">
        <v>0</v>
      </c>
      <c r="H142" s="50">
        <v>289</v>
      </c>
      <c r="I142" s="45">
        <v>1.2553632423706846</v>
      </c>
      <c r="J142" s="43">
        <v>1.2553632423706846</v>
      </c>
      <c r="K142" s="27">
        <v>2.1</v>
      </c>
      <c r="M142" s="50">
        <v>289</v>
      </c>
      <c r="N142" s="43">
        <v>1.3456057571758271</v>
      </c>
      <c r="O142" s="27">
        <v>1.3456057571758271</v>
      </c>
      <c r="P142" s="44">
        <v>2.1</v>
      </c>
      <c r="Q142" s="49"/>
      <c r="R142" s="50">
        <v>289</v>
      </c>
      <c r="S142" s="2">
        <v>1.2553632423706846</v>
      </c>
      <c r="T142" s="2">
        <v>1.2553632423706846</v>
      </c>
      <c r="U142" s="52">
        <v>2.1</v>
      </c>
      <c r="V142" s="47"/>
      <c r="W142" s="50">
        <v>289</v>
      </c>
      <c r="X142" s="43">
        <v>1.3420255369905281</v>
      </c>
      <c r="Y142" s="43">
        <v>1.3420255369905281</v>
      </c>
      <c r="Z142" s="43">
        <v>2.1</v>
      </c>
    </row>
    <row r="143" spans="2:26" x14ac:dyDescent="0.3">
      <c r="B143" s="50">
        <f t="shared" si="5"/>
        <v>290</v>
      </c>
      <c r="C143" s="43">
        <v>2.8</v>
      </c>
      <c r="D143" s="43">
        <v>1.1523795118276849</v>
      </c>
      <c r="E143" s="47">
        <f t="shared" si="4"/>
        <v>7.2799999999999994</v>
      </c>
      <c r="F143" s="47">
        <v>0</v>
      </c>
      <c r="H143" s="50">
        <v>290</v>
      </c>
      <c r="I143" s="45">
        <v>1.3223721660017247</v>
      </c>
      <c r="J143" s="43">
        <v>1.3223721660017247</v>
      </c>
      <c r="K143" s="27">
        <v>2.8</v>
      </c>
      <c r="M143" s="50">
        <v>290</v>
      </c>
      <c r="N143" s="43">
        <v>1.4862723587218947</v>
      </c>
      <c r="O143" s="27">
        <v>1.4862723587218947</v>
      </c>
      <c r="P143" s="44">
        <v>2.8</v>
      </c>
      <c r="Q143" s="49"/>
      <c r="R143" s="50">
        <v>290</v>
      </c>
      <c r="S143" s="2">
        <v>1.2638557511455006</v>
      </c>
      <c r="T143" s="2">
        <v>1.2638557511455006</v>
      </c>
      <c r="U143" s="52">
        <v>2.8</v>
      </c>
      <c r="V143" s="47"/>
      <c r="W143" s="50">
        <v>290</v>
      </c>
      <c r="X143" s="43">
        <v>1.7244654969853439</v>
      </c>
      <c r="Y143" s="43">
        <v>1.7244654969853439</v>
      </c>
      <c r="Z143" s="43">
        <v>2.8</v>
      </c>
    </row>
    <row r="144" spans="2:26" x14ac:dyDescent="0.3">
      <c r="B144" s="50">
        <f t="shared" si="5"/>
        <v>291</v>
      </c>
      <c r="C144" s="43">
        <v>2.5</v>
      </c>
      <c r="D144" s="43">
        <v>0.90347823558185236</v>
      </c>
      <c r="E144" s="47">
        <f t="shared" si="4"/>
        <v>6.5</v>
      </c>
      <c r="F144" s="47">
        <v>0</v>
      </c>
      <c r="H144" s="50">
        <v>291</v>
      </c>
      <c r="I144" s="45">
        <v>1.5619318080437605</v>
      </c>
      <c r="J144" s="43">
        <v>1.5619318080437605</v>
      </c>
      <c r="K144" s="27">
        <v>2.5</v>
      </c>
      <c r="M144" s="50">
        <v>291</v>
      </c>
      <c r="N144" s="43">
        <v>1.5619318080437605</v>
      </c>
      <c r="O144" s="27">
        <v>1.5619318080437605</v>
      </c>
      <c r="P144" s="44">
        <v>2.5</v>
      </c>
      <c r="Q144" s="49"/>
      <c r="R144" s="50">
        <v>291</v>
      </c>
      <c r="S144" s="2">
        <v>1.1807998750684228</v>
      </c>
      <c r="T144" s="2">
        <v>1.1807998750684228</v>
      </c>
      <c r="U144" s="52">
        <v>2.5</v>
      </c>
      <c r="V144" s="47"/>
      <c r="W144" s="50">
        <v>291</v>
      </c>
      <c r="X144" s="43">
        <v>1.5747917315271822</v>
      </c>
      <c r="Y144" s="43">
        <v>1.5747917315271822</v>
      </c>
      <c r="Z144" s="43">
        <v>2.5</v>
      </c>
    </row>
    <row r="145" spans="2:26" x14ac:dyDescent="0.3">
      <c r="B145" s="50">
        <f t="shared" si="5"/>
        <v>292</v>
      </c>
      <c r="C145" s="43">
        <v>2.2000000000000002</v>
      </c>
      <c r="D145" s="43">
        <v>1.0693632724640942</v>
      </c>
      <c r="E145" s="47">
        <f t="shared" si="4"/>
        <v>5.7200000000000006</v>
      </c>
      <c r="F145" s="47">
        <v>0</v>
      </c>
      <c r="H145" s="50">
        <v>292</v>
      </c>
      <c r="I145" s="45">
        <v>0.90940754898995424</v>
      </c>
      <c r="J145" s="43">
        <v>0.90940754898995424</v>
      </c>
      <c r="K145" s="27">
        <v>2.2000000000000002</v>
      </c>
      <c r="M145" s="50">
        <v>292</v>
      </c>
      <c r="N145" s="43">
        <v>1.5150422424141723</v>
      </c>
      <c r="O145" s="27">
        <v>1.5150422424141723</v>
      </c>
      <c r="P145" s="44">
        <v>2.2000000000000002</v>
      </c>
      <c r="Q145" s="49"/>
      <c r="R145" s="50">
        <v>292</v>
      </c>
      <c r="S145" s="2">
        <v>1.0693632724640942</v>
      </c>
      <c r="T145" s="2">
        <v>1.0693632724640942</v>
      </c>
      <c r="U145" s="52">
        <v>2.2000000000000002</v>
      </c>
      <c r="V145" s="47"/>
      <c r="W145" s="50">
        <v>292</v>
      </c>
      <c r="X145" s="43">
        <v>1.0693632724640942</v>
      </c>
      <c r="Y145" s="43">
        <v>1.0693632724640942</v>
      </c>
      <c r="Z145" s="43">
        <v>2.2000000000000002</v>
      </c>
    </row>
    <row r="146" spans="2:26" x14ac:dyDescent="0.3">
      <c r="B146" s="50">
        <f t="shared" si="5"/>
        <v>293</v>
      </c>
      <c r="C146" s="43">
        <v>2.2000000000000002</v>
      </c>
      <c r="D146" s="43">
        <v>3.8979133480954862</v>
      </c>
      <c r="E146" s="47">
        <f t="shared" si="4"/>
        <v>5.7200000000000006</v>
      </c>
      <c r="F146" s="47">
        <v>18.46</v>
      </c>
      <c r="H146" s="50">
        <v>293</v>
      </c>
      <c r="I146" s="45">
        <v>2.9738961178959076</v>
      </c>
      <c r="J146" s="43">
        <v>2.9738961178959076</v>
      </c>
      <c r="K146" s="27">
        <v>2.2000000000000002</v>
      </c>
      <c r="M146" s="50">
        <v>293</v>
      </c>
      <c r="N146" s="43">
        <v>1.6144498016018622</v>
      </c>
      <c r="O146" s="27">
        <v>1.6144498016018622</v>
      </c>
      <c r="P146" s="44">
        <v>2.2000000000000002</v>
      </c>
      <c r="Q146" s="49"/>
      <c r="R146" s="50">
        <v>293</v>
      </c>
      <c r="S146" s="2">
        <v>2.9738961178959076</v>
      </c>
      <c r="T146" s="2">
        <v>2.9738961178959076</v>
      </c>
      <c r="U146" s="52">
        <v>2.2000000000000002</v>
      </c>
      <c r="V146" s="47"/>
      <c r="W146" s="50">
        <v>293</v>
      </c>
      <c r="X146" s="43">
        <v>2.9738961178959076</v>
      </c>
      <c r="Y146" s="43">
        <v>2.9738961178959076</v>
      </c>
      <c r="Z146" s="43">
        <v>2.2000000000000002</v>
      </c>
    </row>
    <row r="147" spans="2:26" x14ac:dyDescent="0.3">
      <c r="B147" s="50">
        <f t="shared" si="5"/>
        <v>294</v>
      </c>
      <c r="C147" s="43">
        <v>1.9</v>
      </c>
      <c r="D147" s="43">
        <v>1.3604281825194233</v>
      </c>
      <c r="E147" s="47">
        <f t="shared" si="4"/>
        <v>4.9399999999999995</v>
      </c>
      <c r="F147" s="47">
        <v>1.3</v>
      </c>
      <c r="H147" s="50">
        <v>294</v>
      </c>
      <c r="I147" s="45">
        <v>3.1321225854372763</v>
      </c>
      <c r="J147" s="43">
        <v>3.1321225854372763</v>
      </c>
      <c r="K147" s="27">
        <v>1.9</v>
      </c>
      <c r="M147" s="50">
        <v>294</v>
      </c>
      <c r="N147" s="43">
        <v>1.2220746689875153</v>
      </c>
      <c r="O147" s="27">
        <v>1.2220746689875153</v>
      </c>
      <c r="P147" s="44">
        <v>1.9</v>
      </c>
      <c r="Q147" s="49"/>
      <c r="R147" s="50">
        <v>294</v>
      </c>
      <c r="S147" s="2">
        <v>3.0823849052477277</v>
      </c>
      <c r="T147" s="2">
        <v>3.0823849052477277</v>
      </c>
      <c r="U147" s="52">
        <v>1.9</v>
      </c>
      <c r="V147" s="47"/>
      <c r="W147" s="50">
        <v>294</v>
      </c>
      <c r="X147" s="43">
        <v>3.0823849052477277</v>
      </c>
      <c r="Y147" s="43">
        <v>3.0823849052477277</v>
      </c>
      <c r="Z147" s="43">
        <v>1.9</v>
      </c>
    </row>
    <row r="148" spans="2:26" x14ac:dyDescent="0.3">
      <c r="B148" s="50">
        <f t="shared" si="5"/>
        <v>295</v>
      </c>
      <c r="C148" s="43">
        <v>2.2000000000000002</v>
      </c>
      <c r="D148" s="43">
        <v>1.29652821291769</v>
      </c>
      <c r="E148" s="47">
        <f t="shared" si="4"/>
        <v>5.7200000000000006</v>
      </c>
      <c r="F148" s="47">
        <v>0</v>
      </c>
      <c r="H148" s="50">
        <v>295</v>
      </c>
      <c r="I148" s="45">
        <v>1.5268793485723069</v>
      </c>
      <c r="J148" s="43">
        <v>1.5268793485723069</v>
      </c>
      <c r="K148" s="27">
        <v>2.2000000000000002</v>
      </c>
      <c r="M148" s="50">
        <v>295</v>
      </c>
      <c r="N148" s="43">
        <v>0.98463432722534205</v>
      </c>
      <c r="O148" s="27">
        <v>0.98463432722534205</v>
      </c>
      <c r="P148" s="44">
        <v>2.2000000000000002</v>
      </c>
      <c r="Q148" s="49"/>
      <c r="R148" s="50">
        <v>295</v>
      </c>
      <c r="S148" s="2">
        <v>2.6018974771775696</v>
      </c>
      <c r="T148" s="2">
        <v>2.6018974771775696</v>
      </c>
      <c r="U148" s="52">
        <v>2.2000000000000002</v>
      </c>
      <c r="V148" s="47"/>
      <c r="W148" s="50">
        <v>295</v>
      </c>
      <c r="X148" s="43">
        <v>2.6018974771775696</v>
      </c>
      <c r="Y148" s="43">
        <v>2.6018974771775696</v>
      </c>
      <c r="Z148" s="43">
        <v>2.2000000000000002</v>
      </c>
    </row>
    <row r="149" spans="2:26" x14ac:dyDescent="0.3">
      <c r="B149" s="50">
        <f t="shared" si="5"/>
        <v>296</v>
      </c>
      <c r="C149" s="43">
        <v>2.8</v>
      </c>
      <c r="D149" s="43">
        <v>1.184597632560149</v>
      </c>
      <c r="E149" s="47">
        <f t="shared" si="4"/>
        <v>7.2799999999999994</v>
      </c>
      <c r="F149" s="47">
        <v>0</v>
      </c>
      <c r="H149" s="50">
        <v>296</v>
      </c>
      <c r="I149" s="45">
        <v>1.2908079252234486</v>
      </c>
      <c r="J149" s="43">
        <v>1.2908079252234486</v>
      </c>
      <c r="K149" s="27">
        <v>2.8</v>
      </c>
      <c r="M149" s="50">
        <v>296</v>
      </c>
      <c r="N149" s="43">
        <v>0.95915020356375491</v>
      </c>
      <c r="O149" s="27">
        <v>0.95915020356375491</v>
      </c>
      <c r="P149" s="44">
        <v>2.8</v>
      </c>
      <c r="Q149" s="49"/>
      <c r="R149" s="50">
        <v>296</v>
      </c>
      <c r="S149" s="2">
        <v>1.9333318236263934</v>
      </c>
      <c r="T149" s="2">
        <v>1.9333318236263934</v>
      </c>
      <c r="U149" s="52">
        <v>2.8</v>
      </c>
      <c r="V149" s="47"/>
      <c r="W149" s="50">
        <v>296</v>
      </c>
      <c r="X149" s="43">
        <v>2.5956855953610165</v>
      </c>
      <c r="Y149" s="43">
        <v>2.5956855953610165</v>
      </c>
      <c r="Z149" s="43">
        <v>2.8</v>
      </c>
    </row>
    <row r="150" spans="2:26" x14ac:dyDescent="0.3">
      <c r="B150" s="50">
        <f t="shared" si="5"/>
        <v>297</v>
      </c>
      <c r="C150" s="43">
        <v>2</v>
      </c>
      <c r="D150" s="43">
        <v>1.1213109245477482</v>
      </c>
      <c r="E150" s="47">
        <f t="shared" si="4"/>
        <v>5.2</v>
      </c>
      <c r="F150" s="47">
        <v>18.46</v>
      </c>
      <c r="H150" s="50">
        <v>297</v>
      </c>
      <c r="I150" s="45">
        <v>0.89570758180039356</v>
      </c>
      <c r="J150" s="43">
        <v>0.89570758180039356</v>
      </c>
      <c r="K150" s="27">
        <v>2</v>
      </c>
      <c r="M150" s="50">
        <v>297</v>
      </c>
      <c r="N150" s="43">
        <v>0.89570758180039356</v>
      </c>
      <c r="O150" s="27">
        <v>0.89570758180039356</v>
      </c>
      <c r="P150" s="44">
        <v>2</v>
      </c>
      <c r="Q150" s="49"/>
      <c r="R150" s="50">
        <v>297</v>
      </c>
      <c r="S150" s="2">
        <v>0.89570758180039356</v>
      </c>
      <c r="T150" s="2">
        <v>0.89570758180039356</v>
      </c>
      <c r="U150" s="52">
        <v>2</v>
      </c>
      <c r="V150" s="47"/>
      <c r="W150" s="50">
        <v>297</v>
      </c>
      <c r="X150" s="43">
        <v>1.6534793559112939</v>
      </c>
      <c r="Y150" s="43">
        <v>1.6534793559112939</v>
      </c>
      <c r="Z150" s="43">
        <v>2</v>
      </c>
    </row>
    <row r="151" spans="2:26" x14ac:dyDescent="0.3">
      <c r="B151" s="50">
        <f t="shared" si="5"/>
        <v>298</v>
      </c>
      <c r="C151" s="43">
        <v>2.4</v>
      </c>
      <c r="D151" s="43">
        <v>1.2124791688799537</v>
      </c>
      <c r="E151" s="47">
        <f t="shared" si="4"/>
        <v>6.24</v>
      </c>
      <c r="F151" s="47">
        <v>0</v>
      </c>
      <c r="H151" s="50">
        <v>298</v>
      </c>
      <c r="I151" s="45">
        <v>1.603588500600011</v>
      </c>
      <c r="J151" s="43">
        <v>1.603588500600011</v>
      </c>
      <c r="K151" s="27">
        <v>2.4</v>
      </c>
      <c r="M151" s="50">
        <v>298</v>
      </c>
      <c r="N151" s="43">
        <v>1.4355007719774411</v>
      </c>
      <c r="O151" s="27">
        <v>1.4355007719774411</v>
      </c>
      <c r="P151" s="44">
        <v>2.4</v>
      </c>
      <c r="Q151" s="49"/>
      <c r="R151" s="50">
        <v>298</v>
      </c>
      <c r="S151" s="2">
        <v>1.4355007719774411</v>
      </c>
      <c r="T151" s="2">
        <v>1.4355007719774411</v>
      </c>
      <c r="U151" s="52">
        <v>2.4</v>
      </c>
      <c r="V151" s="47"/>
      <c r="W151" s="50">
        <v>298</v>
      </c>
      <c r="X151" s="43">
        <v>1.5169855607333109</v>
      </c>
      <c r="Y151" s="43">
        <v>1.5169855607333109</v>
      </c>
      <c r="Z151" s="43">
        <v>2.4</v>
      </c>
    </row>
    <row r="152" spans="2:26" x14ac:dyDescent="0.3">
      <c r="B152" s="50">
        <f t="shared" si="5"/>
        <v>299</v>
      </c>
      <c r="C152" s="43">
        <v>3.2</v>
      </c>
      <c r="D152" s="43">
        <v>1.1931064255639219</v>
      </c>
      <c r="E152" s="47">
        <f t="shared" si="4"/>
        <v>8.32</v>
      </c>
      <c r="F152" s="47">
        <v>0</v>
      </c>
      <c r="H152" s="50">
        <v>299</v>
      </c>
      <c r="I152" s="45">
        <v>1.3066499594079715</v>
      </c>
      <c r="J152" s="43">
        <v>1.3066499594079715</v>
      </c>
      <c r="K152" s="27">
        <v>3.2</v>
      </c>
      <c r="M152" s="50">
        <v>299</v>
      </c>
      <c r="N152" s="43">
        <v>0.98043231937075337</v>
      </c>
      <c r="O152" s="27">
        <v>0.98043231937075337</v>
      </c>
      <c r="P152" s="44">
        <v>3.2</v>
      </c>
      <c r="Q152" s="49"/>
      <c r="R152" s="50">
        <v>299</v>
      </c>
      <c r="S152" s="2">
        <v>0.95211141596132864</v>
      </c>
      <c r="T152" s="2">
        <v>0.95211141596132864</v>
      </c>
      <c r="U152" s="52">
        <v>3.2</v>
      </c>
      <c r="V152" s="47"/>
      <c r="W152" s="50">
        <v>299</v>
      </c>
      <c r="X152" s="43">
        <v>0.89708894173840015</v>
      </c>
      <c r="Y152" s="43">
        <v>0.89708894173840015</v>
      </c>
      <c r="Z152" s="43">
        <v>3.2</v>
      </c>
    </row>
    <row r="153" spans="2:26" x14ac:dyDescent="0.3">
      <c r="B153" s="50">
        <f t="shared" si="5"/>
        <v>300</v>
      </c>
      <c r="C153" s="43">
        <v>3</v>
      </c>
      <c r="D153" s="43">
        <v>0.91640309288788302</v>
      </c>
      <c r="E153" s="47">
        <f t="shared" si="4"/>
        <v>7.8000000000000007</v>
      </c>
      <c r="F153" s="47">
        <v>1.3</v>
      </c>
      <c r="H153" s="50">
        <v>300</v>
      </c>
      <c r="I153" s="45">
        <v>0.91640309288788302</v>
      </c>
      <c r="J153" s="43">
        <v>0.91640309288788302</v>
      </c>
      <c r="K153" s="27">
        <v>3</v>
      </c>
      <c r="M153" s="50">
        <v>300</v>
      </c>
      <c r="N153" s="43">
        <v>0.88347015097660542</v>
      </c>
      <c r="O153" s="27">
        <v>0.88347015097660542</v>
      </c>
      <c r="P153" s="44">
        <v>3</v>
      </c>
      <c r="Q153" s="49"/>
      <c r="R153" s="50">
        <v>300</v>
      </c>
      <c r="S153" s="2">
        <v>1.047334444033402</v>
      </c>
      <c r="T153" s="2">
        <v>1.047334444033402</v>
      </c>
      <c r="U153" s="52">
        <v>3</v>
      </c>
      <c r="V153" s="47"/>
      <c r="W153" s="50">
        <v>300</v>
      </c>
      <c r="X153" s="43">
        <v>0.74592881189149218</v>
      </c>
      <c r="Y153" s="43">
        <v>0.74592881189149218</v>
      </c>
      <c r="Z153" s="43">
        <v>3</v>
      </c>
    </row>
    <row r="154" spans="2:26" x14ac:dyDescent="0.3">
      <c r="B154" s="50">
        <f t="shared" si="5"/>
        <v>301</v>
      </c>
      <c r="C154" s="43">
        <v>4.0999999999999996</v>
      </c>
      <c r="D154" s="43">
        <v>1.1764429540679433</v>
      </c>
      <c r="E154" s="47">
        <f t="shared" si="4"/>
        <v>10.66</v>
      </c>
      <c r="F154" s="47">
        <v>0</v>
      </c>
      <c r="H154" s="50">
        <v>301</v>
      </c>
      <c r="I154" s="45">
        <v>1.3885293173901176</v>
      </c>
      <c r="J154" s="43">
        <v>1.3885293173901176</v>
      </c>
      <c r="K154" s="27">
        <v>4.0999999999999996</v>
      </c>
      <c r="M154" s="50">
        <v>301</v>
      </c>
      <c r="N154" s="43">
        <v>0.70628398926875335</v>
      </c>
      <c r="O154" s="27">
        <v>0.70628398926875335</v>
      </c>
      <c r="P154" s="44">
        <v>4.0999999999999996</v>
      </c>
      <c r="Q154" s="49"/>
      <c r="R154" s="50">
        <v>301</v>
      </c>
      <c r="S154" s="2">
        <v>1.3885293173901176</v>
      </c>
      <c r="T154" s="2">
        <v>1.3885293173901176</v>
      </c>
      <c r="U154" s="52">
        <v>4.0999999999999996</v>
      </c>
      <c r="V154" s="47"/>
      <c r="W154" s="50">
        <v>301</v>
      </c>
      <c r="X154" s="43">
        <v>1.4321107824932677</v>
      </c>
      <c r="Y154" s="43">
        <v>1.4321107824932677</v>
      </c>
      <c r="Z154" s="43">
        <v>4.0999999999999996</v>
      </c>
    </row>
    <row r="155" spans="2:26" x14ac:dyDescent="0.3">
      <c r="B155" s="50">
        <f t="shared" si="5"/>
        <v>302</v>
      </c>
      <c r="C155" s="43">
        <v>2.5</v>
      </c>
      <c r="D155" s="43">
        <v>0.92679448911940143</v>
      </c>
      <c r="E155" s="47">
        <f t="shared" si="4"/>
        <v>6.5</v>
      </c>
      <c r="F155" s="47">
        <v>5.9799999999999995</v>
      </c>
      <c r="H155" s="50">
        <v>302</v>
      </c>
      <c r="I155" s="45">
        <v>0.81852363967280295</v>
      </c>
      <c r="J155" s="43">
        <v>0.81852363967280295</v>
      </c>
      <c r="K155" s="27">
        <v>2.5</v>
      </c>
      <c r="M155" s="50">
        <v>302</v>
      </c>
      <c r="N155" s="43">
        <v>0.81852363967280295</v>
      </c>
      <c r="O155" s="27">
        <v>0.81852363967280295</v>
      </c>
      <c r="P155" s="44">
        <v>2.5</v>
      </c>
      <c r="Q155" s="49"/>
      <c r="R155" s="50">
        <v>302</v>
      </c>
      <c r="S155" s="2">
        <v>1.0334883736523219</v>
      </c>
      <c r="T155" s="2">
        <v>1.0334883736523219</v>
      </c>
      <c r="U155" s="52">
        <v>2.5</v>
      </c>
      <c r="V155" s="47"/>
      <c r="W155" s="50">
        <v>302</v>
      </c>
      <c r="X155" s="43">
        <v>0.91463535264678164</v>
      </c>
      <c r="Y155" s="43">
        <v>0.91463535264678164</v>
      </c>
      <c r="Z155" s="43">
        <v>2.5</v>
      </c>
    </row>
    <row r="156" spans="2:26" x14ac:dyDescent="0.3">
      <c r="B156" s="50">
        <f t="shared" si="5"/>
        <v>303</v>
      </c>
      <c r="C156" s="43">
        <v>2.2000000000000002</v>
      </c>
      <c r="D156" s="43">
        <v>1.4538214070281965</v>
      </c>
      <c r="E156" s="47">
        <f t="shared" si="4"/>
        <v>5.7200000000000006</v>
      </c>
      <c r="F156" s="47">
        <v>0.78</v>
      </c>
      <c r="H156" s="50">
        <v>303</v>
      </c>
      <c r="I156" s="45">
        <v>1.5215106823572171</v>
      </c>
      <c r="J156" s="43">
        <v>1.5215106823572171</v>
      </c>
      <c r="K156" s="27">
        <v>2.2000000000000002</v>
      </c>
      <c r="M156" s="50">
        <v>303</v>
      </c>
      <c r="N156" s="43">
        <v>1.5215106823572171</v>
      </c>
      <c r="O156" s="27">
        <v>1.5215106823572171</v>
      </c>
      <c r="P156" s="44">
        <v>2.2000000000000002</v>
      </c>
      <c r="Q156" s="49"/>
      <c r="R156" s="50">
        <v>303</v>
      </c>
      <c r="S156" s="2">
        <v>1.125813835063749</v>
      </c>
      <c r="T156" s="2">
        <v>1.125813835063749</v>
      </c>
      <c r="U156" s="52">
        <v>2.2000000000000002</v>
      </c>
      <c r="V156" s="47"/>
      <c r="W156" s="50">
        <v>303</v>
      </c>
      <c r="X156" s="43">
        <v>1.5180393797200209</v>
      </c>
      <c r="Y156" s="43">
        <v>1.5180393797200209</v>
      </c>
      <c r="Z156" s="43">
        <v>2.2000000000000002</v>
      </c>
    </row>
    <row r="157" spans="2:26" x14ac:dyDescent="0.3">
      <c r="B157" s="50">
        <f t="shared" si="5"/>
        <v>304</v>
      </c>
      <c r="C157" s="43">
        <v>1.8</v>
      </c>
      <c r="D157" s="43">
        <v>2.5620372233219495</v>
      </c>
      <c r="E157" s="47">
        <f t="shared" si="4"/>
        <v>4.6800000000000006</v>
      </c>
      <c r="F157" s="47">
        <v>0</v>
      </c>
      <c r="H157" s="50">
        <v>304</v>
      </c>
      <c r="I157" s="45">
        <v>1.3185556208014426</v>
      </c>
      <c r="J157" s="43">
        <v>1.3185556208014426</v>
      </c>
      <c r="K157" s="27">
        <v>1.8</v>
      </c>
      <c r="M157" s="50">
        <v>304</v>
      </c>
      <c r="N157" s="43">
        <v>0.90496341176612671</v>
      </c>
      <c r="O157" s="27">
        <v>0.90496341176612671</v>
      </c>
      <c r="P157" s="44">
        <v>1.8</v>
      </c>
      <c r="Q157" s="49"/>
      <c r="R157" s="50">
        <v>304</v>
      </c>
      <c r="S157" s="2">
        <v>1.1537101796210973</v>
      </c>
      <c r="T157" s="2">
        <v>1.1537101796210973</v>
      </c>
      <c r="U157" s="52">
        <v>1.8</v>
      </c>
      <c r="V157" s="47"/>
      <c r="W157" s="50">
        <v>304</v>
      </c>
      <c r="X157" s="43">
        <v>0.900971283525833</v>
      </c>
      <c r="Y157" s="43">
        <v>0.900971283525833</v>
      </c>
      <c r="Z157" s="43">
        <v>1.8</v>
      </c>
    </row>
    <row r="158" spans="2:26" x14ac:dyDescent="0.3">
      <c r="B158" s="50">
        <f t="shared" si="5"/>
        <v>305</v>
      </c>
      <c r="C158" s="43">
        <v>2.8</v>
      </c>
      <c r="D158" s="43">
        <v>1.179194728413655</v>
      </c>
      <c r="E158" s="47">
        <f t="shared" si="4"/>
        <v>7.2799999999999994</v>
      </c>
      <c r="F158" s="47">
        <v>0</v>
      </c>
      <c r="H158" s="50">
        <v>305</v>
      </c>
      <c r="I158" s="45">
        <v>1.2370918569252196</v>
      </c>
      <c r="J158" s="43">
        <v>1.2370918569252196</v>
      </c>
      <c r="K158" s="27">
        <v>2.8</v>
      </c>
      <c r="M158" s="50">
        <v>305</v>
      </c>
      <c r="N158" s="43">
        <v>0.96298336893468295</v>
      </c>
      <c r="O158" s="27">
        <v>0.96298336893468295</v>
      </c>
      <c r="P158" s="44">
        <v>2.8</v>
      </c>
      <c r="Q158" s="49"/>
      <c r="R158" s="50">
        <v>305</v>
      </c>
      <c r="S158" s="2">
        <v>1.2370918569252196</v>
      </c>
      <c r="T158" s="2">
        <v>1.2370918569252196</v>
      </c>
      <c r="U158" s="52">
        <v>2.8</v>
      </c>
      <c r="V158" s="47"/>
      <c r="W158" s="50">
        <v>305</v>
      </c>
      <c r="X158" s="43">
        <v>0.76681908901964646</v>
      </c>
      <c r="Y158" s="43">
        <v>0.76681908901964646</v>
      </c>
      <c r="Z158" s="43">
        <v>2.8</v>
      </c>
    </row>
    <row r="159" spans="2:26" x14ac:dyDescent="0.3">
      <c r="B159" s="50">
        <f t="shared" si="5"/>
        <v>306</v>
      </c>
      <c r="C159" s="43">
        <v>2.2999999999999998</v>
      </c>
      <c r="D159" s="43">
        <v>1.389505752988089</v>
      </c>
      <c r="E159" s="47">
        <f t="shared" si="4"/>
        <v>5.9799999999999995</v>
      </c>
      <c r="F159" s="47">
        <v>0</v>
      </c>
      <c r="H159" s="50">
        <v>306</v>
      </c>
      <c r="I159" s="45">
        <v>0.74047939576544108</v>
      </c>
      <c r="J159" s="43">
        <v>0.74047939576544108</v>
      </c>
      <c r="K159" s="27">
        <v>2.2999999999999998</v>
      </c>
      <c r="M159" s="50">
        <v>306</v>
      </c>
      <c r="N159" s="43">
        <v>1.6517612681798495</v>
      </c>
      <c r="O159" s="27">
        <v>1.6517612681798495</v>
      </c>
      <c r="P159" s="44">
        <v>2.2999999999999998</v>
      </c>
      <c r="Q159" s="49"/>
      <c r="R159" s="50">
        <v>306</v>
      </c>
      <c r="S159" s="2">
        <v>1.0119798833426539</v>
      </c>
      <c r="T159" s="2">
        <v>1.0119798833426539</v>
      </c>
      <c r="U159" s="52">
        <v>2.2999999999999998</v>
      </c>
      <c r="V159" s="47"/>
      <c r="W159" s="50">
        <v>306</v>
      </c>
      <c r="X159" s="43">
        <v>1.4429107966146626</v>
      </c>
      <c r="Y159" s="43">
        <v>1.4429107966146626</v>
      </c>
      <c r="Z159" s="43">
        <v>2.2999999999999998</v>
      </c>
    </row>
    <row r="160" spans="2:26" x14ac:dyDescent="0.3">
      <c r="B160" s="50">
        <f t="shared" si="5"/>
        <v>307</v>
      </c>
      <c r="C160" s="43">
        <v>2.6</v>
      </c>
      <c r="D160" s="43">
        <v>1.4260826055356401</v>
      </c>
      <c r="E160" s="47">
        <f t="shared" si="4"/>
        <v>6.7600000000000007</v>
      </c>
      <c r="F160" s="47">
        <v>0</v>
      </c>
      <c r="H160" s="50">
        <v>307</v>
      </c>
      <c r="I160" s="45">
        <v>1.6548154374759187</v>
      </c>
      <c r="J160" s="43">
        <v>1.6548154374759187</v>
      </c>
      <c r="K160" s="27">
        <v>2.6</v>
      </c>
      <c r="M160" s="50">
        <v>307</v>
      </c>
      <c r="N160" s="43">
        <v>1.3230170025605299</v>
      </c>
      <c r="O160" s="27">
        <v>1.3230170025605299</v>
      </c>
      <c r="P160" s="44">
        <v>2.6</v>
      </c>
      <c r="Q160" s="49"/>
      <c r="R160" s="50">
        <v>307</v>
      </c>
      <c r="S160" s="2">
        <v>0.56229245830511354</v>
      </c>
      <c r="T160" s="2">
        <v>0.56229245830511354</v>
      </c>
      <c r="U160" s="52">
        <v>2.6</v>
      </c>
      <c r="V160" s="47"/>
      <c r="W160" s="50">
        <v>307</v>
      </c>
      <c r="X160" s="43">
        <v>1.2172952450965526</v>
      </c>
      <c r="Y160" s="43">
        <v>1.2172952450965526</v>
      </c>
      <c r="Z160" s="43">
        <v>2.6</v>
      </c>
    </row>
    <row r="161" spans="2:26" x14ac:dyDescent="0.3">
      <c r="B161" s="50">
        <f t="shared" si="5"/>
        <v>308</v>
      </c>
      <c r="C161" s="43">
        <v>3.2</v>
      </c>
      <c r="D161" s="43">
        <v>0.41704996884002998</v>
      </c>
      <c r="E161" s="47">
        <f t="shared" si="4"/>
        <v>8.32</v>
      </c>
      <c r="F161" s="47">
        <v>0</v>
      </c>
      <c r="H161" s="50">
        <v>308</v>
      </c>
      <c r="I161" s="45">
        <v>0.53265866052228572</v>
      </c>
      <c r="J161" s="43">
        <v>0.53265866052228572</v>
      </c>
      <c r="K161" s="27">
        <v>3.2</v>
      </c>
      <c r="M161" s="50">
        <v>308</v>
      </c>
      <c r="N161" s="43">
        <v>0.49580801078639958</v>
      </c>
      <c r="O161" s="27">
        <v>0.49580801078639958</v>
      </c>
      <c r="P161" s="44">
        <v>3.2</v>
      </c>
      <c r="Q161" s="49"/>
      <c r="R161" s="50">
        <v>308</v>
      </c>
      <c r="S161" s="2">
        <v>0.41704996884002998</v>
      </c>
      <c r="T161" s="2">
        <v>0.41704996884002998</v>
      </c>
      <c r="U161" s="52">
        <v>3.2</v>
      </c>
      <c r="V161" s="47"/>
      <c r="W161" s="50">
        <v>308</v>
      </c>
      <c r="X161" s="43">
        <v>0.98047023697542346</v>
      </c>
      <c r="Y161" s="43">
        <v>0.98047023697542346</v>
      </c>
      <c r="Z161" s="43">
        <v>3.2</v>
      </c>
    </row>
    <row r="162" spans="2:26" x14ac:dyDescent="0.3">
      <c r="B162" s="50">
        <f t="shared" si="5"/>
        <v>309</v>
      </c>
      <c r="C162" s="43">
        <v>2.6</v>
      </c>
      <c r="D162" s="43">
        <v>1.7185863113967415</v>
      </c>
      <c r="E162" s="47">
        <f t="shared" si="4"/>
        <v>6.7600000000000007</v>
      </c>
      <c r="F162" s="47">
        <v>0</v>
      </c>
      <c r="H162" s="50">
        <v>309</v>
      </c>
      <c r="I162" s="45">
        <v>1.2321716166937127</v>
      </c>
      <c r="J162" s="43">
        <v>1.2321716166937127</v>
      </c>
      <c r="K162" s="27">
        <v>2.6</v>
      </c>
      <c r="M162" s="50">
        <v>309</v>
      </c>
      <c r="N162" s="43">
        <v>1.2321716166937127</v>
      </c>
      <c r="O162" s="27">
        <v>1.2321716166937127</v>
      </c>
      <c r="P162" s="44">
        <v>2.6</v>
      </c>
      <c r="Q162" s="49"/>
      <c r="R162" s="50">
        <v>309</v>
      </c>
      <c r="S162" s="2">
        <v>1.2321716166937127</v>
      </c>
      <c r="T162" s="2">
        <v>1.2321716166937127</v>
      </c>
      <c r="U162" s="52">
        <v>2.6</v>
      </c>
      <c r="V162" s="47"/>
      <c r="W162" s="50">
        <v>309</v>
      </c>
      <c r="X162" s="43">
        <v>0.77492088368682421</v>
      </c>
      <c r="Y162" s="43">
        <v>0.77492088368682421</v>
      </c>
      <c r="Z162" s="43">
        <v>2.6</v>
      </c>
    </row>
    <row r="163" spans="2:26" x14ac:dyDescent="0.3">
      <c r="B163" s="50">
        <f t="shared" si="5"/>
        <v>310</v>
      </c>
      <c r="C163" s="43">
        <v>2.5</v>
      </c>
      <c r="D163" s="43">
        <v>0.41914482358110677</v>
      </c>
      <c r="E163" s="47">
        <f t="shared" si="4"/>
        <v>6.5</v>
      </c>
      <c r="F163" s="47">
        <v>0</v>
      </c>
      <c r="H163" s="50">
        <v>310</v>
      </c>
      <c r="I163" s="45">
        <v>0.56988428118098133</v>
      </c>
      <c r="J163" s="43">
        <v>0.56988428118098133</v>
      </c>
      <c r="K163" s="27">
        <v>2.5</v>
      </c>
      <c r="M163" s="50">
        <v>310</v>
      </c>
      <c r="N163" s="43">
        <v>1.856948263590616</v>
      </c>
      <c r="O163" s="27">
        <v>1.856948263590616</v>
      </c>
      <c r="P163" s="44">
        <v>2.5</v>
      </c>
      <c r="Q163" s="49"/>
      <c r="R163" s="50">
        <v>310</v>
      </c>
      <c r="S163" s="2">
        <v>1.856948263590616</v>
      </c>
      <c r="T163" s="2">
        <v>1.856948263590616</v>
      </c>
      <c r="U163" s="52">
        <v>2.5</v>
      </c>
      <c r="V163" s="47"/>
      <c r="W163" s="50">
        <v>310</v>
      </c>
      <c r="X163" s="43">
        <v>1.1011965755509812</v>
      </c>
      <c r="Y163" s="43">
        <v>1.1011965755509812</v>
      </c>
      <c r="Z163" s="43">
        <v>2.5</v>
      </c>
    </row>
    <row r="164" spans="2:26" x14ac:dyDescent="0.3">
      <c r="B164" s="50">
        <f t="shared" si="5"/>
        <v>311</v>
      </c>
      <c r="C164" s="43">
        <v>2.9</v>
      </c>
      <c r="D164" s="43">
        <v>1.4817593195166907</v>
      </c>
      <c r="E164" s="47">
        <f t="shared" si="4"/>
        <v>7.54</v>
      </c>
      <c r="F164" s="47">
        <v>0</v>
      </c>
      <c r="H164" s="50">
        <v>311</v>
      </c>
      <c r="I164" s="45">
        <v>1.2347833335010707</v>
      </c>
      <c r="J164" s="43">
        <v>1.2347833335010707</v>
      </c>
      <c r="K164" s="27">
        <v>2.9</v>
      </c>
      <c r="M164" s="50">
        <v>311</v>
      </c>
      <c r="N164" s="43">
        <v>1.8167998382338875</v>
      </c>
      <c r="O164" s="27">
        <v>1.8167998382338875</v>
      </c>
      <c r="P164" s="44">
        <v>2.9</v>
      </c>
      <c r="Q164" s="49"/>
      <c r="R164" s="50">
        <v>311</v>
      </c>
      <c r="S164" s="2">
        <v>1.985688317233494</v>
      </c>
      <c r="T164" s="2">
        <v>1.985688317233494</v>
      </c>
      <c r="U164" s="52">
        <v>2.9</v>
      </c>
      <c r="V164" s="47"/>
      <c r="W164" s="50">
        <v>311</v>
      </c>
      <c r="X164" s="43">
        <v>1.1004113013381092</v>
      </c>
      <c r="Y164" s="43">
        <v>1.1004113013381092</v>
      </c>
      <c r="Z164" s="43">
        <v>2.9</v>
      </c>
    </row>
    <row r="165" spans="2:26" x14ac:dyDescent="0.3">
      <c r="B165" s="50">
        <f t="shared" si="5"/>
        <v>312</v>
      </c>
      <c r="C165" s="43">
        <v>1.6</v>
      </c>
      <c r="D165" s="43">
        <v>1.7472336960063397</v>
      </c>
      <c r="E165" s="47">
        <f t="shared" si="4"/>
        <v>4.16</v>
      </c>
      <c r="F165" s="47">
        <v>0</v>
      </c>
      <c r="H165" s="50">
        <v>312</v>
      </c>
      <c r="I165" s="45">
        <v>1.9218622552467417</v>
      </c>
      <c r="J165" s="43">
        <v>1.9218622552467417</v>
      </c>
      <c r="K165" s="27">
        <v>1.6</v>
      </c>
      <c r="M165" s="50">
        <v>312</v>
      </c>
      <c r="N165" s="43">
        <v>1.6261098784660606</v>
      </c>
      <c r="O165" s="27">
        <v>1.6261098784660606</v>
      </c>
      <c r="P165" s="44">
        <v>1.6</v>
      </c>
      <c r="Q165" s="49"/>
      <c r="R165" s="50">
        <v>312</v>
      </c>
      <c r="S165" s="2">
        <v>1.3773663597231789</v>
      </c>
      <c r="T165" s="2">
        <v>1.3773663597231789</v>
      </c>
      <c r="U165" s="52">
        <v>1.6</v>
      </c>
      <c r="V165" s="47"/>
      <c r="W165" s="50">
        <v>312</v>
      </c>
      <c r="X165" s="43">
        <v>0.97720528982541455</v>
      </c>
      <c r="Y165" s="43">
        <v>0.97720528982541455</v>
      </c>
      <c r="Z165" s="43">
        <v>1.6</v>
      </c>
    </row>
    <row r="166" spans="2:26" x14ac:dyDescent="0.3">
      <c r="B166" s="50">
        <f t="shared" si="5"/>
        <v>313</v>
      </c>
      <c r="C166" s="43">
        <v>2.7</v>
      </c>
      <c r="D166" s="43">
        <v>1.202611760668755</v>
      </c>
      <c r="E166" s="47">
        <f t="shared" si="4"/>
        <v>7.0200000000000005</v>
      </c>
      <c r="F166" s="47">
        <v>0</v>
      </c>
      <c r="H166" s="50">
        <v>313</v>
      </c>
      <c r="I166" s="45">
        <v>1.7184810074646601</v>
      </c>
      <c r="J166" s="43">
        <v>1.7184810074646601</v>
      </c>
      <c r="K166" s="27">
        <v>2.7</v>
      </c>
      <c r="M166" s="50">
        <v>313</v>
      </c>
      <c r="N166" s="43">
        <v>1.6277706393184532</v>
      </c>
      <c r="O166" s="27">
        <v>1.6277706393184532</v>
      </c>
      <c r="P166" s="44">
        <v>2.7</v>
      </c>
      <c r="Q166" s="49"/>
      <c r="R166" s="50">
        <v>313</v>
      </c>
      <c r="S166" s="2">
        <v>1.7184810074646601</v>
      </c>
      <c r="T166" s="2">
        <v>1.7184810074646601</v>
      </c>
      <c r="U166" s="52">
        <v>2.7</v>
      </c>
      <c r="V166" s="47"/>
      <c r="W166" s="50">
        <v>313</v>
      </c>
      <c r="X166" s="43">
        <v>1.7184810074646601</v>
      </c>
      <c r="Y166" s="43">
        <v>1.7184810074646601</v>
      </c>
      <c r="Z166" s="43">
        <v>2.7</v>
      </c>
    </row>
    <row r="167" spans="2:26" x14ac:dyDescent="0.3">
      <c r="B167" s="50">
        <f t="shared" si="5"/>
        <v>314</v>
      </c>
      <c r="C167" s="43">
        <v>2.9</v>
      </c>
      <c r="D167" s="43">
        <v>1.2393516847519157</v>
      </c>
      <c r="E167" s="47">
        <f t="shared" si="4"/>
        <v>7.54</v>
      </c>
      <c r="F167" s="47">
        <v>0</v>
      </c>
      <c r="H167" s="50">
        <v>314</v>
      </c>
      <c r="I167" s="45">
        <v>1.0703338874629864</v>
      </c>
      <c r="J167" s="43">
        <v>1.0703338874629864</v>
      </c>
      <c r="K167" s="27">
        <v>2.9</v>
      </c>
      <c r="M167" s="50">
        <v>314</v>
      </c>
      <c r="N167" s="43">
        <v>1.4019223462118493</v>
      </c>
      <c r="O167" s="27">
        <v>1.4019223462118493</v>
      </c>
      <c r="P167" s="44">
        <v>2.9</v>
      </c>
      <c r="Q167" s="49"/>
      <c r="R167" s="50">
        <v>314</v>
      </c>
      <c r="S167" s="2">
        <v>1.4462766114069399</v>
      </c>
      <c r="T167" s="2">
        <v>1.4462766114069399</v>
      </c>
      <c r="U167" s="52">
        <v>2.9</v>
      </c>
      <c r="V167" s="47"/>
      <c r="W167" s="50">
        <v>314</v>
      </c>
      <c r="X167" s="43">
        <v>1.4462766114069399</v>
      </c>
      <c r="Y167" s="43">
        <v>1.4462766114069399</v>
      </c>
      <c r="Z167" s="43">
        <v>2.9</v>
      </c>
    </row>
    <row r="168" spans="2:26" x14ac:dyDescent="0.3">
      <c r="B168" s="50">
        <f t="shared" si="5"/>
        <v>315</v>
      </c>
      <c r="C168" s="43">
        <v>2.6</v>
      </c>
      <c r="D168" s="43">
        <v>1.2684217003839542</v>
      </c>
      <c r="E168" s="47">
        <f t="shared" si="4"/>
        <v>6.7600000000000007</v>
      </c>
      <c r="F168" s="47">
        <v>0</v>
      </c>
      <c r="H168" s="50">
        <v>315</v>
      </c>
      <c r="I168" s="45">
        <v>1.2994307257427307</v>
      </c>
      <c r="J168" s="43">
        <v>1.2994307257427307</v>
      </c>
      <c r="K168" s="27">
        <v>2.6</v>
      </c>
      <c r="M168" s="50">
        <v>315</v>
      </c>
      <c r="N168" s="43">
        <v>1.2994307257427307</v>
      </c>
      <c r="O168" s="27">
        <v>1.2994307257427307</v>
      </c>
      <c r="P168" s="44">
        <v>2.6</v>
      </c>
      <c r="Q168" s="49"/>
      <c r="R168" s="50">
        <v>315</v>
      </c>
      <c r="S168" s="2">
        <v>1.1806594161829838</v>
      </c>
      <c r="T168" s="2">
        <v>1.1806594161829838</v>
      </c>
      <c r="U168" s="52">
        <v>2.6</v>
      </c>
      <c r="V168" s="47"/>
      <c r="W168" s="50">
        <v>315</v>
      </c>
      <c r="X168" s="43">
        <v>1.1806594161829838</v>
      </c>
      <c r="Y168" s="43">
        <v>1.1806594161829838</v>
      </c>
      <c r="Z168" s="43">
        <v>2.6</v>
      </c>
    </row>
    <row r="169" spans="2:26" x14ac:dyDescent="0.3">
      <c r="B169" s="50">
        <f t="shared" si="5"/>
        <v>316</v>
      </c>
      <c r="C169" s="43">
        <v>2.5</v>
      </c>
      <c r="D169" s="43">
        <v>1.6610524820349775</v>
      </c>
      <c r="E169" s="47">
        <f t="shared" si="4"/>
        <v>6.5</v>
      </c>
      <c r="F169" s="47">
        <v>0</v>
      </c>
      <c r="H169" s="50">
        <v>316</v>
      </c>
      <c r="I169" s="45">
        <v>1.6610524820349775</v>
      </c>
      <c r="J169" s="43">
        <v>1.6610524820349775</v>
      </c>
      <c r="K169" s="27">
        <v>2.5</v>
      </c>
      <c r="M169" s="50">
        <v>316</v>
      </c>
      <c r="N169" s="43">
        <v>1.3723137655349478</v>
      </c>
      <c r="O169" s="27">
        <v>1.3723137655349478</v>
      </c>
      <c r="P169" s="44">
        <v>2.5</v>
      </c>
      <c r="Q169" s="49"/>
      <c r="R169" s="50">
        <v>316</v>
      </c>
      <c r="S169" s="2">
        <v>1.4903240050407434</v>
      </c>
      <c r="T169" s="2">
        <v>1.4903240050407434</v>
      </c>
      <c r="U169" s="52">
        <v>2.5</v>
      </c>
      <c r="V169" s="47"/>
      <c r="W169" s="50">
        <v>316</v>
      </c>
      <c r="X169" s="43">
        <v>1.085236898132325</v>
      </c>
      <c r="Y169" s="43">
        <v>1.085236898132325</v>
      </c>
      <c r="Z169" s="43">
        <v>2.5</v>
      </c>
    </row>
    <row r="170" spans="2:26" x14ac:dyDescent="0.3">
      <c r="B170" s="50">
        <f t="shared" si="5"/>
        <v>317</v>
      </c>
      <c r="C170" s="43">
        <v>2.6</v>
      </c>
      <c r="D170" s="43">
        <v>1.408805074446186</v>
      </c>
      <c r="E170" s="47">
        <f t="shared" si="4"/>
        <v>6.7600000000000007</v>
      </c>
      <c r="F170" s="47">
        <v>0</v>
      </c>
      <c r="H170" s="50">
        <v>317</v>
      </c>
      <c r="I170" s="45">
        <v>1.6374416460191998</v>
      </c>
      <c r="J170" s="43">
        <v>1.6374416460191998</v>
      </c>
      <c r="K170" s="27">
        <v>2.6</v>
      </c>
      <c r="M170" s="50">
        <v>317</v>
      </c>
      <c r="N170" s="43">
        <v>1.2463682351463126</v>
      </c>
      <c r="O170" s="27">
        <v>1.2463682351463126</v>
      </c>
      <c r="P170" s="44">
        <v>2.6</v>
      </c>
      <c r="Q170" s="49"/>
      <c r="R170" s="50">
        <v>317</v>
      </c>
      <c r="S170" s="2">
        <v>1.6374416460191998</v>
      </c>
      <c r="T170" s="2">
        <v>1.6374416460191998</v>
      </c>
      <c r="U170" s="52">
        <v>2.6</v>
      </c>
      <c r="V170" s="47"/>
      <c r="W170" s="50">
        <v>317</v>
      </c>
      <c r="X170" s="43">
        <v>1.1001534578591918</v>
      </c>
      <c r="Y170" s="43">
        <v>1.1001534578591918</v>
      </c>
      <c r="Z170" s="43">
        <v>2.6</v>
      </c>
    </row>
    <row r="171" spans="2:26" x14ac:dyDescent="0.3">
      <c r="B171" s="50">
        <f t="shared" si="5"/>
        <v>318</v>
      </c>
      <c r="C171" s="43">
        <v>1.7</v>
      </c>
      <c r="D171" s="43">
        <v>1.2151455203123527</v>
      </c>
      <c r="E171" s="47">
        <f t="shared" si="4"/>
        <v>4.42</v>
      </c>
      <c r="F171" s="47">
        <v>0</v>
      </c>
      <c r="H171" s="50">
        <v>318</v>
      </c>
      <c r="I171" s="45">
        <v>1.4216241465079775</v>
      </c>
      <c r="J171" s="43">
        <v>1.4216241465079775</v>
      </c>
      <c r="K171" s="27">
        <v>1.7</v>
      </c>
      <c r="M171" s="50">
        <v>318</v>
      </c>
      <c r="N171" s="43">
        <v>1.3070896761848783</v>
      </c>
      <c r="O171" s="27">
        <v>1.3070896761848783</v>
      </c>
      <c r="P171" s="44">
        <v>1.7</v>
      </c>
      <c r="Q171" s="49"/>
      <c r="R171" s="50">
        <v>318</v>
      </c>
      <c r="S171" s="2">
        <v>1.6389535836241584</v>
      </c>
      <c r="T171" s="2">
        <v>1.6389535836241584</v>
      </c>
      <c r="U171" s="52">
        <v>1.7</v>
      </c>
      <c r="V171" s="47"/>
      <c r="W171" s="50">
        <v>318</v>
      </c>
      <c r="X171" s="43">
        <v>1.3406670852055194</v>
      </c>
      <c r="Y171" s="43">
        <v>1.3406670852055194</v>
      </c>
      <c r="Z171" s="43">
        <v>1.7</v>
      </c>
    </row>
    <row r="172" spans="2:26" x14ac:dyDescent="0.3">
      <c r="B172" s="50">
        <f t="shared" si="5"/>
        <v>319</v>
      </c>
      <c r="C172" s="43">
        <v>1.4</v>
      </c>
      <c r="D172" s="43">
        <v>1.6627684802561205</v>
      </c>
      <c r="E172" s="47">
        <f t="shared" si="4"/>
        <v>3.6399999999999997</v>
      </c>
      <c r="F172" s="47">
        <v>0</v>
      </c>
      <c r="H172" s="50">
        <v>319</v>
      </c>
      <c r="I172" s="45">
        <v>1.686494031737457</v>
      </c>
      <c r="J172" s="43">
        <v>1.686494031737457</v>
      </c>
      <c r="K172" s="27">
        <v>1.4</v>
      </c>
      <c r="M172" s="50">
        <v>319</v>
      </c>
      <c r="N172" s="43">
        <v>1.3796154840005905</v>
      </c>
      <c r="O172" s="27">
        <v>1.3796154840005905</v>
      </c>
      <c r="P172" s="44">
        <v>1.4</v>
      </c>
      <c r="Q172" s="49"/>
      <c r="R172" s="50">
        <v>319</v>
      </c>
      <c r="S172" s="2">
        <v>2.1169918667206855</v>
      </c>
      <c r="T172" s="2">
        <v>2.1169918667206855</v>
      </c>
      <c r="U172" s="52">
        <v>1.4</v>
      </c>
      <c r="V172" s="47"/>
      <c r="W172" s="50">
        <v>319</v>
      </c>
      <c r="X172" s="43">
        <v>1.419538586523611</v>
      </c>
      <c r="Y172" s="43">
        <v>1.419538586523611</v>
      </c>
      <c r="Z172" s="43">
        <v>1.4</v>
      </c>
    </row>
    <row r="173" spans="2:26" x14ac:dyDescent="0.3">
      <c r="B173" s="50">
        <f t="shared" si="5"/>
        <v>320</v>
      </c>
      <c r="C173" s="43">
        <v>2.6</v>
      </c>
      <c r="D173" s="43">
        <v>1.009821763850707</v>
      </c>
      <c r="E173" s="47">
        <f t="shared" si="4"/>
        <v>6.7600000000000007</v>
      </c>
      <c r="F173" s="47">
        <v>0</v>
      </c>
      <c r="H173" s="50">
        <v>320</v>
      </c>
      <c r="I173" s="45">
        <v>1.6958746050569959</v>
      </c>
      <c r="J173" s="43">
        <v>1.6958746050569959</v>
      </c>
      <c r="K173" s="27">
        <v>2.6</v>
      </c>
      <c r="M173" s="50">
        <v>320</v>
      </c>
      <c r="N173" s="43">
        <v>1.4765071675055863</v>
      </c>
      <c r="O173" s="27">
        <v>1.4765071675055863</v>
      </c>
      <c r="P173" s="44">
        <v>2.6</v>
      </c>
      <c r="Q173" s="49"/>
      <c r="R173" s="50">
        <v>320</v>
      </c>
      <c r="S173" s="2">
        <v>1.6958746050569959</v>
      </c>
      <c r="T173" s="2">
        <v>1.6958746050569959</v>
      </c>
      <c r="U173" s="52">
        <v>2.6</v>
      </c>
      <c r="V173" s="47"/>
      <c r="W173" s="50">
        <v>320</v>
      </c>
      <c r="X173" s="43">
        <v>1.3855186121062122</v>
      </c>
      <c r="Y173" s="43">
        <v>1.3855186121062122</v>
      </c>
      <c r="Z173" s="43">
        <v>2.6</v>
      </c>
    </row>
    <row r="174" spans="2:26" x14ac:dyDescent="0.3">
      <c r="B174" s="50">
        <f t="shared" si="5"/>
        <v>321</v>
      </c>
      <c r="C174" s="43">
        <v>2.6</v>
      </c>
      <c r="D174" s="43">
        <v>2.4658916537639599</v>
      </c>
      <c r="E174" s="47">
        <f t="shared" si="4"/>
        <v>6.7600000000000007</v>
      </c>
      <c r="F174" s="47">
        <v>0</v>
      </c>
      <c r="H174" s="50">
        <v>321</v>
      </c>
      <c r="I174" s="45">
        <v>2.8421152150522349</v>
      </c>
      <c r="J174" s="43">
        <v>2.8421152150522349</v>
      </c>
      <c r="K174" s="27">
        <v>2.6</v>
      </c>
      <c r="M174" s="50">
        <v>321</v>
      </c>
      <c r="N174" s="43">
        <v>2.8421152150522349</v>
      </c>
      <c r="O174" s="27">
        <v>2.8421152150522349</v>
      </c>
      <c r="P174" s="44">
        <v>2.6</v>
      </c>
      <c r="Q174" s="49"/>
      <c r="R174" s="50">
        <v>321</v>
      </c>
      <c r="S174" s="2">
        <v>2.8421152150522349</v>
      </c>
      <c r="T174" s="2">
        <v>2.8421152150522349</v>
      </c>
      <c r="U174" s="52">
        <v>2.6</v>
      </c>
      <c r="V174" s="47"/>
      <c r="W174" s="50">
        <v>321</v>
      </c>
      <c r="X174" s="43">
        <v>1.5795541042169088</v>
      </c>
      <c r="Y174" s="43">
        <v>1.5795541042169088</v>
      </c>
      <c r="Z174" s="43">
        <v>2.6</v>
      </c>
    </row>
    <row r="175" spans="2:26" x14ac:dyDescent="0.3">
      <c r="B175" s="50">
        <f t="shared" si="5"/>
        <v>322</v>
      </c>
      <c r="C175" s="43">
        <v>2.6</v>
      </c>
      <c r="D175" s="43">
        <v>1.2239999864346469</v>
      </c>
      <c r="E175" s="47">
        <f t="shared" si="4"/>
        <v>6.7600000000000007</v>
      </c>
      <c r="F175" s="47">
        <v>0</v>
      </c>
      <c r="H175" s="50">
        <v>322</v>
      </c>
      <c r="I175" s="45">
        <v>2.0007558898097497</v>
      </c>
      <c r="J175" s="43">
        <v>2.0007558898097497</v>
      </c>
      <c r="K175" s="27">
        <v>2.6</v>
      </c>
      <c r="M175" s="50">
        <v>322</v>
      </c>
      <c r="N175" s="43">
        <v>2.3992364354533042</v>
      </c>
      <c r="O175" s="27">
        <v>2.3992364354533042</v>
      </c>
      <c r="P175" s="44">
        <v>2.6</v>
      </c>
      <c r="Q175" s="49"/>
      <c r="R175" s="50">
        <v>322</v>
      </c>
      <c r="S175" s="2">
        <v>2.3992364354533042</v>
      </c>
      <c r="T175" s="2">
        <v>2.3992364354533042</v>
      </c>
      <c r="U175" s="52">
        <v>2.6</v>
      </c>
      <c r="V175" s="47"/>
      <c r="W175" s="50">
        <v>322</v>
      </c>
      <c r="X175" s="43">
        <v>0.99059095085608184</v>
      </c>
      <c r="Y175" s="43">
        <v>0.99059095085608184</v>
      </c>
      <c r="Z175" s="43">
        <v>2.6</v>
      </c>
    </row>
    <row r="176" spans="2:26" x14ac:dyDescent="0.3">
      <c r="B176" s="50">
        <f t="shared" si="5"/>
        <v>323</v>
      </c>
      <c r="C176" s="43">
        <v>2.2999999999999998</v>
      </c>
      <c r="D176" s="43">
        <v>1.2587603427363663</v>
      </c>
      <c r="E176" s="47">
        <f t="shared" si="4"/>
        <v>5.9799999999999995</v>
      </c>
      <c r="F176" s="47">
        <v>0</v>
      </c>
      <c r="H176" s="50">
        <v>323</v>
      </c>
      <c r="I176" s="45">
        <v>1.6949954602131398</v>
      </c>
      <c r="J176" s="43">
        <v>1.6949954602131398</v>
      </c>
      <c r="K176" s="27">
        <v>2.2999999999999998</v>
      </c>
      <c r="M176" s="50">
        <v>323</v>
      </c>
      <c r="N176" s="43">
        <v>1.5770900301983948</v>
      </c>
      <c r="O176" s="27">
        <v>1.5770900301983948</v>
      </c>
      <c r="P176" s="44">
        <v>2.2999999999999998</v>
      </c>
      <c r="Q176" s="49"/>
      <c r="R176" s="50">
        <v>323</v>
      </c>
      <c r="S176" s="2">
        <v>2.249971456704452</v>
      </c>
      <c r="T176" s="2">
        <v>2.249971456704452</v>
      </c>
      <c r="U176" s="52">
        <v>2.2999999999999998</v>
      </c>
      <c r="V176" s="47"/>
      <c r="W176" s="50">
        <v>323</v>
      </c>
      <c r="X176" s="43">
        <v>1.6850043100048646</v>
      </c>
      <c r="Y176" s="43">
        <v>1.6850043100048646</v>
      </c>
      <c r="Z176" s="43">
        <v>2.2999999999999998</v>
      </c>
    </row>
    <row r="177" spans="2:26" x14ac:dyDescent="0.3">
      <c r="B177" s="50">
        <f t="shared" si="5"/>
        <v>324</v>
      </c>
      <c r="C177" s="43">
        <v>1.7</v>
      </c>
      <c r="D177" s="43">
        <v>0.9751301570711608</v>
      </c>
      <c r="E177" s="47">
        <f t="shared" si="4"/>
        <v>4.42</v>
      </c>
      <c r="F177" s="47">
        <v>0</v>
      </c>
      <c r="H177" s="50">
        <v>324</v>
      </c>
      <c r="I177" s="45">
        <v>1.2850643911872934</v>
      </c>
      <c r="J177" s="43">
        <v>1.2850643911872934</v>
      </c>
      <c r="K177" s="27">
        <v>1.7</v>
      </c>
      <c r="M177" s="50">
        <v>324</v>
      </c>
      <c r="N177" s="43">
        <v>1.3205688657939203</v>
      </c>
      <c r="O177" s="27">
        <v>1.3205688657939203</v>
      </c>
      <c r="P177" s="44">
        <v>1.7</v>
      </c>
      <c r="Q177" s="49"/>
      <c r="R177" s="50">
        <v>324</v>
      </c>
      <c r="S177" s="2">
        <v>1.4308915754865146</v>
      </c>
      <c r="T177" s="2">
        <v>1.4308915754865146</v>
      </c>
      <c r="U177" s="52">
        <v>1.7</v>
      </c>
      <c r="V177" s="47"/>
      <c r="W177" s="50">
        <v>324</v>
      </c>
      <c r="X177" s="43">
        <v>1.3629632917933077</v>
      </c>
      <c r="Y177" s="43">
        <v>1.3629632917933077</v>
      </c>
      <c r="Z177" s="43">
        <v>1.7</v>
      </c>
    </row>
    <row r="178" spans="2:26" x14ac:dyDescent="0.3">
      <c r="B178" s="50">
        <f t="shared" si="5"/>
        <v>325</v>
      </c>
      <c r="C178" s="43">
        <v>2.1</v>
      </c>
      <c r="D178" s="43">
        <v>1.1753096350101566</v>
      </c>
      <c r="E178" s="47">
        <f t="shared" si="4"/>
        <v>5.4600000000000009</v>
      </c>
      <c r="F178" s="47">
        <v>0</v>
      </c>
      <c r="H178" s="50">
        <v>325</v>
      </c>
      <c r="I178" s="45">
        <v>1.4060601216341579</v>
      </c>
      <c r="J178" s="43">
        <v>1.4060601216341579</v>
      </c>
      <c r="K178" s="27">
        <v>2.1</v>
      </c>
      <c r="M178" s="50">
        <v>325</v>
      </c>
      <c r="N178" s="43">
        <v>1.3924187454098678</v>
      </c>
      <c r="O178" s="27">
        <v>1.3924187454098678</v>
      </c>
      <c r="P178" s="44">
        <v>2.1</v>
      </c>
      <c r="Q178" s="49"/>
      <c r="R178" s="50">
        <v>325</v>
      </c>
      <c r="S178" s="2">
        <v>1.4060601216341579</v>
      </c>
      <c r="T178" s="2">
        <v>1.4060601216341579</v>
      </c>
      <c r="U178" s="52">
        <v>2.1</v>
      </c>
      <c r="V178" s="47"/>
      <c r="W178" s="50">
        <v>325</v>
      </c>
      <c r="X178" s="43">
        <v>1.6110416752172942</v>
      </c>
      <c r="Y178" s="43">
        <v>1.6110416752172942</v>
      </c>
      <c r="Z178" s="43">
        <v>2.1</v>
      </c>
    </row>
    <row r="179" spans="2:26" x14ac:dyDescent="0.3">
      <c r="B179" s="50">
        <f t="shared" si="5"/>
        <v>326</v>
      </c>
      <c r="C179" s="43">
        <v>2.2999999999999998</v>
      </c>
      <c r="D179" s="43">
        <v>0.6926847498841614</v>
      </c>
      <c r="E179" s="47">
        <f t="shared" si="4"/>
        <v>5.9799999999999995</v>
      </c>
      <c r="F179" s="47">
        <v>0</v>
      </c>
      <c r="H179" s="50">
        <v>326</v>
      </c>
      <c r="I179" s="45">
        <v>0.59622252696606071</v>
      </c>
      <c r="J179" s="43">
        <v>0.59622252696606071</v>
      </c>
      <c r="K179" s="27">
        <v>2.2999999999999998</v>
      </c>
      <c r="M179" s="50">
        <v>326</v>
      </c>
      <c r="N179" s="43">
        <v>0.87315725094084951</v>
      </c>
      <c r="O179" s="27">
        <v>0.87315725094084951</v>
      </c>
      <c r="P179" s="44">
        <v>2.2999999999999998</v>
      </c>
      <c r="Q179" s="49"/>
      <c r="R179" s="50">
        <v>326</v>
      </c>
      <c r="S179" s="2">
        <v>1.2573193115979362</v>
      </c>
      <c r="T179" s="2">
        <v>1.2573193115979362</v>
      </c>
      <c r="U179" s="52">
        <v>2.2999999999999998</v>
      </c>
      <c r="V179" s="47"/>
      <c r="W179" s="50">
        <v>326</v>
      </c>
      <c r="X179" s="43">
        <v>1.3364195001967074</v>
      </c>
      <c r="Y179" s="43">
        <v>1.3364195001967074</v>
      </c>
      <c r="Z179" s="43">
        <v>2.2999999999999998</v>
      </c>
    </row>
    <row r="180" spans="2:26" x14ac:dyDescent="0.3">
      <c r="B180" s="50">
        <f t="shared" si="5"/>
        <v>327</v>
      </c>
      <c r="C180" s="43">
        <v>2.2999999999999998</v>
      </c>
      <c r="D180" s="43">
        <v>1.6233101601262274</v>
      </c>
      <c r="E180" s="47">
        <f t="shared" si="4"/>
        <v>5.9799999999999995</v>
      </c>
      <c r="F180" s="47">
        <v>0</v>
      </c>
      <c r="H180" s="50">
        <v>327</v>
      </c>
      <c r="I180" s="45">
        <v>1.2553400489840938</v>
      </c>
      <c r="J180" s="43">
        <v>1.2553400489840938</v>
      </c>
      <c r="K180" s="27">
        <v>2.2999999999999998</v>
      </c>
      <c r="M180" s="50">
        <v>327</v>
      </c>
      <c r="N180" s="43">
        <v>1.2553400489840938</v>
      </c>
      <c r="O180" s="27">
        <v>1.2553400489840938</v>
      </c>
      <c r="P180" s="44">
        <v>2.2999999999999998</v>
      </c>
      <c r="Q180" s="49"/>
      <c r="R180" s="50">
        <v>327</v>
      </c>
      <c r="S180" s="2">
        <v>1.3922699398507594</v>
      </c>
      <c r="T180" s="2">
        <v>1.3922699398507594</v>
      </c>
      <c r="U180" s="52">
        <v>2.2999999999999998</v>
      </c>
      <c r="V180" s="47"/>
      <c r="W180" s="50">
        <v>327</v>
      </c>
      <c r="X180" s="43">
        <v>0.97242307539311645</v>
      </c>
      <c r="Y180" s="43">
        <v>0.97242307539311645</v>
      </c>
      <c r="Z180" s="43">
        <v>2.2999999999999998</v>
      </c>
    </row>
    <row r="181" spans="2:26" x14ac:dyDescent="0.3">
      <c r="B181" s="50">
        <f t="shared" si="5"/>
        <v>328</v>
      </c>
      <c r="C181" s="43">
        <v>2.2000000000000002</v>
      </c>
      <c r="D181" s="43">
        <v>1.5172478827384368</v>
      </c>
      <c r="E181" s="47">
        <f t="shared" si="4"/>
        <v>5.7200000000000006</v>
      </c>
      <c r="F181" s="47">
        <v>0</v>
      </c>
      <c r="H181" s="50">
        <v>328</v>
      </c>
      <c r="I181" s="45">
        <v>1.7193631982920605</v>
      </c>
      <c r="J181" s="43">
        <v>1.7193631982920605</v>
      </c>
      <c r="K181" s="27">
        <v>2.2000000000000002</v>
      </c>
      <c r="M181" s="50">
        <v>328</v>
      </c>
      <c r="N181" s="43">
        <v>1.598975631055167</v>
      </c>
      <c r="O181" s="27">
        <v>1.598975631055167</v>
      </c>
      <c r="P181" s="44">
        <v>2.2000000000000002</v>
      </c>
      <c r="Q181" s="49"/>
      <c r="R181" s="50">
        <v>328</v>
      </c>
      <c r="S181" s="2">
        <v>1.0873061411971179</v>
      </c>
      <c r="T181" s="2">
        <v>1.0873061411971179</v>
      </c>
      <c r="U181" s="52">
        <v>2.2000000000000002</v>
      </c>
      <c r="V181" s="47"/>
      <c r="W181" s="50">
        <v>328</v>
      </c>
      <c r="X181" s="43">
        <v>1.3759825907702803</v>
      </c>
      <c r="Y181" s="43">
        <v>1.3759825907702803</v>
      </c>
      <c r="Z181" s="43">
        <v>2.2000000000000002</v>
      </c>
    </row>
    <row r="182" spans="2:26" x14ac:dyDescent="0.3">
      <c r="B182" s="50">
        <f t="shared" si="5"/>
        <v>329</v>
      </c>
      <c r="C182" s="43">
        <v>2.2999999999999998</v>
      </c>
      <c r="D182" s="43">
        <v>1.5869204189054114</v>
      </c>
      <c r="E182" s="47">
        <f t="shared" si="4"/>
        <v>5.9799999999999995</v>
      </c>
      <c r="F182" s="47">
        <v>0</v>
      </c>
      <c r="H182" s="50">
        <v>329</v>
      </c>
      <c r="I182" s="45">
        <v>1.9719660824461911</v>
      </c>
      <c r="J182" s="43">
        <v>1.9719660824461911</v>
      </c>
      <c r="K182" s="27">
        <v>2.2999999999999998</v>
      </c>
      <c r="M182" s="50">
        <v>329</v>
      </c>
      <c r="N182" s="43">
        <v>1.2689729995807306</v>
      </c>
      <c r="O182" s="27">
        <v>1.2689729995807306</v>
      </c>
      <c r="P182" s="44">
        <v>2.2999999999999998</v>
      </c>
      <c r="Q182" s="49"/>
      <c r="R182" s="50">
        <v>329</v>
      </c>
      <c r="S182" s="2">
        <v>1.9719660824461911</v>
      </c>
      <c r="T182" s="2">
        <v>1.9719660824461911</v>
      </c>
      <c r="U182" s="52">
        <v>2.2999999999999998</v>
      </c>
      <c r="V182" s="47"/>
      <c r="W182" s="50">
        <v>329</v>
      </c>
      <c r="X182" s="43">
        <v>1.9038455458380676</v>
      </c>
      <c r="Y182" s="43">
        <v>1.9038455458380676</v>
      </c>
      <c r="Z182" s="43">
        <v>2.2999999999999998</v>
      </c>
    </row>
    <row r="183" spans="2:26" x14ac:dyDescent="0.3">
      <c r="B183" s="50">
        <f t="shared" si="5"/>
        <v>330</v>
      </c>
      <c r="C183" s="43">
        <v>1.1000000000000001</v>
      </c>
      <c r="D183" s="43">
        <v>1.4435918754923995</v>
      </c>
      <c r="E183" s="47">
        <f t="shared" si="4"/>
        <v>2.8600000000000003</v>
      </c>
      <c r="F183" s="47">
        <v>0</v>
      </c>
      <c r="H183" s="50">
        <v>330</v>
      </c>
      <c r="I183" s="45">
        <v>2.1039470546479837</v>
      </c>
      <c r="J183" s="43">
        <v>2.1039470546479837</v>
      </c>
      <c r="K183" s="27">
        <v>1.1000000000000001</v>
      </c>
      <c r="M183" s="50">
        <v>330</v>
      </c>
      <c r="N183" s="43">
        <v>1.3316091287457903</v>
      </c>
      <c r="O183" s="27">
        <v>1.3316091287457903</v>
      </c>
      <c r="P183" s="44">
        <v>1.1000000000000001</v>
      </c>
      <c r="Q183" s="49"/>
      <c r="R183" s="50">
        <v>330</v>
      </c>
      <c r="S183" s="2">
        <v>2.0893790018676723</v>
      </c>
      <c r="T183" s="2">
        <v>2.0893790018676723</v>
      </c>
      <c r="U183" s="52">
        <v>1.1000000000000001</v>
      </c>
      <c r="V183" s="47"/>
      <c r="W183" s="50">
        <v>330</v>
      </c>
      <c r="X183" s="43">
        <v>2.3120142921225799</v>
      </c>
      <c r="Y183" s="43">
        <v>2.3120142921225799</v>
      </c>
      <c r="Z183" s="43">
        <v>1.1000000000000001</v>
      </c>
    </row>
    <row r="184" spans="2:26" x14ac:dyDescent="0.3">
      <c r="B184" s="50">
        <f t="shared" si="5"/>
        <v>331</v>
      </c>
      <c r="C184" s="43">
        <v>2.2999999999999998</v>
      </c>
      <c r="D184" s="43">
        <v>1.8504287719518659</v>
      </c>
      <c r="E184" s="47">
        <f t="shared" si="4"/>
        <v>5.9799999999999995</v>
      </c>
      <c r="F184" s="47">
        <v>0</v>
      </c>
      <c r="H184" s="50">
        <v>331</v>
      </c>
      <c r="I184" s="45">
        <v>2.3879914933519819</v>
      </c>
      <c r="J184" s="43">
        <v>2.3879914933519819</v>
      </c>
      <c r="K184" s="27">
        <v>2.2999999999999998</v>
      </c>
      <c r="M184" s="50">
        <v>331</v>
      </c>
      <c r="N184" s="43">
        <v>1.4028370089487776</v>
      </c>
      <c r="O184" s="27">
        <v>1.4028370089487776</v>
      </c>
      <c r="P184" s="44">
        <v>2.2999999999999998</v>
      </c>
      <c r="Q184" s="49"/>
      <c r="R184" s="50">
        <v>331</v>
      </c>
      <c r="S184" s="2">
        <v>2.0817888851795794</v>
      </c>
      <c r="T184" s="2">
        <v>2.0817888851795794</v>
      </c>
      <c r="U184" s="52">
        <v>2.2999999999999998</v>
      </c>
      <c r="V184" s="47"/>
      <c r="W184" s="50">
        <v>331</v>
      </c>
      <c r="X184" s="43">
        <v>1.7485391588726988</v>
      </c>
      <c r="Y184" s="43">
        <v>1.7485391588726988</v>
      </c>
      <c r="Z184" s="43">
        <v>2.2999999999999998</v>
      </c>
    </row>
    <row r="185" spans="2:26" x14ac:dyDescent="0.3">
      <c r="B185" s="50">
        <f t="shared" si="5"/>
        <v>332</v>
      </c>
      <c r="C185" s="43">
        <v>2.1</v>
      </c>
      <c r="D185" s="43">
        <v>2.0463732732973274</v>
      </c>
      <c r="E185" s="47">
        <f t="shared" si="4"/>
        <v>5.4600000000000009</v>
      </c>
      <c r="F185" s="47">
        <v>0</v>
      </c>
      <c r="H185" s="50">
        <v>332</v>
      </c>
      <c r="I185" s="45">
        <v>2.0463732732973274</v>
      </c>
      <c r="J185" s="43">
        <v>2.0463732732973274</v>
      </c>
      <c r="K185" s="27">
        <v>2.1</v>
      </c>
      <c r="M185" s="50">
        <v>332</v>
      </c>
      <c r="N185" s="43">
        <v>1.6735339571239136</v>
      </c>
      <c r="O185" s="27">
        <v>1.6735339571239136</v>
      </c>
      <c r="P185" s="44">
        <v>2.1</v>
      </c>
      <c r="Q185" s="49"/>
      <c r="R185" s="50">
        <v>332</v>
      </c>
      <c r="S185" s="2">
        <v>1.6735339571239136</v>
      </c>
      <c r="T185" s="2">
        <v>1.6735339571239136</v>
      </c>
      <c r="U185" s="52">
        <v>2.1</v>
      </c>
      <c r="V185" s="47"/>
      <c r="W185" s="50">
        <v>332</v>
      </c>
      <c r="X185" s="43">
        <v>1.6735339571239136</v>
      </c>
      <c r="Y185" s="43">
        <v>1.6735339571239136</v>
      </c>
      <c r="Z185" s="43">
        <v>2.1</v>
      </c>
    </row>
    <row r="186" spans="2:26" x14ac:dyDescent="0.3">
      <c r="B186" s="50">
        <f t="shared" si="5"/>
        <v>333</v>
      </c>
      <c r="C186" s="43">
        <v>2</v>
      </c>
      <c r="D186" s="43">
        <v>1.9309286279674589</v>
      </c>
      <c r="E186" s="47">
        <f t="shared" si="4"/>
        <v>5.2</v>
      </c>
      <c r="F186" s="47">
        <v>0</v>
      </c>
      <c r="H186" s="50">
        <v>333</v>
      </c>
      <c r="I186" s="45">
        <v>2.4182794450645311</v>
      </c>
      <c r="J186" s="43">
        <v>2.4182794450645311</v>
      </c>
      <c r="K186" s="27">
        <v>2</v>
      </c>
      <c r="M186" s="50">
        <v>333</v>
      </c>
      <c r="N186" s="43">
        <v>2.4182794450645311</v>
      </c>
      <c r="O186" s="27">
        <v>2.4182794450645311</v>
      </c>
      <c r="P186" s="44">
        <v>2</v>
      </c>
      <c r="Q186" s="49"/>
      <c r="R186" s="50">
        <v>333</v>
      </c>
      <c r="S186" s="2">
        <v>2.4182794450645311</v>
      </c>
      <c r="T186" s="2">
        <v>2.4182794450645311</v>
      </c>
      <c r="U186" s="52">
        <v>2</v>
      </c>
      <c r="V186" s="47"/>
      <c r="W186" s="50">
        <v>333</v>
      </c>
      <c r="X186" s="43">
        <v>2.4182794450645311</v>
      </c>
      <c r="Y186" s="43">
        <v>2.4182794450645311</v>
      </c>
      <c r="Z186" s="43">
        <v>2</v>
      </c>
    </row>
    <row r="187" spans="2:26" x14ac:dyDescent="0.3">
      <c r="B187" s="50">
        <f t="shared" si="5"/>
        <v>334</v>
      </c>
      <c r="C187" s="43">
        <v>2</v>
      </c>
      <c r="D187" s="43">
        <v>1.2688764045355876</v>
      </c>
      <c r="E187" s="47">
        <f t="shared" si="4"/>
        <v>5.2</v>
      </c>
      <c r="F187" s="47">
        <v>0</v>
      </c>
      <c r="H187" s="50">
        <v>334</v>
      </c>
      <c r="I187" s="45">
        <v>1.0449903913000613</v>
      </c>
      <c r="J187" s="43">
        <v>1.0449903913000613</v>
      </c>
      <c r="K187" s="27">
        <v>2</v>
      </c>
      <c r="M187" s="50">
        <v>334</v>
      </c>
      <c r="N187" s="43">
        <v>2.5041772621164511</v>
      </c>
      <c r="O187" s="27">
        <v>2.5041772621164511</v>
      </c>
      <c r="P187" s="44">
        <v>2</v>
      </c>
      <c r="Q187" s="49"/>
      <c r="R187" s="50">
        <v>334</v>
      </c>
      <c r="S187" s="2">
        <v>2.5041772621164511</v>
      </c>
      <c r="T187" s="2">
        <v>2.5041772621164511</v>
      </c>
      <c r="U187" s="52">
        <v>2</v>
      </c>
      <c r="V187" s="47"/>
      <c r="W187" s="50">
        <v>334</v>
      </c>
      <c r="X187" s="43">
        <v>2.5041772621164511</v>
      </c>
      <c r="Y187" s="43">
        <v>2.5041772621164511</v>
      </c>
      <c r="Z187" s="43">
        <v>2</v>
      </c>
    </row>
    <row r="188" spans="2:26" x14ac:dyDescent="0.3">
      <c r="B188" s="50">
        <f t="shared" si="5"/>
        <v>335</v>
      </c>
      <c r="C188" s="43">
        <v>1.1000000000000001</v>
      </c>
      <c r="D188" s="43">
        <v>0.55180085503456766</v>
      </c>
      <c r="E188" s="47">
        <f t="shared" si="4"/>
        <v>2.8600000000000003</v>
      </c>
      <c r="F188" s="47">
        <v>0</v>
      </c>
      <c r="H188" s="50">
        <v>335</v>
      </c>
      <c r="I188" s="45">
        <v>1.2648125124448986</v>
      </c>
      <c r="J188" s="43">
        <v>1.2648125124448986</v>
      </c>
      <c r="K188" s="27">
        <v>1.1000000000000001</v>
      </c>
      <c r="M188" s="50">
        <v>335</v>
      </c>
      <c r="N188" s="43">
        <v>0.55180085503456766</v>
      </c>
      <c r="O188" s="27">
        <v>0.55180085503456766</v>
      </c>
      <c r="P188" s="44">
        <v>1.1000000000000001</v>
      </c>
      <c r="Q188" s="49"/>
      <c r="R188" s="50">
        <v>335</v>
      </c>
      <c r="S188" s="2">
        <v>2.9812882110812158</v>
      </c>
      <c r="T188" s="2">
        <v>2.9812882110812158</v>
      </c>
      <c r="U188" s="52">
        <v>1.1000000000000001</v>
      </c>
      <c r="V188" s="47"/>
      <c r="W188" s="50">
        <v>335</v>
      </c>
      <c r="X188" s="43">
        <v>2.9812882110812158</v>
      </c>
      <c r="Y188" s="43">
        <v>2.9812882110812158</v>
      </c>
      <c r="Z188" s="43">
        <v>1.1000000000000001</v>
      </c>
    </row>
    <row r="189" spans="2:26" x14ac:dyDescent="0.3">
      <c r="B189" s="50">
        <f t="shared" si="5"/>
        <v>336</v>
      </c>
      <c r="C189" s="43">
        <v>0.9</v>
      </c>
      <c r="D189" s="43">
        <v>0.79289563995111512</v>
      </c>
      <c r="E189" s="47">
        <f t="shared" si="4"/>
        <v>2.3400000000000003</v>
      </c>
      <c r="F189" s="47">
        <v>5.2</v>
      </c>
      <c r="H189" s="50">
        <v>336</v>
      </c>
      <c r="I189" s="45">
        <v>0.96534603048867595</v>
      </c>
      <c r="J189" s="43">
        <v>0.96534603048867595</v>
      </c>
      <c r="K189" s="27">
        <v>0.9</v>
      </c>
      <c r="M189" s="50">
        <v>336</v>
      </c>
      <c r="N189" s="43">
        <v>1.2574522694176729</v>
      </c>
      <c r="O189" s="27">
        <v>1.2574522694176729</v>
      </c>
      <c r="P189" s="44">
        <v>0.9</v>
      </c>
      <c r="Q189" s="49"/>
      <c r="R189" s="50">
        <v>336</v>
      </c>
      <c r="S189" s="2">
        <v>0.96534603048867595</v>
      </c>
      <c r="T189" s="2">
        <v>0.96534603048867595</v>
      </c>
      <c r="U189" s="52">
        <v>0.9</v>
      </c>
      <c r="V189" s="47"/>
      <c r="W189" s="50">
        <v>336</v>
      </c>
      <c r="X189" s="43">
        <v>2.2177889707396408</v>
      </c>
      <c r="Y189" s="43">
        <v>2.2177889707396408</v>
      </c>
      <c r="Z189" s="43">
        <v>0.9</v>
      </c>
    </row>
    <row r="190" spans="2:26" x14ac:dyDescent="0.3">
      <c r="B190" s="50">
        <f t="shared" si="5"/>
        <v>337</v>
      </c>
      <c r="C190" s="43">
        <v>1.1000000000000001</v>
      </c>
      <c r="D190" s="43">
        <v>1.8485333018753862</v>
      </c>
      <c r="E190" s="47">
        <f t="shared" si="4"/>
        <v>2.8600000000000003</v>
      </c>
      <c r="F190" s="47">
        <v>1.3</v>
      </c>
      <c r="H190" s="50">
        <v>337</v>
      </c>
      <c r="I190" s="45">
        <v>1.2666802247066435</v>
      </c>
      <c r="J190" s="43">
        <v>1.2666802247066435</v>
      </c>
      <c r="K190" s="27">
        <v>1.1000000000000001</v>
      </c>
      <c r="M190" s="50">
        <v>337</v>
      </c>
      <c r="N190" s="43">
        <v>1.8800578860101977</v>
      </c>
      <c r="O190" s="27">
        <v>1.8800578860101977</v>
      </c>
      <c r="P190" s="44">
        <v>1.1000000000000001</v>
      </c>
      <c r="Q190" s="49"/>
      <c r="R190" s="50">
        <v>337</v>
      </c>
      <c r="S190" s="2">
        <v>1.2666802247066435</v>
      </c>
      <c r="T190" s="2">
        <v>1.2666802247066435</v>
      </c>
      <c r="U190" s="52">
        <v>1.1000000000000001</v>
      </c>
      <c r="V190" s="47"/>
      <c r="W190" s="50">
        <v>337</v>
      </c>
      <c r="X190" s="43">
        <v>2.0119930767732588</v>
      </c>
      <c r="Y190" s="43">
        <v>2.0119930767732588</v>
      </c>
      <c r="Z190" s="43">
        <v>1.1000000000000001</v>
      </c>
    </row>
    <row r="191" spans="2:26" x14ac:dyDescent="0.3">
      <c r="B191" s="50">
        <f t="shared" si="5"/>
        <v>338</v>
      </c>
      <c r="C191" s="43">
        <v>2</v>
      </c>
      <c r="D191" s="43">
        <v>2.237076672611308</v>
      </c>
      <c r="E191" s="47">
        <f t="shared" si="4"/>
        <v>5.2</v>
      </c>
      <c r="F191" s="47">
        <v>0</v>
      </c>
      <c r="H191" s="50">
        <v>338</v>
      </c>
      <c r="I191" s="45">
        <v>2.237076672611308</v>
      </c>
      <c r="J191" s="43">
        <v>2.237076672611308</v>
      </c>
      <c r="K191" s="27">
        <v>2</v>
      </c>
      <c r="M191" s="50">
        <v>338</v>
      </c>
      <c r="N191" s="43">
        <v>2.237076672611308</v>
      </c>
      <c r="O191" s="27">
        <v>2.237076672611308</v>
      </c>
      <c r="P191" s="44">
        <v>2</v>
      </c>
      <c r="Q191" s="49"/>
      <c r="R191" s="50">
        <v>338</v>
      </c>
      <c r="S191" s="2">
        <v>1.611130846881337</v>
      </c>
      <c r="T191" s="2">
        <v>1.611130846881337</v>
      </c>
      <c r="U191" s="52">
        <v>2</v>
      </c>
      <c r="V191" s="47"/>
      <c r="W191" s="50">
        <v>338</v>
      </c>
      <c r="X191" s="43">
        <v>1.6676846645643215</v>
      </c>
      <c r="Y191" s="43">
        <v>1.6676846645643215</v>
      </c>
      <c r="Z191" s="43">
        <v>2</v>
      </c>
    </row>
    <row r="192" spans="2:26" x14ac:dyDescent="0.3">
      <c r="B192" s="50">
        <f t="shared" si="5"/>
        <v>339</v>
      </c>
      <c r="C192" s="43">
        <v>1.7</v>
      </c>
      <c r="D192" s="43">
        <v>1.4558760050323407</v>
      </c>
      <c r="E192" s="47">
        <f t="shared" si="4"/>
        <v>4.42</v>
      </c>
      <c r="F192" s="47">
        <v>0</v>
      </c>
      <c r="H192" s="50">
        <v>339</v>
      </c>
      <c r="I192" s="45">
        <v>1.7459063549614247</v>
      </c>
      <c r="J192" s="43">
        <v>1.7459063549614247</v>
      </c>
      <c r="K192" s="27">
        <v>1.7</v>
      </c>
      <c r="M192" s="50">
        <v>339</v>
      </c>
      <c r="N192" s="43">
        <v>1.7459063549614247</v>
      </c>
      <c r="O192" s="27">
        <v>1.7459063549614247</v>
      </c>
      <c r="P192" s="44">
        <v>1.7</v>
      </c>
      <c r="Q192" s="49"/>
      <c r="R192" s="50">
        <v>339</v>
      </c>
      <c r="S192" s="2">
        <v>1.83816148672612</v>
      </c>
      <c r="T192" s="2">
        <v>1.83816148672612</v>
      </c>
      <c r="U192" s="52">
        <v>1.7</v>
      </c>
      <c r="V192" s="47"/>
      <c r="W192" s="50">
        <v>339</v>
      </c>
      <c r="X192" s="43">
        <v>1.6763446104882185</v>
      </c>
      <c r="Y192" s="43">
        <v>1.6763446104882185</v>
      </c>
      <c r="Z192" s="43">
        <v>1.7</v>
      </c>
    </row>
    <row r="193" spans="2:26" x14ac:dyDescent="0.3">
      <c r="B193" s="50">
        <f t="shared" si="5"/>
        <v>340</v>
      </c>
      <c r="C193" s="43">
        <v>1.8</v>
      </c>
      <c r="D193" s="43">
        <v>1.6812992035223531</v>
      </c>
      <c r="E193" s="47">
        <f t="shared" si="4"/>
        <v>4.6800000000000006</v>
      </c>
      <c r="F193" s="47">
        <v>0</v>
      </c>
      <c r="H193" s="50">
        <v>340</v>
      </c>
      <c r="I193" s="45">
        <v>1.2774201586515093</v>
      </c>
      <c r="J193" s="43">
        <v>1.2774201586515093</v>
      </c>
      <c r="K193" s="27">
        <v>1.8</v>
      </c>
      <c r="M193" s="50">
        <v>340</v>
      </c>
      <c r="N193" s="43">
        <v>1.2425086900575864</v>
      </c>
      <c r="O193" s="27">
        <v>1.2425086900575864</v>
      </c>
      <c r="P193" s="44">
        <v>1.8</v>
      </c>
      <c r="Q193" s="49"/>
      <c r="R193" s="50">
        <v>340</v>
      </c>
      <c r="S193" s="2">
        <v>1.483519404584144</v>
      </c>
      <c r="T193" s="2">
        <v>1.483519404584144</v>
      </c>
      <c r="U193" s="52">
        <v>1.8</v>
      </c>
      <c r="V193" s="47"/>
      <c r="W193" s="50">
        <v>340</v>
      </c>
      <c r="X193" s="43">
        <v>2.1243465278226963</v>
      </c>
      <c r="Y193" s="43">
        <v>2.1243465278226963</v>
      </c>
      <c r="Z193" s="43">
        <v>1.8</v>
      </c>
    </row>
    <row r="194" spans="2:26" x14ac:dyDescent="0.3">
      <c r="B194" s="50">
        <f t="shared" si="5"/>
        <v>341</v>
      </c>
      <c r="C194" s="43">
        <v>1.8</v>
      </c>
      <c r="D194" s="43">
        <v>1.7023636296971283</v>
      </c>
      <c r="E194" s="47">
        <f t="shared" si="4"/>
        <v>4.6800000000000006</v>
      </c>
      <c r="F194" s="47">
        <v>0</v>
      </c>
      <c r="H194" s="50">
        <v>341</v>
      </c>
      <c r="I194" s="45">
        <v>2.4253716434660446</v>
      </c>
      <c r="J194" s="43">
        <v>2.4253716434660446</v>
      </c>
      <c r="K194" s="27">
        <v>1.8</v>
      </c>
      <c r="M194" s="50">
        <v>341</v>
      </c>
      <c r="N194" s="43">
        <v>1.8420886383793835</v>
      </c>
      <c r="O194" s="27">
        <v>1.8420886383793835</v>
      </c>
      <c r="P194" s="44">
        <v>1.8</v>
      </c>
      <c r="Q194" s="49"/>
      <c r="R194" s="50">
        <v>341</v>
      </c>
      <c r="S194" s="2">
        <v>2.4253716434660446</v>
      </c>
      <c r="T194" s="2">
        <v>2.4253716434660446</v>
      </c>
      <c r="U194" s="52">
        <v>1.8</v>
      </c>
      <c r="V194" s="47"/>
      <c r="W194" s="50">
        <v>341</v>
      </c>
      <c r="X194" s="43">
        <v>2.1293678935327334</v>
      </c>
      <c r="Y194" s="43">
        <v>2.1293678935327334</v>
      </c>
      <c r="Z194" s="43">
        <v>1.8</v>
      </c>
    </row>
    <row r="195" spans="2:26" x14ac:dyDescent="0.3">
      <c r="B195" s="50">
        <f t="shared" si="5"/>
        <v>342</v>
      </c>
      <c r="C195" s="43">
        <v>1.7</v>
      </c>
      <c r="D195" s="43">
        <v>1.9077426324682765</v>
      </c>
      <c r="E195" s="47">
        <f t="shared" si="4"/>
        <v>4.42</v>
      </c>
      <c r="F195" s="47">
        <v>0</v>
      </c>
      <c r="H195" s="50">
        <v>342</v>
      </c>
      <c r="I195" s="45">
        <v>2.3945778273984337</v>
      </c>
      <c r="J195" s="43">
        <v>2.3945778273984337</v>
      </c>
      <c r="K195" s="27">
        <v>1.7</v>
      </c>
      <c r="M195" s="50">
        <v>342</v>
      </c>
      <c r="N195" s="43">
        <v>0.99729969802554108</v>
      </c>
      <c r="O195" s="27">
        <v>0.99729969802554108</v>
      </c>
      <c r="P195" s="44">
        <v>1.7</v>
      </c>
      <c r="Q195" s="49"/>
      <c r="R195" s="50">
        <v>342</v>
      </c>
      <c r="S195" s="2">
        <v>2.5101014237202768</v>
      </c>
      <c r="T195" s="2">
        <v>2.5101014237202768</v>
      </c>
      <c r="U195" s="52">
        <v>1.7</v>
      </c>
      <c r="V195" s="47"/>
      <c r="W195" s="50">
        <v>342</v>
      </c>
      <c r="X195" s="43">
        <v>2.0786646036738681</v>
      </c>
      <c r="Y195" s="43">
        <v>2.0786646036738681</v>
      </c>
      <c r="Z195" s="43">
        <v>1.7</v>
      </c>
    </row>
    <row r="196" spans="2:26" x14ac:dyDescent="0.3">
      <c r="B196" s="50">
        <f t="shared" si="5"/>
        <v>343</v>
      </c>
      <c r="C196" s="43">
        <v>1.9</v>
      </c>
      <c r="D196" s="43">
        <v>1.8266430978891766</v>
      </c>
      <c r="E196" s="47">
        <f t="shared" si="4"/>
        <v>4.9399999999999995</v>
      </c>
      <c r="F196" s="47">
        <v>0</v>
      </c>
      <c r="H196" s="50">
        <v>343</v>
      </c>
      <c r="I196" s="45">
        <v>1.7471631254299453</v>
      </c>
      <c r="J196" s="43">
        <v>1.7471631254299453</v>
      </c>
      <c r="K196" s="27">
        <v>1.9</v>
      </c>
      <c r="M196" s="50">
        <v>343</v>
      </c>
      <c r="N196" s="43">
        <v>1.6401092748487787</v>
      </c>
      <c r="O196" s="27">
        <v>1.6401092748487787</v>
      </c>
      <c r="P196" s="44">
        <v>1.9</v>
      </c>
      <c r="Q196" s="49"/>
      <c r="R196" s="50">
        <v>343</v>
      </c>
      <c r="S196" s="2">
        <v>2.9841656359549291</v>
      </c>
      <c r="T196" s="2">
        <v>2.9841656359549291</v>
      </c>
      <c r="U196" s="52">
        <v>1.9</v>
      </c>
      <c r="V196" s="47"/>
      <c r="W196" s="50">
        <v>343</v>
      </c>
      <c r="X196" s="43">
        <v>1.7453429132635914</v>
      </c>
      <c r="Y196" s="43">
        <v>1.7453429132635914</v>
      </c>
      <c r="Z196" s="43">
        <v>1.9</v>
      </c>
    </row>
    <row r="197" spans="2:26" x14ac:dyDescent="0.3">
      <c r="B197" s="50">
        <f t="shared" si="5"/>
        <v>344</v>
      </c>
      <c r="C197" s="43">
        <v>2</v>
      </c>
      <c r="D197" s="43">
        <v>1.4048492964071755</v>
      </c>
      <c r="E197" s="47">
        <f t="shared" si="4"/>
        <v>5.2</v>
      </c>
      <c r="F197" s="47">
        <v>0</v>
      </c>
      <c r="H197" s="50">
        <v>344</v>
      </c>
      <c r="I197" s="45">
        <v>1.4048492964071755</v>
      </c>
      <c r="J197" s="43">
        <v>1.4048492964071755</v>
      </c>
      <c r="K197" s="27">
        <v>2</v>
      </c>
      <c r="M197" s="50">
        <v>344</v>
      </c>
      <c r="N197" s="43">
        <v>1.1505776400234125</v>
      </c>
      <c r="O197" s="27">
        <v>1.1505776400234125</v>
      </c>
      <c r="P197" s="44">
        <v>2</v>
      </c>
      <c r="Q197" s="49"/>
      <c r="R197" s="50">
        <v>344</v>
      </c>
      <c r="S197" s="2">
        <v>2.107024352355352</v>
      </c>
      <c r="T197" s="2">
        <v>2.107024352355352</v>
      </c>
      <c r="U197" s="52">
        <v>2</v>
      </c>
      <c r="V197" s="47"/>
      <c r="W197" s="50">
        <v>344</v>
      </c>
      <c r="X197" s="43">
        <v>1.2423955482400482</v>
      </c>
      <c r="Y197" s="43">
        <v>1.2423955482400482</v>
      </c>
      <c r="Z197" s="43">
        <v>2</v>
      </c>
    </row>
    <row r="198" spans="2:26" x14ac:dyDescent="0.3">
      <c r="B198" s="50">
        <f t="shared" si="5"/>
        <v>345</v>
      </c>
      <c r="C198" s="43">
        <v>1.6</v>
      </c>
      <c r="D198" s="43">
        <v>1.514753255854004</v>
      </c>
      <c r="E198" s="47">
        <f t="shared" si="4"/>
        <v>4.16</v>
      </c>
      <c r="F198" s="47">
        <v>0</v>
      </c>
      <c r="H198" s="50">
        <v>345</v>
      </c>
      <c r="I198" s="45">
        <v>1.7116657172266045</v>
      </c>
      <c r="J198" s="43">
        <v>1.7116657172266045</v>
      </c>
      <c r="K198" s="27">
        <v>1.6</v>
      </c>
      <c r="M198" s="50">
        <v>345</v>
      </c>
      <c r="N198" s="43">
        <v>1.7116657172266045</v>
      </c>
      <c r="O198" s="27">
        <v>1.7116657172266045</v>
      </c>
      <c r="P198" s="44">
        <v>1.6</v>
      </c>
      <c r="Q198" s="49"/>
      <c r="R198" s="50">
        <v>345</v>
      </c>
      <c r="S198" s="2">
        <v>1.7116657172266045</v>
      </c>
      <c r="T198" s="2">
        <v>1.7116657172266045</v>
      </c>
      <c r="U198" s="52">
        <v>1.6</v>
      </c>
      <c r="V198" s="47"/>
      <c r="W198" s="50">
        <v>345</v>
      </c>
      <c r="X198" s="43">
        <v>2.0568288493381033</v>
      </c>
      <c r="Y198" s="43">
        <v>2.0568288493381033</v>
      </c>
      <c r="Z198" s="43">
        <v>1.6</v>
      </c>
    </row>
    <row r="199" spans="2:26" x14ac:dyDescent="0.3">
      <c r="B199" s="50">
        <f t="shared" si="5"/>
        <v>346</v>
      </c>
      <c r="C199" s="43">
        <v>2.2000000000000002</v>
      </c>
      <c r="D199" s="43">
        <v>3.0030999334806112</v>
      </c>
      <c r="E199" s="47">
        <f t="shared" ref="E199:E262" si="6">2.6*C199</f>
        <v>5.7200000000000006</v>
      </c>
      <c r="F199" s="47">
        <v>0</v>
      </c>
      <c r="H199" s="50">
        <v>346</v>
      </c>
      <c r="I199" s="45">
        <v>3.0030999334806112</v>
      </c>
      <c r="J199" s="43">
        <v>3.0030999334806112</v>
      </c>
      <c r="K199" s="27">
        <v>2.2000000000000002</v>
      </c>
      <c r="M199" s="50">
        <v>346</v>
      </c>
      <c r="N199" s="43">
        <v>2.7400580007606923</v>
      </c>
      <c r="O199" s="27">
        <v>2.7400580007606923</v>
      </c>
      <c r="P199" s="44">
        <v>2.2000000000000002</v>
      </c>
      <c r="Q199" s="49"/>
      <c r="R199" s="50">
        <v>346</v>
      </c>
      <c r="S199" s="2">
        <v>2.7400580007606923</v>
      </c>
      <c r="T199" s="2">
        <v>2.7400580007606923</v>
      </c>
      <c r="U199" s="52">
        <v>2.2000000000000002</v>
      </c>
      <c r="V199" s="47"/>
      <c r="W199" s="50">
        <v>346</v>
      </c>
      <c r="X199" s="43">
        <v>2.3055021827509852</v>
      </c>
      <c r="Y199" s="43">
        <v>2.3055021827509852</v>
      </c>
      <c r="Z199" s="43">
        <v>2.2000000000000002</v>
      </c>
    </row>
    <row r="200" spans="2:26" x14ac:dyDescent="0.3">
      <c r="B200" s="50">
        <f t="shared" ref="B200:B263" si="7">B199+1</f>
        <v>347</v>
      </c>
      <c r="C200" s="43">
        <v>2.2000000000000002</v>
      </c>
      <c r="D200" s="43">
        <v>2.0985233152604224</v>
      </c>
      <c r="E200" s="47">
        <f t="shared" si="6"/>
        <v>5.7200000000000006</v>
      </c>
      <c r="F200" s="47">
        <v>0</v>
      </c>
      <c r="H200" s="50">
        <v>347</v>
      </c>
      <c r="I200" s="45">
        <v>2.0085225410113368</v>
      </c>
      <c r="J200" s="43">
        <v>2.0085225410113368</v>
      </c>
      <c r="K200" s="27">
        <v>2.2000000000000002</v>
      </c>
      <c r="M200" s="50">
        <v>347</v>
      </c>
      <c r="N200" s="43">
        <v>2.6428449262784151</v>
      </c>
      <c r="O200" s="27">
        <v>2.6428449262784151</v>
      </c>
      <c r="P200" s="44">
        <v>2.2000000000000002</v>
      </c>
      <c r="Q200" s="49"/>
      <c r="R200" s="50">
        <v>347</v>
      </c>
      <c r="S200" s="2">
        <v>2.8548982388720403</v>
      </c>
      <c r="T200" s="2">
        <v>2.8548982388720403</v>
      </c>
      <c r="U200" s="52">
        <v>2.2000000000000002</v>
      </c>
      <c r="V200" s="47"/>
      <c r="W200" s="50">
        <v>347</v>
      </c>
      <c r="X200" s="43">
        <v>2.1015550495258397</v>
      </c>
      <c r="Y200" s="43">
        <v>2.1015550495258397</v>
      </c>
      <c r="Z200" s="43">
        <v>2.2000000000000002</v>
      </c>
    </row>
    <row r="201" spans="2:26" x14ac:dyDescent="0.3">
      <c r="B201" s="50">
        <f t="shared" si="7"/>
        <v>348</v>
      </c>
      <c r="C201" s="43">
        <v>2.2000000000000002</v>
      </c>
      <c r="D201" s="43">
        <v>2.3418293815740325</v>
      </c>
      <c r="E201" s="47">
        <f t="shared" si="6"/>
        <v>5.7200000000000006</v>
      </c>
      <c r="F201" s="47">
        <v>0</v>
      </c>
      <c r="H201" s="50">
        <v>348</v>
      </c>
      <c r="I201" s="45">
        <v>2.1786589099674174</v>
      </c>
      <c r="J201" s="43">
        <v>2.1786589099674174</v>
      </c>
      <c r="K201" s="27">
        <v>2.2000000000000002</v>
      </c>
      <c r="M201" s="50">
        <v>348</v>
      </c>
      <c r="N201" s="43">
        <v>2.2337089145444589</v>
      </c>
      <c r="O201" s="27">
        <v>2.2337089145444589</v>
      </c>
      <c r="P201" s="44">
        <v>2.2000000000000002</v>
      </c>
      <c r="Q201" s="49"/>
      <c r="R201" s="50">
        <v>348</v>
      </c>
      <c r="S201" s="2">
        <v>2.0090321711524752</v>
      </c>
      <c r="T201" s="2">
        <v>2.0090321711524752</v>
      </c>
      <c r="U201" s="52">
        <v>2.2000000000000002</v>
      </c>
      <c r="V201" s="47"/>
      <c r="W201" s="50">
        <v>348</v>
      </c>
      <c r="X201" s="43">
        <v>2.2337089145444589</v>
      </c>
      <c r="Y201" s="43">
        <v>2.2337089145444589</v>
      </c>
      <c r="Z201" s="43">
        <v>2.2000000000000002</v>
      </c>
    </row>
    <row r="202" spans="2:26" x14ac:dyDescent="0.3">
      <c r="B202" s="50">
        <f t="shared" si="7"/>
        <v>349</v>
      </c>
      <c r="C202" s="43">
        <v>3.1</v>
      </c>
      <c r="D202" s="43">
        <v>1.0512906049276352</v>
      </c>
      <c r="E202" s="47">
        <f t="shared" si="6"/>
        <v>8.06</v>
      </c>
      <c r="F202" s="47">
        <v>0</v>
      </c>
      <c r="H202" s="50">
        <v>349</v>
      </c>
      <c r="I202" s="45">
        <v>2.4010109572087499</v>
      </c>
      <c r="J202" s="43">
        <v>2.4010109572087499</v>
      </c>
      <c r="K202" s="27">
        <v>3.1</v>
      </c>
      <c r="M202" s="50">
        <v>349</v>
      </c>
      <c r="N202" s="43">
        <v>2.4293151988121395</v>
      </c>
      <c r="O202" s="27">
        <v>2.4293151988121395</v>
      </c>
      <c r="P202" s="44">
        <v>3.1</v>
      </c>
      <c r="Q202" s="49"/>
      <c r="R202" s="50">
        <v>349</v>
      </c>
      <c r="S202" s="2">
        <v>2.4010109572087499</v>
      </c>
      <c r="T202" s="2">
        <v>2.4010109572087499</v>
      </c>
      <c r="U202" s="52">
        <v>3.1</v>
      </c>
      <c r="V202" s="47"/>
      <c r="W202" s="50">
        <v>349</v>
      </c>
      <c r="X202" s="43">
        <v>2.4310201142416887</v>
      </c>
      <c r="Y202" s="43">
        <v>2.4310201142416887</v>
      </c>
      <c r="Z202" s="43">
        <v>3.1</v>
      </c>
    </row>
    <row r="203" spans="2:26" x14ac:dyDescent="0.3">
      <c r="B203" s="50">
        <f t="shared" si="7"/>
        <v>350</v>
      </c>
      <c r="C203" s="43">
        <v>2.2999999999999998</v>
      </c>
      <c r="D203" s="43">
        <v>2.2050742280292286</v>
      </c>
      <c r="E203" s="47">
        <f t="shared" si="6"/>
        <v>5.9799999999999995</v>
      </c>
      <c r="F203" s="47">
        <v>0</v>
      </c>
      <c r="H203" s="50">
        <v>350</v>
      </c>
      <c r="I203" s="45">
        <v>2.4155535544961539</v>
      </c>
      <c r="J203" s="43">
        <v>2.4155535544961539</v>
      </c>
      <c r="K203" s="27">
        <v>2.2999999999999998</v>
      </c>
      <c r="M203" s="50">
        <v>350</v>
      </c>
      <c r="N203" s="43">
        <v>2.4155535544961539</v>
      </c>
      <c r="O203" s="27">
        <v>2.4155535544961539</v>
      </c>
      <c r="P203" s="44">
        <v>2.2999999999999998</v>
      </c>
      <c r="Q203" s="49"/>
      <c r="R203" s="50">
        <v>350</v>
      </c>
      <c r="S203" s="2">
        <v>2.6916291310312364</v>
      </c>
      <c r="T203" s="2">
        <v>2.6916291310312364</v>
      </c>
      <c r="U203" s="52">
        <v>2.2999999999999998</v>
      </c>
      <c r="V203" s="47"/>
      <c r="W203" s="50">
        <v>350</v>
      </c>
      <c r="X203" s="43">
        <v>2.5156383970729208</v>
      </c>
      <c r="Y203" s="43">
        <v>2.5156383970729208</v>
      </c>
      <c r="Z203" s="43">
        <v>2.2999999999999998</v>
      </c>
    </row>
    <row r="204" spans="2:26" x14ac:dyDescent="0.3">
      <c r="B204" s="50">
        <f t="shared" si="7"/>
        <v>351</v>
      </c>
      <c r="C204" s="43">
        <v>1.9</v>
      </c>
      <c r="D204" s="43">
        <v>1.6866446429100543</v>
      </c>
      <c r="E204" s="47">
        <f t="shared" si="6"/>
        <v>4.9399999999999995</v>
      </c>
      <c r="F204" s="47">
        <v>0</v>
      </c>
      <c r="H204" s="50">
        <v>351</v>
      </c>
      <c r="I204" s="45">
        <v>1.736723903001159</v>
      </c>
      <c r="J204" s="43">
        <v>1.736723903001159</v>
      </c>
      <c r="K204" s="27">
        <v>1.9</v>
      </c>
      <c r="M204" s="50">
        <v>351</v>
      </c>
      <c r="N204" s="43">
        <v>1.736723903001159</v>
      </c>
      <c r="O204" s="27">
        <v>1.736723903001159</v>
      </c>
      <c r="P204" s="44">
        <v>1.9</v>
      </c>
      <c r="Q204" s="49"/>
      <c r="R204" s="50">
        <v>351</v>
      </c>
      <c r="S204" s="2">
        <v>2.6392383185410209</v>
      </c>
      <c r="T204" s="2">
        <v>2.6392383185410209</v>
      </c>
      <c r="U204" s="52">
        <v>1.9</v>
      </c>
      <c r="V204" s="47"/>
      <c r="W204" s="50">
        <v>351</v>
      </c>
      <c r="X204" s="43">
        <v>2.4014471643144102</v>
      </c>
      <c r="Y204" s="43">
        <v>2.4014471643144102</v>
      </c>
      <c r="Z204" s="43">
        <v>1.9</v>
      </c>
    </row>
    <row r="205" spans="2:26" x14ac:dyDescent="0.3">
      <c r="B205" s="50">
        <f t="shared" si="7"/>
        <v>352</v>
      </c>
      <c r="C205" s="43">
        <v>1.3</v>
      </c>
      <c r="D205" s="43">
        <v>2.3963858452558346</v>
      </c>
      <c r="E205" s="47">
        <f t="shared" si="6"/>
        <v>3.3800000000000003</v>
      </c>
      <c r="F205" s="47">
        <v>0</v>
      </c>
      <c r="H205" s="50">
        <v>352</v>
      </c>
      <c r="I205" s="45">
        <v>1.9096575155945488</v>
      </c>
      <c r="J205" s="43">
        <v>1.9096575155945488</v>
      </c>
      <c r="K205" s="27">
        <v>1.3</v>
      </c>
      <c r="M205" s="50">
        <v>352</v>
      </c>
      <c r="N205" s="43">
        <v>1.5536971142101523</v>
      </c>
      <c r="O205" s="27">
        <v>1.5536971142101523</v>
      </c>
      <c r="P205" s="44">
        <v>1.3</v>
      </c>
      <c r="Q205" s="49"/>
      <c r="R205" s="50">
        <v>352</v>
      </c>
      <c r="S205" s="2">
        <v>2.2402937540070531</v>
      </c>
      <c r="T205" s="2">
        <v>2.2402937540070531</v>
      </c>
      <c r="U205" s="52">
        <v>1.3</v>
      </c>
      <c r="V205" s="47"/>
      <c r="W205" s="50">
        <v>352</v>
      </c>
      <c r="X205" s="43">
        <v>2.3963858452558346</v>
      </c>
      <c r="Y205" s="43">
        <v>2.3963858452558346</v>
      </c>
      <c r="Z205" s="43">
        <v>1.3</v>
      </c>
    </row>
    <row r="206" spans="2:26" x14ac:dyDescent="0.3">
      <c r="B206" s="50">
        <f t="shared" si="7"/>
        <v>353</v>
      </c>
      <c r="C206" s="43">
        <v>1.6</v>
      </c>
      <c r="D206" s="43">
        <v>2.9482052142740471</v>
      </c>
      <c r="E206" s="47">
        <f t="shared" si="6"/>
        <v>4.16</v>
      </c>
      <c r="F206" s="47">
        <v>0</v>
      </c>
      <c r="H206" s="50">
        <v>353</v>
      </c>
      <c r="I206" s="45">
        <v>1.7487455794988798</v>
      </c>
      <c r="J206" s="43">
        <v>1.7487455794988798</v>
      </c>
      <c r="K206" s="27">
        <v>1.6</v>
      </c>
      <c r="M206" s="50">
        <v>353</v>
      </c>
      <c r="N206" s="43">
        <v>2.7073689953475846</v>
      </c>
      <c r="O206" s="27">
        <v>2.7073689953475846</v>
      </c>
      <c r="P206" s="44">
        <v>1.6</v>
      </c>
      <c r="Q206" s="49"/>
      <c r="R206" s="50">
        <v>353</v>
      </c>
      <c r="S206" s="2">
        <v>1.7487455794988798</v>
      </c>
      <c r="T206" s="2">
        <v>1.7487455794988798</v>
      </c>
      <c r="U206" s="52">
        <v>1.6</v>
      </c>
      <c r="V206" s="47"/>
      <c r="W206" s="50">
        <v>353</v>
      </c>
      <c r="X206" s="43">
        <v>1.7487455794988798</v>
      </c>
      <c r="Y206" s="43">
        <v>1.7487455794988798</v>
      </c>
      <c r="Z206" s="43">
        <v>1.6</v>
      </c>
    </row>
    <row r="207" spans="2:26" x14ac:dyDescent="0.3">
      <c r="B207" s="50">
        <f t="shared" si="7"/>
        <v>354</v>
      </c>
      <c r="C207" s="43">
        <v>1.6</v>
      </c>
      <c r="D207" s="43">
        <v>1.2905137348340816</v>
      </c>
      <c r="E207" s="47">
        <f t="shared" si="6"/>
        <v>4.16</v>
      </c>
      <c r="F207" s="47">
        <v>0</v>
      </c>
      <c r="H207" s="50">
        <v>354</v>
      </c>
      <c r="I207" s="45">
        <v>1.0532213319871955</v>
      </c>
      <c r="J207" s="43">
        <v>1.0532213319871955</v>
      </c>
      <c r="K207" s="27">
        <v>1.6</v>
      </c>
      <c r="M207" s="50">
        <v>354</v>
      </c>
      <c r="N207" s="43">
        <v>1.665865082534643</v>
      </c>
      <c r="O207" s="27">
        <v>1.665865082534643</v>
      </c>
      <c r="P207" s="44">
        <v>1.6</v>
      </c>
      <c r="Q207" s="49"/>
      <c r="R207" s="50">
        <v>354</v>
      </c>
      <c r="S207" s="2">
        <v>1.2464621327582548</v>
      </c>
      <c r="T207" s="2">
        <v>1.2464621327582548</v>
      </c>
      <c r="U207" s="52">
        <v>1.6</v>
      </c>
      <c r="V207" s="47"/>
      <c r="W207" s="50">
        <v>354</v>
      </c>
      <c r="X207" s="43">
        <v>1.2464621327582548</v>
      </c>
      <c r="Y207" s="43">
        <v>1.2464621327582548</v>
      </c>
      <c r="Z207" s="43">
        <v>1.6</v>
      </c>
    </row>
    <row r="208" spans="2:26" x14ac:dyDescent="0.3">
      <c r="B208" s="50">
        <f t="shared" si="7"/>
        <v>355</v>
      </c>
      <c r="C208" s="43">
        <v>2</v>
      </c>
      <c r="D208" s="43">
        <v>2.5496478234685127</v>
      </c>
      <c r="E208" s="47">
        <f t="shared" si="6"/>
        <v>5.2</v>
      </c>
      <c r="F208" s="47">
        <v>0</v>
      </c>
      <c r="H208" s="50">
        <v>355</v>
      </c>
      <c r="I208" s="45">
        <v>2.8630825925050032</v>
      </c>
      <c r="J208" s="43">
        <v>2.8630825925050032</v>
      </c>
      <c r="K208" s="27">
        <v>2</v>
      </c>
      <c r="M208" s="50">
        <v>355</v>
      </c>
      <c r="N208" s="43">
        <v>1.9564879122252006</v>
      </c>
      <c r="O208" s="27">
        <v>1.9564879122252006</v>
      </c>
      <c r="P208" s="44">
        <v>2</v>
      </c>
      <c r="Q208" s="49"/>
      <c r="R208" s="50">
        <v>355</v>
      </c>
      <c r="S208" s="2">
        <v>2.0588833435952041</v>
      </c>
      <c r="T208" s="2">
        <v>2.0588833435952041</v>
      </c>
      <c r="U208" s="52">
        <v>2</v>
      </c>
      <c r="V208" s="47"/>
      <c r="W208" s="50">
        <v>355</v>
      </c>
      <c r="X208" s="43">
        <v>2.0588833435952041</v>
      </c>
      <c r="Y208" s="43">
        <v>2.0588833435952041</v>
      </c>
      <c r="Z208" s="43">
        <v>2</v>
      </c>
    </row>
    <row r="209" spans="2:26" x14ac:dyDescent="0.3">
      <c r="B209" s="50">
        <f t="shared" si="7"/>
        <v>356</v>
      </c>
      <c r="C209" s="43">
        <v>1.5</v>
      </c>
      <c r="D209" s="43">
        <v>1.129364072064535</v>
      </c>
      <c r="E209" s="47">
        <f t="shared" si="6"/>
        <v>3.9000000000000004</v>
      </c>
      <c r="F209" s="47">
        <v>0</v>
      </c>
      <c r="H209" s="50">
        <v>356</v>
      </c>
      <c r="I209" s="45">
        <v>1.129364072064535</v>
      </c>
      <c r="J209" s="43">
        <v>1.129364072064535</v>
      </c>
      <c r="K209" s="27">
        <v>1.5</v>
      </c>
      <c r="M209" s="50">
        <v>356</v>
      </c>
      <c r="N209" s="43">
        <v>1.051857704458647</v>
      </c>
      <c r="O209" s="27">
        <v>1.051857704458647</v>
      </c>
      <c r="P209" s="44">
        <v>1.5</v>
      </c>
      <c r="Q209" s="49"/>
      <c r="R209" s="50">
        <v>356</v>
      </c>
      <c r="S209" s="2">
        <v>1.129364072064535</v>
      </c>
      <c r="T209" s="2">
        <v>1.129364072064535</v>
      </c>
      <c r="U209" s="52">
        <v>1.5</v>
      </c>
      <c r="V209" s="47"/>
      <c r="W209" s="50">
        <v>356</v>
      </c>
      <c r="X209" s="43">
        <v>2.3137200654074483</v>
      </c>
      <c r="Y209" s="43">
        <v>2.3137200654074483</v>
      </c>
      <c r="Z209" s="43">
        <v>1.5</v>
      </c>
    </row>
    <row r="210" spans="2:26" x14ac:dyDescent="0.3">
      <c r="B210" s="50">
        <f t="shared" si="7"/>
        <v>357</v>
      </c>
      <c r="C210" s="43">
        <v>2.1</v>
      </c>
      <c r="D210" s="43">
        <v>1.8351172604490904</v>
      </c>
      <c r="E210" s="47">
        <f t="shared" si="6"/>
        <v>5.4600000000000009</v>
      </c>
      <c r="F210" s="47">
        <v>0</v>
      </c>
      <c r="H210" s="50">
        <v>357</v>
      </c>
      <c r="I210" s="45">
        <v>1.2745874174077401</v>
      </c>
      <c r="J210" s="43">
        <v>1.2745874174077401</v>
      </c>
      <c r="K210" s="27">
        <v>2.1</v>
      </c>
      <c r="M210" s="50">
        <v>357</v>
      </c>
      <c r="N210" s="43">
        <v>1.2745874174077401</v>
      </c>
      <c r="O210" s="27">
        <v>1.2745874174077401</v>
      </c>
      <c r="P210" s="44">
        <v>2.1</v>
      </c>
      <c r="Q210" s="49"/>
      <c r="R210" s="50">
        <v>357</v>
      </c>
      <c r="S210" s="2">
        <v>1.2745874174077401</v>
      </c>
      <c r="T210" s="2">
        <v>1.2745874174077401</v>
      </c>
      <c r="U210" s="52">
        <v>2.1</v>
      </c>
      <c r="V210" s="47"/>
      <c r="W210" s="50">
        <v>357</v>
      </c>
      <c r="X210" s="43">
        <v>1.8276663991850801</v>
      </c>
      <c r="Y210" s="43">
        <v>1.8276663991850801</v>
      </c>
      <c r="Z210" s="43">
        <v>2.1</v>
      </c>
    </row>
    <row r="211" spans="2:26" x14ac:dyDescent="0.3">
      <c r="B211" s="50">
        <f t="shared" si="7"/>
        <v>358</v>
      </c>
      <c r="C211" s="43">
        <v>2</v>
      </c>
      <c r="D211" s="43">
        <v>1.9464369283061298</v>
      </c>
      <c r="E211" s="47">
        <f t="shared" si="6"/>
        <v>5.2</v>
      </c>
      <c r="F211" s="47">
        <v>0</v>
      </c>
      <c r="H211" s="50">
        <v>358</v>
      </c>
      <c r="I211" s="45">
        <v>1.736451103502731</v>
      </c>
      <c r="J211" s="43">
        <v>1.736451103502731</v>
      </c>
      <c r="K211" s="27">
        <v>2</v>
      </c>
      <c r="M211" s="50">
        <v>358</v>
      </c>
      <c r="N211" s="43">
        <v>1.6189061896566324</v>
      </c>
      <c r="O211" s="27">
        <v>1.6189061896566324</v>
      </c>
      <c r="P211" s="44">
        <v>2</v>
      </c>
      <c r="Q211" s="49"/>
      <c r="R211" s="50">
        <v>358</v>
      </c>
      <c r="S211" s="2">
        <v>1.6189061896566324</v>
      </c>
      <c r="T211" s="2">
        <v>1.6189061896566324</v>
      </c>
      <c r="U211" s="52">
        <v>2</v>
      </c>
      <c r="V211" s="47"/>
      <c r="W211" s="50">
        <v>358</v>
      </c>
      <c r="X211" s="43">
        <v>2.1492883912217349</v>
      </c>
      <c r="Y211" s="43">
        <v>2.1492883912217349</v>
      </c>
      <c r="Z211" s="43">
        <v>2</v>
      </c>
    </row>
    <row r="212" spans="2:26" x14ac:dyDescent="0.3">
      <c r="B212" s="50">
        <f t="shared" si="7"/>
        <v>359</v>
      </c>
      <c r="C212" s="43">
        <v>2</v>
      </c>
      <c r="D212" s="43">
        <v>1.2751392764828569</v>
      </c>
      <c r="E212" s="47">
        <f t="shared" si="6"/>
        <v>5.2</v>
      </c>
      <c r="F212" s="47">
        <v>0</v>
      </c>
      <c r="H212" s="50">
        <v>359</v>
      </c>
      <c r="I212" s="45">
        <v>2.8628184144200604</v>
      </c>
      <c r="J212" s="43">
        <v>2.8628184144200604</v>
      </c>
      <c r="K212" s="27">
        <v>2</v>
      </c>
      <c r="M212" s="50">
        <v>359</v>
      </c>
      <c r="N212" s="43">
        <v>0.88661374009272087</v>
      </c>
      <c r="O212" s="27">
        <v>0.88661374009272087</v>
      </c>
      <c r="P212" s="44">
        <v>2</v>
      </c>
      <c r="Q212" s="49"/>
      <c r="R212" s="50">
        <v>359</v>
      </c>
      <c r="S212" s="2">
        <v>1.8435141233982255</v>
      </c>
      <c r="T212" s="2">
        <v>1.8435141233982255</v>
      </c>
      <c r="U212" s="52">
        <v>2</v>
      </c>
      <c r="V212" s="47"/>
      <c r="W212" s="50">
        <v>359</v>
      </c>
      <c r="X212" s="43">
        <v>1.2639657660417549</v>
      </c>
      <c r="Y212" s="43">
        <v>1.2639657660417549</v>
      </c>
      <c r="Z212" s="43">
        <v>2</v>
      </c>
    </row>
    <row r="213" spans="2:26" x14ac:dyDescent="0.3">
      <c r="B213" s="50">
        <f t="shared" si="7"/>
        <v>360</v>
      </c>
      <c r="C213" s="43">
        <v>1.1000000000000001</v>
      </c>
      <c r="D213" s="43">
        <v>1.8346913021844364</v>
      </c>
      <c r="E213" s="47">
        <f t="shared" si="6"/>
        <v>2.8600000000000003</v>
      </c>
      <c r="F213" s="47">
        <v>0</v>
      </c>
      <c r="H213" s="50">
        <v>360</v>
      </c>
      <c r="I213" s="45">
        <v>2.1616154286466571</v>
      </c>
      <c r="J213" s="43">
        <v>2.1616154286466571</v>
      </c>
      <c r="K213" s="27">
        <v>1.1000000000000001</v>
      </c>
      <c r="M213" s="50">
        <v>360</v>
      </c>
      <c r="N213" s="43">
        <v>1.2740990738675932</v>
      </c>
      <c r="O213" s="27">
        <v>1.2740990738675932</v>
      </c>
      <c r="P213" s="44">
        <v>1.1000000000000001</v>
      </c>
      <c r="Q213" s="49"/>
      <c r="R213" s="50">
        <v>360</v>
      </c>
      <c r="S213" s="2">
        <v>1.479452502111215</v>
      </c>
      <c r="T213" s="2">
        <v>1.479452502111215</v>
      </c>
      <c r="U213" s="52">
        <v>1.1000000000000001</v>
      </c>
      <c r="V213" s="47"/>
      <c r="W213" s="50">
        <v>360</v>
      </c>
      <c r="X213" s="43">
        <v>1.5479647658262701</v>
      </c>
      <c r="Y213" s="43">
        <v>1.5479647658262701</v>
      </c>
      <c r="Z213" s="43">
        <v>1.1000000000000001</v>
      </c>
    </row>
    <row r="214" spans="2:26" x14ac:dyDescent="0.3">
      <c r="B214" s="50">
        <f t="shared" si="7"/>
        <v>361</v>
      </c>
      <c r="C214" s="43">
        <v>1</v>
      </c>
      <c r="D214" s="43">
        <v>2.0585595848926141</v>
      </c>
      <c r="E214" s="47">
        <f t="shared" si="6"/>
        <v>2.6</v>
      </c>
      <c r="F214" s="47">
        <v>0</v>
      </c>
      <c r="H214" s="50">
        <v>361</v>
      </c>
      <c r="I214" s="45">
        <v>2.1546904375561846</v>
      </c>
      <c r="J214" s="43">
        <v>2.1546904375561846</v>
      </c>
      <c r="K214" s="27">
        <v>1</v>
      </c>
      <c r="M214" s="50">
        <v>361</v>
      </c>
      <c r="N214" s="43">
        <v>1.6181949407976004</v>
      </c>
      <c r="O214" s="27">
        <v>1.6181949407976004</v>
      </c>
      <c r="P214" s="44">
        <v>1</v>
      </c>
      <c r="Q214" s="49"/>
      <c r="R214" s="50">
        <v>361</v>
      </c>
      <c r="S214" s="2">
        <v>2.1546904375561846</v>
      </c>
      <c r="T214" s="2">
        <v>2.1546904375561846</v>
      </c>
      <c r="U214" s="52">
        <v>1</v>
      </c>
      <c r="V214" s="47"/>
      <c r="W214" s="50">
        <v>361</v>
      </c>
      <c r="X214" s="43">
        <v>1.9948739143279317</v>
      </c>
      <c r="Y214" s="43">
        <v>1.9948739143279317</v>
      </c>
      <c r="Z214" s="43">
        <v>1</v>
      </c>
    </row>
    <row r="215" spans="2:26" x14ac:dyDescent="0.3">
      <c r="B215" s="50">
        <f t="shared" si="7"/>
        <v>362</v>
      </c>
      <c r="C215" s="43">
        <v>1.4</v>
      </c>
      <c r="D215" s="43">
        <v>1.813015440837932</v>
      </c>
      <c r="E215" s="47">
        <f t="shared" si="6"/>
        <v>3.6399999999999997</v>
      </c>
      <c r="F215" s="47">
        <v>0</v>
      </c>
      <c r="H215" s="50">
        <v>362</v>
      </c>
      <c r="I215" s="45">
        <v>1.6797121019224341</v>
      </c>
      <c r="J215" s="43">
        <v>1.6797121019224341</v>
      </c>
      <c r="K215" s="27">
        <v>1.4</v>
      </c>
      <c r="M215" s="50">
        <v>362</v>
      </c>
      <c r="N215" s="43">
        <v>1.5409527623739776</v>
      </c>
      <c r="O215" s="27">
        <v>1.5409527623739776</v>
      </c>
      <c r="P215" s="44">
        <v>1.4</v>
      </c>
      <c r="Q215" s="49"/>
      <c r="R215" s="50">
        <v>362</v>
      </c>
      <c r="S215" s="2">
        <v>1.2725599518328981</v>
      </c>
      <c r="T215" s="2">
        <v>1.2725599518328981</v>
      </c>
      <c r="U215" s="52">
        <v>1.4</v>
      </c>
      <c r="V215" s="47"/>
      <c r="W215" s="50">
        <v>362</v>
      </c>
      <c r="X215" s="43">
        <v>2.8189603736102296</v>
      </c>
      <c r="Y215" s="43">
        <v>2.8189603736102296</v>
      </c>
      <c r="Z215" s="43">
        <v>1.4</v>
      </c>
    </row>
    <row r="216" spans="2:26" x14ac:dyDescent="0.3">
      <c r="B216" s="50">
        <f t="shared" si="7"/>
        <v>363</v>
      </c>
      <c r="C216" s="43">
        <v>1.5</v>
      </c>
      <c r="D216" s="43">
        <v>2.1019420777577063</v>
      </c>
      <c r="E216" s="47">
        <f t="shared" si="6"/>
        <v>3.9000000000000004</v>
      </c>
      <c r="F216" s="47">
        <v>0</v>
      </c>
      <c r="H216" s="50">
        <v>363</v>
      </c>
      <c r="I216" s="45">
        <v>2.0580786442108661</v>
      </c>
      <c r="J216" s="43">
        <v>2.0580786442108661</v>
      </c>
      <c r="K216" s="27">
        <v>1.5</v>
      </c>
      <c r="M216" s="50">
        <v>363</v>
      </c>
      <c r="N216" s="43">
        <v>2.0580786442108661</v>
      </c>
      <c r="O216" s="27">
        <v>2.0580786442108661</v>
      </c>
      <c r="P216" s="44">
        <v>1.5</v>
      </c>
      <c r="Q216" s="49"/>
      <c r="R216" s="50">
        <v>363</v>
      </c>
      <c r="S216" s="2">
        <v>1.5504977621553513</v>
      </c>
      <c r="T216" s="2">
        <v>1.5504977621553513</v>
      </c>
      <c r="U216" s="52">
        <v>1.5</v>
      </c>
      <c r="V216" s="47"/>
      <c r="W216" s="50">
        <v>363</v>
      </c>
      <c r="X216" s="43">
        <v>2.0624597462586243</v>
      </c>
      <c r="Y216" s="43">
        <v>2.0624597462586243</v>
      </c>
      <c r="Z216" s="43">
        <v>1.5</v>
      </c>
    </row>
    <row r="217" spans="2:26" x14ac:dyDescent="0.3">
      <c r="B217" s="50">
        <f t="shared" si="7"/>
        <v>364</v>
      </c>
      <c r="C217" s="43">
        <v>1.2</v>
      </c>
      <c r="D217" s="43">
        <v>2.5276759880925956</v>
      </c>
      <c r="E217" s="47">
        <f t="shared" si="6"/>
        <v>3.12</v>
      </c>
      <c r="F217" s="47">
        <v>0</v>
      </c>
      <c r="H217" s="50">
        <v>364</v>
      </c>
      <c r="I217" s="45">
        <v>2.1461455333385104</v>
      </c>
      <c r="J217" s="43">
        <v>2.1461455333385104</v>
      </c>
      <c r="K217" s="27">
        <v>1.2</v>
      </c>
      <c r="M217" s="50">
        <v>364</v>
      </c>
      <c r="N217" s="43">
        <v>2.3078925099081546</v>
      </c>
      <c r="O217" s="27">
        <v>2.3078925099081546</v>
      </c>
      <c r="P217" s="44">
        <v>1.2</v>
      </c>
      <c r="Q217" s="49"/>
      <c r="R217" s="50">
        <v>364</v>
      </c>
      <c r="S217" s="2">
        <v>2.7080529346353441</v>
      </c>
      <c r="T217" s="2">
        <v>2.7080529346353441</v>
      </c>
      <c r="U217" s="52">
        <v>1.2</v>
      </c>
      <c r="V217" s="47"/>
      <c r="W217" s="50">
        <v>364</v>
      </c>
      <c r="X217" s="43">
        <v>2.3060407572704733</v>
      </c>
      <c r="Y217" s="43">
        <v>2.3060407572704733</v>
      </c>
      <c r="Z217" s="43">
        <v>1.2</v>
      </c>
    </row>
    <row r="218" spans="2:26" x14ac:dyDescent="0.3">
      <c r="B218" s="50">
        <f t="shared" si="7"/>
        <v>365</v>
      </c>
      <c r="C218" s="43">
        <v>1.3</v>
      </c>
      <c r="D218" s="43">
        <v>2.4620392036155878</v>
      </c>
      <c r="E218" s="47">
        <f t="shared" si="6"/>
        <v>3.3800000000000003</v>
      </c>
      <c r="F218" s="47">
        <v>0</v>
      </c>
      <c r="H218" s="50">
        <v>365</v>
      </c>
      <c r="I218" s="45">
        <v>2.861349654160017</v>
      </c>
      <c r="J218" s="43">
        <v>2.861349654160017</v>
      </c>
      <c r="K218" s="27">
        <v>1.3</v>
      </c>
      <c r="M218" s="50">
        <v>365</v>
      </c>
      <c r="N218" s="43">
        <v>1.8331304506326991</v>
      </c>
      <c r="O218" s="27">
        <v>1.8331304506326991</v>
      </c>
      <c r="P218" s="44">
        <v>1.3</v>
      </c>
      <c r="Q218" s="49"/>
      <c r="R218" s="50">
        <v>365</v>
      </c>
      <c r="S218" s="2">
        <v>2.861349654160017</v>
      </c>
      <c r="T218" s="2">
        <v>2.861349654160017</v>
      </c>
      <c r="U218" s="52">
        <v>1.3</v>
      </c>
      <c r="V218" s="47"/>
      <c r="W218" s="50">
        <v>365</v>
      </c>
      <c r="X218" s="43">
        <v>3.1788007193228522</v>
      </c>
      <c r="Y218" s="43">
        <v>3.1788007193228522</v>
      </c>
      <c r="Z218" s="43">
        <v>1.3</v>
      </c>
    </row>
    <row r="219" spans="2:26" x14ac:dyDescent="0.3">
      <c r="B219" s="50">
        <v>1</v>
      </c>
      <c r="C219" s="43">
        <v>2</v>
      </c>
      <c r="D219" s="11">
        <v>1.5513574917541402</v>
      </c>
      <c r="E219" s="47">
        <f t="shared" si="6"/>
        <v>5.2</v>
      </c>
      <c r="F219" s="56">
        <v>0</v>
      </c>
      <c r="G219" s="56"/>
      <c r="H219" s="50">
        <v>1</v>
      </c>
      <c r="I219" s="43">
        <v>1.6998026758876563</v>
      </c>
      <c r="J219" s="43">
        <v>1.6998026758876563</v>
      </c>
      <c r="K219" s="27">
        <v>2</v>
      </c>
      <c r="M219" s="50">
        <v>1</v>
      </c>
      <c r="N219" s="43">
        <v>1.5513574917541402</v>
      </c>
      <c r="O219" s="27">
        <v>1.5513574917541402</v>
      </c>
      <c r="P219" s="44">
        <v>2</v>
      </c>
      <c r="Q219" s="49"/>
      <c r="R219" s="50">
        <v>1</v>
      </c>
      <c r="S219" s="2">
        <v>1.6998026758876563</v>
      </c>
      <c r="T219" s="2">
        <v>1.6998026758876563</v>
      </c>
      <c r="U219" s="52">
        <v>2</v>
      </c>
      <c r="W219" s="50">
        <v>1</v>
      </c>
      <c r="X219" s="43">
        <v>1.0688058603934236</v>
      </c>
      <c r="Y219" s="43">
        <v>1.0688058603934236</v>
      </c>
      <c r="Z219" s="43">
        <v>2</v>
      </c>
    </row>
    <row r="220" spans="2:26" x14ac:dyDescent="0.3">
      <c r="B220" s="50">
        <f t="shared" si="7"/>
        <v>2</v>
      </c>
      <c r="C220" s="43">
        <v>1.2</v>
      </c>
      <c r="D220" s="11">
        <v>2.9469537659574851</v>
      </c>
      <c r="E220" s="47">
        <f t="shared" si="6"/>
        <v>3.12</v>
      </c>
      <c r="F220" s="56">
        <v>0</v>
      </c>
      <c r="G220" s="56"/>
      <c r="H220" s="50">
        <v>2</v>
      </c>
      <c r="I220" s="43">
        <v>1.5222866356451688</v>
      </c>
      <c r="J220" s="43">
        <v>1.5222866356451688</v>
      </c>
      <c r="K220" s="27">
        <v>1.2</v>
      </c>
      <c r="M220" s="50">
        <v>2</v>
      </c>
      <c r="N220" s="43">
        <v>1.5222866356451688</v>
      </c>
      <c r="O220" s="27">
        <v>1.5222866356451688</v>
      </c>
      <c r="P220" s="44">
        <v>1.2</v>
      </c>
      <c r="Q220" s="49"/>
      <c r="R220" s="50">
        <v>2</v>
      </c>
      <c r="S220" s="2">
        <v>1.5222866356451688</v>
      </c>
      <c r="T220" s="2">
        <v>1.5222866356451688</v>
      </c>
      <c r="U220" s="52">
        <v>1.2</v>
      </c>
      <c r="W220" s="50">
        <v>2</v>
      </c>
      <c r="X220" s="43">
        <v>1.5222866356451688</v>
      </c>
      <c r="Y220" s="43">
        <v>1.5222866356451688</v>
      </c>
      <c r="Z220" s="43">
        <v>1.2</v>
      </c>
    </row>
    <row r="221" spans="2:26" x14ac:dyDescent="0.3">
      <c r="B221" s="50">
        <f t="shared" si="7"/>
        <v>3</v>
      </c>
      <c r="C221" s="43">
        <v>1.7</v>
      </c>
      <c r="D221" s="11">
        <v>1.753511193619516</v>
      </c>
      <c r="E221" s="47">
        <f t="shared" si="6"/>
        <v>4.42</v>
      </c>
      <c r="F221" s="56">
        <v>1.3</v>
      </c>
      <c r="G221" s="56"/>
      <c r="H221" s="50">
        <v>3</v>
      </c>
      <c r="I221" s="43">
        <v>1.3646909854610216</v>
      </c>
      <c r="J221" s="43">
        <v>1.3646909854610216</v>
      </c>
      <c r="K221" s="27">
        <v>1.7</v>
      </c>
      <c r="M221" s="50">
        <v>3</v>
      </c>
      <c r="N221" s="43">
        <v>1.7220995222457296</v>
      </c>
      <c r="O221" s="27">
        <v>1.7220995222457296</v>
      </c>
      <c r="P221" s="44">
        <v>1.7</v>
      </c>
      <c r="Q221" s="49"/>
      <c r="R221" s="50">
        <v>3</v>
      </c>
      <c r="S221" s="2">
        <v>1.7220995222457296</v>
      </c>
      <c r="T221" s="2">
        <v>1.7220995222457296</v>
      </c>
      <c r="U221" s="52">
        <v>1.7</v>
      </c>
      <c r="W221" s="50">
        <v>3</v>
      </c>
      <c r="X221" s="43">
        <v>1.7220995222457296</v>
      </c>
      <c r="Y221" s="43">
        <v>1.7220995222457296</v>
      </c>
      <c r="Z221" s="43">
        <v>1.7</v>
      </c>
    </row>
    <row r="222" spans="2:26" x14ac:dyDescent="0.3">
      <c r="B222" s="50">
        <f t="shared" si="7"/>
        <v>4</v>
      </c>
      <c r="C222" s="43">
        <v>1.7</v>
      </c>
      <c r="D222" s="11">
        <v>1.2342668201918587</v>
      </c>
      <c r="E222" s="47">
        <f t="shared" si="6"/>
        <v>4.42</v>
      </c>
      <c r="F222" s="56">
        <v>0</v>
      </c>
      <c r="G222" s="56"/>
      <c r="H222" s="50">
        <v>4</v>
      </c>
      <c r="I222" s="43">
        <v>1.8136167763925108</v>
      </c>
      <c r="J222" s="43">
        <v>1.8136167763925108</v>
      </c>
      <c r="K222" s="27">
        <v>1.7</v>
      </c>
      <c r="M222" s="50">
        <v>4</v>
      </c>
      <c r="N222" s="43">
        <v>0.76555778355554271</v>
      </c>
      <c r="O222" s="27">
        <v>0.76555778355554271</v>
      </c>
      <c r="P222" s="44">
        <v>1.7</v>
      </c>
      <c r="Q222" s="57"/>
      <c r="R222" s="50">
        <v>4</v>
      </c>
      <c r="S222" s="2">
        <v>0.99688940023893691</v>
      </c>
      <c r="T222" s="2">
        <v>0.99688940023893691</v>
      </c>
      <c r="U222" s="52">
        <v>1.7</v>
      </c>
      <c r="W222" s="50">
        <v>4</v>
      </c>
      <c r="X222" s="43">
        <v>0.99688940023893691</v>
      </c>
      <c r="Y222" s="43">
        <v>0.99688940023893691</v>
      </c>
      <c r="Z222" s="43">
        <v>1.7</v>
      </c>
    </row>
    <row r="223" spans="2:26" x14ac:dyDescent="0.3">
      <c r="B223" s="50">
        <f t="shared" si="7"/>
        <v>5</v>
      </c>
      <c r="C223" s="43">
        <v>1.7</v>
      </c>
      <c r="D223" s="11">
        <v>1.5587266643064679</v>
      </c>
      <c r="E223" s="47">
        <f t="shared" si="6"/>
        <v>4.42</v>
      </c>
      <c r="F223" s="56">
        <v>0</v>
      </c>
      <c r="G223" s="56"/>
      <c r="H223" s="50">
        <v>5</v>
      </c>
      <c r="I223" s="43">
        <v>1.9985076939600914</v>
      </c>
      <c r="J223" s="43">
        <v>1.9985076939600914</v>
      </c>
      <c r="K223" s="27">
        <v>1.7</v>
      </c>
      <c r="M223" s="50">
        <v>5</v>
      </c>
      <c r="N223" s="43">
        <v>1.4035916399159161</v>
      </c>
      <c r="O223" s="27">
        <v>1.4035916399159161</v>
      </c>
      <c r="P223" s="44">
        <v>1.7</v>
      </c>
      <c r="Q223" s="57"/>
      <c r="R223" s="50">
        <v>5</v>
      </c>
      <c r="S223" s="2">
        <v>1.8069952055633671</v>
      </c>
      <c r="T223" s="2">
        <v>1.8069952055633671</v>
      </c>
      <c r="U223" s="52">
        <v>1.7</v>
      </c>
      <c r="W223" s="50">
        <v>5</v>
      </c>
      <c r="X223" s="43">
        <v>1.9472948458468058</v>
      </c>
      <c r="Y223" s="43">
        <v>1.9472948458468058</v>
      </c>
      <c r="Z223" s="43">
        <v>1.7</v>
      </c>
    </row>
    <row r="224" spans="2:26" x14ac:dyDescent="0.3">
      <c r="B224" s="50">
        <f t="shared" si="7"/>
        <v>6</v>
      </c>
      <c r="C224" s="43">
        <v>2.2999999999999998</v>
      </c>
      <c r="D224" s="11">
        <v>2.0153721637865911</v>
      </c>
      <c r="E224" s="47">
        <f t="shared" si="6"/>
        <v>5.9799999999999995</v>
      </c>
      <c r="F224" s="56">
        <v>0</v>
      </c>
      <c r="G224" s="56"/>
      <c r="H224" s="50">
        <v>6</v>
      </c>
      <c r="I224" s="43">
        <v>1.8578762860063811</v>
      </c>
      <c r="J224" s="43">
        <v>1.8578762860063811</v>
      </c>
      <c r="K224" s="27">
        <v>2.2999999999999998</v>
      </c>
      <c r="M224" s="50">
        <v>6</v>
      </c>
      <c r="N224" s="43">
        <v>2.0328617440082093</v>
      </c>
      <c r="O224" s="27">
        <v>2.0328617440082093</v>
      </c>
      <c r="P224" s="44">
        <v>2.2999999999999998</v>
      </c>
      <c r="Q224" s="57"/>
      <c r="R224" s="50">
        <v>6</v>
      </c>
      <c r="S224" s="2">
        <v>1.8578762860063811</v>
      </c>
      <c r="T224" s="2">
        <v>1.8578762860063811</v>
      </c>
      <c r="U224" s="52">
        <v>2.2999999999999998</v>
      </c>
      <c r="W224" s="50">
        <v>6</v>
      </c>
      <c r="X224" s="43">
        <v>1.7393133244326162</v>
      </c>
      <c r="Y224" s="43">
        <v>1.7393133244326162</v>
      </c>
      <c r="Z224" s="43">
        <v>2.2999999999999998</v>
      </c>
    </row>
    <row r="225" spans="2:26" x14ac:dyDescent="0.3">
      <c r="B225" s="50">
        <f t="shared" si="7"/>
        <v>7</v>
      </c>
      <c r="C225" s="43">
        <v>1.3</v>
      </c>
      <c r="D225" s="11">
        <v>1.8637920718352106</v>
      </c>
      <c r="E225" s="47">
        <f t="shared" si="6"/>
        <v>3.3800000000000003</v>
      </c>
      <c r="F225" s="56">
        <v>0</v>
      </c>
      <c r="G225" s="56"/>
      <c r="H225" s="50">
        <v>7</v>
      </c>
      <c r="I225" s="43">
        <v>1.8060191076591074</v>
      </c>
      <c r="J225" s="43">
        <v>1.8060191076591074</v>
      </c>
      <c r="K225" s="27">
        <v>1.3</v>
      </c>
      <c r="M225" s="50">
        <v>7</v>
      </c>
      <c r="N225" s="43">
        <v>1.4881707338543553</v>
      </c>
      <c r="O225" s="27">
        <v>1.4881707338543553</v>
      </c>
      <c r="P225" s="44">
        <v>1.3</v>
      </c>
      <c r="Q225" s="57"/>
      <c r="R225" s="50">
        <v>7</v>
      </c>
      <c r="S225" s="2">
        <v>1.6606016146219549</v>
      </c>
      <c r="T225" s="2">
        <v>1.6606016146219549</v>
      </c>
      <c r="U225" s="52">
        <v>1.3</v>
      </c>
      <c r="W225" s="50">
        <v>7</v>
      </c>
      <c r="X225" s="43">
        <v>1.5536889204861182</v>
      </c>
      <c r="Y225" s="43">
        <v>1.5536889204861182</v>
      </c>
      <c r="Z225" s="43">
        <v>1.3</v>
      </c>
    </row>
    <row r="226" spans="2:26" x14ac:dyDescent="0.3">
      <c r="B226" s="50">
        <f t="shared" si="7"/>
        <v>8</v>
      </c>
      <c r="C226" s="43">
        <v>2.5</v>
      </c>
      <c r="D226" s="11">
        <v>2.1023156985266609</v>
      </c>
      <c r="E226" s="47">
        <f t="shared" si="6"/>
        <v>6.5</v>
      </c>
      <c r="F226" s="56">
        <v>0</v>
      </c>
      <c r="G226" s="56"/>
      <c r="H226" s="50">
        <v>8</v>
      </c>
      <c r="I226" s="43">
        <v>2.4356331514028762</v>
      </c>
      <c r="J226" s="43">
        <v>2.4356331514028762</v>
      </c>
      <c r="K226" s="27">
        <v>2.5</v>
      </c>
      <c r="M226" s="50">
        <v>8</v>
      </c>
      <c r="N226" s="43">
        <v>2.4356331514028762</v>
      </c>
      <c r="O226" s="27">
        <v>2.4356331514028762</v>
      </c>
      <c r="P226" s="44">
        <v>2.5</v>
      </c>
      <c r="Q226" s="57"/>
      <c r="R226" s="50">
        <v>8</v>
      </c>
      <c r="S226" s="2">
        <v>2.7432827914674491</v>
      </c>
      <c r="T226" s="2">
        <v>2.7432827914674491</v>
      </c>
      <c r="U226" s="52">
        <v>2.5</v>
      </c>
      <c r="W226" s="50">
        <v>8</v>
      </c>
      <c r="X226" s="43">
        <v>2.7302332716761741</v>
      </c>
      <c r="Y226" s="43">
        <v>2.7302332716761741</v>
      </c>
      <c r="Z226" s="43">
        <v>2.5</v>
      </c>
    </row>
    <row r="227" spans="2:26" x14ac:dyDescent="0.3">
      <c r="B227" s="50">
        <f t="shared" si="7"/>
        <v>9</v>
      </c>
      <c r="C227" s="43">
        <v>1.1000000000000001</v>
      </c>
      <c r="D227" s="11">
        <v>2.275200402201051</v>
      </c>
      <c r="E227" s="47">
        <f t="shared" si="6"/>
        <v>2.8600000000000003</v>
      </c>
      <c r="F227" s="56">
        <v>0</v>
      </c>
      <c r="G227" s="56"/>
      <c r="H227" s="50">
        <v>9</v>
      </c>
      <c r="I227" s="43">
        <v>2.2431141219770607</v>
      </c>
      <c r="J227" s="43">
        <v>2.2431141219770607</v>
      </c>
      <c r="K227" s="27">
        <v>1.1000000000000001</v>
      </c>
      <c r="M227" s="50">
        <v>9</v>
      </c>
      <c r="N227" s="43">
        <v>1.7175342080675544</v>
      </c>
      <c r="O227" s="27">
        <v>1.7175342080675544</v>
      </c>
      <c r="P227" s="44">
        <v>1.1000000000000001</v>
      </c>
      <c r="Q227" s="57"/>
      <c r="R227" s="50">
        <v>9</v>
      </c>
      <c r="S227" s="2">
        <v>2.3887566350766285</v>
      </c>
      <c r="T227" s="2">
        <v>2.3887566350766285</v>
      </c>
      <c r="U227" s="52">
        <v>1.1000000000000001</v>
      </c>
      <c r="W227" s="50">
        <v>9</v>
      </c>
      <c r="X227" s="43">
        <v>2.5552438596114313</v>
      </c>
      <c r="Y227" s="43">
        <v>2.5552438596114313</v>
      </c>
      <c r="Z227" s="43">
        <v>1.1000000000000001</v>
      </c>
    </row>
    <row r="228" spans="2:26" x14ac:dyDescent="0.3">
      <c r="B228" s="50">
        <f t="shared" si="7"/>
        <v>10</v>
      </c>
      <c r="C228" s="43">
        <v>1.9</v>
      </c>
      <c r="D228" s="11">
        <v>1.6024492270351225</v>
      </c>
      <c r="E228" s="47">
        <f t="shared" si="6"/>
        <v>4.9399999999999995</v>
      </c>
      <c r="F228" s="56">
        <v>0</v>
      </c>
      <c r="G228" s="56"/>
      <c r="H228" s="50">
        <v>10</v>
      </c>
      <c r="I228" s="43">
        <v>1.843678214048295</v>
      </c>
      <c r="J228" s="43">
        <v>1.843678214048295</v>
      </c>
      <c r="K228" s="27">
        <v>1.9</v>
      </c>
      <c r="M228" s="50">
        <v>10</v>
      </c>
      <c r="N228" s="43">
        <v>1.0695683338964321</v>
      </c>
      <c r="O228" s="27">
        <v>1.0695683338964321</v>
      </c>
      <c r="P228" s="44">
        <v>1.9</v>
      </c>
      <c r="Q228" s="57"/>
      <c r="R228" s="50">
        <v>10</v>
      </c>
      <c r="S228" s="2">
        <v>1.843678214048295</v>
      </c>
      <c r="T228" s="2">
        <v>1.843678214048295</v>
      </c>
      <c r="U228" s="52">
        <v>1.9</v>
      </c>
      <c r="W228" s="50">
        <v>10</v>
      </c>
      <c r="X228" s="43">
        <v>1.1197184522164025</v>
      </c>
      <c r="Y228" s="43">
        <v>1.1197184522164025</v>
      </c>
      <c r="Z228" s="43">
        <v>1.9</v>
      </c>
    </row>
    <row r="229" spans="2:26" x14ac:dyDescent="0.3">
      <c r="B229" s="50">
        <f t="shared" si="7"/>
        <v>11</v>
      </c>
      <c r="C229" s="43">
        <v>2</v>
      </c>
      <c r="D229" s="11">
        <v>1.9021096928423935</v>
      </c>
      <c r="E229" s="47">
        <f t="shared" si="6"/>
        <v>5.2</v>
      </c>
      <c r="F229" s="56">
        <v>0</v>
      </c>
      <c r="G229" s="56"/>
      <c r="H229" s="50">
        <v>11</v>
      </c>
      <c r="I229" s="43">
        <v>2.0910840570161118</v>
      </c>
      <c r="J229" s="43">
        <v>2.0910840570161118</v>
      </c>
      <c r="K229" s="27">
        <v>2</v>
      </c>
      <c r="M229" s="50">
        <v>11</v>
      </c>
      <c r="N229" s="43">
        <v>2.2449505659826121</v>
      </c>
      <c r="O229" s="27">
        <v>2.2449505659826121</v>
      </c>
      <c r="P229" s="44">
        <v>2</v>
      </c>
      <c r="Q229" s="57"/>
      <c r="R229" s="50">
        <v>11</v>
      </c>
      <c r="S229" s="2">
        <v>2.400688436619296</v>
      </c>
      <c r="T229" s="2">
        <v>2.400688436619296</v>
      </c>
      <c r="U229" s="52">
        <v>2</v>
      </c>
      <c r="W229" s="50">
        <v>11</v>
      </c>
      <c r="X229" s="43">
        <v>1.8542763454466715</v>
      </c>
      <c r="Y229" s="43">
        <v>1.8542763454466715</v>
      </c>
      <c r="Z229" s="43">
        <v>2</v>
      </c>
    </row>
    <row r="230" spans="2:26" x14ac:dyDescent="0.3">
      <c r="B230" s="50">
        <f t="shared" si="7"/>
        <v>12</v>
      </c>
      <c r="C230" s="43">
        <v>2.2999999999999998</v>
      </c>
      <c r="D230" s="11">
        <v>1.6282300438946482</v>
      </c>
      <c r="E230" s="47">
        <f t="shared" si="6"/>
        <v>5.9799999999999995</v>
      </c>
      <c r="F230" s="56">
        <v>0</v>
      </c>
      <c r="G230" s="56"/>
      <c r="H230" s="50">
        <v>12</v>
      </c>
      <c r="I230" s="43">
        <v>2.4438886786982001</v>
      </c>
      <c r="J230" s="43">
        <v>2.4438886786982001</v>
      </c>
      <c r="K230" s="27">
        <v>2.2999999999999998</v>
      </c>
      <c r="M230" s="50">
        <v>12</v>
      </c>
      <c r="N230" s="43">
        <v>2.3385588691809223</v>
      </c>
      <c r="O230" s="27">
        <v>2.3385588691809223</v>
      </c>
      <c r="P230" s="44">
        <v>2.2999999999999998</v>
      </c>
      <c r="Q230" s="57"/>
      <c r="R230" s="50">
        <v>12</v>
      </c>
      <c r="S230" s="2">
        <v>2.6235396766720425</v>
      </c>
      <c r="T230" s="2">
        <v>2.6235396766720425</v>
      </c>
      <c r="U230" s="52">
        <v>2.2999999999999998</v>
      </c>
      <c r="W230" s="50">
        <v>12</v>
      </c>
      <c r="X230" s="43">
        <v>2.4573916644133975</v>
      </c>
      <c r="Y230" s="43">
        <v>2.4573916644133975</v>
      </c>
      <c r="Z230" s="43">
        <v>2.2999999999999998</v>
      </c>
    </row>
    <row r="231" spans="2:26" x14ac:dyDescent="0.3">
      <c r="B231" s="50">
        <f t="shared" si="7"/>
        <v>13</v>
      </c>
      <c r="C231" s="43">
        <v>2.2999999999999998</v>
      </c>
      <c r="D231" s="11">
        <v>1.41655840496713</v>
      </c>
      <c r="E231" s="47">
        <f t="shared" si="6"/>
        <v>5.9799999999999995</v>
      </c>
      <c r="F231" s="56">
        <v>0</v>
      </c>
      <c r="G231" s="56"/>
      <c r="H231" s="50">
        <v>13</v>
      </c>
      <c r="I231" s="43">
        <v>1.4347362620521122</v>
      </c>
      <c r="J231" s="43">
        <v>1.4347362620521122</v>
      </c>
      <c r="K231" s="27">
        <v>2.2999999999999998</v>
      </c>
      <c r="M231" s="50">
        <v>13</v>
      </c>
      <c r="N231" s="43">
        <v>1.4347362620521122</v>
      </c>
      <c r="O231" s="27">
        <v>1.4347362620521122</v>
      </c>
      <c r="P231" s="44">
        <v>2.2999999999999998</v>
      </c>
      <c r="Q231" s="57"/>
      <c r="R231" s="50">
        <v>13</v>
      </c>
      <c r="S231" s="2">
        <v>1.7430336089424328</v>
      </c>
      <c r="T231" s="2">
        <v>1.7430336089424328</v>
      </c>
      <c r="U231" s="52">
        <v>2.2999999999999998</v>
      </c>
      <c r="W231" s="50">
        <v>13</v>
      </c>
      <c r="X231" s="43">
        <v>1.3041189268823647</v>
      </c>
      <c r="Y231" s="43">
        <v>1.3041189268823647</v>
      </c>
      <c r="Z231" s="43">
        <v>2.2999999999999998</v>
      </c>
    </row>
    <row r="232" spans="2:26" x14ac:dyDescent="0.3">
      <c r="B232" s="50">
        <f t="shared" si="7"/>
        <v>14</v>
      </c>
      <c r="C232" s="43">
        <v>2.4</v>
      </c>
      <c r="D232" s="11">
        <v>2.3215703022781478</v>
      </c>
      <c r="E232" s="47">
        <f t="shared" si="6"/>
        <v>6.24</v>
      </c>
      <c r="F232" s="56">
        <v>0</v>
      </c>
      <c r="G232" s="56"/>
      <c r="H232" s="50">
        <v>14</v>
      </c>
      <c r="I232" s="43">
        <v>2.4182101582548339</v>
      </c>
      <c r="J232" s="43">
        <v>2.4182101582548339</v>
      </c>
      <c r="K232" s="27">
        <v>2.4</v>
      </c>
      <c r="M232" s="50">
        <v>14</v>
      </c>
      <c r="N232" s="43">
        <v>2.4182101582548339</v>
      </c>
      <c r="O232" s="27">
        <v>2.4182101582548339</v>
      </c>
      <c r="P232" s="44">
        <v>2.4</v>
      </c>
      <c r="Q232" s="57"/>
      <c r="R232" s="50">
        <v>14</v>
      </c>
      <c r="S232" s="2">
        <v>2.4182101582548339</v>
      </c>
      <c r="T232" s="2">
        <v>2.4182101582548339</v>
      </c>
      <c r="U232" s="52">
        <v>2.4</v>
      </c>
      <c r="W232" s="50">
        <v>14</v>
      </c>
      <c r="X232" s="43">
        <v>1.4325610230623167</v>
      </c>
      <c r="Y232" s="43">
        <v>1.4325610230623167</v>
      </c>
      <c r="Z232" s="43">
        <v>2.4</v>
      </c>
    </row>
    <row r="233" spans="2:26" x14ac:dyDescent="0.3">
      <c r="B233" s="50">
        <f t="shared" si="7"/>
        <v>15</v>
      </c>
      <c r="C233" s="43">
        <v>3.2</v>
      </c>
      <c r="D233" s="11">
        <v>3.3383320852040339</v>
      </c>
      <c r="E233" s="47">
        <f t="shared" si="6"/>
        <v>8.32</v>
      </c>
      <c r="F233" s="56">
        <v>0</v>
      </c>
      <c r="G233" s="56"/>
      <c r="H233" s="50">
        <v>15</v>
      </c>
      <c r="I233" s="43">
        <v>3.1368132029380948</v>
      </c>
      <c r="J233" s="43">
        <v>3.1368132029380948</v>
      </c>
      <c r="K233" s="27">
        <v>3.2</v>
      </c>
      <c r="M233" s="50">
        <v>15</v>
      </c>
      <c r="N233" s="43">
        <v>3.2835428359755414</v>
      </c>
      <c r="O233" s="27">
        <v>3.2835428359755414</v>
      </c>
      <c r="P233" s="44">
        <v>3.2</v>
      </c>
      <c r="Q233" s="57"/>
      <c r="R233" s="50">
        <v>15</v>
      </c>
      <c r="S233" s="2">
        <v>3.2835428359755414</v>
      </c>
      <c r="T233" s="2">
        <v>3.2835428359755414</v>
      </c>
      <c r="U233" s="52">
        <v>3.2</v>
      </c>
      <c r="W233" s="50">
        <v>15</v>
      </c>
      <c r="X233" s="43">
        <v>2.5043433313918597</v>
      </c>
      <c r="Y233" s="43">
        <v>2.5043433313918597</v>
      </c>
      <c r="Z233" s="43">
        <v>3.2</v>
      </c>
    </row>
    <row r="234" spans="2:26" x14ac:dyDescent="0.3">
      <c r="B234" s="50">
        <f t="shared" si="7"/>
        <v>16</v>
      </c>
      <c r="C234" s="43">
        <v>3.6</v>
      </c>
      <c r="D234" s="11">
        <v>4.003632649761637</v>
      </c>
      <c r="E234" s="47">
        <f t="shared" si="6"/>
        <v>9.3600000000000012</v>
      </c>
      <c r="F234" s="56">
        <v>0</v>
      </c>
      <c r="G234" s="56"/>
      <c r="H234" s="50">
        <v>16</v>
      </c>
      <c r="I234" s="43">
        <v>3.8263476249209503</v>
      </c>
      <c r="J234" s="43">
        <v>3.8263476249209503</v>
      </c>
      <c r="K234" s="27">
        <v>3.6</v>
      </c>
      <c r="M234" s="50">
        <v>16</v>
      </c>
      <c r="N234" s="43">
        <v>3.8695601598956739</v>
      </c>
      <c r="O234" s="27">
        <v>3.8695601598956739</v>
      </c>
      <c r="P234" s="44">
        <v>3.6</v>
      </c>
      <c r="Q234" s="57"/>
      <c r="R234" s="50">
        <v>16</v>
      </c>
      <c r="S234" s="2">
        <v>3.4949606444457393</v>
      </c>
      <c r="T234" s="2">
        <v>3.4949606444457393</v>
      </c>
      <c r="U234" s="52">
        <v>3.6</v>
      </c>
      <c r="W234" s="50">
        <v>16</v>
      </c>
      <c r="X234" s="43">
        <v>3.473393580440499</v>
      </c>
      <c r="Y234" s="43">
        <v>3.473393580440499</v>
      </c>
      <c r="Z234" s="43">
        <v>3.6</v>
      </c>
    </row>
    <row r="235" spans="2:26" x14ac:dyDescent="0.3">
      <c r="B235" s="50">
        <f t="shared" si="7"/>
        <v>17</v>
      </c>
      <c r="C235" s="43">
        <v>2</v>
      </c>
      <c r="D235" s="11">
        <v>3.0270984993895569</v>
      </c>
      <c r="E235" s="47">
        <f t="shared" si="6"/>
        <v>5.2</v>
      </c>
      <c r="F235" s="56">
        <v>0</v>
      </c>
      <c r="G235" s="56"/>
      <c r="H235" s="50">
        <v>17</v>
      </c>
      <c r="I235" s="43">
        <v>2.9799584543263391</v>
      </c>
      <c r="J235" s="43">
        <v>2.9799584543263391</v>
      </c>
      <c r="K235" s="27">
        <v>2</v>
      </c>
      <c r="M235" s="50">
        <v>17</v>
      </c>
      <c r="N235" s="43">
        <v>2.3352107470795591</v>
      </c>
      <c r="O235" s="27">
        <v>2.3352107470795591</v>
      </c>
      <c r="P235" s="44">
        <v>2</v>
      </c>
      <c r="Q235" s="57"/>
      <c r="R235" s="50">
        <v>17</v>
      </c>
      <c r="S235" s="2">
        <v>3.3525261375808193</v>
      </c>
      <c r="T235" s="2">
        <v>3.3525261375808193</v>
      </c>
      <c r="U235" s="52">
        <v>2</v>
      </c>
      <c r="W235" s="50">
        <v>17</v>
      </c>
      <c r="X235" s="43">
        <v>3.3405299170740599</v>
      </c>
      <c r="Y235" s="43">
        <v>3.3405299170740599</v>
      </c>
      <c r="Z235" s="43">
        <v>2</v>
      </c>
    </row>
    <row r="236" spans="2:26" x14ac:dyDescent="0.3">
      <c r="B236" s="50">
        <f t="shared" si="7"/>
        <v>18</v>
      </c>
      <c r="C236" s="43">
        <v>2.2000000000000002</v>
      </c>
      <c r="D236" s="11">
        <v>1.5598636824042693</v>
      </c>
      <c r="E236" s="47">
        <f t="shared" si="6"/>
        <v>5.7200000000000006</v>
      </c>
      <c r="F236" s="56">
        <v>0</v>
      </c>
      <c r="G236" s="56"/>
      <c r="H236" s="50">
        <v>18</v>
      </c>
      <c r="I236" s="43">
        <v>2.5263729328679378</v>
      </c>
      <c r="J236" s="43">
        <v>2.5263729328679378</v>
      </c>
      <c r="K236" s="27">
        <v>2.2000000000000002</v>
      </c>
      <c r="M236" s="50">
        <v>18</v>
      </c>
      <c r="N236" s="43">
        <v>2.8674346090649143</v>
      </c>
      <c r="O236" s="27">
        <v>2.8674346090649143</v>
      </c>
      <c r="P236" s="44">
        <v>2.2000000000000002</v>
      </c>
      <c r="Q236" s="57"/>
      <c r="R236" s="50">
        <v>18</v>
      </c>
      <c r="S236" s="2">
        <v>2.5263729328679378</v>
      </c>
      <c r="T236" s="2">
        <v>2.5263729328679378</v>
      </c>
      <c r="U236" s="52">
        <v>2.2000000000000002</v>
      </c>
      <c r="W236" s="50">
        <v>18</v>
      </c>
      <c r="X236" s="43">
        <v>2.8674346090649143</v>
      </c>
      <c r="Y236" s="43">
        <v>2.8674346090649143</v>
      </c>
      <c r="Z236" s="43">
        <v>2.2000000000000002</v>
      </c>
    </row>
    <row r="237" spans="2:26" x14ac:dyDescent="0.3">
      <c r="B237" s="50">
        <f t="shared" si="7"/>
        <v>19</v>
      </c>
      <c r="C237" s="43">
        <v>2.5</v>
      </c>
      <c r="D237" s="11">
        <v>2.8206059726165673</v>
      </c>
      <c r="E237" s="47">
        <f t="shared" si="6"/>
        <v>6.5</v>
      </c>
      <c r="F237" s="56">
        <v>0</v>
      </c>
      <c r="G237" s="56"/>
      <c r="H237" s="50">
        <v>19</v>
      </c>
      <c r="I237" s="43">
        <v>2.414716422008746</v>
      </c>
      <c r="J237" s="43">
        <v>2.414716422008746</v>
      </c>
      <c r="K237" s="27">
        <v>2.5</v>
      </c>
      <c r="M237" s="50">
        <v>19</v>
      </c>
      <c r="N237" s="43">
        <v>2.414716422008746</v>
      </c>
      <c r="O237" s="27">
        <v>2.414716422008746</v>
      </c>
      <c r="P237" s="44">
        <v>2.5</v>
      </c>
      <c r="Q237" s="57"/>
      <c r="R237" s="50">
        <v>19</v>
      </c>
      <c r="S237" s="2">
        <v>2.5147755167033039</v>
      </c>
      <c r="T237" s="2">
        <v>2.5147755167033039</v>
      </c>
      <c r="U237" s="52">
        <v>2.5</v>
      </c>
      <c r="W237" s="50">
        <v>19</v>
      </c>
      <c r="X237" s="43">
        <v>2.8692421314774004</v>
      </c>
      <c r="Y237" s="43">
        <v>2.8692421314774004</v>
      </c>
      <c r="Z237" s="43">
        <v>2.5</v>
      </c>
    </row>
    <row r="238" spans="2:26" x14ac:dyDescent="0.3">
      <c r="B238" s="50">
        <f t="shared" si="7"/>
        <v>20</v>
      </c>
      <c r="C238" s="43">
        <v>2.2000000000000002</v>
      </c>
      <c r="D238" s="11">
        <v>1.2118611775026231</v>
      </c>
      <c r="E238" s="47">
        <f t="shared" si="6"/>
        <v>5.7200000000000006</v>
      </c>
      <c r="F238" s="56">
        <v>0</v>
      </c>
      <c r="G238" s="56"/>
      <c r="H238" s="50">
        <v>20</v>
      </c>
      <c r="I238" s="43">
        <v>1.269496063237483</v>
      </c>
      <c r="J238" s="43">
        <v>1.269496063237483</v>
      </c>
      <c r="K238" s="27">
        <v>2.2000000000000002</v>
      </c>
      <c r="M238" s="50">
        <v>20</v>
      </c>
      <c r="N238" s="43">
        <v>1.269496063237483</v>
      </c>
      <c r="O238" s="27">
        <v>1.269496063237483</v>
      </c>
      <c r="P238" s="44">
        <v>2.2000000000000002</v>
      </c>
      <c r="Q238" s="57"/>
      <c r="R238" s="50">
        <v>20</v>
      </c>
      <c r="S238" s="2">
        <v>2.2557570399512192</v>
      </c>
      <c r="T238" s="2">
        <v>2.2557570399512192</v>
      </c>
      <c r="U238" s="52">
        <v>2.2000000000000002</v>
      </c>
      <c r="W238" s="50">
        <v>20</v>
      </c>
      <c r="X238" s="43">
        <v>2.4312111577617213</v>
      </c>
      <c r="Y238" s="43">
        <v>2.4312111577617213</v>
      </c>
      <c r="Z238" s="43">
        <v>2.2000000000000002</v>
      </c>
    </row>
    <row r="239" spans="2:26" x14ac:dyDescent="0.3">
      <c r="B239" s="50">
        <f t="shared" si="7"/>
        <v>21</v>
      </c>
      <c r="C239" s="43">
        <v>2.9</v>
      </c>
      <c r="D239" s="11">
        <v>2.4162897712969391</v>
      </c>
      <c r="E239" s="47">
        <f t="shared" si="6"/>
        <v>7.54</v>
      </c>
      <c r="F239" s="56">
        <v>0</v>
      </c>
      <c r="G239" s="56"/>
      <c r="H239" s="50">
        <v>21</v>
      </c>
      <c r="I239" s="43">
        <v>2.5022133954804371</v>
      </c>
      <c r="J239" s="43">
        <v>2.5022133954804371</v>
      </c>
      <c r="K239" s="27">
        <v>2.9</v>
      </c>
      <c r="M239" s="50">
        <v>21</v>
      </c>
      <c r="N239" s="43">
        <v>2.621258457646277</v>
      </c>
      <c r="O239" s="27">
        <v>2.621258457646277</v>
      </c>
      <c r="P239" s="44">
        <v>2.9</v>
      </c>
      <c r="Q239" s="57"/>
      <c r="R239" s="50">
        <v>21</v>
      </c>
      <c r="S239" s="2">
        <v>3.145821670238</v>
      </c>
      <c r="T239" s="2">
        <v>3.145821670238</v>
      </c>
      <c r="U239" s="52">
        <v>2.9</v>
      </c>
      <c r="W239" s="50">
        <v>21</v>
      </c>
      <c r="X239" s="43">
        <v>2.9389215789834635</v>
      </c>
      <c r="Y239" s="43">
        <v>2.9389215789834635</v>
      </c>
      <c r="Z239" s="43">
        <v>2.9</v>
      </c>
    </row>
    <row r="240" spans="2:26" x14ac:dyDescent="0.3">
      <c r="B240" s="50">
        <f t="shared" si="7"/>
        <v>22</v>
      </c>
      <c r="C240" s="43">
        <v>3</v>
      </c>
      <c r="D240" s="11">
        <v>3.1438234492538033</v>
      </c>
      <c r="E240" s="47">
        <f t="shared" si="6"/>
        <v>7.8000000000000007</v>
      </c>
      <c r="F240" s="56">
        <v>0</v>
      </c>
      <c r="G240" s="56"/>
      <c r="H240" s="50">
        <v>22</v>
      </c>
      <c r="I240" s="43">
        <v>3.4713219540871632</v>
      </c>
      <c r="J240" s="43">
        <v>3.4713219540871632</v>
      </c>
      <c r="K240" s="27">
        <v>3</v>
      </c>
      <c r="M240" s="50">
        <v>22</v>
      </c>
      <c r="N240" s="43">
        <v>3.4235758980948976</v>
      </c>
      <c r="O240" s="27">
        <v>3.4235758980948976</v>
      </c>
      <c r="P240" s="44">
        <v>3</v>
      </c>
      <c r="Q240" s="57"/>
      <c r="R240" s="50">
        <v>22</v>
      </c>
      <c r="S240" s="2">
        <v>3.4713219540871632</v>
      </c>
      <c r="T240" s="2">
        <v>3.4713219540871632</v>
      </c>
      <c r="U240" s="52">
        <v>3</v>
      </c>
      <c r="W240" s="50">
        <v>22</v>
      </c>
      <c r="X240" s="43">
        <v>3.4713219540871632</v>
      </c>
      <c r="Y240" s="43">
        <v>3.4713219540871632</v>
      </c>
      <c r="Z240" s="43">
        <v>3</v>
      </c>
    </row>
    <row r="241" spans="2:26" x14ac:dyDescent="0.3">
      <c r="B241" s="50">
        <f t="shared" si="7"/>
        <v>23</v>
      </c>
      <c r="C241" s="43">
        <v>2.5</v>
      </c>
      <c r="D241" s="11">
        <v>2.7051284497956924</v>
      </c>
      <c r="E241" s="47">
        <f t="shared" si="6"/>
        <v>6.5</v>
      </c>
      <c r="F241" s="56">
        <v>0</v>
      </c>
      <c r="G241" s="56"/>
      <c r="H241" s="50">
        <v>23</v>
      </c>
      <c r="I241" s="43">
        <v>3.7993523175742938</v>
      </c>
      <c r="J241" s="43">
        <v>3.7993523175742938</v>
      </c>
      <c r="K241" s="27">
        <v>2.5</v>
      </c>
      <c r="M241" s="50">
        <v>23</v>
      </c>
      <c r="N241" s="43">
        <v>3.1922833736241669</v>
      </c>
      <c r="O241" s="27">
        <v>3.1922833736241669</v>
      </c>
      <c r="P241" s="44">
        <v>2.5</v>
      </c>
      <c r="Q241" s="57"/>
      <c r="R241" s="50">
        <v>23</v>
      </c>
      <c r="S241" s="2">
        <v>3.7008687681476005</v>
      </c>
      <c r="T241" s="2">
        <v>3.7008687681476005</v>
      </c>
      <c r="U241" s="52">
        <v>2.5</v>
      </c>
      <c r="W241" s="50">
        <v>23</v>
      </c>
      <c r="X241" s="43">
        <v>3.7008687681476005</v>
      </c>
      <c r="Y241" s="43">
        <v>3.7008687681476005</v>
      </c>
      <c r="Z241" s="43">
        <v>2.5</v>
      </c>
    </row>
    <row r="242" spans="2:26" x14ac:dyDescent="0.3">
      <c r="B242" s="50">
        <f t="shared" si="7"/>
        <v>24</v>
      </c>
      <c r="C242" s="43">
        <v>2.4</v>
      </c>
      <c r="D242" s="11">
        <v>2.0618358318315146</v>
      </c>
      <c r="E242" s="47">
        <f t="shared" si="6"/>
        <v>6.24</v>
      </c>
      <c r="F242" s="56">
        <v>0</v>
      </c>
      <c r="G242" s="56"/>
      <c r="H242" s="50">
        <v>24</v>
      </c>
      <c r="I242" s="43">
        <v>1.9611912997667167</v>
      </c>
      <c r="J242" s="43">
        <v>1.9611912997667167</v>
      </c>
      <c r="K242" s="27">
        <v>2.4</v>
      </c>
      <c r="M242" s="50">
        <v>24</v>
      </c>
      <c r="N242" s="43">
        <v>2.808695567754437</v>
      </c>
      <c r="O242" s="27">
        <v>2.808695567754437</v>
      </c>
      <c r="P242" s="44">
        <v>2.4</v>
      </c>
      <c r="Q242" s="57"/>
      <c r="R242" s="50">
        <v>24</v>
      </c>
      <c r="S242" s="2">
        <v>4.0862173870356377</v>
      </c>
      <c r="T242" s="2">
        <v>4.0862173870356377</v>
      </c>
      <c r="U242" s="52">
        <v>2.4</v>
      </c>
      <c r="W242" s="50">
        <v>24</v>
      </c>
      <c r="X242" s="43">
        <v>4.0862173870356377</v>
      </c>
      <c r="Y242" s="43">
        <v>4.0862173870356377</v>
      </c>
      <c r="Z242" s="43">
        <v>2.4</v>
      </c>
    </row>
    <row r="243" spans="2:26" x14ac:dyDescent="0.3">
      <c r="B243" s="50">
        <f t="shared" si="7"/>
        <v>25</v>
      </c>
      <c r="C243" s="43">
        <v>3</v>
      </c>
      <c r="D243" s="11">
        <v>2.2501407934172346</v>
      </c>
      <c r="E243" s="47">
        <f t="shared" si="6"/>
        <v>7.8000000000000007</v>
      </c>
      <c r="F243" s="56">
        <v>0</v>
      </c>
      <c r="G243" s="56"/>
      <c r="H243" s="50">
        <v>25</v>
      </c>
      <c r="I243" s="43">
        <v>2.404619403768383</v>
      </c>
      <c r="J243" s="43">
        <v>2.404619403768383</v>
      </c>
      <c r="K243" s="27">
        <v>3</v>
      </c>
      <c r="M243" s="50">
        <v>25</v>
      </c>
      <c r="N243" s="43">
        <v>1.7555920606538289</v>
      </c>
      <c r="O243" s="27">
        <v>1.7555920606538289</v>
      </c>
      <c r="P243" s="44">
        <v>3</v>
      </c>
      <c r="Q243" s="57"/>
      <c r="R243" s="50">
        <v>25</v>
      </c>
      <c r="S243" s="2">
        <v>1.7555920606538289</v>
      </c>
      <c r="T243" s="2">
        <v>1.7555920606538289</v>
      </c>
      <c r="U243" s="52">
        <v>3</v>
      </c>
      <c r="W243" s="50">
        <v>25</v>
      </c>
      <c r="X243" s="43">
        <v>2.7065959870377858</v>
      </c>
      <c r="Y243" s="43">
        <v>2.7065959870377858</v>
      </c>
      <c r="Z243" s="43">
        <v>3</v>
      </c>
    </row>
    <row r="244" spans="2:26" x14ac:dyDescent="0.3">
      <c r="B244" s="50">
        <f t="shared" si="7"/>
        <v>26</v>
      </c>
      <c r="C244" s="43">
        <v>2.5</v>
      </c>
      <c r="D244" s="11">
        <v>2.084078263434709</v>
      </c>
      <c r="E244" s="47">
        <f t="shared" si="6"/>
        <v>6.5</v>
      </c>
      <c r="F244" s="56">
        <v>0</v>
      </c>
      <c r="G244" s="56"/>
      <c r="H244" s="50">
        <v>26</v>
      </c>
      <c r="I244" s="43">
        <v>2.0141746093404627</v>
      </c>
      <c r="J244" s="43">
        <v>2.0141746093404627</v>
      </c>
      <c r="K244" s="27">
        <v>2.5</v>
      </c>
      <c r="M244" s="50">
        <v>26</v>
      </c>
      <c r="N244" s="43">
        <v>2.0141746093404627</v>
      </c>
      <c r="O244" s="27">
        <v>2.0141746093404627</v>
      </c>
      <c r="P244" s="44">
        <v>2.5</v>
      </c>
      <c r="Q244" s="57"/>
      <c r="R244" s="50">
        <v>26</v>
      </c>
      <c r="S244" s="2">
        <v>2.0141746093404627</v>
      </c>
      <c r="T244" s="2">
        <v>2.0141746093404627</v>
      </c>
      <c r="U244" s="52">
        <v>2.5</v>
      </c>
      <c r="W244" s="50">
        <v>26</v>
      </c>
      <c r="X244" s="43">
        <v>1.665120536689926</v>
      </c>
      <c r="Y244" s="43">
        <v>1.665120536689926</v>
      </c>
      <c r="Z244" s="43">
        <v>2.5</v>
      </c>
    </row>
    <row r="245" spans="2:26" x14ac:dyDescent="0.3">
      <c r="B245" s="50">
        <f t="shared" si="7"/>
        <v>27</v>
      </c>
      <c r="C245" s="43">
        <v>2.7</v>
      </c>
      <c r="D245" s="11">
        <v>2.6763364176460418</v>
      </c>
      <c r="E245" s="47">
        <f t="shared" si="6"/>
        <v>7.0200000000000005</v>
      </c>
      <c r="F245" s="56">
        <v>0</v>
      </c>
      <c r="G245" s="56"/>
      <c r="H245" s="50">
        <v>27</v>
      </c>
      <c r="I245" s="43">
        <v>2.5882845068808664</v>
      </c>
      <c r="J245" s="43">
        <v>2.5882845068808664</v>
      </c>
      <c r="K245" s="27">
        <v>2.7</v>
      </c>
      <c r="M245" s="50">
        <v>27</v>
      </c>
      <c r="N245" s="43">
        <v>2.65588107403536</v>
      </c>
      <c r="O245" s="27">
        <v>2.65588107403536</v>
      </c>
      <c r="P245" s="44">
        <v>2.7</v>
      </c>
      <c r="Q245" s="57"/>
      <c r="R245" s="50">
        <v>27</v>
      </c>
      <c r="S245" s="2">
        <v>2.65588107403536</v>
      </c>
      <c r="T245" s="2">
        <v>2.65588107403536</v>
      </c>
      <c r="U245" s="52">
        <v>2.7</v>
      </c>
      <c r="W245" s="50">
        <v>27</v>
      </c>
      <c r="X245" s="43">
        <v>2.9509819628049474</v>
      </c>
      <c r="Y245" s="43">
        <v>2.9509819628049474</v>
      </c>
      <c r="Z245" s="43">
        <v>2.7</v>
      </c>
    </row>
    <row r="246" spans="2:26" x14ac:dyDescent="0.3">
      <c r="B246" s="50">
        <f t="shared" si="7"/>
        <v>28</v>
      </c>
      <c r="C246" s="43">
        <v>2.5</v>
      </c>
      <c r="D246" s="11">
        <v>4.1034758634800674</v>
      </c>
      <c r="E246" s="47">
        <f t="shared" si="6"/>
        <v>6.5</v>
      </c>
      <c r="F246" s="56">
        <v>0</v>
      </c>
      <c r="G246" s="56"/>
      <c r="H246" s="50">
        <v>28</v>
      </c>
      <c r="I246" s="43">
        <v>4.5710884124277582</v>
      </c>
      <c r="J246" s="43">
        <v>4.5710884124277582</v>
      </c>
      <c r="K246" s="27">
        <v>2.5</v>
      </c>
      <c r="M246" s="50">
        <v>28</v>
      </c>
      <c r="N246" s="43">
        <v>4.7792221550742271</v>
      </c>
      <c r="O246" s="27">
        <v>4.7792221550742271</v>
      </c>
      <c r="P246" s="44">
        <v>2.5</v>
      </c>
      <c r="Q246" s="57"/>
      <c r="R246" s="50">
        <v>28</v>
      </c>
      <c r="S246" s="2">
        <v>4.9754636293887176</v>
      </c>
      <c r="T246" s="2">
        <v>4.9754636293887176</v>
      </c>
      <c r="U246" s="52">
        <v>2.5</v>
      </c>
      <c r="W246" s="50">
        <v>28</v>
      </c>
      <c r="X246" s="43">
        <v>5.3176269600583064</v>
      </c>
      <c r="Y246" s="43">
        <v>5.3176269600583064</v>
      </c>
      <c r="Z246" s="43">
        <v>2.5</v>
      </c>
    </row>
    <row r="247" spans="2:26" x14ac:dyDescent="0.3">
      <c r="B247" s="50">
        <f t="shared" si="7"/>
        <v>29</v>
      </c>
      <c r="C247" s="43">
        <v>2.2999999999999998</v>
      </c>
      <c r="D247" s="11">
        <v>3.9357417487534154</v>
      </c>
      <c r="E247" s="47">
        <f t="shared" si="6"/>
        <v>5.9799999999999995</v>
      </c>
      <c r="F247" s="56">
        <v>0</v>
      </c>
      <c r="G247" s="56"/>
      <c r="H247" s="50">
        <v>29</v>
      </c>
      <c r="I247" s="43">
        <v>3.3573324387787311</v>
      </c>
      <c r="J247" s="43">
        <v>3.3573324387787311</v>
      </c>
      <c r="K247" s="27">
        <v>2.2999999999999998</v>
      </c>
      <c r="M247" s="50">
        <v>29</v>
      </c>
      <c r="N247" s="43">
        <v>3.4154397738316975</v>
      </c>
      <c r="O247" s="27">
        <v>3.4154397738316975</v>
      </c>
      <c r="P247" s="44">
        <v>2.2999999999999998</v>
      </c>
      <c r="Q247" s="57"/>
      <c r="R247" s="50">
        <v>29</v>
      </c>
      <c r="S247" s="2">
        <v>2.8073014984399056</v>
      </c>
      <c r="T247" s="2">
        <v>2.8073014984399056</v>
      </c>
      <c r="U247" s="52">
        <v>2.2999999999999998</v>
      </c>
      <c r="W247" s="50">
        <v>29</v>
      </c>
      <c r="X247" s="43">
        <v>3.2092488433718724</v>
      </c>
      <c r="Y247" s="43">
        <v>3.2092488433718724</v>
      </c>
      <c r="Z247" s="43">
        <v>2.2999999999999998</v>
      </c>
    </row>
    <row r="248" spans="2:26" x14ac:dyDescent="0.3">
      <c r="B248" s="50">
        <f t="shared" si="7"/>
        <v>30</v>
      </c>
      <c r="C248" s="43">
        <v>2.2000000000000002</v>
      </c>
      <c r="D248" s="11">
        <v>1.8984535317153581</v>
      </c>
      <c r="E248" s="47">
        <f t="shared" si="6"/>
        <v>5.7200000000000006</v>
      </c>
      <c r="F248" s="56">
        <v>0</v>
      </c>
      <c r="G248" s="56"/>
      <c r="H248" s="50">
        <v>30</v>
      </c>
      <c r="I248" s="43">
        <v>2.0781081294693</v>
      </c>
      <c r="J248" s="43">
        <v>2.0781081294693</v>
      </c>
      <c r="K248" s="27">
        <v>2.2000000000000002</v>
      </c>
      <c r="M248" s="50">
        <v>30</v>
      </c>
      <c r="N248" s="43">
        <v>2.767988706634934</v>
      </c>
      <c r="O248" s="27">
        <v>2.767988706634934</v>
      </c>
      <c r="P248" s="44">
        <v>2.2000000000000002</v>
      </c>
      <c r="Q248" s="57"/>
      <c r="R248" s="50">
        <v>30</v>
      </c>
      <c r="S248" s="2">
        <v>2.0781081294693</v>
      </c>
      <c r="T248" s="2">
        <v>2.0781081294693</v>
      </c>
      <c r="U248" s="52">
        <v>2.2000000000000002</v>
      </c>
      <c r="W248" s="50">
        <v>30</v>
      </c>
      <c r="X248" s="43">
        <v>2.8370397318235163</v>
      </c>
      <c r="Y248" s="43">
        <v>2.8370397318235163</v>
      </c>
      <c r="Z248" s="43">
        <v>2.2000000000000002</v>
      </c>
    </row>
    <row r="249" spans="2:26" x14ac:dyDescent="0.3">
      <c r="B249" s="50">
        <f t="shared" si="7"/>
        <v>31</v>
      </c>
      <c r="C249" s="43">
        <v>2.2000000000000002</v>
      </c>
      <c r="D249" s="11">
        <v>2.622170162252131</v>
      </c>
      <c r="E249" s="47">
        <f t="shared" si="6"/>
        <v>5.7200000000000006</v>
      </c>
      <c r="F249" s="56">
        <v>0</v>
      </c>
      <c r="G249" s="56"/>
      <c r="H249" s="50">
        <v>31</v>
      </c>
      <c r="I249" s="43">
        <v>2.5906170556472889</v>
      </c>
      <c r="J249" s="43">
        <v>2.5906170556472889</v>
      </c>
      <c r="K249" s="27">
        <v>2.2000000000000002</v>
      </c>
      <c r="M249" s="50">
        <v>31</v>
      </c>
      <c r="N249" s="43">
        <v>2.2972214481874937</v>
      </c>
      <c r="O249" s="27">
        <v>2.2972214481874937</v>
      </c>
      <c r="P249" s="44">
        <v>2.2000000000000002</v>
      </c>
      <c r="Q249" s="57"/>
      <c r="R249" s="50">
        <v>31</v>
      </c>
      <c r="S249" s="2">
        <v>2.6984033808194474</v>
      </c>
      <c r="T249" s="2">
        <v>2.6984033808194474</v>
      </c>
      <c r="U249" s="52">
        <v>2.2000000000000002</v>
      </c>
      <c r="W249" s="50">
        <v>31</v>
      </c>
      <c r="X249" s="43">
        <v>2.2863781617090542</v>
      </c>
      <c r="Y249" s="43">
        <v>2.2863781617090542</v>
      </c>
      <c r="Z249" s="43">
        <v>2.2000000000000002</v>
      </c>
    </row>
    <row r="250" spans="2:26" x14ac:dyDescent="0.3">
      <c r="B250" s="50">
        <f t="shared" si="7"/>
        <v>32</v>
      </c>
      <c r="C250" s="43">
        <v>3</v>
      </c>
      <c r="D250" s="11">
        <v>3.4044778481856808</v>
      </c>
      <c r="E250" s="47">
        <f t="shared" si="6"/>
        <v>7.8000000000000007</v>
      </c>
      <c r="F250" s="56">
        <v>0</v>
      </c>
      <c r="G250" s="56"/>
      <c r="H250" s="50">
        <v>32</v>
      </c>
      <c r="I250" s="43">
        <v>3.5894161537897751</v>
      </c>
      <c r="J250" s="43">
        <v>3.5894161537897751</v>
      </c>
      <c r="K250" s="27">
        <v>3</v>
      </c>
      <c r="M250" s="50">
        <v>32</v>
      </c>
      <c r="N250" s="43">
        <v>3.5894161537897751</v>
      </c>
      <c r="O250" s="27">
        <v>3.5894161537897751</v>
      </c>
      <c r="P250" s="44">
        <v>3</v>
      </c>
      <c r="Q250" s="57"/>
      <c r="R250" s="50">
        <v>32</v>
      </c>
      <c r="S250" s="2">
        <v>4.4200259162772735</v>
      </c>
      <c r="T250" s="2">
        <v>4.4200259162772735</v>
      </c>
      <c r="U250" s="52">
        <v>3</v>
      </c>
      <c r="W250" s="50">
        <v>32</v>
      </c>
      <c r="X250" s="43">
        <v>3.5894161537897751</v>
      </c>
      <c r="Y250" s="43">
        <v>3.5894161537897751</v>
      </c>
      <c r="Z250" s="43">
        <v>3</v>
      </c>
    </row>
    <row r="251" spans="2:26" x14ac:dyDescent="0.3">
      <c r="B251" s="50">
        <f t="shared" si="7"/>
        <v>33</v>
      </c>
      <c r="C251" s="43">
        <v>1.7</v>
      </c>
      <c r="D251" s="11">
        <v>3.2689049878204508</v>
      </c>
      <c r="E251" s="47">
        <f t="shared" si="6"/>
        <v>4.42</v>
      </c>
      <c r="F251" s="56">
        <v>0</v>
      </c>
      <c r="G251" s="56"/>
      <c r="H251" s="50">
        <v>33</v>
      </c>
      <c r="I251" s="43">
        <v>3.5354195858871611</v>
      </c>
      <c r="J251" s="43">
        <v>3.5354195858871611</v>
      </c>
      <c r="K251" s="27">
        <v>1.7</v>
      </c>
      <c r="M251" s="50">
        <v>33</v>
      </c>
      <c r="N251" s="43">
        <v>4.4944726477677559</v>
      </c>
      <c r="O251" s="27">
        <v>4.4944726477677559</v>
      </c>
      <c r="P251" s="44">
        <v>1.7</v>
      </c>
      <c r="Q251" s="57"/>
      <c r="R251" s="50">
        <v>33</v>
      </c>
      <c r="S251" s="2">
        <v>3.234615836851169</v>
      </c>
      <c r="T251" s="2">
        <v>3.234615836851169</v>
      </c>
      <c r="U251" s="52">
        <v>1.7</v>
      </c>
      <c r="W251" s="50">
        <v>33</v>
      </c>
      <c r="X251" s="43">
        <v>4.5091937776619337</v>
      </c>
      <c r="Y251" s="43">
        <v>4.5091937776619337</v>
      </c>
      <c r="Z251" s="43">
        <v>1.7</v>
      </c>
    </row>
    <row r="252" spans="2:26" x14ac:dyDescent="0.3">
      <c r="B252" s="50">
        <f t="shared" si="7"/>
        <v>34</v>
      </c>
      <c r="C252" s="43">
        <v>2.2999999999999998</v>
      </c>
      <c r="D252" s="11">
        <v>2.3804069081061385</v>
      </c>
      <c r="E252" s="47">
        <f t="shared" si="6"/>
        <v>5.9799999999999995</v>
      </c>
      <c r="F252" s="56">
        <v>0</v>
      </c>
      <c r="G252" s="56"/>
      <c r="H252" s="50">
        <v>34</v>
      </c>
      <c r="I252" s="43">
        <v>2.947703034026389</v>
      </c>
      <c r="J252" s="43">
        <v>2.947703034026389</v>
      </c>
      <c r="K252" s="27">
        <v>2.2999999999999998</v>
      </c>
      <c r="M252" s="50">
        <v>34</v>
      </c>
      <c r="N252" s="43">
        <v>4.6906381154660952</v>
      </c>
      <c r="O252" s="27">
        <v>4.6906381154660952</v>
      </c>
      <c r="P252" s="44">
        <v>2.2999999999999998</v>
      </c>
      <c r="Q252" s="57"/>
      <c r="R252" s="50">
        <v>34</v>
      </c>
      <c r="S252" s="2">
        <v>2.947703034026389</v>
      </c>
      <c r="T252" s="2">
        <v>2.947703034026389</v>
      </c>
      <c r="U252" s="52">
        <v>2.2999999999999998</v>
      </c>
      <c r="W252" s="50">
        <v>34</v>
      </c>
      <c r="X252" s="43">
        <v>4.6506074271535178</v>
      </c>
      <c r="Y252" s="43">
        <v>4.6506074271535178</v>
      </c>
      <c r="Z252" s="43">
        <v>2.2999999999999998</v>
      </c>
    </row>
    <row r="253" spans="2:26" x14ac:dyDescent="0.3">
      <c r="B253" s="50">
        <f t="shared" si="7"/>
        <v>35</v>
      </c>
      <c r="C253" s="43">
        <v>3.3</v>
      </c>
      <c r="D253" s="11">
        <v>4.0408653295424086</v>
      </c>
      <c r="E253" s="47">
        <f t="shared" si="6"/>
        <v>8.58</v>
      </c>
      <c r="F253" s="56">
        <v>0</v>
      </c>
      <c r="G253" s="56"/>
      <c r="H253" s="50">
        <v>35</v>
      </c>
      <c r="I253" s="43">
        <v>4.434408847799979</v>
      </c>
      <c r="J253" s="43">
        <v>4.434408847799979</v>
      </c>
      <c r="K253" s="27">
        <v>3.3</v>
      </c>
      <c r="M253" s="50">
        <v>35</v>
      </c>
      <c r="N253" s="43">
        <v>3.7610116949231682</v>
      </c>
      <c r="O253" s="27">
        <v>3.7610116949231682</v>
      </c>
      <c r="P253" s="44">
        <v>3.3</v>
      </c>
      <c r="Q253" s="57"/>
      <c r="R253" s="50">
        <v>35</v>
      </c>
      <c r="S253" s="2">
        <v>4.0514856440882472</v>
      </c>
      <c r="T253" s="2">
        <v>4.0514856440882472</v>
      </c>
      <c r="U253" s="52">
        <v>3.3</v>
      </c>
      <c r="W253" s="50">
        <v>35</v>
      </c>
      <c r="X253" s="43">
        <v>4.593127087756983</v>
      </c>
      <c r="Y253" s="43">
        <v>4.593127087756983</v>
      </c>
      <c r="Z253" s="43">
        <v>3.3</v>
      </c>
    </row>
    <row r="254" spans="2:26" x14ac:dyDescent="0.3">
      <c r="B254" s="50">
        <f t="shared" si="7"/>
        <v>36</v>
      </c>
      <c r="C254" s="43">
        <v>2.2000000000000002</v>
      </c>
      <c r="D254" s="11">
        <v>3.9361715637682675</v>
      </c>
      <c r="E254" s="47">
        <f t="shared" si="6"/>
        <v>5.7200000000000006</v>
      </c>
      <c r="F254" s="56">
        <v>0</v>
      </c>
      <c r="G254" s="56"/>
      <c r="H254" s="50">
        <v>36</v>
      </c>
      <c r="I254" s="43">
        <v>3.8382836239168507</v>
      </c>
      <c r="J254" s="43">
        <v>3.8382836239168507</v>
      </c>
      <c r="K254" s="27">
        <v>2.2000000000000002</v>
      </c>
      <c r="M254" s="50">
        <v>36</v>
      </c>
      <c r="N254" s="43">
        <v>4.2467884214209972</v>
      </c>
      <c r="O254" s="27">
        <v>4.2467884214209972</v>
      </c>
      <c r="P254" s="44">
        <v>2.2000000000000002</v>
      </c>
      <c r="Q254" s="57"/>
      <c r="R254" s="50">
        <v>36</v>
      </c>
      <c r="S254" s="2">
        <v>4.0491009034987187</v>
      </c>
      <c r="T254" s="2">
        <v>4.0491009034987187</v>
      </c>
      <c r="U254" s="52">
        <v>2.2000000000000002</v>
      </c>
      <c r="W254" s="50">
        <v>36</v>
      </c>
      <c r="X254" s="43">
        <v>4.2477787339112547</v>
      </c>
      <c r="Y254" s="43">
        <v>4.2477787339112547</v>
      </c>
      <c r="Z254" s="43">
        <v>2.2000000000000002</v>
      </c>
    </row>
    <row r="255" spans="2:26" x14ac:dyDescent="0.3">
      <c r="B255" s="50">
        <f t="shared" si="7"/>
        <v>37</v>
      </c>
      <c r="C255" s="43">
        <v>3</v>
      </c>
      <c r="D255" s="11">
        <v>3.2417582623342414</v>
      </c>
      <c r="E255" s="47">
        <f t="shared" si="6"/>
        <v>7.8000000000000007</v>
      </c>
      <c r="F255" s="56">
        <v>0</v>
      </c>
      <c r="G255" s="56"/>
      <c r="H255" s="50">
        <v>37</v>
      </c>
      <c r="I255" s="43">
        <v>3.6829509316436013</v>
      </c>
      <c r="J255" s="43">
        <v>3.6829509316436013</v>
      </c>
      <c r="K255" s="27">
        <v>3</v>
      </c>
      <c r="M255" s="50">
        <v>37</v>
      </c>
      <c r="N255" s="43">
        <v>4.2342086481808092</v>
      </c>
      <c r="O255" s="27">
        <v>4.2342086481808092</v>
      </c>
      <c r="P255" s="44">
        <v>3</v>
      </c>
      <c r="Q255" s="57"/>
      <c r="R255" s="50">
        <v>37</v>
      </c>
      <c r="S255" s="2">
        <v>3.6829509316436013</v>
      </c>
      <c r="T255" s="2">
        <v>3.6829509316436013</v>
      </c>
      <c r="U255" s="52">
        <v>3</v>
      </c>
      <c r="W255" s="50">
        <v>37</v>
      </c>
      <c r="X255" s="43">
        <v>3.5086814359548986</v>
      </c>
      <c r="Y255" s="43">
        <v>3.5086814359548986</v>
      </c>
      <c r="Z255" s="43">
        <v>3</v>
      </c>
    </row>
    <row r="256" spans="2:26" x14ac:dyDescent="0.3">
      <c r="B256" s="50">
        <f t="shared" si="7"/>
        <v>38</v>
      </c>
      <c r="C256" s="43">
        <v>2.8</v>
      </c>
      <c r="D256" s="11">
        <v>5.229137889115826</v>
      </c>
      <c r="E256" s="47">
        <f t="shared" si="6"/>
        <v>7.2799999999999994</v>
      </c>
      <c r="F256" s="56">
        <v>0</v>
      </c>
      <c r="G256" s="56"/>
      <c r="H256" s="50">
        <v>38</v>
      </c>
      <c r="I256" s="43">
        <v>4.1729470194529821</v>
      </c>
      <c r="J256" s="43">
        <v>4.1729470194529821</v>
      </c>
      <c r="K256" s="27">
        <v>2.8</v>
      </c>
      <c r="M256" s="50">
        <v>38</v>
      </c>
      <c r="N256" s="43">
        <v>4.1729470194529821</v>
      </c>
      <c r="O256" s="27">
        <v>4.1729470194529821</v>
      </c>
      <c r="P256" s="44">
        <v>2.8</v>
      </c>
      <c r="Q256" s="57"/>
      <c r="R256" s="50">
        <v>38</v>
      </c>
      <c r="S256" s="2">
        <v>4.1729470194529821</v>
      </c>
      <c r="T256" s="2">
        <v>4.1729470194529821</v>
      </c>
      <c r="U256" s="52">
        <v>2.8</v>
      </c>
      <c r="W256" s="50">
        <v>38</v>
      </c>
      <c r="X256" s="43">
        <v>5.1457595014327584</v>
      </c>
      <c r="Y256" s="43">
        <v>5.1457595014327584</v>
      </c>
      <c r="Z256" s="43">
        <v>2.8</v>
      </c>
    </row>
    <row r="257" spans="2:26" x14ac:dyDescent="0.3">
      <c r="B257" s="50">
        <f t="shared" si="7"/>
        <v>39</v>
      </c>
      <c r="C257" s="43">
        <v>1.9</v>
      </c>
      <c r="D257" s="11">
        <v>4.8742312329009438</v>
      </c>
      <c r="E257" s="47">
        <f t="shared" si="6"/>
        <v>4.9399999999999995</v>
      </c>
      <c r="F257" s="56">
        <v>0</v>
      </c>
      <c r="G257" s="56"/>
      <c r="H257" s="50">
        <v>39</v>
      </c>
      <c r="I257" s="43">
        <v>3.0231610945813485</v>
      </c>
      <c r="J257" s="43">
        <v>3.0231610945813485</v>
      </c>
      <c r="K257" s="27">
        <v>1.9</v>
      </c>
      <c r="M257" s="50">
        <v>39</v>
      </c>
      <c r="N257" s="43">
        <v>4.025125510720807</v>
      </c>
      <c r="O257" s="27">
        <v>4.025125510720807</v>
      </c>
      <c r="P257" s="44">
        <v>1.9</v>
      </c>
      <c r="Q257" s="57"/>
      <c r="R257" s="50">
        <v>39</v>
      </c>
      <c r="S257" s="2">
        <v>4.025125510720807</v>
      </c>
      <c r="T257" s="2">
        <v>4.025125510720807</v>
      </c>
      <c r="U257" s="52">
        <v>1.9</v>
      </c>
      <c r="W257" s="50">
        <v>39</v>
      </c>
      <c r="X257" s="43">
        <v>2.7596878254011163</v>
      </c>
      <c r="Y257" s="43">
        <v>2.7596878254011163</v>
      </c>
      <c r="Z257" s="43">
        <v>1.9</v>
      </c>
    </row>
    <row r="258" spans="2:26" x14ac:dyDescent="0.3">
      <c r="B258" s="50">
        <f t="shared" si="7"/>
        <v>40</v>
      </c>
      <c r="C258" s="43">
        <v>1.3</v>
      </c>
      <c r="D258" s="11">
        <v>2.3343835029315385</v>
      </c>
      <c r="E258" s="47">
        <f t="shared" si="6"/>
        <v>3.3800000000000003</v>
      </c>
      <c r="F258" s="56">
        <v>0</v>
      </c>
      <c r="G258" s="56"/>
      <c r="H258" s="50">
        <v>40</v>
      </c>
      <c r="I258" s="43">
        <v>1.8994285320214828</v>
      </c>
      <c r="J258" s="43">
        <v>1.8994285320214828</v>
      </c>
      <c r="K258" s="27">
        <v>1.3</v>
      </c>
      <c r="M258" s="50">
        <v>40</v>
      </c>
      <c r="N258" s="43">
        <v>2.1228835226093934</v>
      </c>
      <c r="O258" s="27">
        <v>2.1228835226093934</v>
      </c>
      <c r="P258" s="44">
        <v>1.3</v>
      </c>
      <c r="Q258" s="57"/>
      <c r="R258" s="50">
        <v>40</v>
      </c>
      <c r="S258" s="2">
        <v>1.8398050603503071</v>
      </c>
      <c r="T258" s="2">
        <v>1.8398050603503071</v>
      </c>
      <c r="U258" s="52">
        <v>1.3</v>
      </c>
      <c r="W258" s="50">
        <v>40</v>
      </c>
      <c r="X258" s="43">
        <v>2.039932596797565</v>
      </c>
      <c r="Y258" s="43">
        <v>2.039932596797565</v>
      </c>
      <c r="Z258" s="43">
        <v>1.3</v>
      </c>
    </row>
    <row r="259" spans="2:26" x14ac:dyDescent="0.3">
      <c r="B259" s="50">
        <f t="shared" si="7"/>
        <v>41</v>
      </c>
      <c r="C259" s="43">
        <v>2.1</v>
      </c>
      <c r="D259" s="11">
        <v>2.5941352575911436</v>
      </c>
      <c r="E259" s="47">
        <f t="shared" si="6"/>
        <v>5.4600000000000009</v>
      </c>
      <c r="F259" s="56">
        <v>0</v>
      </c>
      <c r="G259" s="56"/>
      <c r="H259" s="50">
        <v>41</v>
      </c>
      <c r="I259" s="43">
        <v>2.464352663691681</v>
      </c>
      <c r="J259" s="43">
        <v>2.464352663691681</v>
      </c>
      <c r="K259" s="27">
        <v>2.1</v>
      </c>
      <c r="M259" s="50">
        <v>41</v>
      </c>
      <c r="N259" s="43">
        <v>2.3412661259510421</v>
      </c>
      <c r="O259" s="27">
        <v>2.3412661259510421</v>
      </c>
      <c r="P259" s="44">
        <v>2.1</v>
      </c>
      <c r="Q259" s="57"/>
      <c r="R259" s="50">
        <v>41</v>
      </c>
      <c r="S259" s="2">
        <v>2.2944146608499918</v>
      </c>
      <c r="T259" s="2">
        <v>2.2944146608499918</v>
      </c>
      <c r="U259" s="52">
        <v>2.1</v>
      </c>
      <c r="W259" s="50">
        <v>41</v>
      </c>
      <c r="X259" s="43">
        <v>2.464352663691681</v>
      </c>
      <c r="Y259" s="43">
        <v>2.464352663691681</v>
      </c>
      <c r="Z259" s="43">
        <v>2.1</v>
      </c>
    </row>
    <row r="260" spans="2:26" x14ac:dyDescent="0.3">
      <c r="B260" s="50">
        <f t="shared" si="7"/>
        <v>42</v>
      </c>
      <c r="C260" s="43">
        <v>2.5</v>
      </c>
      <c r="D260" s="11">
        <v>2.461634230772042</v>
      </c>
      <c r="E260" s="47">
        <f t="shared" si="6"/>
        <v>6.5</v>
      </c>
      <c r="F260" s="56">
        <v>0</v>
      </c>
      <c r="G260" s="56"/>
      <c r="H260" s="50">
        <v>42</v>
      </c>
      <c r="I260" s="43">
        <v>2.789987762566041</v>
      </c>
      <c r="J260" s="43">
        <v>2.789987762566041</v>
      </c>
      <c r="K260" s="27">
        <v>2.5</v>
      </c>
      <c r="M260" s="50">
        <v>42</v>
      </c>
      <c r="N260" s="43">
        <v>2.3233127192061578</v>
      </c>
      <c r="O260" s="27">
        <v>2.3233127192061578</v>
      </c>
      <c r="P260" s="44">
        <v>2.5</v>
      </c>
      <c r="Q260" s="57"/>
      <c r="R260" s="50">
        <v>42</v>
      </c>
      <c r="S260" s="2">
        <v>2.789987762566041</v>
      </c>
      <c r="T260" s="2">
        <v>2.789987762566041</v>
      </c>
      <c r="U260" s="52">
        <v>2.5</v>
      </c>
      <c r="W260" s="50">
        <v>42</v>
      </c>
      <c r="X260" s="43">
        <v>2.789987762566041</v>
      </c>
      <c r="Y260" s="43">
        <v>2.789987762566041</v>
      </c>
      <c r="Z260" s="43">
        <v>2.5</v>
      </c>
    </row>
    <row r="261" spans="2:26" x14ac:dyDescent="0.3">
      <c r="B261" s="50">
        <f t="shared" si="7"/>
        <v>43</v>
      </c>
      <c r="C261" s="43">
        <v>1.7</v>
      </c>
      <c r="D261" s="11">
        <v>2.1111644657939355</v>
      </c>
      <c r="E261" s="47">
        <f t="shared" si="6"/>
        <v>4.42</v>
      </c>
      <c r="F261" s="56">
        <v>0</v>
      </c>
      <c r="G261" s="56"/>
      <c r="H261" s="50">
        <v>43</v>
      </c>
      <c r="I261" s="43">
        <v>1.837873752179199</v>
      </c>
      <c r="J261" s="43">
        <v>1.837873752179199</v>
      </c>
      <c r="K261" s="27">
        <v>1.7</v>
      </c>
      <c r="M261" s="50">
        <v>43</v>
      </c>
      <c r="N261" s="43">
        <v>1.837873752179199</v>
      </c>
      <c r="O261" s="27">
        <v>1.837873752179199</v>
      </c>
      <c r="P261" s="44">
        <v>1.7</v>
      </c>
      <c r="Q261" s="57"/>
      <c r="R261" s="50">
        <v>43</v>
      </c>
      <c r="S261" s="2">
        <v>4.1885143337872615</v>
      </c>
      <c r="T261" s="2">
        <v>4.1885143337872615</v>
      </c>
      <c r="U261" s="52">
        <v>1.7</v>
      </c>
      <c r="W261" s="50">
        <v>43</v>
      </c>
      <c r="X261" s="43">
        <v>3.1627816874629491</v>
      </c>
      <c r="Y261" s="43">
        <v>3.1627816874629491</v>
      </c>
      <c r="Z261" s="43">
        <v>1.7</v>
      </c>
    </row>
    <row r="262" spans="2:26" x14ac:dyDescent="0.3">
      <c r="B262" s="50">
        <f t="shared" si="7"/>
        <v>44</v>
      </c>
      <c r="C262" s="43">
        <v>2.9</v>
      </c>
      <c r="D262" s="11">
        <v>1.128532007209365</v>
      </c>
      <c r="E262" s="47">
        <f t="shared" si="6"/>
        <v>7.54</v>
      </c>
      <c r="F262" s="56">
        <v>0</v>
      </c>
      <c r="G262" s="56"/>
      <c r="H262" s="50">
        <v>44</v>
      </c>
      <c r="I262" s="43">
        <v>2.6546950834648406</v>
      </c>
      <c r="J262" s="43">
        <v>2.6546950834648406</v>
      </c>
      <c r="K262" s="27">
        <v>2.9</v>
      </c>
      <c r="M262" s="50">
        <v>44</v>
      </c>
      <c r="N262" s="43">
        <v>2.6546950834648406</v>
      </c>
      <c r="O262" s="27">
        <v>2.6546950834648406</v>
      </c>
      <c r="P262" s="44">
        <v>2.9</v>
      </c>
      <c r="Q262" s="57"/>
      <c r="R262" s="50">
        <v>44</v>
      </c>
      <c r="S262" s="2">
        <v>2.4775596798349917</v>
      </c>
      <c r="T262" s="2">
        <v>2.4775596798349917</v>
      </c>
      <c r="U262" s="52">
        <v>2.9</v>
      </c>
      <c r="W262" s="50">
        <v>44</v>
      </c>
      <c r="X262" s="43">
        <v>3.1104491826949414</v>
      </c>
      <c r="Y262" s="43">
        <v>3.1104491826949414</v>
      </c>
      <c r="Z262" s="43">
        <v>2.9</v>
      </c>
    </row>
    <row r="263" spans="2:26" x14ac:dyDescent="0.3">
      <c r="B263" s="50">
        <f t="shared" si="7"/>
        <v>45</v>
      </c>
      <c r="C263" s="43">
        <v>2.8</v>
      </c>
      <c r="D263" s="11">
        <v>3.0024185194513273</v>
      </c>
      <c r="E263" s="47">
        <f t="shared" ref="E263:E326" si="8">2.6*C263</f>
        <v>7.2799999999999994</v>
      </c>
      <c r="F263" s="56">
        <v>0</v>
      </c>
      <c r="G263" s="56"/>
      <c r="H263" s="50">
        <v>45</v>
      </c>
      <c r="I263" s="43">
        <v>2.6858868614688718</v>
      </c>
      <c r="J263" s="43">
        <v>2.6858868614688718</v>
      </c>
      <c r="K263" s="27">
        <v>2.8</v>
      </c>
      <c r="M263" s="50">
        <v>45</v>
      </c>
      <c r="N263" s="43">
        <v>3.6297697538784055</v>
      </c>
      <c r="O263" s="27">
        <v>3.6297697538784055</v>
      </c>
      <c r="P263" s="44">
        <v>2.8</v>
      </c>
      <c r="Q263" s="57"/>
      <c r="R263" s="50">
        <v>45</v>
      </c>
      <c r="S263" s="2">
        <v>2.6858868614688718</v>
      </c>
      <c r="T263" s="2">
        <v>2.6858868614688718</v>
      </c>
      <c r="U263" s="52">
        <v>2.8</v>
      </c>
      <c r="W263" s="50">
        <v>45</v>
      </c>
      <c r="X263" s="43">
        <v>3.2442621455094049</v>
      </c>
      <c r="Y263" s="43">
        <v>3.2442621455094049</v>
      </c>
      <c r="Z263" s="43">
        <v>2.8</v>
      </c>
    </row>
    <row r="264" spans="2:26" x14ac:dyDescent="0.3">
      <c r="B264" s="50">
        <f t="shared" ref="B264:B327" si="9">B263+1</f>
        <v>46</v>
      </c>
      <c r="C264" s="43">
        <v>3</v>
      </c>
      <c r="D264" s="11">
        <v>1.8719925106228774</v>
      </c>
      <c r="E264" s="47">
        <f t="shared" si="8"/>
        <v>7.8000000000000007</v>
      </c>
      <c r="F264" s="56">
        <v>0</v>
      </c>
      <c r="G264" s="56"/>
      <c r="H264" s="50">
        <v>46</v>
      </c>
      <c r="I264" s="43">
        <v>1.8826615051020841</v>
      </c>
      <c r="J264" s="43">
        <v>1.8826615051020841</v>
      </c>
      <c r="K264" s="27">
        <v>3</v>
      </c>
      <c r="M264" s="50">
        <v>46</v>
      </c>
      <c r="N264" s="43">
        <v>2.7081785009075676</v>
      </c>
      <c r="O264" s="27">
        <v>2.7081785009075676</v>
      </c>
      <c r="P264" s="44">
        <v>3</v>
      </c>
      <c r="Q264" s="57"/>
      <c r="R264" s="50">
        <v>46</v>
      </c>
      <c r="S264" s="2">
        <v>1.8826615051020841</v>
      </c>
      <c r="T264" s="2">
        <v>1.8826615051020841</v>
      </c>
      <c r="U264" s="52">
        <v>3</v>
      </c>
      <c r="W264" s="50">
        <v>46</v>
      </c>
      <c r="X264" s="43">
        <v>2.2995097978118682</v>
      </c>
      <c r="Y264" s="43">
        <v>2.2995097978118682</v>
      </c>
      <c r="Z264" s="43">
        <v>3</v>
      </c>
    </row>
    <row r="265" spans="2:26" x14ac:dyDescent="0.3">
      <c r="B265" s="50">
        <f t="shared" si="9"/>
        <v>47</v>
      </c>
      <c r="C265" s="43">
        <v>2.9</v>
      </c>
      <c r="D265" s="11">
        <v>2.3080653426650213</v>
      </c>
      <c r="E265" s="47">
        <f t="shared" si="8"/>
        <v>7.54</v>
      </c>
      <c r="F265" s="56">
        <v>0</v>
      </c>
      <c r="G265" s="56"/>
      <c r="H265" s="50">
        <v>47</v>
      </c>
      <c r="I265" s="43">
        <v>1.8012137751344519</v>
      </c>
      <c r="J265" s="43">
        <v>1.8012137751344519</v>
      </c>
      <c r="K265" s="27">
        <v>2.9</v>
      </c>
      <c r="M265" s="50">
        <v>47</v>
      </c>
      <c r="N265" s="43">
        <v>2.2202399546480134</v>
      </c>
      <c r="O265" s="27">
        <v>2.2202399546480134</v>
      </c>
      <c r="P265" s="44">
        <v>2.9</v>
      </c>
      <c r="Q265" s="57"/>
      <c r="R265" s="50">
        <v>47</v>
      </c>
      <c r="S265" s="2">
        <v>1.8546193683981391</v>
      </c>
      <c r="T265" s="2">
        <v>1.8546193683981391</v>
      </c>
      <c r="U265" s="52">
        <v>2.9</v>
      </c>
      <c r="W265" s="50">
        <v>47</v>
      </c>
      <c r="X265" s="43">
        <v>2.2202399546480134</v>
      </c>
      <c r="Y265" s="43">
        <v>2.2202399546480134</v>
      </c>
      <c r="Z265" s="43">
        <v>2.9</v>
      </c>
    </row>
    <row r="266" spans="2:26" x14ac:dyDescent="0.3">
      <c r="B266" s="50">
        <f t="shared" si="9"/>
        <v>48</v>
      </c>
      <c r="C266" s="43">
        <v>3</v>
      </c>
      <c r="D266" s="11">
        <v>2.9059943020237875</v>
      </c>
      <c r="E266" s="47">
        <f t="shared" si="8"/>
        <v>7.8000000000000007</v>
      </c>
      <c r="F266" s="56">
        <v>0</v>
      </c>
      <c r="G266" s="56"/>
      <c r="H266" s="50">
        <v>48</v>
      </c>
      <c r="I266" s="43">
        <v>3.0269686408042933</v>
      </c>
      <c r="J266" s="43">
        <v>3.0269686408042933</v>
      </c>
      <c r="K266" s="27">
        <v>3</v>
      </c>
      <c r="M266" s="50">
        <v>48</v>
      </c>
      <c r="N266" s="43">
        <v>3.2588523988300286</v>
      </c>
      <c r="O266" s="27">
        <v>3.2588523988300286</v>
      </c>
      <c r="P266" s="44">
        <v>3</v>
      </c>
      <c r="Q266" s="57"/>
      <c r="R266" s="50">
        <v>48</v>
      </c>
      <c r="S266" s="2">
        <v>2.9999822927876569</v>
      </c>
      <c r="T266" s="2">
        <v>2.9999822927876569</v>
      </c>
      <c r="U266" s="52">
        <v>3</v>
      </c>
      <c r="W266" s="50">
        <v>48</v>
      </c>
      <c r="X266" s="43">
        <v>3.2588523988300286</v>
      </c>
      <c r="Y266" s="43">
        <v>3.2588523988300286</v>
      </c>
      <c r="Z266" s="43">
        <v>3</v>
      </c>
    </row>
    <row r="267" spans="2:26" x14ac:dyDescent="0.3">
      <c r="B267" s="50">
        <f t="shared" si="9"/>
        <v>49</v>
      </c>
      <c r="C267" s="43">
        <v>4.8</v>
      </c>
      <c r="D267" s="11">
        <v>3.2096245563670696</v>
      </c>
      <c r="E267" s="47">
        <f t="shared" si="8"/>
        <v>12.48</v>
      </c>
      <c r="F267" s="56">
        <v>0</v>
      </c>
      <c r="G267" s="56"/>
      <c r="H267" s="50">
        <v>49</v>
      </c>
      <c r="I267" s="43">
        <v>3.9684828824693685</v>
      </c>
      <c r="J267" s="43">
        <v>3.9684828824693685</v>
      </c>
      <c r="K267" s="27">
        <v>4.8</v>
      </c>
      <c r="M267" s="50">
        <v>49</v>
      </c>
      <c r="N267" s="43">
        <v>3.9684828824693685</v>
      </c>
      <c r="O267" s="27">
        <v>3.9684828824693685</v>
      </c>
      <c r="P267" s="44">
        <v>4.8</v>
      </c>
      <c r="Q267" s="57"/>
      <c r="R267" s="50">
        <v>49</v>
      </c>
      <c r="S267" s="2">
        <v>3.9684828824693685</v>
      </c>
      <c r="T267" s="2">
        <v>3.9684828824693685</v>
      </c>
      <c r="U267" s="52">
        <v>4.8</v>
      </c>
      <c r="W267" s="50">
        <v>49</v>
      </c>
      <c r="X267" s="43">
        <v>2.5585051507166656</v>
      </c>
      <c r="Y267" s="43">
        <v>2.5585051507166656</v>
      </c>
      <c r="Z267" s="43">
        <v>4.8</v>
      </c>
    </row>
    <row r="268" spans="2:26" x14ac:dyDescent="0.3">
      <c r="B268" s="50">
        <f t="shared" si="9"/>
        <v>50</v>
      </c>
      <c r="C268" s="43">
        <v>3.2</v>
      </c>
      <c r="D268" s="11">
        <v>4.3512187273273577</v>
      </c>
      <c r="E268" s="47">
        <f t="shared" si="8"/>
        <v>8.32</v>
      </c>
      <c r="F268" s="56">
        <v>0</v>
      </c>
      <c r="G268" s="56"/>
      <c r="H268" s="50">
        <v>50</v>
      </c>
      <c r="I268" s="43">
        <v>2.9412459068757899</v>
      </c>
      <c r="J268" s="43">
        <v>2.9412459068757899</v>
      </c>
      <c r="K268" s="27">
        <v>3.2</v>
      </c>
      <c r="M268" s="50">
        <v>50</v>
      </c>
      <c r="N268" s="43">
        <v>2.9412459068757899</v>
      </c>
      <c r="O268" s="27">
        <v>2.9412459068757899</v>
      </c>
      <c r="P268" s="44">
        <v>3.2</v>
      </c>
      <c r="Q268" s="57"/>
      <c r="R268" s="50">
        <v>50</v>
      </c>
      <c r="S268" s="2">
        <v>2.9412459068757899</v>
      </c>
      <c r="T268" s="2">
        <v>2.9412459068757899</v>
      </c>
      <c r="U268" s="52">
        <v>3.2</v>
      </c>
      <c r="W268" s="50">
        <v>50</v>
      </c>
      <c r="X268" s="43">
        <v>3.3762608558415406</v>
      </c>
      <c r="Y268" s="43">
        <v>3.3762608558415406</v>
      </c>
      <c r="Z268" s="43">
        <v>3.2</v>
      </c>
    </row>
    <row r="269" spans="2:26" x14ac:dyDescent="0.3">
      <c r="B269" s="50">
        <f t="shared" si="9"/>
        <v>51</v>
      </c>
      <c r="C269" s="43">
        <v>3.6</v>
      </c>
      <c r="D269" s="11">
        <v>3.9987742494322664</v>
      </c>
      <c r="E269" s="47">
        <f t="shared" si="8"/>
        <v>9.3600000000000012</v>
      </c>
      <c r="F269" s="56">
        <v>0</v>
      </c>
      <c r="G269" s="56"/>
      <c r="H269" s="50">
        <v>51</v>
      </c>
      <c r="I269" s="43">
        <v>3.4000018614208023</v>
      </c>
      <c r="J269" s="43">
        <v>3.4000018614208023</v>
      </c>
      <c r="K269" s="27">
        <v>3.6</v>
      </c>
      <c r="M269" s="50">
        <v>51</v>
      </c>
      <c r="N269" s="43">
        <v>3.7762458816494018</v>
      </c>
      <c r="O269" s="27">
        <v>3.7762458816494018</v>
      </c>
      <c r="P269" s="44">
        <v>3.6</v>
      </c>
      <c r="Q269" s="57"/>
      <c r="R269" s="50">
        <v>51</v>
      </c>
      <c r="S269" s="2">
        <v>3.7762458816494018</v>
      </c>
      <c r="T269" s="2">
        <v>3.7762458816494018</v>
      </c>
      <c r="U269" s="52">
        <v>3.6</v>
      </c>
      <c r="W269" s="50">
        <v>51</v>
      </c>
      <c r="X269" s="43">
        <v>3.9184630828417513</v>
      </c>
      <c r="Y269" s="43">
        <v>3.9184630828417513</v>
      </c>
      <c r="Z269" s="43">
        <v>3.6</v>
      </c>
    </row>
    <row r="270" spans="2:26" x14ac:dyDescent="0.3">
      <c r="B270" s="50">
        <f t="shared" si="9"/>
        <v>52</v>
      </c>
      <c r="C270" s="43">
        <v>3.8</v>
      </c>
      <c r="D270" s="11">
        <v>4.4164326452323985</v>
      </c>
      <c r="E270" s="47">
        <f t="shared" si="8"/>
        <v>9.879999999999999</v>
      </c>
      <c r="F270" s="56">
        <v>0</v>
      </c>
      <c r="G270" s="56"/>
      <c r="H270" s="50">
        <v>52</v>
      </c>
      <c r="I270" s="43">
        <v>5.0774222986752831</v>
      </c>
      <c r="J270" s="43">
        <v>5.0774222986752831</v>
      </c>
      <c r="K270" s="27">
        <v>3.8</v>
      </c>
      <c r="M270" s="50">
        <v>52</v>
      </c>
      <c r="N270" s="43">
        <v>4.4608400645949686</v>
      </c>
      <c r="O270" s="27">
        <v>4.4608400645949686</v>
      </c>
      <c r="P270" s="44">
        <v>3.8</v>
      </c>
      <c r="Q270" s="57"/>
      <c r="R270" s="50">
        <v>52</v>
      </c>
      <c r="S270" s="2">
        <v>5.328749717126068</v>
      </c>
      <c r="T270" s="2">
        <v>5.328749717126068</v>
      </c>
      <c r="U270" s="52">
        <v>3.8</v>
      </c>
      <c r="W270" s="50">
        <v>52</v>
      </c>
      <c r="X270" s="43">
        <v>5.067221166163173</v>
      </c>
      <c r="Y270" s="43">
        <v>5.067221166163173</v>
      </c>
      <c r="Z270" s="43">
        <v>3.8</v>
      </c>
    </row>
    <row r="271" spans="2:26" x14ac:dyDescent="0.3">
      <c r="B271" s="50">
        <f t="shared" si="9"/>
        <v>53</v>
      </c>
      <c r="C271" s="43">
        <v>3.6</v>
      </c>
      <c r="D271" s="11">
        <v>3.9581111288107556</v>
      </c>
      <c r="E271" s="47">
        <f t="shared" si="8"/>
        <v>9.3600000000000012</v>
      </c>
      <c r="F271" s="56">
        <v>0</v>
      </c>
      <c r="G271" s="56"/>
      <c r="H271" s="50">
        <v>53</v>
      </c>
      <c r="I271" s="43">
        <v>4.4777581239544713</v>
      </c>
      <c r="J271" s="43">
        <v>4.4777581239544713</v>
      </c>
      <c r="K271" s="27">
        <v>3.6</v>
      </c>
      <c r="M271" s="50">
        <v>53</v>
      </c>
      <c r="N271" s="43">
        <v>4.1648224307269262</v>
      </c>
      <c r="O271" s="27">
        <v>4.1648224307269262</v>
      </c>
      <c r="P271" s="44">
        <v>3.6</v>
      </c>
      <c r="Q271" s="57"/>
      <c r="R271" s="50">
        <v>53</v>
      </c>
      <c r="S271" s="2">
        <v>4.4777581239544713</v>
      </c>
      <c r="T271" s="2">
        <v>4.4777581239544713</v>
      </c>
      <c r="U271" s="52">
        <v>3.6</v>
      </c>
      <c r="W271" s="50">
        <v>53</v>
      </c>
      <c r="X271" s="43">
        <v>4.9427541326379814</v>
      </c>
      <c r="Y271" s="43">
        <v>4.9427541326379814</v>
      </c>
      <c r="Z271" s="43">
        <v>3.6</v>
      </c>
    </row>
    <row r="272" spans="2:26" x14ac:dyDescent="0.3">
      <c r="B272" s="50">
        <f t="shared" si="9"/>
        <v>54</v>
      </c>
      <c r="C272" s="43">
        <v>3.8</v>
      </c>
      <c r="D272" s="11">
        <v>4.2054720028133419</v>
      </c>
      <c r="E272" s="47">
        <f t="shared" si="8"/>
        <v>9.879999999999999</v>
      </c>
      <c r="F272" s="56">
        <v>0</v>
      </c>
      <c r="G272" s="56"/>
      <c r="H272" s="50">
        <v>54</v>
      </c>
      <c r="I272" s="43">
        <v>4.1724500364033732</v>
      </c>
      <c r="J272" s="43">
        <v>4.1724500364033732</v>
      </c>
      <c r="K272" s="27">
        <v>3.8</v>
      </c>
      <c r="M272" s="50">
        <v>54</v>
      </c>
      <c r="N272" s="43">
        <v>4.4764327610733021</v>
      </c>
      <c r="O272" s="27">
        <v>4.4764327610733021</v>
      </c>
      <c r="P272" s="44">
        <v>3.8</v>
      </c>
      <c r="Q272" s="57"/>
      <c r="R272" s="50">
        <v>54</v>
      </c>
      <c r="S272" s="2">
        <v>4.1724500364033732</v>
      </c>
      <c r="T272" s="2">
        <v>4.1724500364033732</v>
      </c>
      <c r="U272" s="52">
        <v>3.8</v>
      </c>
      <c r="W272" s="50">
        <v>54</v>
      </c>
      <c r="X272" s="43">
        <v>4.6938498558524637</v>
      </c>
      <c r="Y272" s="43">
        <v>4.6938498558524637</v>
      </c>
      <c r="Z272" s="43">
        <v>3.8</v>
      </c>
    </row>
    <row r="273" spans="2:26" x14ac:dyDescent="0.3">
      <c r="B273" s="50">
        <f t="shared" si="9"/>
        <v>55</v>
      </c>
      <c r="C273" s="43">
        <v>3.6</v>
      </c>
      <c r="D273" s="11">
        <v>4.3937458223233641</v>
      </c>
      <c r="E273" s="47">
        <f t="shared" si="8"/>
        <v>9.3600000000000012</v>
      </c>
      <c r="F273" s="56">
        <v>0</v>
      </c>
      <c r="G273" s="56"/>
      <c r="H273" s="50">
        <v>55</v>
      </c>
      <c r="I273" s="43">
        <v>5.4683198513660969</v>
      </c>
      <c r="J273" s="43">
        <v>5.4683198513660969</v>
      </c>
      <c r="K273" s="27">
        <v>3.6</v>
      </c>
      <c r="M273" s="50">
        <v>55</v>
      </c>
      <c r="N273" s="43">
        <v>5.4683198513660969</v>
      </c>
      <c r="O273" s="27">
        <v>5.4683198513660969</v>
      </c>
      <c r="P273" s="44">
        <v>3.6</v>
      </c>
      <c r="Q273" s="57"/>
      <c r="R273" s="50">
        <v>55</v>
      </c>
      <c r="S273" s="2">
        <v>5.1529511529818661</v>
      </c>
      <c r="T273" s="2">
        <v>5.1529511529818661</v>
      </c>
      <c r="U273" s="52">
        <v>3.6</v>
      </c>
      <c r="W273" s="50">
        <v>55</v>
      </c>
      <c r="X273" s="43">
        <v>4.9567922310778867</v>
      </c>
      <c r="Y273" s="43">
        <v>4.9567922310778867</v>
      </c>
      <c r="Z273" s="43">
        <v>3.6</v>
      </c>
    </row>
    <row r="274" spans="2:26" x14ac:dyDescent="0.3">
      <c r="B274" s="50">
        <f t="shared" si="9"/>
        <v>56</v>
      </c>
      <c r="C274" s="43">
        <v>3.5</v>
      </c>
      <c r="D274" s="11">
        <v>4.282357829586763</v>
      </c>
      <c r="E274" s="47">
        <f t="shared" si="8"/>
        <v>9.1</v>
      </c>
      <c r="F274" s="56">
        <v>0</v>
      </c>
      <c r="G274" s="56"/>
      <c r="H274" s="50">
        <v>56</v>
      </c>
      <c r="I274" s="43">
        <v>3.2132763110129008</v>
      </c>
      <c r="J274" s="43">
        <v>3.2132763110129008</v>
      </c>
      <c r="K274" s="27">
        <v>3.5</v>
      </c>
      <c r="M274" s="50">
        <v>56</v>
      </c>
      <c r="N274" s="43">
        <v>3.2132763110129008</v>
      </c>
      <c r="O274" s="27">
        <v>3.2132763110129008</v>
      </c>
      <c r="P274" s="44">
        <v>3.5</v>
      </c>
      <c r="Q274" s="57"/>
      <c r="R274" s="50">
        <v>56</v>
      </c>
      <c r="S274" s="2">
        <v>3.8397664371574396</v>
      </c>
      <c r="T274" s="2">
        <v>3.8397664371574396</v>
      </c>
      <c r="U274" s="52">
        <v>3.5</v>
      </c>
      <c r="W274" s="50">
        <v>56</v>
      </c>
      <c r="X274" s="43">
        <v>3.9735436926530099</v>
      </c>
      <c r="Y274" s="43">
        <v>3.9735436926530099</v>
      </c>
      <c r="Z274" s="43">
        <v>3.5</v>
      </c>
    </row>
    <row r="275" spans="2:26" x14ac:dyDescent="0.3">
      <c r="B275" s="50">
        <f t="shared" si="9"/>
        <v>57</v>
      </c>
      <c r="C275" s="43">
        <v>2.9</v>
      </c>
      <c r="D275" s="11">
        <v>2.3839831307096717</v>
      </c>
      <c r="E275" s="47">
        <f t="shared" si="8"/>
        <v>7.54</v>
      </c>
      <c r="F275" s="56">
        <v>0</v>
      </c>
      <c r="G275" s="56"/>
      <c r="H275" s="50">
        <v>57</v>
      </c>
      <c r="I275" s="43">
        <v>1.7645165614363507</v>
      </c>
      <c r="J275" s="43">
        <v>1.7645165614363507</v>
      </c>
      <c r="K275" s="27">
        <v>2.9</v>
      </c>
      <c r="M275" s="50">
        <v>57</v>
      </c>
      <c r="N275" s="43">
        <v>1.5746955417860069</v>
      </c>
      <c r="O275" s="27">
        <v>1.5746955417860069</v>
      </c>
      <c r="P275" s="44">
        <v>2.9</v>
      </c>
      <c r="Q275" s="57"/>
      <c r="R275" s="50">
        <v>57</v>
      </c>
      <c r="S275" s="2">
        <v>2.8913295586464258</v>
      </c>
      <c r="T275" s="2">
        <v>2.8913295586464258</v>
      </c>
      <c r="U275" s="52">
        <v>2.9</v>
      </c>
      <c r="W275" s="50">
        <v>57</v>
      </c>
      <c r="X275" s="43">
        <v>2.0826411539735461</v>
      </c>
      <c r="Y275" s="43">
        <v>2.0826411539735461</v>
      </c>
      <c r="Z275" s="43">
        <v>2.9</v>
      </c>
    </row>
    <row r="276" spans="2:26" x14ac:dyDescent="0.3">
      <c r="B276" s="50">
        <f t="shared" si="9"/>
        <v>58</v>
      </c>
      <c r="C276" s="43">
        <v>3</v>
      </c>
      <c r="D276" s="11">
        <v>2.886602865990179</v>
      </c>
      <c r="E276" s="47">
        <f t="shared" si="8"/>
        <v>7.8000000000000007</v>
      </c>
      <c r="F276" s="56">
        <v>0</v>
      </c>
      <c r="G276" s="56"/>
      <c r="H276" s="50">
        <v>58</v>
      </c>
      <c r="I276" s="43">
        <v>2.7198389862268297</v>
      </c>
      <c r="J276" s="43">
        <v>2.7198389862268297</v>
      </c>
      <c r="K276" s="27">
        <v>3</v>
      </c>
      <c r="M276" s="50">
        <v>58</v>
      </c>
      <c r="N276" s="43">
        <v>1.8177364411615569</v>
      </c>
      <c r="O276" s="27">
        <v>1.8177364411615569</v>
      </c>
      <c r="P276" s="44">
        <v>3</v>
      </c>
      <c r="Q276" s="57"/>
      <c r="R276" s="50">
        <v>58</v>
      </c>
      <c r="S276" s="2">
        <v>2.5909976267476571</v>
      </c>
      <c r="T276" s="2">
        <v>2.5909976267476571</v>
      </c>
      <c r="U276" s="52">
        <v>3</v>
      </c>
      <c r="W276" s="50">
        <v>58</v>
      </c>
      <c r="X276" s="43">
        <v>2.3883338749709497</v>
      </c>
      <c r="Y276" s="43">
        <v>2.3883338749709497</v>
      </c>
      <c r="Z276" s="43">
        <v>3</v>
      </c>
    </row>
    <row r="277" spans="2:26" x14ac:dyDescent="0.3">
      <c r="B277" s="50">
        <f t="shared" si="9"/>
        <v>59</v>
      </c>
      <c r="C277" s="43">
        <v>3</v>
      </c>
      <c r="D277" s="11">
        <v>2.7432520136118845</v>
      </c>
      <c r="E277" s="47">
        <f t="shared" si="8"/>
        <v>7.8000000000000007</v>
      </c>
      <c r="F277" s="56">
        <v>0</v>
      </c>
      <c r="G277" s="56"/>
      <c r="H277" s="50">
        <v>59</v>
      </c>
      <c r="I277" s="43">
        <v>2.8237319152421394</v>
      </c>
      <c r="J277" s="43">
        <v>2.8237319152421394</v>
      </c>
      <c r="K277" s="27">
        <v>3</v>
      </c>
      <c r="M277" s="50">
        <v>59</v>
      </c>
      <c r="N277" s="43">
        <v>2.8337289384743292</v>
      </c>
      <c r="O277" s="27">
        <v>2.8337289384743292</v>
      </c>
      <c r="P277" s="44">
        <v>3</v>
      </c>
      <c r="Q277" s="57"/>
      <c r="R277" s="50">
        <v>59</v>
      </c>
      <c r="S277" s="2">
        <v>3.4997048952397649</v>
      </c>
      <c r="T277" s="2">
        <v>3.4997048952397649</v>
      </c>
      <c r="U277" s="52">
        <v>3</v>
      </c>
      <c r="W277" s="50">
        <v>59</v>
      </c>
      <c r="X277" s="43">
        <v>2.6804676780307579</v>
      </c>
      <c r="Y277" s="43">
        <v>2.6804676780307579</v>
      </c>
      <c r="Z277" s="43">
        <v>3</v>
      </c>
    </row>
    <row r="278" spans="2:26" x14ac:dyDescent="0.3">
      <c r="B278" s="50">
        <f t="shared" si="9"/>
        <v>60</v>
      </c>
      <c r="C278" s="43">
        <v>3.4</v>
      </c>
      <c r="D278" s="11">
        <v>3.3622512274629348</v>
      </c>
      <c r="E278" s="47">
        <f t="shared" si="8"/>
        <v>8.84</v>
      </c>
      <c r="F278" s="56">
        <v>0</v>
      </c>
      <c r="G278" s="56"/>
      <c r="H278" s="50">
        <v>60</v>
      </c>
      <c r="I278" s="43">
        <v>3.4619013992869063</v>
      </c>
      <c r="J278" s="43">
        <v>3.4619013992869063</v>
      </c>
      <c r="K278" s="27">
        <v>3.4</v>
      </c>
      <c r="M278" s="50">
        <v>60</v>
      </c>
      <c r="N278" s="43">
        <v>4.0743055090400286</v>
      </c>
      <c r="O278" s="27">
        <v>4.0743055090400286</v>
      </c>
      <c r="P278" s="44">
        <v>3.4</v>
      </c>
      <c r="Q278" s="57"/>
      <c r="R278" s="50">
        <v>60</v>
      </c>
      <c r="S278" s="2">
        <v>3.8972039228255508</v>
      </c>
      <c r="T278" s="2">
        <v>3.8972039228255508</v>
      </c>
      <c r="U278" s="52">
        <v>3.4</v>
      </c>
      <c r="W278" s="50">
        <v>60</v>
      </c>
      <c r="X278" s="43">
        <v>3.3403104100171777</v>
      </c>
      <c r="Y278" s="43">
        <v>3.3403104100171777</v>
      </c>
      <c r="Z278" s="43">
        <v>3.4</v>
      </c>
    </row>
    <row r="279" spans="2:26" x14ac:dyDescent="0.3">
      <c r="B279" s="50">
        <f t="shared" si="9"/>
        <v>61</v>
      </c>
      <c r="C279" s="43">
        <v>3.4</v>
      </c>
      <c r="D279" s="11">
        <v>2.5461462523035645</v>
      </c>
      <c r="E279" s="47">
        <f t="shared" si="8"/>
        <v>8.84</v>
      </c>
      <c r="F279" s="56">
        <v>0</v>
      </c>
      <c r="G279" s="56"/>
      <c r="H279" s="50">
        <v>61</v>
      </c>
      <c r="I279" s="43">
        <v>3.2407599759527455</v>
      </c>
      <c r="J279" s="43">
        <v>3.2407599759527455</v>
      </c>
      <c r="K279" s="27">
        <v>3.4</v>
      </c>
      <c r="M279" s="50">
        <v>61</v>
      </c>
      <c r="N279" s="43">
        <v>3.4918195320361161</v>
      </c>
      <c r="O279" s="27">
        <v>3.4918195320361161</v>
      </c>
      <c r="P279" s="44">
        <v>3.4</v>
      </c>
      <c r="Q279" s="57"/>
      <c r="R279" s="50">
        <v>61</v>
      </c>
      <c r="S279" s="2">
        <v>3.2407599759527455</v>
      </c>
      <c r="T279" s="2">
        <v>3.2407599759527455</v>
      </c>
      <c r="U279" s="52">
        <v>3.4</v>
      </c>
      <c r="W279" s="50">
        <v>61</v>
      </c>
      <c r="X279" s="43">
        <v>2.9805168471602062</v>
      </c>
      <c r="Y279" s="43">
        <v>2.9805168471602062</v>
      </c>
      <c r="Z279" s="43">
        <v>3.4</v>
      </c>
    </row>
    <row r="280" spans="2:26" x14ac:dyDescent="0.3">
      <c r="B280" s="50">
        <f t="shared" si="9"/>
        <v>62</v>
      </c>
      <c r="C280" s="43">
        <v>3</v>
      </c>
      <c r="D280" s="11">
        <v>2.7075758882630985</v>
      </c>
      <c r="E280" s="47">
        <f t="shared" si="8"/>
        <v>7.8000000000000007</v>
      </c>
      <c r="F280" s="56">
        <v>0</v>
      </c>
      <c r="G280" s="56"/>
      <c r="H280" s="50">
        <v>62</v>
      </c>
      <c r="I280" s="43">
        <v>1.8505085077302117</v>
      </c>
      <c r="J280" s="43">
        <v>1.8505085077302117</v>
      </c>
      <c r="K280" s="27">
        <v>3</v>
      </c>
      <c r="M280" s="50">
        <v>62</v>
      </c>
      <c r="N280" s="43">
        <v>1.8505085077302117</v>
      </c>
      <c r="O280" s="27">
        <v>1.8505085077302117</v>
      </c>
      <c r="P280" s="44">
        <v>3</v>
      </c>
      <c r="Q280" s="57"/>
      <c r="R280" s="50">
        <v>62</v>
      </c>
      <c r="S280" s="2">
        <v>1.8505085077302117</v>
      </c>
      <c r="T280" s="2">
        <v>1.8505085077302117</v>
      </c>
      <c r="U280" s="52">
        <v>3</v>
      </c>
      <c r="W280" s="50">
        <v>62</v>
      </c>
      <c r="X280" s="43">
        <v>1.8505085077302117</v>
      </c>
      <c r="Y280" s="43">
        <v>1.8505085077302117</v>
      </c>
      <c r="Z280" s="43">
        <v>3</v>
      </c>
    </row>
    <row r="281" spans="2:26" x14ac:dyDescent="0.3">
      <c r="B281" s="50">
        <f t="shared" si="9"/>
        <v>63</v>
      </c>
      <c r="C281" s="43">
        <v>2.2999999999999998</v>
      </c>
      <c r="D281" s="11">
        <v>2.3416680171584363</v>
      </c>
      <c r="E281" s="47">
        <f t="shared" si="8"/>
        <v>5.9799999999999995</v>
      </c>
      <c r="F281" s="56">
        <v>0</v>
      </c>
      <c r="G281" s="56"/>
      <c r="H281" s="50">
        <v>63</v>
      </c>
      <c r="I281" s="43">
        <v>2.5697811532023422</v>
      </c>
      <c r="J281" s="43">
        <v>2.5697811532023422</v>
      </c>
      <c r="K281" s="27">
        <v>2.2999999999999998</v>
      </c>
      <c r="M281" s="50">
        <v>63</v>
      </c>
      <c r="N281" s="43">
        <v>2.0940108481763873</v>
      </c>
      <c r="O281" s="27">
        <v>2.0940108481763873</v>
      </c>
      <c r="P281" s="44">
        <v>2.2999999999999998</v>
      </c>
      <c r="Q281" s="57"/>
      <c r="R281" s="50">
        <v>63</v>
      </c>
      <c r="S281" s="2">
        <v>2.0940108481763873</v>
      </c>
      <c r="T281" s="2">
        <v>2.0940108481763873</v>
      </c>
      <c r="U281" s="52">
        <v>2.2999999999999998</v>
      </c>
      <c r="W281" s="50">
        <v>63</v>
      </c>
      <c r="X281" s="43">
        <v>2.0940108481763873</v>
      </c>
      <c r="Y281" s="43">
        <v>2.0940108481763873</v>
      </c>
      <c r="Z281" s="43">
        <v>2.2999999999999998</v>
      </c>
    </row>
    <row r="282" spans="2:26" x14ac:dyDescent="0.3">
      <c r="B282" s="50">
        <f t="shared" si="9"/>
        <v>64</v>
      </c>
      <c r="C282" s="43">
        <v>3.3</v>
      </c>
      <c r="D282" s="11">
        <v>4.034348356450943</v>
      </c>
      <c r="E282" s="47">
        <f t="shared" si="8"/>
        <v>8.58</v>
      </c>
      <c r="F282" s="56">
        <v>0</v>
      </c>
      <c r="G282" s="56"/>
      <c r="H282" s="50">
        <v>64</v>
      </c>
      <c r="I282" s="43">
        <v>2.967910778745634</v>
      </c>
      <c r="J282" s="43">
        <v>2.967910778745634</v>
      </c>
      <c r="K282" s="27">
        <v>3.3</v>
      </c>
      <c r="M282" s="50">
        <v>64</v>
      </c>
      <c r="N282" s="43">
        <v>1.8850287484227561</v>
      </c>
      <c r="O282" s="27">
        <v>1.8850287484227561</v>
      </c>
      <c r="P282" s="44">
        <v>3.3</v>
      </c>
      <c r="Q282" s="57"/>
      <c r="R282" s="50">
        <v>64</v>
      </c>
      <c r="S282" s="2">
        <v>2.5524952334061921</v>
      </c>
      <c r="T282" s="2">
        <v>2.5524952334061921</v>
      </c>
      <c r="U282" s="52">
        <v>3.3</v>
      </c>
      <c r="W282" s="50">
        <v>64</v>
      </c>
      <c r="X282" s="43">
        <v>2.5524952334061921</v>
      </c>
      <c r="Y282" s="43">
        <v>2.5524952334061921</v>
      </c>
      <c r="Z282" s="43">
        <v>3.3</v>
      </c>
    </row>
    <row r="283" spans="2:26" x14ac:dyDescent="0.3">
      <c r="B283" s="50">
        <f t="shared" si="9"/>
        <v>65</v>
      </c>
      <c r="C283" s="43">
        <v>2.8</v>
      </c>
      <c r="D283" s="11">
        <v>2.718034145470281</v>
      </c>
      <c r="E283" s="47">
        <f t="shared" si="8"/>
        <v>7.2799999999999994</v>
      </c>
      <c r="F283" s="56">
        <v>0</v>
      </c>
      <c r="G283" s="56"/>
      <c r="H283" s="50">
        <v>65</v>
      </c>
      <c r="I283" s="43">
        <v>1.7818238661864074</v>
      </c>
      <c r="J283" s="43">
        <v>1.7818238661864074</v>
      </c>
      <c r="K283" s="27">
        <v>2.8</v>
      </c>
      <c r="M283" s="50">
        <v>65</v>
      </c>
      <c r="N283" s="43">
        <v>3.3037080516490658</v>
      </c>
      <c r="O283" s="27">
        <v>3.3037080516490658</v>
      </c>
      <c r="P283" s="44">
        <v>2.8</v>
      </c>
      <c r="Q283" s="57"/>
      <c r="R283" s="50">
        <v>65</v>
      </c>
      <c r="S283" s="2">
        <v>3.3280147731608576</v>
      </c>
      <c r="T283" s="2">
        <v>3.3280147731608576</v>
      </c>
      <c r="U283" s="52">
        <v>2.8</v>
      </c>
      <c r="W283" s="50">
        <v>65</v>
      </c>
      <c r="X283" s="43">
        <v>3.529493511090759</v>
      </c>
      <c r="Y283" s="43">
        <v>3.529493511090759</v>
      </c>
      <c r="Z283" s="43">
        <v>2.8</v>
      </c>
    </row>
    <row r="284" spans="2:26" x14ac:dyDescent="0.3">
      <c r="B284" s="50">
        <f t="shared" si="9"/>
        <v>66</v>
      </c>
      <c r="C284" s="43">
        <v>3.5</v>
      </c>
      <c r="D284" s="11">
        <v>5.5671415900200678</v>
      </c>
      <c r="E284" s="47">
        <f t="shared" si="8"/>
        <v>9.1</v>
      </c>
      <c r="F284" s="56">
        <v>0</v>
      </c>
      <c r="G284" s="56"/>
      <c r="H284" s="50">
        <v>66</v>
      </c>
      <c r="I284" s="43">
        <v>5.6813858832367572</v>
      </c>
      <c r="J284" s="43">
        <v>5.6813858832367572</v>
      </c>
      <c r="K284" s="27">
        <v>3.5</v>
      </c>
      <c r="M284" s="50">
        <v>66</v>
      </c>
      <c r="N284" s="43">
        <v>5.0996554232128197</v>
      </c>
      <c r="O284" s="27">
        <v>5.0996554232128197</v>
      </c>
      <c r="P284" s="44">
        <v>3.5</v>
      </c>
      <c r="Q284" s="57"/>
      <c r="R284" s="50">
        <v>66</v>
      </c>
      <c r="S284" s="2">
        <v>5.6813858832367572</v>
      </c>
      <c r="T284" s="2">
        <v>5.6813858832367572</v>
      </c>
      <c r="U284" s="52">
        <v>3.5</v>
      </c>
      <c r="W284" s="50">
        <v>66</v>
      </c>
      <c r="X284" s="43">
        <v>3.0389752922146074</v>
      </c>
      <c r="Y284" s="43">
        <v>3.0389752922146074</v>
      </c>
      <c r="Z284" s="43">
        <v>3.5</v>
      </c>
    </row>
    <row r="285" spans="2:26" x14ac:dyDescent="0.3">
      <c r="B285" s="50">
        <f t="shared" si="9"/>
        <v>67</v>
      </c>
      <c r="C285" s="43">
        <v>3.3</v>
      </c>
      <c r="D285" s="11">
        <v>4.2142960572206674</v>
      </c>
      <c r="E285" s="47">
        <f t="shared" si="8"/>
        <v>8.58</v>
      </c>
      <c r="F285" s="56">
        <v>0</v>
      </c>
      <c r="G285" s="56"/>
      <c r="H285" s="50">
        <v>67</v>
      </c>
      <c r="I285" s="43">
        <v>3.6530766145542266</v>
      </c>
      <c r="J285" s="43">
        <v>3.6530766145542266</v>
      </c>
      <c r="K285" s="27">
        <v>3.3</v>
      </c>
      <c r="M285" s="50">
        <v>67</v>
      </c>
      <c r="N285" s="43">
        <v>3.4025374045683696</v>
      </c>
      <c r="O285" s="27">
        <v>3.4025374045683696</v>
      </c>
      <c r="P285" s="44">
        <v>3.3</v>
      </c>
      <c r="Q285" s="57"/>
      <c r="R285" s="50">
        <v>67</v>
      </c>
      <c r="S285" s="2">
        <v>3.3514166497063549</v>
      </c>
      <c r="T285" s="2">
        <v>3.3514166497063549</v>
      </c>
      <c r="U285" s="52">
        <v>3.3</v>
      </c>
      <c r="W285" s="50">
        <v>67</v>
      </c>
      <c r="X285" s="43">
        <v>4.091883115984837</v>
      </c>
      <c r="Y285" s="43">
        <v>4.091883115984837</v>
      </c>
      <c r="Z285" s="43">
        <v>3.3</v>
      </c>
    </row>
    <row r="286" spans="2:26" x14ac:dyDescent="0.3">
      <c r="B286" s="50">
        <f t="shared" si="9"/>
        <v>68</v>
      </c>
      <c r="C286" s="43">
        <v>3.1</v>
      </c>
      <c r="D286" s="11">
        <v>2.3010412312873183</v>
      </c>
      <c r="E286" s="47">
        <f t="shared" si="8"/>
        <v>8.06</v>
      </c>
      <c r="F286" s="56">
        <v>0</v>
      </c>
      <c r="G286" s="56"/>
      <c r="H286" s="50">
        <v>68</v>
      </c>
      <c r="I286" s="43">
        <v>2.551890730066646</v>
      </c>
      <c r="J286" s="43">
        <v>2.551890730066646</v>
      </c>
      <c r="K286" s="27">
        <v>3.1</v>
      </c>
      <c r="M286" s="50">
        <v>68</v>
      </c>
      <c r="N286" s="43">
        <v>2.551890730066646</v>
      </c>
      <c r="O286" s="27">
        <v>2.551890730066646</v>
      </c>
      <c r="P286" s="44">
        <v>3.1</v>
      </c>
      <c r="Q286" s="57"/>
      <c r="R286" s="50">
        <v>68</v>
      </c>
      <c r="S286" s="2">
        <v>3.0192828637467155</v>
      </c>
      <c r="T286" s="2">
        <v>3.0192828637467155</v>
      </c>
      <c r="U286" s="52">
        <v>3.1</v>
      </c>
      <c r="W286" s="50">
        <v>68</v>
      </c>
      <c r="X286" s="43">
        <v>3.3198235457639536</v>
      </c>
      <c r="Y286" s="43">
        <v>3.3198235457639536</v>
      </c>
      <c r="Z286" s="43">
        <v>3.1</v>
      </c>
    </row>
    <row r="287" spans="2:26" x14ac:dyDescent="0.3">
      <c r="B287" s="50">
        <f t="shared" si="9"/>
        <v>69</v>
      </c>
      <c r="C287" s="43">
        <v>2.6</v>
      </c>
      <c r="D287" s="11">
        <v>2.3281306522021827</v>
      </c>
      <c r="E287" s="47">
        <f t="shared" si="8"/>
        <v>6.7600000000000007</v>
      </c>
      <c r="F287" s="56">
        <v>0</v>
      </c>
      <c r="G287" s="56"/>
      <c r="H287" s="50">
        <v>69</v>
      </c>
      <c r="I287" s="43">
        <v>2.5236288969047025</v>
      </c>
      <c r="J287" s="43">
        <v>2.5236288969047025</v>
      </c>
      <c r="K287" s="27">
        <v>2.6</v>
      </c>
      <c r="M287" s="50">
        <v>69</v>
      </c>
      <c r="N287" s="43">
        <v>2.8407437452778304</v>
      </c>
      <c r="O287" s="27">
        <v>2.8407437452778304</v>
      </c>
      <c r="P287" s="44">
        <v>2.6</v>
      </c>
      <c r="Q287" s="57"/>
      <c r="R287" s="50">
        <v>69</v>
      </c>
      <c r="S287" s="2">
        <v>2.7538932957770164</v>
      </c>
      <c r="T287" s="2">
        <v>2.7538932957770164</v>
      </c>
      <c r="U287" s="52">
        <v>2.6</v>
      </c>
      <c r="W287" s="50">
        <v>69</v>
      </c>
      <c r="X287" s="43">
        <v>5.4505911484087397</v>
      </c>
      <c r="Y287" s="43">
        <v>5.4505911484087397</v>
      </c>
      <c r="Z287" s="43">
        <v>2.6</v>
      </c>
    </row>
    <row r="288" spans="2:26" x14ac:dyDescent="0.3">
      <c r="B288" s="50">
        <f t="shared" si="9"/>
        <v>70</v>
      </c>
      <c r="C288" s="43">
        <v>3.9</v>
      </c>
      <c r="D288" s="11">
        <v>3.1867116233069259</v>
      </c>
      <c r="E288" s="47">
        <f t="shared" si="8"/>
        <v>10.14</v>
      </c>
      <c r="F288" s="56">
        <v>0</v>
      </c>
      <c r="G288" s="56"/>
      <c r="H288" s="50">
        <v>70</v>
      </c>
      <c r="I288" s="43">
        <v>4.1406867816300323</v>
      </c>
      <c r="J288" s="43">
        <v>4.1406867816300323</v>
      </c>
      <c r="K288" s="27">
        <v>3.9</v>
      </c>
      <c r="M288" s="50">
        <v>70</v>
      </c>
      <c r="N288" s="43">
        <v>3.746721284711064</v>
      </c>
      <c r="O288" s="27">
        <v>3.746721284711064</v>
      </c>
      <c r="P288" s="44">
        <v>3.9</v>
      </c>
      <c r="Q288" s="57"/>
      <c r="R288" s="50">
        <v>70</v>
      </c>
      <c r="S288" s="2">
        <v>3.6963517519807851</v>
      </c>
      <c r="T288" s="2">
        <v>3.6963517519807851</v>
      </c>
      <c r="U288" s="52">
        <v>3.9</v>
      </c>
      <c r="W288" s="50">
        <v>70</v>
      </c>
      <c r="X288" s="43">
        <v>5.9181071963043212</v>
      </c>
      <c r="Y288" s="43">
        <v>5.9181071963043212</v>
      </c>
      <c r="Z288" s="43">
        <v>3.9</v>
      </c>
    </row>
    <row r="289" spans="2:26" x14ac:dyDescent="0.3">
      <c r="B289" s="50">
        <f t="shared" si="9"/>
        <v>71</v>
      </c>
      <c r="C289" s="43">
        <v>3.5</v>
      </c>
      <c r="D289" s="11">
        <v>3.7427720568296476</v>
      </c>
      <c r="E289" s="47">
        <f t="shared" si="8"/>
        <v>9.1</v>
      </c>
      <c r="F289" s="56">
        <v>0</v>
      </c>
      <c r="G289" s="56"/>
      <c r="H289" s="50">
        <v>71</v>
      </c>
      <c r="I289" s="43">
        <v>3.5901490482003195</v>
      </c>
      <c r="J289" s="43">
        <v>3.5901490482003195</v>
      </c>
      <c r="K289" s="27">
        <v>3.5</v>
      </c>
      <c r="M289" s="50">
        <v>71</v>
      </c>
      <c r="N289" s="43">
        <v>4.1677359400432454</v>
      </c>
      <c r="O289" s="27">
        <v>4.1677359400432454</v>
      </c>
      <c r="P289" s="44">
        <v>3.5</v>
      </c>
      <c r="Q289" s="57"/>
      <c r="R289" s="50">
        <v>71</v>
      </c>
      <c r="S289" s="2">
        <v>4.1207075497621393</v>
      </c>
      <c r="T289" s="2">
        <v>4.1207075497621393</v>
      </c>
      <c r="U289" s="52">
        <v>3.5</v>
      </c>
      <c r="W289" s="50">
        <v>71</v>
      </c>
      <c r="X289" s="43">
        <v>4.5729036961262164</v>
      </c>
      <c r="Y289" s="43">
        <v>4.5729036961262164</v>
      </c>
      <c r="Z289" s="43">
        <v>3.5</v>
      </c>
    </row>
    <row r="290" spans="2:26" x14ac:dyDescent="0.3">
      <c r="B290" s="50">
        <f t="shared" si="9"/>
        <v>72</v>
      </c>
      <c r="C290" s="43">
        <v>2.9</v>
      </c>
      <c r="D290" s="11">
        <v>3.1814233946340322</v>
      </c>
      <c r="E290" s="47">
        <f t="shared" si="8"/>
        <v>7.54</v>
      </c>
      <c r="F290" s="56">
        <v>0</v>
      </c>
      <c r="G290" s="56"/>
      <c r="H290" s="50">
        <v>72</v>
      </c>
      <c r="I290" s="43">
        <v>4.6641986459832347</v>
      </c>
      <c r="J290" s="43">
        <v>4.6641986459832347</v>
      </c>
      <c r="K290" s="27">
        <v>2.9</v>
      </c>
      <c r="M290" s="50">
        <v>72</v>
      </c>
      <c r="N290" s="43">
        <v>2.5639519136698707</v>
      </c>
      <c r="O290" s="27">
        <v>2.5639519136698707</v>
      </c>
      <c r="P290" s="44">
        <v>2.9</v>
      </c>
      <c r="Q290" s="57"/>
      <c r="R290" s="50">
        <v>72</v>
      </c>
      <c r="S290" s="2">
        <v>3.4132778858750732</v>
      </c>
      <c r="T290" s="2">
        <v>3.4132778858750732</v>
      </c>
      <c r="U290" s="52">
        <v>2.9</v>
      </c>
      <c r="W290" s="50">
        <v>72</v>
      </c>
      <c r="X290" s="43">
        <v>3.5959319660167397</v>
      </c>
      <c r="Y290" s="43">
        <v>3.5959319660167397</v>
      </c>
      <c r="Z290" s="43">
        <v>2.9</v>
      </c>
    </row>
    <row r="291" spans="2:26" x14ac:dyDescent="0.3">
      <c r="B291" s="50">
        <f t="shared" si="9"/>
        <v>73</v>
      </c>
      <c r="C291" s="43">
        <v>4.4000000000000004</v>
      </c>
      <c r="D291" s="11">
        <v>3.7022330844190794</v>
      </c>
      <c r="E291" s="47">
        <f t="shared" si="8"/>
        <v>11.440000000000001</v>
      </c>
      <c r="F291" s="56">
        <v>0</v>
      </c>
      <c r="G291" s="56"/>
      <c r="H291" s="50">
        <v>73</v>
      </c>
      <c r="I291" s="43">
        <v>4.6218496309116262</v>
      </c>
      <c r="J291" s="43">
        <v>4.6218496309116262</v>
      </c>
      <c r="K291" s="27">
        <v>4.4000000000000004</v>
      </c>
      <c r="M291" s="50">
        <v>73</v>
      </c>
      <c r="N291" s="43">
        <v>3.7137277791067711</v>
      </c>
      <c r="O291" s="27">
        <v>3.7137277791067711</v>
      </c>
      <c r="P291" s="44">
        <v>4.4000000000000004</v>
      </c>
      <c r="Q291" s="57"/>
      <c r="R291" s="50">
        <v>73</v>
      </c>
      <c r="S291" s="2">
        <v>4.6601533258346937</v>
      </c>
      <c r="T291" s="2">
        <v>4.6601533258346937</v>
      </c>
      <c r="U291" s="52">
        <v>4.4000000000000004</v>
      </c>
      <c r="W291" s="50">
        <v>73</v>
      </c>
      <c r="X291" s="43">
        <v>4.0568714410062912</v>
      </c>
      <c r="Y291" s="43">
        <v>4.0568714410062912</v>
      </c>
      <c r="Z291" s="43">
        <v>4.4000000000000004</v>
      </c>
    </row>
    <row r="292" spans="2:26" x14ac:dyDescent="0.3">
      <c r="B292" s="50">
        <f t="shared" si="9"/>
        <v>74</v>
      </c>
      <c r="C292" s="43">
        <v>3.2</v>
      </c>
      <c r="D292" s="11">
        <v>4.3508422223188292</v>
      </c>
      <c r="E292" s="47">
        <f t="shared" si="8"/>
        <v>8.32</v>
      </c>
      <c r="F292" s="56">
        <v>0</v>
      </c>
      <c r="G292" s="56"/>
      <c r="H292" s="50">
        <v>74</v>
      </c>
      <c r="I292" s="43">
        <v>3.895542922125657</v>
      </c>
      <c r="J292" s="43">
        <v>3.895542922125657</v>
      </c>
      <c r="K292" s="27">
        <v>3.2</v>
      </c>
      <c r="M292" s="50">
        <v>74</v>
      </c>
      <c r="N292" s="43">
        <v>4.6177552203014178</v>
      </c>
      <c r="O292" s="27">
        <v>4.6177552203014178</v>
      </c>
      <c r="P292" s="44">
        <v>3.2</v>
      </c>
      <c r="Q292" s="57"/>
      <c r="R292" s="50">
        <v>74</v>
      </c>
      <c r="S292" s="2">
        <v>4.6177552203014178</v>
      </c>
      <c r="T292" s="2">
        <v>4.6177552203014178</v>
      </c>
      <c r="U292" s="52">
        <v>3.2</v>
      </c>
      <c r="W292" s="50">
        <v>74</v>
      </c>
      <c r="X292" s="43">
        <v>3.8525503271349262</v>
      </c>
      <c r="Y292" s="43">
        <v>3.8525503271349262</v>
      </c>
      <c r="Z292" s="43">
        <v>3.2</v>
      </c>
    </row>
    <row r="293" spans="2:26" x14ac:dyDescent="0.3">
      <c r="B293" s="50">
        <f t="shared" si="9"/>
        <v>75</v>
      </c>
      <c r="C293" s="43">
        <v>3.9</v>
      </c>
      <c r="D293" s="11">
        <v>4.2132737156621278</v>
      </c>
      <c r="E293" s="47">
        <f t="shared" si="8"/>
        <v>10.14</v>
      </c>
      <c r="F293" s="56">
        <v>0</v>
      </c>
      <c r="G293" s="56"/>
      <c r="H293" s="50">
        <v>75</v>
      </c>
      <c r="I293" s="43">
        <v>4.4583335799537993</v>
      </c>
      <c r="J293" s="43">
        <v>4.4583335799537993</v>
      </c>
      <c r="K293" s="27">
        <v>3.9</v>
      </c>
      <c r="M293" s="50">
        <v>75</v>
      </c>
      <c r="N293" s="43">
        <v>3.5533252363659193</v>
      </c>
      <c r="O293" s="27">
        <v>3.5533252363659193</v>
      </c>
      <c r="P293" s="44">
        <v>3.9</v>
      </c>
      <c r="Q293" s="57"/>
      <c r="R293" s="50">
        <v>75</v>
      </c>
      <c r="S293" s="2">
        <v>3.5533252363659193</v>
      </c>
      <c r="T293" s="2">
        <v>3.5533252363659193</v>
      </c>
      <c r="U293" s="52">
        <v>3.9</v>
      </c>
      <c r="W293" s="50">
        <v>75</v>
      </c>
      <c r="X293" s="43">
        <v>4.6796055207287646</v>
      </c>
      <c r="Y293" s="43">
        <v>4.6796055207287646</v>
      </c>
      <c r="Z293" s="43">
        <v>3.9</v>
      </c>
    </row>
    <row r="294" spans="2:26" x14ac:dyDescent="0.3">
      <c r="B294" s="50">
        <f t="shared" si="9"/>
        <v>76</v>
      </c>
      <c r="C294" s="43">
        <v>4.2</v>
      </c>
      <c r="D294" s="11">
        <v>4.667340087975882</v>
      </c>
      <c r="E294" s="47">
        <f t="shared" si="8"/>
        <v>10.920000000000002</v>
      </c>
      <c r="F294" s="56">
        <v>0</v>
      </c>
      <c r="G294" s="56"/>
      <c r="H294" s="50">
        <v>76</v>
      </c>
      <c r="I294" s="43">
        <v>2.3967904521049905</v>
      </c>
      <c r="J294" s="43">
        <v>2.3967904521049905</v>
      </c>
      <c r="K294" s="27">
        <v>4.2</v>
      </c>
      <c r="M294" s="50">
        <v>76</v>
      </c>
      <c r="N294" s="43">
        <v>4.668644137729336</v>
      </c>
      <c r="O294" s="27">
        <v>4.668644137729336</v>
      </c>
      <c r="P294" s="44">
        <v>4.2</v>
      </c>
      <c r="Q294" s="57"/>
      <c r="R294" s="50">
        <v>76</v>
      </c>
      <c r="S294" s="2">
        <v>5.086119486656429</v>
      </c>
      <c r="T294" s="2">
        <v>5.086119486656429</v>
      </c>
      <c r="U294" s="52">
        <v>4.2</v>
      </c>
      <c r="W294" s="50">
        <v>76</v>
      </c>
      <c r="X294" s="43">
        <v>4.9426072391510072</v>
      </c>
      <c r="Y294" s="43">
        <v>4.9426072391510072</v>
      </c>
      <c r="Z294" s="43">
        <v>4.2</v>
      </c>
    </row>
    <row r="295" spans="2:26" x14ac:dyDescent="0.3">
      <c r="B295" s="50">
        <f t="shared" si="9"/>
        <v>77</v>
      </c>
      <c r="C295" s="43">
        <v>5</v>
      </c>
      <c r="D295" s="11">
        <v>4.0641351159089361</v>
      </c>
      <c r="E295" s="47">
        <f t="shared" si="8"/>
        <v>13</v>
      </c>
      <c r="F295" s="56">
        <v>0</v>
      </c>
      <c r="G295" s="56"/>
      <c r="H295" s="50">
        <v>77</v>
      </c>
      <c r="I295" s="43">
        <v>2.3497900415052539</v>
      </c>
      <c r="J295" s="43">
        <v>2.3497900415052539</v>
      </c>
      <c r="K295" s="27">
        <v>5</v>
      </c>
      <c r="M295" s="50">
        <v>77</v>
      </c>
      <c r="N295" s="43">
        <v>4.5406549733239352</v>
      </c>
      <c r="O295" s="27">
        <v>4.5406549733239352</v>
      </c>
      <c r="P295" s="44">
        <v>5</v>
      </c>
      <c r="Q295" s="57"/>
      <c r="R295" s="50">
        <v>77</v>
      </c>
      <c r="S295" s="2">
        <v>5.7436346499877677</v>
      </c>
      <c r="T295" s="2">
        <v>5.7436346499877677</v>
      </c>
      <c r="U295" s="52">
        <v>5</v>
      </c>
      <c r="W295" s="50">
        <v>77</v>
      </c>
      <c r="X295" s="43">
        <v>4.530736120811528</v>
      </c>
      <c r="Y295" s="43">
        <v>4.530736120811528</v>
      </c>
      <c r="Z295" s="43">
        <v>5</v>
      </c>
    </row>
    <row r="296" spans="2:26" x14ac:dyDescent="0.3">
      <c r="B296" s="50">
        <f t="shared" si="9"/>
        <v>78</v>
      </c>
      <c r="C296" s="43">
        <v>4.3</v>
      </c>
      <c r="D296" s="11">
        <v>5.446304492056651</v>
      </c>
      <c r="E296" s="47">
        <f t="shared" si="8"/>
        <v>11.18</v>
      </c>
      <c r="F296" s="56">
        <v>0</v>
      </c>
      <c r="G296" s="56"/>
      <c r="H296" s="50">
        <v>78</v>
      </c>
      <c r="I296" s="43">
        <v>5.7847920085065496</v>
      </c>
      <c r="J296" s="43">
        <v>5.7847920085065496</v>
      </c>
      <c r="K296" s="27">
        <v>4.3</v>
      </c>
      <c r="M296" s="50">
        <v>78</v>
      </c>
      <c r="N296" s="43">
        <v>5.6228135392629239</v>
      </c>
      <c r="O296" s="27">
        <v>5.6228135392629239</v>
      </c>
      <c r="P296" s="44">
        <v>4.3</v>
      </c>
      <c r="Q296" s="57"/>
      <c r="R296" s="50">
        <v>78</v>
      </c>
      <c r="S296" s="2">
        <v>5.7847920085065496</v>
      </c>
      <c r="T296" s="2">
        <v>5.7847920085065496</v>
      </c>
      <c r="U296" s="52">
        <v>4.3</v>
      </c>
      <c r="W296" s="50">
        <v>78</v>
      </c>
      <c r="X296" s="43">
        <v>5.6326093869800715</v>
      </c>
      <c r="Y296" s="43">
        <v>5.6326093869800715</v>
      </c>
      <c r="Z296" s="43">
        <v>4.3</v>
      </c>
    </row>
    <row r="297" spans="2:26" x14ac:dyDescent="0.3">
      <c r="B297" s="50">
        <f t="shared" si="9"/>
        <v>79</v>
      </c>
      <c r="C297" s="43">
        <v>3.7</v>
      </c>
      <c r="D297" s="11">
        <v>3.7347387398257381</v>
      </c>
      <c r="E297" s="47">
        <f t="shared" si="8"/>
        <v>9.620000000000001</v>
      </c>
      <c r="F297" s="56">
        <v>5.9799999999999995</v>
      </c>
      <c r="G297" s="56"/>
      <c r="H297" s="50">
        <v>79</v>
      </c>
      <c r="I297" s="43">
        <v>2.9945807412358345</v>
      </c>
      <c r="J297" s="43">
        <v>2.9945807412358345</v>
      </c>
      <c r="K297" s="27">
        <v>3.7</v>
      </c>
      <c r="M297" s="50">
        <v>79</v>
      </c>
      <c r="N297" s="43">
        <v>2.5984641535170026</v>
      </c>
      <c r="O297" s="27">
        <v>2.5984641535170026</v>
      </c>
      <c r="P297" s="44">
        <v>3.7</v>
      </c>
      <c r="Q297" s="57"/>
      <c r="R297" s="50">
        <v>79</v>
      </c>
      <c r="S297" s="2">
        <v>2.8783823392330832</v>
      </c>
      <c r="T297" s="2">
        <v>2.8783823392330832</v>
      </c>
      <c r="U297" s="52">
        <v>3.7</v>
      </c>
      <c r="W297" s="50">
        <v>79</v>
      </c>
      <c r="X297" s="43">
        <v>2.3880379182339464</v>
      </c>
      <c r="Y297" s="43">
        <v>2.3880379182339464</v>
      </c>
      <c r="Z297" s="43">
        <v>3.7</v>
      </c>
    </row>
    <row r="298" spans="2:26" x14ac:dyDescent="0.3">
      <c r="B298" s="50">
        <f t="shared" si="9"/>
        <v>80</v>
      </c>
      <c r="C298" s="43">
        <v>4.3</v>
      </c>
      <c r="D298" s="11">
        <v>3.7432505845338224</v>
      </c>
      <c r="E298" s="47">
        <f t="shared" si="8"/>
        <v>11.18</v>
      </c>
      <c r="F298" s="56">
        <v>0</v>
      </c>
      <c r="G298" s="56"/>
      <c r="H298" s="50">
        <v>80</v>
      </c>
      <c r="I298" s="43">
        <v>3.3334938211050789</v>
      </c>
      <c r="J298" s="43">
        <v>3.3334938211050789</v>
      </c>
      <c r="K298" s="27">
        <v>4.3</v>
      </c>
      <c r="M298" s="50">
        <v>80</v>
      </c>
      <c r="N298" s="43">
        <v>3.3334938211050789</v>
      </c>
      <c r="O298" s="27">
        <v>3.3334938211050789</v>
      </c>
      <c r="P298" s="44">
        <v>4.3</v>
      </c>
      <c r="Q298" s="57"/>
      <c r="R298" s="50">
        <v>80</v>
      </c>
      <c r="S298" s="2">
        <v>3.3029690304212491</v>
      </c>
      <c r="T298" s="2">
        <v>3.3029690304212491</v>
      </c>
      <c r="U298" s="52">
        <v>4.3</v>
      </c>
      <c r="W298" s="50">
        <v>80</v>
      </c>
      <c r="X298" s="43">
        <v>3.5324692022482602</v>
      </c>
      <c r="Y298" s="43">
        <v>3.5324692022482602</v>
      </c>
      <c r="Z298" s="43">
        <v>4.3</v>
      </c>
    </row>
    <row r="299" spans="2:26" x14ac:dyDescent="0.3">
      <c r="B299" s="50">
        <f t="shared" si="9"/>
        <v>81</v>
      </c>
      <c r="C299" s="43">
        <v>4</v>
      </c>
      <c r="D299" s="11">
        <v>3.6120190701154371</v>
      </c>
      <c r="E299" s="47">
        <f t="shared" si="8"/>
        <v>10.4</v>
      </c>
      <c r="F299" s="56">
        <v>0</v>
      </c>
      <c r="G299" s="56"/>
      <c r="H299" s="50">
        <v>81</v>
      </c>
      <c r="I299" s="43">
        <v>3.9409239950070329</v>
      </c>
      <c r="J299" s="43">
        <v>3.9409239950070329</v>
      </c>
      <c r="K299" s="27">
        <v>4</v>
      </c>
      <c r="M299" s="50">
        <v>81</v>
      </c>
      <c r="N299" s="43">
        <v>4.0481781368015097</v>
      </c>
      <c r="O299" s="27">
        <v>4.0481781368015097</v>
      </c>
      <c r="P299" s="44">
        <v>4</v>
      </c>
      <c r="Q299" s="57"/>
      <c r="R299" s="50">
        <v>81</v>
      </c>
      <c r="S299" s="2">
        <v>4.2690541730696729</v>
      </c>
      <c r="T299" s="2">
        <v>4.2690541730696729</v>
      </c>
      <c r="U299" s="52">
        <v>4</v>
      </c>
      <c r="W299" s="50">
        <v>81</v>
      </c>
      <c r="X299" s="43">
        <v>3.6019018481346818</v>
      </c>
      <c r="Y299" s="43">
        <v>3.6019018481346818</v>
      </c>
      <c r="Z299" s="43">
        <v>4</v>
      </c>
    </row>
    <row r="300" spans="2:26" x14ac:dyDescent="0.3">
      <c r="B300" s="50">
        <f t="shared" si="9"/>
        <v>82</v>
      </c>
      <c r="C300" s="43">
        <v>4.2</v>
      </c>
      <c r="D300" s="11">
        <v>2.1190489092932605</v>
      </c>
      <c r="E300" s="47">
        <f t="shared" si="8"/>
        <v>10.920000000000002</v>
      </c>
      <c r="F300" s="56">
        <v>0</v>
      </c>
      <c r="G300" s="56"/>
      <c r="H300" s="50">
        <v>82</v>
      </c>
      <c r="I300" s="43">
        <v>2.5503812496916747</v>
      </c>
      <c r="J300" s="43">
        <v>2.5503812496916747</v>
      </c>
      <c r="K300" s="27">
        <v>4.2</v>
      </c>
      <c r="M300" s="50">
        <v>82</v>
      </c>
      <c r="N300" s="43">
        <v>2.2532121707820214</v>
      </c>
      <c r="O300" s="27">
        <v>2.2532121707820214</v>
      </c>
      <c r="P300" s="44">
        <v>4.2</v>
      </c>
      <c r="Q300" s="57"/>
      <c r="R300" s="50">
        <v>82</v>
      </c>
      <c r="S300" s="2">
        <v>2.5503812496916747</v>
      </c>
      <c r="T300" s="2">
        <v>2.5503812496916747</v>
      </c>
      <c r="U300" s="52">
        <v>4.2</v>
      </c>
      <c r="W300" s="50">
        <v>82</v>
      </c>
      <c r="X300" s="43">
        <v>2.5503812496916747</v>
      </c>
      <c r="Y300" s="43">
        <v>2.5503812496916747</v>
      </c>
      <c r="Z300" s="43">
        <v>4.2</v>
      </c>
    </row>
    <row r="301" spans="2:26" x14ac:dyDescent="0.3">
      <c r="B301" s="50">
        <f t="shared" si="9"/>
        <v>83</v>
      </c>
      <c r="C301" s="43">
        <v>4.3</v>
      </c>
      <c r="D301" s="11">
        <v>3.4412366944129409</v>
      </c>
      <c r="E301" s="47">
        <f t="shared" si="8"/>
        <v>11.18</v>
      </c>
      <c r="F301" s="56">
        <v>0</v>
      </c>
      <c r="G301" s="56"/>
      <c r="H301" s="50">
        <v>83</v>
      </c>
      <c r="I301" s="43">
        <v>4.0279340006336479</v>
      </c>
      <c r="J301" s="43">
        <v>4.0279340006336479</v>
      </c>
      <c r="K301" s="27">
        <v>4.3</v>
      </c>
      <c r="M301" s="50">
        <v>83</v>
      </c>
      <c r="N301" s="43">
        <v>3.1294305522360006</v>
      </c>
      <c r="O301" s="27">
        <v>3.1294305522360006</v>
      </c>
      <c r="P301" s="44">
        <v>4.3</v>
      </c>
      <c r="Q301" s="57"/>
      <c r="R301" s="50">
        <v>83</v>
      </c>
      <c r="S301" s="2">
        <v>4.4399730096427428</v>
      </c>
      <c r="T301" s="2">
        <v>4.4399730096427428</v>
      </c>
      <c r="U301" s="52">
        <v>4.3</v>
      </c>
      <c r="W301" s="50">
        <v>83</v>
      </c>
      <c r="X301" s="43">
        <v>4.4399730096427428</v>
      </c>
      <c r="Y301" s="43">
        <v>4.4399730096427428</v>
      </c>
      <c r="Z301" s="43">
        <v>4.3</v>
      </c>
    </row>
    <row r="302" spans="2:26" x14ac:dyDescent="0.3">
      <c r="B302" s="50">
        <f t="shared" si="9"/>
        <v>84</v>
      </c>
      <c r="C302" s="43">
        <v>4.4000000000000004</v>
      </c>
      <c r="D302" s="11">
        <v>3.7104038944052169</v>
      </c>
      <c r="E302" s="47">
        <f t="shared" si="8"/>
        <v>11.440000000000001</v>
      </c>
      <c r="F302" s="56">
        <v>0</v>
      </c>
      <c r="G302" s="56"/>
      <c r="H302" s="50">
        <v>84</v>
      </c>
      <c r="I302" s="43">
        <v>4.1568725762961867</v>
      </c>
      <c r="J302" s="43">
        <v>4.1568725762961867</v>
      </c>
      <c r="K302" s="27">
        <v>4.4000000000000004</v>
      </c>
      <c r="M302" s="50">
        <v>84</v>
      </c>
      <c r="N302" s="43">
        <v>4.5982125976787049</v>
      </c>
      <c r="O302" s="27">
        <v>4.5982125976787049</v>
      </c>
      <c r="P302" s="44">
        <v>4.4000000000000004</v>
      </c>
      <c r="Q302" s="57"/>
      <c r="R302" s="50">
        <v>84</v>
      </c>
      <c r="S302" s="2">
        <v>3.9306229571940299</v>
      </c>
      <c r="T302" s="2">
        <v>3.9306229571940299</v>
      </c>
      <c r="U302" s="52">
        <v>4.4000000000000004</v>
      </c>
      <c r="W302" s="50">
        <v>84</v>
      </c>
      <c r="X302" s="43">
        <v>4.522846256525157</v>
      </c>
      <c r="Y302" s="43">
        <v>4.522846256525157</v>
      </c>
      <c r="Z302" s="43">
        <v>4.4000000000000004</v>
      </c>
    </row>
    <row r="303" spans="2:26" x14ac:dyDescent="0.3">
      <c r="B303" s="50">
        <f t="shared" si="9"/>
        <v>85</v>
      </c>
      <c r="C303" s="43">
        <v>4.5</v>
      </c>
      <c r="D303" s="11">
        <v>3.2926884536500558</v>
      </c>
      <c r="E303" s="47">
        <f t="shared" si="8"/>
        <v>11.700000000000001</v>
      </c>
      <c r="F303" s="56">
        <v>0</v>
      </c>
      <c r="G303" s="56"/>
      <c r="H303" s="50">
        <v>85</v>
      </c>
      <c r="I303" s="43">
        <v>2.8649222308630566</v>
      </c>
      <c r="J303" s="43">
        <v>2.8649222308630566</v>
      </c>
      <c r="K303" s="27">
        <v>4.5</v>
      </c>
      <c r="M303" s="50">
        <v>85</v>
      </c>
      <c r="N303" s="43">
        <v>4.0108444159538124</v>
      </c>
      <c r="O303" s="27">
        <v>4.0108444159538124</v>
      </c>
      <c r="P303" s="44">
        <v>4.5</v>
      </c>
      <c r="Q303" s="57"/>
      <c r="R303" s="50">
        <v>85</v>
      </c>
      <c r="S303" s="2">
        <v>4.0108444159538124</v>
      </c>
      <c r="T303" s="2">
        <v>4.0108444159538124</v>
      </c>
      <c r="U303" s="52">
        <v>4.5</v>
      </c>
      <c r="W303" s="50">
        <v>85</v>
      </c>
      <c r="X303" s="43">
        <v>4.3773761344773279</v>
      </c>
      <c r="Y303" s="43">
        <v>4.3773761344773279</v>
      </c>
      <c r="Z303" s="43">
        <v>4.5</v>
      </c>
    </row>
    <row r="304" spans="2:26" x14ac:dyDescent="0.3">
      <c r="B304" s="50">
        <f t="shared" si="9"/>
        <v>86</v>
      </c>
      <c r="C304" s="43">
        <v>4.8</v>
      </c>
      <c r="D304" s="11">
        <v>5.0460140172487984</v>
      </c>
      <c r="E304" s="47">
        <f t="shared" si="8"/>
        <v>12.48</v>
      </c>
      <c r="F304" s="56">
        <v>0</v>
      </c>
      <c r="G304" s="56"/>
      <c r="H304" s="50">
        <v>86</v>
      </c>
      <c r="I304" s="43">
        <v>5.6398110464038371</v>
      </c>
      <c r="J304" s="43">
        <v>5.6398110464038371</v>
      </c>
      <c r="K304" s="27">
        <v>4.8</v>
      </c>
      <c r="M304" s="50">
        <v>86</v>
      </c>
      <c r="N304" s="43">
        <v>5.6398110464038371</v>
      </c>
      <c r="O304" s="27">
        <v>5.6398110464038371</v>
      </c>
      <c r="P304" s="44">
        <v>4.8</v>
      </c>
      <c r="Q304" s="57"/>
      <c r="R304" s="50">
        <v>86</v>
      </c>
      <c r="S304" s="2">
        <v>5.6398110464038371</v>
      </c>
      <c r="T304" s="2">
        <v>5.6398110464038371</v>
      </c>
      <c r="U304" s="52">
        <v>4.8</v>
      </c>
      <c r="W304" s="50">
        <v>86</v>
      </c>
      <c r="X304" s="43">
        <v>3.3229648594709298</v>
      </c>
      <c r="Y304" s="43">
        <v>3.3229648594709298</v>
      </c>
      <c r="Z304" s="43">
        <v>4.8</v>
      </c>
    </row>
    <row r="305" spans="2:26" x14ac:dyDescent="0.3">
      <c r="B305" s="50">
        <f t="shared" si="9"/>
        <v>87</v>
      </c>
      <c r="C305" s="43">
        <v>5.4</v>
      </c>
      <c r="D305" s="11">
        <v>5.6137855257531371</v>
      </c>
      <c r="E305" s="47">
        <f t="shared" si="8"/>
        <v>14.040000000000001</v>
      </c>
      <c r="F305" s="56">
        <v>0</v>
      </c>
      <c r="G305" s="56"/>
      <c r="H305" s="50">
        <v>87</v>
      </c>
      <c r="I305" s="43">
        <v>4.6136844462239752</v>
      </c>
      <c r="J305" s="43">
        <v>4.6136844462239752</v>
      </c>
      <c r="K305" s="27">
        <v>5.4</v>
      </c>
      <c r="M305" s="50">
        <v>87</v>
      </c>
      <c r="N305" s="43">
        <v>4.5734784958473131</v>
      </c>
      <c r="O305" s="27">
        <v>4.5734784958473131</v>
      </c>
      <c r="P305" s="44">
        <v>5.4</v>
      </c>
      <c r="Q305" s="57"/>
      <c r="R305" s="50">
        <v>87</v>
      </c>
      <c r="S305" s="2">
        <v>4.5734784958473131</v>
      </c>
      <c r="T305" s="2">
        <v>4.5734784958473131</v>
      </c>
      <c r="U305" s="52">
        <v>5.4</v>
      </c>
      <c r="W305" s="50">
        <v>87</v>
      </c>
      <c r="X305" s="43">
        <v>5.8962540170486477</v>
      </c>
      <c r="Y305" s="43">
        <v>5.8962540170486477</v>
      </c>
      <c r="Z305" s="43">
        <v>5.4</v>
      </c>
    </row>
    <row r="306" spans="2:26" x14ac:dyDescent="0.3">
      <c r="B306" s="50">
        <f t="shared" si="9"/>
        <v>88</v>
      </c>
      <c r="C306" s="43">
        <v>4.0999999999999996</v>
      </c>
      <c r="D306" s="11">
        <v>4.9996705797111192</v>
      </c>
      <c r="E306" s="47">
        <f t="shared" si="8"/>
        <v>10.66</v>
      </c>
      <c r="F306" s="56">
        <v>0</v>
      </c>
      <c r="G306" s="56"/>
      <c r="H306" s="50">
        <v>88</v>
      </c>
      <c r="I306" s="43">
        <v>5.6950681776465668</v>
      </c>
      <c r="J306" s="43">
        <v>5.6950681776465668</v>
      </c>
      <c r="K306" s="27">
        <v>4.0999999999999996</v>
      </c>
      <c r="M306" s="50">
        <v>88</v>
      </c>
      <c r="N306" s="43">
        <v>5.7449104891341154</v>
      </c>
      <c r="O306" s="27">
        <v>5.7449104891341154</v>
      </c>
      <c r="P306" s="44">
        <v>4.0999999999999996</v>
      </c>
      <c r="Q306" s="57"/>
      <c r="R306" s="50">
        <v>88</v>
      </c>
      <c r="S306" s="2">
        <v>5.2132894489842965</v>
      </c>
      <c r="T306" s="2">
        <v>5.2132894489842965</v>
      </c>
      <c r="U306" s="52">
        <v>4.0999999999999996</v>
      </c>
      <c r="W306" s="50">
        <v>88</v>
      </c>
      <c r="X306" s="43">
        <v>4.7640831262684946</v>
      </c>
      <c r="Y306" s="43">
        <v>4.7640831262684946</v>
      </c>
      <c r="Z306" s="43">
        <v>4.0999999999999996</v>
      </c>
    </row>
    <row r="307" spans="2:26" x14ac:dyDescent="0.3">
      <c r="B307" s="50">
        <f t="shared" si="9"/>
        <v>89</v>
      </c>
      <c r="C307" s="43">
        <v>4.3</v>
      </c>
      <c r="D307" s="11">
        <v>4.2556636952115721</v>
      </c>
      <c r="E307" s="47">
        <f t="shared" si="8"/>
        <v>11.18</v>
      </c>
      <c r="F307" s="56">
        <v>0</v>
      </c>
      <c r="G307" s="56"/>
      <c r="H307" s="50">
        <v>89</v>
      </c>
      <c r="I307" s="43">
        <v>3.0484622584395722</v>
      </c>
      <c r="J307" s="43">
        <v>3.0484622584395722</v>
      </c>
      <c r="K307" s="27">
        <v>4.3</v>
      </c>
      <c r="M307" s="50">
        <v>89</v>
      </c>
      <c r="N307" s="43">
        <v>4.8068404051823119</v>
      </c>
      <c r="O307" s="27">
        <v>4.8068404051823119</v>
      </c>
      <c r="P307" s="44">
        <v>4.3</v>
      </c>
      <c r="Q307" s="57"/>
      <c r="R307" s="50">
        <v>89</v>
      </c>
      <c r="S307" s="2">
        <v>3.8879885179079419</v>
      </c>
      <c r="T307" s="2">
        <v>3.8879885179079419</v>
      </c>
      <c r="U307" s="52">
        <v>4.3</v>
      </c>
      <c r="W307" s="50">
        <v>89</v>
      </c>
      <c r="X307" s="43">
        <v>3.5975891942633811</v>
      </c>
      <c r="Y307" s="43">
        <v>3.5975891942633811</v>
      </c>
      <c r="Z307" s="43">
        <v>4.3</v>
      </c>
    </row>
    <row r="308" spans="2:26" x14ac:dyDescent="0.3">
      <c r="B308" s="50">
        <f t="shared" si="9"/>
        <v>90</v>
      </c>
      <c r="C308" s="43">
        <v>4.8</v>
      </c>
      <c r="D308" s="11">
        <v>3.0435697997525577</v>
      </c>
      <c r="E308" s="47">
        <f t="shared" si="8"/>
        <v>12.48</v>
      </c>
      <c r="F308" s="56">
        <v>0</v>
      </c>
      <c r="G308" s="56"/>
      <c r="H308" s="50">
        <v>90</v>
      </c>
      <c r="I308" s="43">
        <v>2.7576513096809805</v>
      </c>
      <c r="J308" s="43">
        <v>2.7576513096809805</v>
      </c>
      <c r="K308" s="27">
        <v>4.8</v>
      </c>
      <c r="M308" s="50">
        <v>90</v>
      </c>
      <c r="N308" s="43">
        <v>3.8632305680963372</v>
      </c>
      <c r="O308" s="27">
        <v>3.8632305680963372</v>
      </c>
      <c r="P308" s="44">
        <v>4.8</v>
      </c>
      <c r="Q308" s="57"/>
      <c r="R308" s="50">
        <v>90</v>
      </c>
      <c r="S308" s="2">
        <v>2.7576513096809805</v>
      </c>
      <c r="T308" s="2">
        <v>2.7576513096809805</v>
      </c>
      <c r="U308" s="52">
        <v>4.8</v>
      </c>
      <c r="W308" s="50">
        <v>90</v>
      </c>
      <c r="X308" s="43">
        <v>2.3447004714854565</v>
      </c>
      <c r="Y308" s="43">
        <v>2.3447004714854565</v>
      </c>
      <c r="Z308" s="43">
        <v>4.8</v>
      </c>
    </row>
    <row r="309" spans="2:26" x14ac:dyDescent="0.3">
      <c r="B309" s="50">
        <f t="shared" si="9"/>
        <v>91</v>
      </c>
      <c r="C309" s="43">
        <v>4.3</v>
      </c>
      <c r="D309" s="11">
        <v>5.007258503287547</v>
      </c>
      <c r="E309" s="47">
        <f t="shared" si="8"/>
        <v>11.18</v>
      </c>
      <c r="F309" s="56">
        <v>0</v>
      </c>
      <c r="G309" s="56"/>
      <c r="H309" s="50">
        <v>91</v>
      </c>
      <c r="I309" s="43">
        <v>5.3295165038979579</v>
      </c>
      <c r="J309" s="43">
        <v>5.3295165038979579</v>
      </c>
      <c r="K309" s="27">
        <v>4.3</v>
      </c>
      <c r="M309" s="50">
        <v>91</v>
      </c>
      <c r="N309" s="43">
        <v>5.3295165038979579</v>
      </c>
      <c r="O309" s="27">
        <v>5.3295165038979579</v>
      </c>
      <c r="P309" s="44">
        <v>4.3</v>
      </c>
      <c r="Q309" s="57"/>
      <c r="R309" s="50">
        <v>91</v>
      </c>
      <c r="S309" s="2">
        <v>4.080741217394892</v>
      </c>
      <c r="T309" s="2">
        <v>4.080741217394892</v>
      </c>
      <c r="U309" s="52">
        <v>4.3</v>
      </c>
      <c r="W309" s="50">
        <v>91</v>
      </c>
      <c r="X309" s="43">
        <v>4.5373027521029732</v>
      </c>
      <c r="Y309" s="43">
        <v>4.5373027521029732</v>
      </c>
      <c r="Z309" s="43">
        <v>4.3</v>
      </c>
    </row>
    <row r="310" spans="2:26" x14ac:dyDescent="0.3">
      <c r="B310" s="50">
        <f t="shared" si="9"/>
        <v>92</v>
      </c>
      <c r="C310" s="43">
        <v>3.6</v>
      </c>
      <c r="D310" s="11">
        <v>4.0803618516801361</v>
      </c>
      <c r="E310" s="47">
        <f t="shared" si="8"/>
        <v>9.3600000000000012</v>
      </c>
      <c r="F310" s="56">
        <v>0</v>
      </c>
      <c r="G310" s="56"/>
      <c r="H310" s="50">
        <v>92</v>
      </c>
      <c r="I310" s="43">
        <v>3.398097079887755</v>
      </c>
      <c r="J310" s="43">
        <v>3.398097079887755</v>
      </c>
      <c r="K310" s="27">
        <v>3.6</v>
      </c>
      <c r="M310" s="50">
        <v>92</v>
      </c>
      <c r="N310" s="43">
        <v>3.398097079887755</v>
      </c>
      <c r="O310" s="27">
        <v>3.398097079887755</v>
      </c>
      <c r="P310" s="44">
        <v>3.6</v>
      </c>
      <c r="Q310" s="57"/>
      <c r="R310" s="50">
        <v>92</v>
      </c>
      <c r="S310" s="2">
        <v>2.9031139326569382</v>
      </c>
      <c r="T310" s="2">
        <v>2.9031139326569382</v>
      </c>
      <c r="U310" s="52">
        <v>3.6</v>
      </c>
      <c r="W310" s="50">
        <v>92</v>
      </c>
      <c r="X310" s="43">
        <v>3.4638270544298462</v>
      </c>
      <c r="Y310" s="43">
        <v>3.4638270544298462</v>
      </c>
      <c r="Z310" s="43">
        <v>3.6</v>
      </c>
    </row>
    <row r="311" spans="2:26" x14ac:dyDescent="0.3">
      <c r="B311" s="50">
        <f t="shared" si="9"/>
        <v>93</v>
      </c>
      <c r="C311" s="43">
        <v>3.4</v>
      </c>
      <c r="D311" s="11">
        <v>3.0456288827379758</v>
      </c>
      <c r="E311" s="47">
        <f t="shared" si="8"/>
        <v>8.84</v>
      </c>
      <c r="F311" s="56">
        <v>0</v>
      </c>
      <c r="G311" s="56"/>
      <c r="H311" s="50">
        <v>93</v>
      </c>
      <c r="I311" s="43">
        <v>4.2976861657449845</v>
      </c>
      <c r="J311" s="43">
        <v>4.2976861657449845</v>
      </c>
      <c r="K311" s="27">
        <v>3.4</v>
      </c>
      <c r="M311" s="50">
        <v>93</v>
      </c>
      <c r="N311" s="43">
        <v>4.000666388573606</v>
      </c>
      <c r="O311" s="27">
        <v>4.000666388573606</v>
      </c>
      <c r="P311" s="44">
        <v>3.4</v>
      </c>
      <c r="Q311" s="57"/>
      <c r="R311" s="50">
        <v>93</v>
      </c>
      <c r="S311" s="2">
        <v>2.2667009941650198</v>
      </c>
      <c r="T311" s="2">
        <v>2.2667009941650198</v>
      </c>
      <c r="U311" s="52">
        <v>3.4</v>
      </c>
      <c r="W311" s="50">
        <v>93</v>
      </c>
      <c r="X311" s="43">
        <v>3.9633082008516065</v>
      </c>
      <c r="Y311" s="43">
        <v>3.9633082008516065</v>
      </c>
      <c r="Z311" s="43">
        <v>3.4</v>
      </c>
    </row>
    <row r="312" spans="2:26" x14ac:dyDescent="0.3">
      <c r="B312" s="50">
        <f t="shared" si="9"/>
        <v>94</v>
      </c>
      <c r="C312" s="43">
        <v>4</v>
      </c>
      <c r="D312" s="11">
        <v>4.6868706661528865</v>
      </c>
      <c r="E312" s="47">
        <f t="shared" si="8"/>
        <v>10.4</v>
      </c>
      <c r="F312" s="56">
        <v>0</v>
      </c>
      <c r="G312" s="56"/>
      <c r="H312" s="50">
        <v>94</v>
      </c>
      <c r="I312" s="43">
        <v>4.0390334971462449</v>
      </c>
      <c r="J312" s="43">
        <v>4.0390334971462449</v>
      </c>
      <c r="K312" s="27">
        <v>4</v>
      </c>
      <c r="M312" s="50">
        <v>94</v>
      </c>
      <c r="N312" s="43">
        <v>2.8584309321262622</v>
      </c>
      <c r="O312" s="27">
        <v>2.8584309321262622</v>
      </c>
      <c r="P312" s="44">
        <v>4</v>
      </c>
      <c r="Q312" s="57"/>
      <c r="R312" s="50">
        <v>94</v>
      </c>
      <c r="S312" s="2">
        <v>4.5122242898412601</v>
      </c>
      <c r="T312" s="2">
        <v>4.5122242898412601</v>
      </c>
      <c r="U312" s="52">
        <v>4</v>
      </c>
      <c r="W312" s="50">
        <v>94</v>
      </c>
      <c r="X312" s="43">
        <v>3.234002910663262</v>
      </c>
      <c r="Y312" s="43">
        <v>3.234002910663262</v>
      </c>
      <c r="Z312" s="43">
        <v>4</v>
      </c>
    </row>
    <row r="313" spans="2:26" x14ac:dyDescent="0.3">
      <c r="B313" s="50">
        <f t="shared" si="9"/>
        <v>95</v>
      </c>
      <c r="C313" s="43">
        <v>2.9</v>
      </c>
      <c r="D313" s="11">
        <v>4.0261902151076034</v>
      </c>
      <c r="E313" s="47">
        <f t="shared" si="8"/>
        <v>7.54</v>
      </c>
      <c r="F313" s="56">
        <v>0</v>
      </c>
      <c r="G313" s="56"/>
      <c r="H313" s="50">
        <v>95</v>
      </c>
      <c r="I313" s="43">
        <v>4.329659292732428</v>
      </c>
      <c r="J313" s="43">
        <v>4.329659292732428</v>
      </c>
      <c r="K313" s="27">
        <v>2.9</v>
      </c>
      <c r="M313" s="50">
        <v>95</v>
      </c>
      <c r="N313" s="43">
        <v>4.7249129302269859</v>
      </c>
      <c r="O313" s="27">
        <v>4.7249129302269859</v>
      </c>
      <c r="P313" s="44">
        <v>2.9</v>
      </c>
      <c r="Q313" s="57"/>
      <c r="R313" s="50">
        <v>95</v>
      </c>
      <c r="S313" s="2">
        <v>3.1762480256222436</v>
      </c>
      <c r="T313" s="2">
        <v>3.1762480256222436</v>
      </c>
      <c r="U313" s="52">
        <v>2.9</v>
      </c>
      <c r="W313" s="50">
        <v>95</v>
      </c>
      <c r="X313" s="43">
        <v>3.9194458794976481</v>
      </c>
      <c r="Y313" s="43">
        <v>3.9194458794976481</v>
      </c>
      <c r="Z313" s="43">
        <v>2.9</v>
      </c>
    </row>
    <row r="314" spans="2:26" x14ac:dyDescent="0.3">
      <c r="B314" s="50">
        <f t="shared" si="9"/>
        <v>96</v>
      </c>
      <c r="C314" s="43">
        <v>4.5</v>
      </c>
      <c r="D314" s="11">
        <v>3.8941279008353531</v>
      </c>
      <c r="E314" s="47">
        <f t="shared" si="8"/>
        <v>11.700000000000001</v>
      </c>
      <c r="F314" s="56">
        <v>0</v>
      </c>
      <c r="G314" s="56"/>
      <c r="H314" s="50">
        <v>96</v>
      </c>
      <c r="I314" s="43">
        <v>3.5302625544083495</v>
      </c>
      <c r="J314" s="43">
        <v>3.5302625544083495</v>
      </c>
      <c r="K314" s="27">
        <v>4.5</v>
      </c>
      <c r="M314" s="50">
        <v>96</v>
      </c>
      <c r="N314" s="43">
        <v>6.0837808769942301</v>
      </c>
      <c r="O314" s="27">
        <v>6.0837808769942301</v>
      </c>
      <c r="P314" s="44">
        <v>4.5</v>
      </c>
      <c r="Q314" s="57"/>
      <c r="R314" s="50">
        <v>96</v>
      </c>
      <c r="S314" s="2">
        <v>4.7836472248989415</v>
      </c>
      <c r="T314" s="2">
        <v>4.7836472248989415</v>
      </c>
      <c r="U314" s="52">
        <v>4.5</v>
      </c>
      <c r="W314" s="50">
        <v>96</v>
      </c>
      <c r="X314" s="43">
        <v>4.3270623277903448</v>
      </c>
      <c r="Y314" s="43">
        <v>4.3270623277903448</v>
      </c>
      <c r="Z314" s="43">
        <v>4.5</v>
      </c>
    </row>
    <row r="315" spans="2:26" x14ac:dyDescent="0.3">
      <c r="B315" s="50">
        <f t="shared" si="9"/>
        <v>97</v>
      </c>
      <c r="C315" s="43">
        <v>4.2</v>
      </c>
      <c r="D315" s="11">
        <v>5.1245605833261259</v>
      </c>
      <c r="E315" s="47">
        <f t="shared" si="8"/>
        <v>10.920000000000002</v>
      </c>
      <c r="F315" s="56">
        <v>20.540000000000003</v>
      </c>
      <c r="G315" s="56"/>
      <c r="H315" s="50">
        <v>97</v>
      </c>
      <c r="I315" s="43">
        <v>4.1944607976703248</v>
      </c>
      <c r="J315" s="43">
        <v>4.1944607976703248</v>
      </c>
      <c r="K315" s="27">
        <v>4.2</v>
      </c>
      <c r="M315" s="50">
        <v>97</v>
      </c>
      <c r="N315" s="43">
        <v>4.5561760152623796</v>
      </c>
      <c r="O315" s="27">
        <v>4.5561760152623796</v>
      </c>
      <c r="P315" s="44">
        <v>4.2</v>
      </c>
      <c r="Q315" s="57"/>
      <c r="R315" s="50">
        <v>97</v>
      </c>
      <c r="S315" s="2">
        <v>4.5561760152623796</v>
      </c>
      <c r="T315" s="2">
        <v>4.5561760152623796</v>
      </c>
      <c r="U315" s="52">
        <v>4.2</v>
      </c>
      <c r="W315" s="50">
        <v>97</v>
      </c>
      <c r="X315" s="43">
        <v>4.6471326952562242</v>
      </c>
      <c r="Y315" s="43">
        <v>4.6471326952562242</v>
      </c>
      <c r="Z315" s="43">
        <v>4.2</v>
      </c>
    </row>
    <row r="316" spans="2:26" x14ac:dyDescent="0.3">
      <c r="B316" s="50">
        <f t="shared" si="9"/>
        <v>98</v>
      </c>
      <c r="C316" s="43">
        <v>4.8</v>
      </c>
      <c r="D316" s="11">
        <v>4.5531046463505023</v>
      </c>
      <c r="E316" s="47">
        <f t="shared" si="8"/>
        <v>12.48</v>
      </c>
      <c r="F316" s="56">
        <v>29.64</v>
      </c>
      <c r="G316" s="56"/>
      <c r="H316" s="50">
        <v>98</v>
      </c>
      <c r="I316" s="43">
        <v>3.7979713771901507</v>
      </c>
      <c r="J316" s="43">
        <v>3.7979713771901507</v>
      </c>
      <c r="K316" s="27">
        <v>4.8</v>
      </c>
      <c r="M316" s="50">
        <v>98</v>
      </c>
      <c r="N316" s="43">
        <v>3.7979713771901507</v>
      </c>
      <c r="O316" s="27">
        <v>3.7979713771901507</v>
      </c>
      <c r="P316" s="44">
        <v>4.8</v>
      </c>
      <c r="Q316" s="57"/>
      <c r="R316" s="50">
        <v>98</v>
      </c>
      <c r="S316" s="2">
        <v>3.7979713771901507</v>
      </c>
      <c r="T316" s="2">
        <v>3.7979713771901507</v>
      </c>
      <c r="U316" s="52">
        <v>4.8</v>
      </c>
      <c r="W316" s="50">
        <v>98</v>
      </c>
      <c r="X316" s="43">
        <v>5.0070535096090474</v>
      </c>
      <c r="Y316" s="43">
        <v>5.0070535096090474</v>
      </c>
      <c r="Z316" s="43">
        <v>4.8</v>
      </c>
    </row>
    <row r="317" spans="2:26" x14ac:dyDescent="0.3">
      <c r="B317" s="50">
        <f t="shared" si="9"/>
        <v>99</v>
      </c>
      <c r="C317" s="43">
        <v>4.4000000000000004</v>
      </c>
      <c r="D317" s="11">
        <v>3.8327594521649564</v>
      </c>
      <c r="E317" s="47">
        <f t="shared" si="8"/>
        <v>11.440000000000001</v>
      </c>
      <c r="F317" s="56">
        <v>1.3</v>
      </c>
      <c r="G317" s="56"/>
      <c r="H317" s="50">
        <v>99</v>
      </c>
      <c r="I317" s="43">
        <v>4.9769255460262194</v>
      </c>
      <c r="J317" s="43">
        <v>4.9769255460262194</v>
      </c>
      <c r="K317" s="27">
        <v>4.4000000000000004</v>
      </c>
      <c r="M317" s="50">
        <v>99</v>
      </c>
      <c r="N317" s="43">
        <v>5.1295707697434709</v>
      </c>
      <c r="O317" s="27">
        <v>5.1295707697434709</v>
      </c>
      <c r="P317" s="44">
        <v>4.4000000000000004</v>
      </c>
      <c r="Q317" s="57"/>
      <c r="R317" s="50">
        <v>99</v>
      </c>
      <c r="S317" s="2">
        <v>5.1295707697434709</v>
      </c>
      <c r="T317" s="2">
        <v>5.1295707697434709</v>
      </c>
      <c r="U317" s="52">
        <v>4.4000000000000004</v>
      </c>
      <c r="W317" s="50">
        <v>99</v>
      </c>
      <c r="X317" s="43">
        <v>4.4286045494696484</v>
      </c>
      <c r="Y317" s="43">
        <v>4.4286045494696484</v>
      </c>
      <c r="Z317" s="43">
        <v>4.4000000000000004</v>
      </c>
    </row>
    <row r="318" spans="2:26" x14ac:dyDescent="0.3">
      <c r="B318" s="50">
        <f t="shared" si="9"/>
        <v>100</v>
      </c>
      <c r="C318" s="43">
        <v>5.2</v>
      </c>
      <c r="D318" s="11">
        <v>3.2536127263741794</v>
      </c>
      <c r="E318" s="47">
        <f t="shared" si="8"/>
        <v>13.520000000000001</v>
      </c>
      <c r="F318" s="56">
        <v>0</v>
      </c>
      <c r="G318" s="56"/>
      <c r="H318" s="50">
        <v>100</v>
      </c>
      <c r="I318" s="43">
        <v>3.2155281623286487</v>
      </c>
      <c r="J318" s="43">
        <v>3.2155281623286487</v>
      </c>
      <c r="K318" s="27">
        <v>5.2</v>
      </c>
      <c r="M318" s="50">
        <v>100</v>
      </c>
      <c r="N318" s="43">
        <v>3.46414516979479</v>
      </c>
      <c r="O318" s="27">
        <v>3.46414516979479</v>
      </c>
      <c r="P318" s="44">
        <v>5.2</v>
      </c>
      <c r="Q318" s="57"/>
      <c r="R318" s="50">
        <v>100</v>
      </c>
      <c r="S318" s="2">
        <v>3.1190309938369487</v>
      </c>
      <c r="T318" s="2">
        <v>3.1190309938369487</v>
      </c>
      <c r="U318" s="52">
        <v>5.2</v>
      </c>
      <c r="W318" s="50">
        <v>100</v>
      </c>
      <c r="X318" s="43">
        <v>3.9308162513178373</v>
      </c>
      <c r="Y318" s="43">
        <v>3.9308162513178373</v>
      </c>
      <c r="Z318" s="43">
        <v>5.2</v>
      </c>
    </row>
    <row r="319" spans="2:26" x14ac:dyDescent="0.3">
      <c r="B319" s="50">
        <f t="shared" si="9"/>
        <v>101</v>
      </c>
      <c r="C319" s="43">
        <v>4.8</v>
      </c>
      <c r="D319" s="11">
        <v>5.0265201476087178</v>
      </c>
      <c r="E319" s="47">
        <f t="shared" si="8"/>
        <v>12.48</v>
      </c>
      <c r="F319" s="56">
        <v>0</v>
      </c>
      <c r="G319" s="56"/>
      <c r="H319" s="50">
        <v>101</v>
      </c>
      <c r="I319" s="43">
        <v>4.1904947415973126</v>
      </c>
      <c r="J319" s="43">
        <v>4.1904947415973126</v>
      </c>
      <c r="K319" s="27">
        <v>4.8</v>
      </c>
      <c r="M319" s="50">
        <v>101</v>
      </c>
      <c r="N319" s="43">
        <v>5.0964045551743427</v>
      </c>
      <c r="O319" s="27">
        <v>5.0964045551743427</v>
      </c>
      <c r="P319" s="44">
        <v>4.8</v>
      </c>
      <c r="Q319" s="57"/>
      <c r="R319" s="50">
        <v>101</v>
      </c>
      <c r="S319" s="2">
        <v>5.3080572319189478</v>
      </c>
      <c r="T319" s="2">
        <v>5.3080572319189478</v>
      </c>
      <c r="U319" s="52">
        <v>4.8</v>
      </c>
      <c r="W319" s="50">
        <v>101</v>
      </c>
      <c r="X319" s="43">
        <v>4.1904947415973126</v>
      </c>
      <c r="Y319" s="43">
        <v>4.1904947415973126</v>
      </c>
      <c r="Z319" s="43">
        <v>4.8</v>
      </c>
    </row>
    <row r="320" spans="2:26" x14ac:dyDescent="0.3">
      <c r="B320" s="50">
        <f t="shared" si="9"/>
        <v>102</v>
      </c>
      <c r="C320" s="43">
        <v>4.3</v>
      </c>
      <c r="D320" s="11">
        <v>5.3037243636509537</v>
      </c>
      <c r="E320" s="47">
        <f t="shared" si="8"/>
        <v>11.18</v>
      </c>
      <c r="F320" s="56">
        <v>0</v>
      </c>
      <c r="G320" s="56"/>
      <c r="H320" s="50">
        <v>102</v>
      </c>
      <c r="I320" s="43">
        <v>5.9816286055364642</v>
      </c>
      <c r="J320" s="43">
        <v>5.9816286055364642</v>
      </c>
      <c r="K320" s="27">
        <v>4.3</v>
      </c>
      <c r="M320" s="50">
        <v>102</v>
      </c>
      <c r="N320" s="43">
        <v>4.6215657544301232</v>
      </c>
      <c r="O320" s="27">
        <v>4.6215657544301232</v>
      </c>
      <c r="P320" s="44">
        <v>4.3</v>
      </c>
      <c r="Q320" s="57"/>
      <c r="R320" s="50">
        <v>102</v>
      </c>
      <c r="S320" s="2">
        <v>5.9816286055364642</v>
      </c>
      <c r="T320" s="2">
        <v>5.9816286055364642</v>
      </c>
      <c r="U320" s="52">
        <v>4.3</v>
      </c>
      <c r="W320" s="50">
        <v>102</v>
      </c>
      <c r="X320" s="43">
        <v>5.9816286055364642</v>
      </c>
      <c r="Y320" s="43">
        <v>5.9816286055364642</v>
      </c>
      <c r="Z320" s="43">
        <v>4.3</v>
      </c>
    </row>
    <row r="321" spans="2:26" x14ac:dyDescent="0.3">
      <c r="B321" s="50">
        <f t="shared" si="9"/>
        <v>103</v>
      </c>
      <c r="C321" s="43">
        <v>4.2</v>
      </c>
      <c r="D321" s="11">
        <v>4.8082236680158452</v>
      </c>
      <c r="E321" s="47">
        <f t="shared" si="8"/>
        <v>10.920000000000002</v>
      </c>
      <c r="F321" s="56">
        <v>0</v>
      </c>
      <c r="G321" s="56"/>
      <c r="H321" s="50">
        <v>103</v>
      </c>
      <c r="I321" s="43">
        <v>3.5523556005613184</v>
      </c>
      <c r="J321" s="43">
        <v>3.5523556005613184</v>
      </c>
      <c r="K321" s="27">
        <v>4.2</v>
      </c>
      <c r="M321" s="50">
        <v>103</v>
      </c>
      <c r="N321" s="43">
        <v>4.4085683031286003</v>
      </c>
      <c r="O321" s="27">
        <v>4.4085683031286003</v>
      </c>
      <c r="P321" s="44">
        <v>4.2</v>
      </c>
      <c r="Q321" s="57"/>
      <c r="R321" s="50">
        <v>103</v>
      </c>
      <c r="S321" s="2">
        <v>3.7275891129459722</v>
      </c>
      <c r="T321" s="2">
        <v>3.7275891129459722</v>
      </c>
      <c r="U321" s="52">
        <v>4.2</v>
      </c>
      <c r="W321" s="50">
        <v>103</v>
      </c>
      <c r="X321" s="43">
        <v>3.7275891129459722</v>
      </c>
      <c r="Y321" s="43">
        <v>3.7275891129459722</v>
      </c>
      <c r="Z321" s="43">
        <v>4.2</v>
      </c>
    </row>
    <row r="322" spans="2:26" x14ac:dyDescent="0.3">
      <c r="B322" s="50">
        <f t="shared" si="9"/>
        <v>104</v>
      </c>
      <c r="C322" s="43">
        <v>4.4000000000000004</v>
      </c>
      <c r="D322" s="11">
        <v>4.8116362348411119</v>
      </c>
      <c r="E322" s="47">
        <f t="shared" si="8"/>
        <v>11.440000000000001</v>
      </c>
      <c r="F322" s="56">
        <v>0</v>
      </c>
      <c r="G322" s="56"/>
      <c r="H322" s="50">
        <v>104</v>
      </c>
      <c r="I322" s="43">
        <v>5.4479547189255522</v>
      </c>
      <c r="J322" s="43">
        <v>5.4479547189255522</v>
      </c>
      <c r="K322" s="27">
        <v>4.4000000000000004</v>
      </c>
      <c r="M322" s="50">
        <v>104</v>
      </c>
      <c r="N322" s="43">
        <v>5.4479547189255522</v>
      </c>
      <c r="O322" s="27">
        <v>5.4479547189255522</v>
      </c>
      <c r="P322" s="44">
        <v>4.4000000000000004</v>
      </c>
      <c r="Q322" s="57"/>
      <c r="R322" s="50">
        <v>104</v>
      </c>
      <c r="S322" s="2">
        <v>5.277324004102824</v>
      </c>
      <c r="T322" s="2">
        <v>5.277324004102824</v>
      </c>
      <c r="U322" s="52">
        <v>4.4000000000000004</v>
      </c>
      <c r="W322" s="50">
        <v>104</v>
      </c>
      <c r="X322" s="43">
        <v>5.277324004102824</v>
      </c>
      <c r="Y322" s="43">
        <v>5.277324004102824</v>
      </c>
      <c r="Z322" s="43">
        <v>4.4000000000000004</v>
      </c>
    </row>
    <row r="323" spans="2:26" x14ac:dyDescent="0.3">
      <c r="B323" s="50">
        <f t="shared" si="9"/>
        <v>105</v>
      </c>
      <c r="C323" s="43">
        <v>4.2</v>
      </c>
      <c r="D323" s="11">
        <v>4.8643550029769127</v>
      </c>
      <c r="E323" s="47">
        <f t="shared" si="8"/>
        <v>10.920000000000002</v>
      </c>
      <c r="F323" s="56">
        <v>0</v>
      </c>
      <c r="G323" s="56"/>
      <c r="H323" s="50">
        <v>105</v>
      </c>
      <c r="I323" s="43">
        <v>4.0286732042690012</v>
      </c>
      <c r="J323" s="43">
        <v>4.0286732042690012</v>
      </c>
      <c r="K323" s="27">
        <v>4.2</v>
      </c>
      <c r="M323" s="50">
        <v>105</v>
      </c>
      <c r="N323" s="43">
        <v>3.7296742613348006</v>
      </c>
      <c r="O323" s="27">
        <v>3.7296742613348006</v>
      </c>
      <c r="P323" s="44">
        <v>4.2</v>
      </c>
      <c r="Q323" s="57"/>
      <c r="R323" s="50">
        <v>105</v>
      </c>
      <c r="S323" s="2">
        <v>6.2080327040632781</v>
      </c>
      <c r="T323" s="2">
        <v>6.2080327040632781</v>
      </c>
      <c r="U323" s="52">
        <v>4.2</v>
      </c>
      <c r="W323" s="50">
        <v>105</v>
      </c>
      <c r="X323" s="43">
        <v>6.4685082964481229</v>
      </c>
      <c r="Y323" s="43">
        <v>6.4685082964481229</v>
      </c>
      <c r="Z323" s="43">
        <v>4.2</v>
      </c>
    </row>
    <row r="324" spans="2:26" x14ac:dyDescent="0.3">
      <c r="B324" s="50">
        <f t="shared" si="9"/>
        <v>106</v>
      </c>
      <c r="C324" s="43">
        <v>4.3</v>
      </c>
      <c r="D324" s="11">
        <v>5.3703191019888186</v>
      </c>
      <c r="E324" s="47">
        <f t="shared" si="8"/>
        <v>11.18</v>
      </c>
      <c r="F324" s="56">
        <v>0</v>
      </c>
      <c r="G324" s="56"/>
      <c r="H324" s="50">
        <v>106</v>
      </c>
      <c r="I324" s="43">
        <v>5.0805272273479094</v>
      </c>
      <c r="J324" s="43">
        <v>5.0805272273479094</v>
      </c>
      <c r="K324" s="27">
        <v>4.3</v>
      </c>
      <c r="M324" s="50">
        <v>106</v>
      </c>
      <c r="N324" s="43">
        <v>4.4192746601158062</v>
      </c>
      <c r="O324" s="27">
        <v>4.4192746601158062</v>
      </c>
      <c r="P324" s="44">
        <v>4.3</v>
      </c>
      <c r="Q324" s="57"/>
      <c r="R324" s="50">
        <v>106</v>
      </c>
      <c r="S324" s="2">
        <v>5.0805272273479094</v>
      </c>
      <c r="T324" s="2">
        <v>5.0805272273479094</v>
      </c>
      <c r="U324" s="52">
        <v>4.3</v>
      </c>
      <c r="W324" s="50">
        <v>106</v>
      </c>
      <c r="X324" s="43">
        <v>5.2975552707868445</v>
      </c>
      <c r="Y324" s="43">
        <v>5.2975552707868445</v>
      </c>
      <c r="Z324" s="43">
        <v>4.3</v>
      </c>
    </row>
    <row r="325" spans="2:26" x14ac:dyDescent="0.3">
      <c r="B325" s="50">
        <f t="shared" si="9"/>
        <v>107</v>
      </c>
      <c r="C325" s="43">
        <v>4.8</v>
      </c>
      <c r="D325" s="11">
        <v>5.6971705451558785</v>
      </c>
      <c r="E325" s="47">
        <f t="shared" si="8"/>
        <v>12.48</v>
      </c>
      <c r="F325" s="56">
        <v>0</v>
      </c>
      <c r="G325" s="56"/>
      <c r="H325" s="50">
        <v>107</v>
      </c>
      <c r="I325" s="43">
        <v>5.2738269401269582</v>
      </c>
      <c r="J325" s="43">
        <v>5.2738269401269582</v>
      </c>
      <c r="K325" s="27">
        <v>4.8</v>
      </c>
      <c r="M325" s="50">
        <v>107</v>
      </c>
      <c r="N325" s="43">
        <v>5.339670555916415</v>
      </c>
      <c r="O325" s="27">
        <v>5.339670555916415</v>
      </c>
      <c r="P325" s="44">
        <v>4.8</v>
      </c>
      <c r="Q325" s="57"/>
      <c r="R325" s="50">
        <v>107</v>
      </c>
      <c r="S325" s="2">
        <v>5.5162834571662769</v>
      </c>
      <c r="T325" s="2">
        <v>5.5162834571662769</v>
      </c>
      <c r="U325" s="52">
        <v>4.8</v>
      </c>
      <c r="W325" s="50">
        <v>107</v>
      </c>
      <c r="X325" s="43">
        <v>5.3281247864970407</v>
      </c>
      <c r="Y325" s="43">
        <v>5.3281247864970407</v>
      </c>
      <c r="Z325" s="43">
        <v>4.8</v>
      </c>
    </row>
    <row r="326" spans="2:26" x14ac:dyDescent="0.3">
      <c r="B326" s="50">
        <f t="shared" si="9"/>
        <v>108</v>
      </c>
      <c r="C326" s="43">
        <v>4.8</v>
      </c>
      <c r="D326" s="11">
        <v>4.4506020822389667</v>
      </c>
      <c r="E326" s="47">
        <f t="shared" si="8"/>
        <v>12.48</v>
      </c>
      <c r="F326" s="56">
        <v>15.08</v>
      </c>
      <c r="G326" s="56"/>
      <c r="H326" s="50">
        <v>108</v>
      </c>
      <c r="I326" s="43">
        <v>4.4427243990138221</v>
      </c>
      <c r="J326" s="43">
        <v>4.4427243990138221</v>
      </c>
      <c r="K326" s="27">
        <v>4.8</v>
      </c>
      <c r="M326" s="50">
        <v>108</v>
      </c>
      <c r="N326" s="43">
        <v>5.1588791704173458</v>
      </c>
      <c r="O326" s="27">
        <v>5.1588791704173458</v>
      </c>
      <c r="P326" s="44">
        <v>4.8</v>
      </c>
      <c r="Q326" s="57"/>
      <c r="R326" s="50">
        <v>108</v>
      </c>
      <c r="S326" s="2">
        <v>5.1861072416188243</v>
      </c>
      <c r="T326" s="2">
        <v>5.1861072416188243</v>
      </c>
      <c r="U326" s="52">
        <v>4.8</v>
      </c>
      <c r="W326" s="50">
        <v>108</v>
      </c>
      <c r="X326" s="43">
        <v>5.1650187986721452</v>
      </c>
      <c r="Y326" s="43">
        <v>5.1650187986721452</v>
      </c>
      <c r="Z326" s="43">
        <v>4.8</v>
      </c>
    </row>
    <row r="327" spans="2:26" x14ac:dyDescent="0.3">
      <c r="B327" s="50">
        <f t="shared" si="9"/>
        <v>109</v>
      </c>
      <c r="C327" s="43">
        <v>4.2</v>
      </c>
      <c r="D327" s="11">
        <v>2.8479376534445771</v>
      </c>
      <c r="E327" s="47">
        <f t="shared" ref="E327:E370" si="10">2.6*C327</f>
        <v>10.920000000000002</v>
      </c>
      <c r="F327" s="56">
        <v>0.78</v>
      </c>
      <c r="G327" s="56"/>
      <c r="H327" s="50">
        <v>109</v>
      </c>
      <c r="I327" s="43">
        <v>4.8929526197917061</v>
      </c>
      <c r="J327" s="43">
        <v>4.8929526197917061</v>
      </c>
      <c r="K327" s="27">
        <v>4.2</v>
      </c>
      <c r="M327" s="50">
        <v>109</v>
      </c>
      <c r="N327" s="43">
        <v>5.6792425087398817</v>
      </c>
      <c r="O327" s="27">
        <v>5.6792425087398817</v>
      </c>
      <c r="P327" s="44">
        <v>4.2</v>
      </c>
      <c r="Q327" s="57"/>
      <c r="R327" s="50">
        <v>109</v>
      </c>
      <c r="S327" s="2">
        <v>5.2919399789693919</v>
      </c>
      <c r="T327" s="2">
        <v>5.2919399789693919</v>
      </c>
      <c r="U327" s="52">
        <v>4.2</v>
      </c>
      <c r="W327" s="50">
        <v>109</v>
      </c>
      <c r="X327" s="43">
        <v>5.3213639466366152</v>
      </c>
      <c r="Y327" s="43">
        <v>5.3213639466366152</v>
      </c>
      <c r="Z327" s="43">
        <v>4.2</v>
      </c>
    </row>
    <row r="328" spans="2:26" x14ac:dyDescent="0.3">
      <c r="B328" s="50">
        <f t="shared" ref="B328:B370" si="11">B327+1</f>
        <v>110</v>
      </c>
      <c r="C328" s="43">
        <v>4.5999999999999996</v>
      </c>
      <c r="D328" s="11">
        <v>3.1652294573098572</v>
      </c>
      <c r="E328" s="47">
        <f t="shared" si="10"/>
        <v>11.959999999999999</v>
      </c>
      <c r="F328" s="56">
        <v>0</v>
      </c>
      <c r="G328" s="56"/>
      <c r="H328" s="50">
        <v>110</v>
      </c>
      <c r="I328" s="43">
        <v>2.7206545705528726</v>
      </c>
      <c r="J328" s="43">
        <v>2.7206545705528726</v>
      </c>
      <c r="K328" s="27">
        <v>4.5999999999999996</v>
      </c>
      <c r="M328" s="50">
        <v>110</v>
      </c>
      <c r="N328" s="43">
        <v>2.7206545705528726</v>
      </c>
      <c r="O328" s="27">
        <v>2.7206545705528726</v>
      </c>
      <c r="P328" s="44">
        <v>4.5999999999999996</v>
      </c>
      <c r="Q328" s="57"/>
      <c r="R328" s="50">
        <v>110</v>
      </c>
      <c r="S328" s="2">
        <v>2.7206545705528726</v>
      </c>
      <c r="T328" s="2">
        <v>2.7206545705528726</v>
      </c>
      <c r="U328" s="52">
        <v>4.5999999999999996</v>
      </c>
      <c r="W328" s="50">
        <v>110</v>
      </c>
      <c r="X328" s="43">
        <v>3.6211167255229468</v>
      </c>
      <c r="Y328" s="43">
        <v>3.6211167255229468</v>
      </c>
      <c r="Z328" s="43">
        <v>4.5999999999999996</v>
      </c>
    </row>
    <row r="329" spans="2:26" x14ac:dyDescent="0.3">
      <c r="B329" s="50">
        <f t="shared" si="11"/>
        <v>111</v>
      </c>
      <c r="C329" s="43">
        <v>4.8</v>
      </c>
      <c r="D329" s="11">
        <v>4.3700775653299084</v>
      </c>
      <c r="E329" s="47">
        <f t="shared" si="10"/>
        <v>12.48</v>
      </c>
      <c r="F329" s="56">
        <v>0.78</v>
      </c>
      <c r="G329" s="56"/>
      <c r="H329" s="50">
        <v>111</v>
      </c>
      <c r="I329" s="43">
        <v>3.6163369702324579</v>
      </c>
      <c r="J329" s="43">
        <v>3.6163369702324579</v>
      </c>
      <c r="K329" s="27">
        <v>4.8</v>
      </c>
      <c r="M329" s="50">
        <v>111</v>
      </c>
      <c r="N329" s="43">
        <v>3.0326578581472172</v>
      </c>
      <c r="O329" s="27">
        <v>3.0326578581472172</v>
      </c>
      <c r="P329" s="44">
        <v>4.8</v>
      </c>
      <c r="Q329" s="57"/>
      <c r="R329" s="50">
        <v>111</v>
      </c>
      <c r="S329" s="2">
        <v>3.0326578581472172</v>
      </c>
      <c r="T329" s="2">
        <v>3.0326578581472172</v>
      </c>
      <c r="U329" s="52">
        <v>4.8</v>
      </c>
      <c r="W329" s="50">
        <v>111</v>
      </c>
      <c r="X329" s="43">
        <v>4.9293899952577211</v>
      </c>
      <c r="Y329" s="43">
        <v>4.9293899952577211</v>
      </c>
      <c r="Z329" s="43">
        <v>4.8</v>
      </c>
    </row>
    <row r="330" spans="2:26" x14ac:dyDescent="0.3">
      <c r="B330" s="50">
        <f t="shared" si="11"/>
        <v>112</v>
      </c>
      <c r="C330" s="43">
        <v>4.5999999999999996</v>
      </c>
      <c r="D330" s="11">
        <v>5.7304739608732502</v>
      </c>
      <c r="E330" s="47">
        <f t="shared" si="10"/>
        <v>11.959999999999999</v>
      </c>
      <c r="F330" s="56">
        <v>0</v>
      </c>
      <c r="G330" s="56"/>
      <c r="H330" s="50">
        <v>112</v>
      </c>
      <c r="I330" s="43">
        <v>6.0406788469163502</v>
      </c>
      <c r="J330" s="43">
        <v>6.0406788469163502</v>
      </c>
      <c r="K330" s="27">
        <v>4.5999999999999996</v>
      </c>
      <c r="M330" s="50">
        <v>112</v>
      </c>
      <c r="N330" s="43">
        <v>4.7316740006944347</v>
      </c>
      <c r="O330" s="27">
        <v>4.7316740006944347</v>
      </c>
      <c r="P330" s="44">
        <v>4.5999999999999996</v>
      </c>
      <c r="Q330" s="57"/>
      <c r="R330" s="50">
        <v>112</v>
      </c>
      <c r="S330" s="2">
        <v>3.6982603785261325</v>
      </c>
      <c r="T330" s="2">
        <v>3.6982603785261325</v>
      </c>
      <c r="U330" s="52">
        <v>4.5999999999999996</v>
      </c>
      <c r="W330" s="50">
        <v>112</v>
      </c>
      <c r="X330" s="43">
        <v>6.0497005663283607</v>
      </c>
      <c r="Y330" s="43">
        <v>6.0497005663283607</v>
      </c>
      <c r="Z330" s="43">
        <v>4.5999999999999996</v>
      </c>
    </row>
    <row r="331" spans="2:26" x14ac:dyDescent="0.3">
      <c r="B331" s="50">
        <f t="shared" si="11"/>
        <v>113</v>
      </c>
      <c r="C331" s="43">
        <v>5.2</v>
      </c>
      <c r="D331" s="11">
        <v>5.1213336714666884</v>
      </c>
      <c r="E331" s="47">
        <f t="shared" si="10"/>
        <v>13.520000000000001</v>
      </c>
      <c r="F331" s="56">
        <v>0</v>
      </c>
      <c r="G331" s="56"/>
      <c r="H331" s="50">
        <v>113</v>
      </c>
      <c r="I331" s="43">
        <v>5.1917273464882108</v>
      </c>
      <c r="J331" s="43">
        <v>5.1917273464882108</v>
      </c>
      <c r="K331" s="27">
        <v>5.2</v>
      </c>
      <c r="M331" s="50">
        <v>113</v>
      </c>
      <c r="N331" s="43">
        <v>5.2725266605615113</v>
      </c>
      <c r="O331" s="27">
        <v>5.2725266605615113</v>
      </c>
      <c r="P331" s="44">
        <v>5.2</v>
      </c>
      <c r="Q331" s="57"/>
      <c r="R331" s="50">
        <v>113</v>
      </c>
      <c r="S331" s="2">
        <v>4.1321713938922588</v>
      </c>
      <c r="T331" s="2">
        <v>4.1321713938922588</v>
      </c>
      <c r="U331" s="52">
        <v>5.2</v>
      </c>
      <c r="W331" s="50">
        <v>113</v>
      </c>
      <c r="X331" s="43">
        <v>5.8188155853044146</v>
      </c>
      <c r="Y331" s="43">
        <v>5.8188155853044146</v>
      </c>
      <c r="Z331" s="43">
        <v>5.2</v>
      </c>
    </row>
    <row r="332" spans="2:26" x14ac:dyDescent="0.3">
      <c r="B332" s="50">
        <f t="shared" si="11"/>
        <v>114</v>
      </c>
      <c r="C332" s="43">
        <v>5.6</v>
      </c>
      <c r="D332" s="11">
        <v>5.1881193902877794</v>
      </c>
      <c r="E332" s="47">
        <f t="shared" si="10"/>
        <v>14.559999999999999</v>
      </c>
      <c r="F332" s="56">
        <v>0</v>
      </c>
      <c r="G332" s="56"/>
      <c r="H332" s="50">
        <v>114</v>
      </c>
      <c r="I332" s="43">
        <v>5.2624960751097705</v>
      </c>
      <c r="J332" s="43">
        <v>5.2624960751097705</v>
      </c>
      <c r="K332" s="27">
        <v>5.6</v>
      </c>
      <c r="M332" s="50">
        <v>114</v>
      </c>
      <c r="N332" s="43">
        <v>6.3545848988338376</v>
      </c>
      <c r="O332" s="27">
        <v>6.3545848988338376</v>
      </c>
      <c r="P332" s="44">
        <v>5.6</v>
      </c>
      <c r="Q332" s="57"/>
      <c r="R332" s="50">
        <v>114</v>
      </c>
      <c r="S332" s="2">
        <v>5.2624960751097705</v>
      </c>
      <c r="T332" s="2">
        <v>5.2624960751097705</v>
      </c>
      <c r="U332" s="52">
        <v>5.6</v>
      </c>
      <c r="W332" s="50">
        <v>114</v>
      </c>
      <c r="X332" s="43">
        <v>5.4408129824227993</v>
      </c>
      <c r="Y332" s="43">
        <v>5.4408129824227993</v>
      </c>
      <c r="Z332" s="43">
        <v>5.6</v>
      </c>
    </row>
    <row r="333" spans="2:26" x14ac:dyDescent="0.3">
      <c r="B333" s="50">
        <f t="shared" si="11"/>
        <v>115</v>
      </c>
      <c r="C333" s="43">
        <v>5.3</v>
      </c>
      <c r="D333" s="11">
        <v>6.2669675378046454</v>
      </c>
      <c r="E333" s="47">
        <f t="shared" si="10"/>
        <v>13.78</v>
      </c>
      <c r="F333" s="56">
        <v>0</v>
      </c>
      <c r="G333" s="56"/>
      <c r="H333" s="50">
        <v>115</v>
      </c>
      <c r="I333" s="43">
        <v>3.8619200350151317</v>
      </c>
      <c r="J333" s="43">
        <v>3.8619200350151317</v>
      </c>
      <c r="K333" s="27">
        <v>5.3</v>
      </c>
      <c r="M333" s="50">
        <v>115</v>
      </c>
      <c r="N333" s="43">
        <v>5.1553198112381411</v>
      </c>
      <c r="O333" s="27">
        <v>5.1553198112381411</v>
      </c>
      <c r="P333" s="44">
        <v>5.3</v>
      </c>
      <c r="Q333" s="57"/>
      <c r="R333" s="50">
        <v>115</v>
      </c>
      <c r="S333" s="2">
        <v>4.6515661327936089</v>
      </c>
      <c r="T333" s="2">
        <v>4.6515661327936089</v>
      </c>
      <c r="U333" s="52">
        <v>5.3</v>
      </c>
      <c r="W333" s="50">
        <v>115</v>
      </c>
      <c r="X333" s="43">
        <v>6.4103479499406193</v>
      </c>
      <c r="Y333" s="43">
        <v>6.4103479499406193</v>
      </c>
      <c r="Z333" s="43">
        <v>5.3</v>
      </c>
    </row>
    <row r="334" spans="2:26" x14ac:dyDescent="0.3">
      <c r="B334" s="50">
        <f t="shared" si="11"/>
        <v>116</v>
      </c>
      <c r="C334" s="43">
        <v>3.6</v>
      </c>
      <c r="D334" s="11">
        <v>5.1510261588076744</v>
      </c>
      <c r="E334" s="47">
        <f t="shared" si="10"/>
        <v>9.3600000000000012</v>
      </c>
      <c r="F334" s="56">
        <v>0</v>
      </c>
      <c r="G334" s="56"/>
      <c r="H334" s="50">
        <v>116</v>
      </c>
      <c r="I334" s="43">
        <v>6.622560661053849</v>
      </c>
      <c r="J334" s="43">
        <v>6.622560661053849</v>
      </c>
      <c r="K334" s="27">
        <v>3.6</v>
      </c>
      <c r="M334" s="50">
        <v>116</v>
      </c>
      <c r="N334" s="43">
        <v>6.622560661053849</v>
      </c>
      <c r="O334" s="27">
        <v>6.622560661053849</v>
      </c>
      <c r="P334" s="44">
        <v>3.6</v>
      </c>
      <c r="Q334" s="57"/>
      <c r="R334" s="50">
        <v>116</v>
      </c>
      <c r="S334" s="2">
        <v>3.9373734530040041</v>
      </c>
      <c r="T334" s="2">
        <v>3.9373734530040041</v>
      </c>
      <c r="U334" s="52">
        <v>3.6</v>
      </c>
      <c r="W334" s="50">
        <v>116</v>
      </c>
      <c r="X334" s="43">
        <v>4.0069910036054042</v>
      </c>
      <c r="Y334" s="43">
        <v>4.0069910036054042</v>
      </c>
      <c r="Z334" s="43">
        <v>3.6</v>
      </c>
    </row>
    <row r="335" spans="2:26" x14ac:dyDescent="0.3">
      <c r="B335" s="50">
        <f t="shared" si="11"/>
        <v>117</v>
      </c>
      <c r="C335" s="43">
        <v>5</v>
      </c>
      <c r="D335" s="11">
        <v>3.9945309358184264</v>
      </c>
      <c r="E335" s="47">
        <f t="shared" si="10"/>
        <v>13</v>
      </c>
      <c r="F335" s="56">
        <v>0</v>
      </c>
      <c r="G335" s="56"/>
      <c r="H335" s="50">
        <v>117</v>
      </c>
      <c r="I335" s="43">
        <v>2.9306637901104118</v>
      </c>
      <c r="J335" s="43">
        <v>2.9306637901104118</v>
      </c>
      <c r="K335" s="27">
        <v>5</v>
      </c>
      <c r="M335" s="50">
        <v>117</v>
      </c>
      <c r="N335" s="43">
        <v>3.8669941389615001</v>
      </c>
      <c r="O335" s="27">
        <v>3.8669941389615001</v>
      </c>
      <c r="P335" s="44">
        <v>5</v>
      </c>
      <c r="Q335" s="57"/>
      <c r="R335" s="50">
        <v>117</v>
      </c>
      <c r="S335" s="2">
        <v>3.9103875390949683</v>
      </c>
      <c r="T335" s="2">
        <v>3.9103875390949683</v>
      </c>
      <c r="U335" s="52">
        <v>5</v>
      </c>
      <c r="W335" s="50">
        <v>117</v>
      </c>
      <c r="X335" s="43">
        <v>3.3096536162123305</v>
      </c>
      <c r="Y335" s="43">
        <v>3.3096536162123305</v>
      </c>
      <c r="Z335" s="43">
        <v>5</v>
      </c>
    </row>
    <row r="336" spans="2:26" x14ac:dyDescent="0.3">
      <c r="B336" s="50">
        <f t="shared" si="11"/>
        <v>118</v>
      </c>
      <c r="C336" s="43">
        <v>5.4</v>
      </c>
      <c r="D336" s="11">
        <v>3.9060812135188692</v>
      </c>
      <c r="E336" s="47">
        <f t="shared" si="10"/>
        <v>14.040000000000001</v>
      </c>
      <c r="F336" s="56">
        <v>0</v>
      </c>
      <c r="G336" s="56"/>
      <c r="H336" s="50">
        <v>118</v>
      </c>
      <c r="I336" s="43">
        <v>4.0920535337793931</v>
      </c>
      <c r="J336" s="43">
        <v>4.0920535337793931</v>
      </c>
      <c r="K336" s="27">
        <v>5.4</v>
      </c>
      <c r="M336" s="50">
        <v>118</v>
      </c>
      <c r="N336" s="43">
        <v>6.2272417094721053</v>
      </c>
      <c r="O336" s="27">
        <v>6.2272417094721053</v>
      </c>
      <c r="P336" s="44">
        <v>5.4</v>
      </c>
      <c r="Q336" s="57"/>
      <c r="R336" s="50">
        <v>118</v>
      </c>
      <c r="S336" s="2">
        <v>4.0920535337793931</v>
      </c>
      <c r="T336" s="2">
        <v>4.0920535337793931</v>
      </c>
      <c r="U336" s="52">
        <v>5.4</v>
      </c>
      <c r="W336" s="50">
        <v>118</v>
      </c>
      <c r="X336" s="43">
        <v>4.828012153809512</v>
      </c>
      <c r="Y336" s="43">
        <v>4.828012153809512</v>
      </c>
      <c r="Z336" s="43">
        <v>5.4</v>
      </c>
    </row>
    <row r="337" spans="2:26" x14ac:dyDescent="0.3">
      <c r="B337" s="50">
        <f t="shared" si="11"/>
        <v>119</v>
      </c>
      <c r="C337" s="43">
        <v>5.6</v>
      </c>
      <c r="D337" s="11">
        <v>5.4331504393246073</v>
      </c>
      <c r="E337" s="47">
        <f t="shared" si="10"/>
        <v>14.559999999999999</v>
      </c>
      <c r="F337" s="56">
        <v>0</v>
      </c>
      <c r="G337" s="56"/>
      <c r="H337" s="50">
        <v>119</v>
      </c>
      <c r="I337" s="43">
        <v>5.2947524311215943</v>
      </c>
      <c r="J337" s="43">
        <v>5.2947524311215943</v>
      </c>
      <c r="K337" s="27">
        <v>5.6</v>
      </c>
      <c r="M337" s="50">
        <v>119</v>
      </c>
      <c r="N337" s="43">
        <v>4.5268467062741271</v>
      </c>
      <c r="O337" s="27">
        <v>4.5268467062741271</v>
      </c>
      <c r="P337" s="44">
        <v>5.6</v>
      </c>
      <c r="Q337" s="57"/>
      <c r="R337" s="50">
        <v>119</v>
      </c>
      <c r="S337" s="2">
        <v>4.9957040227491207</v>
      </c>
      <c r="T337" s="2">
        <v>4.9957040227491207</v>
      </c>
      <c r="U337" s="52">
        <v>5.6</v>
      </c>
      <c r="W337" s="50">
        <v>119</v>
      </c>
      <c r="X337" s="43">
        <v>5.673518497313073</v>
      </c>
      <c r="Y337" s="43">
        <v>5.673518497313073</v>
      </c>
      <c r="Z337" s="43">
        <v>5.6</v>
      </c>
    </row>
    <row r="338" spans="2:26" x14ac:dyDescent="0.3">
      <c r="B338" s="50">
        <f t="shared" si="11"/>
        <v>120</v>
      </c>
      <c r="C338" s="43">
        <v>5</v>
      </c>
      <c r="D338" s="11">
        <v>4.6468932139884647</v>
      </c>
      <c r="E338" s="47">
        <f t="shared" si="10"/>
        <v>13</v>
      </c>
      <c r="F338" s="56">
        <v>0</v>
      </c>
      <c r="G338" s="56"/>
      <c r="H338" s="50">
        <v>120</v>
      </c>
      <c r="I338" s="43">
        <v>4.7778226549000467</v>
      </c>
      <c r="J338" s="43">
        <v>4.7778226549000467</v>
      </c>
      <c r="K338" s="27">
        <v>5</v>
      </c>
      <c r="M338" s="50">
        <v>120</v>
      </c>
      <c r="N338" s="43">
        <v>4.4413980191299922</v>
      </c>
      <c r="O338" s="27">
        <v>4.4413980191299922</v>
      </c>
      <c r="P338" s="44">
        <v>5</v>
      </c>
      <c r="Q338" s="57"/>
      <c r="R338" s="50">
        <v>120</v>
      </c>
      <c r="S338" s="2">
        <v>4.5003411801713504</v>
      </c>
      <c r="T338" s="2">
        <v>4.5003411801713504</v>
      </c>
      <c r="U338" s="52">
        <v>5</v>
      </c>
      <c r="W338" s="50">
        <v>120</v>
      </c>
      <c r="X338" s="43">
        <v>5.639498977192603</v>
      </c>
      <c r="Y338" s="43">
        <v>5.639498977192603</v>
      </c>
      <c r="Z338" s="43">
        <v>5</v>
      </c>
    </row>
    <row r="339" spans="2:26" x14ac:dyDescent="0.3">
      <c r="B339" s="50">
        <f t="shared" si="11"/>
        <v>121</v>
      </c>
      <c r="C339" s="43">
        <v>4.9000000000000004</v>
      </c>
      <c r="D339" s="11">
        <v>4.4543277142269559</v>
      </c>
      <c r="E339" s="47">
        <f t="shared" si="10"/>
        <v>12.740000000000002</v>
      </c>
      <c r="F339" s="56">
        <v>0</v>
      </c>
      <c r="G339" s="56"/>
      <c r="H339" s="50">
        <v>121</v>
      </c>
      <c r="I339" s="43">
        <v>2.7781496682859488</v>
      </c>
      <c r="J339" s="43">
        <v>2.7781496682859488</v>
      </c>
      <c r="K339" s="27">
        <v>4.9000000000000004</v>
      </c>
      <c r="M339" s="50">
        <v>121</v>
      </c>
      <c r="N339" s="43">
        <v>5.2942998221910553</v>
      </c>
      <c r="O339" s="27">
        <v>5.2942998221910553</v>
      </c>
      <c r="P339" s="44">
        <v>4.9000000000000004</v>
      </c>
      <c r="Q339" s="57"/>
      <c r="R339" s="50">
        <v>121</v>
      </c>
      <c r="S339" s="2">
        <v>2.8444441420599236</v>
      </c>
      <c r="T339" s="2">
        <v>2.8444441420599236</v>
      </c>
      <c r="U339" s="52">
        <v>4.9000000000000004</v>
      </c>
      <c r="W339" s="50">
        <v>121</v>
      </c>
      <c r="X339" s="43">
        <v>5.3681525470147546</v>
      </c>
      <c r="Y339" s="43">
        <v>5.3681525470147546</v>
      </c>
      <c r="Z339" s="43">
        <v>4.9000000000000004</v>
      </c>
    </row>
    <row r="340" spans="2:26" x14ac:dyDescent="0.3">
      <c r="B340" s="50">
        <f t="shared" si="11"/>
        <v>122</v>
      </c>
      <c r="C340" s="43">
        <v>5.5</v>
      </c>
      <c r="D340" s="11">
        <v>3.6654721483662174</v>
      </c>
      <c r="E340" s="47">
        <f t="shared" si="10"/>
        <v>14.3</v>
      </c>
      <c r="F340" s="56">
        <v>0</v>
      </c>
      <c r="G340" s="56"/>
      <c r="H340" s="50">
        <v>122</v>
      </c>
      <c r="I340" s="43">
        <v>3.9297032866797208</v>
      </c>
      <c r="J340" s="43">
        <v>3.9297032866797208</v>
      </c>
      <c r="K340" s="27">
        <v>5.5</v>
      </c>
      <c r="M340" s="50">
        <v>122</v>
      </c>
      <c r="N340" s="43">
        <v>3.9297032866797208</v>
      </c>
      <c r="O340" s="27">
        <v>3.9297032866797208</v>
      </c>
      <c r="P340" s="44">
        <v>5.5</v>
      </c>
      <c r="Q340" s="57"/>
      <c r="R340" s="50">
        <v>122</v>
      </c>
      <c r="S340" s="2">
        <v>3.9297032866797208</v>
      </c>
      <c r="T340" s="2">
        <v>3.9297032866797208</v>
      </c>
      <c r="U340" s="52">
        <v>5.5</v>
      </c>
      <c r="W340" s="50">
        <v>122</v>
      </c>
      <c r="X340" s="43">
        <v>3.9297032866797208</v>
      </c>
      <c r="Y340" s="43">
        <v>3.9297032866797208</v>
      </c>
      <c r="Z340" s="43">
        <v>5.5</v>
      </c>
    </row>
    <row r="341" spans="2:26" x14ac:dyDescent="0.3">
      <c r="B341" s="50">
        <f t="shared" si="11"/>
        <v>123</v>
      </c>
      <c r="C341" s="43">
        <v>4.8</v>
      </c>
      <c r="D341" s="11">
        <v>2.8841738520611897</v>
      </c>
      <c r="E341" s="47">
        <f t="shared" si="10"/>
        <v>12.48</v>
      </c>
      <c r="F341" s="56">
        <v>0</v>
      </c>
      <c r="G341" s="56"/>
      <c r="H341" s="50">
        <v>123</v>
      </c>
      <c r="I341" s="43">
        <v>4.9252537508664993</v>
      </c>
      <c r="J341" s="43">
        <v>4.9252537508664993</v>
      </c>
      <c r="K341" s="27">
        <v>4.8</v>
      </c>
      <c r="M341" s="50">
        <v>123</v>
      </c>
      <c r="N341" s="43">
        <v>5.080744657873173</v>
      </c>
      <c r="O341" s="27">
        <v>5.080744657873173</v>
      </c>
      <c r="P341" s="44">
        <v>4.8</v>
      </c>
      <c r="Q341" s="57"/>
      <c r="R341" s="50">
        <v>123</v>
      </c>
      <c r="S341" s="2">
        <v>5.080744657873173</v>
      </c>
      <c r="T341" s="2">
        <v>5.080744657873173</v>
      </c>
      <c r="U341" s="52">
        <v>4.8</v>
      </c>
      <c r="W341" s="50">
        <v>123</v>
      </c>
      <c r="X341" s="43">
        <v>5.080744657873173</v>
      </c>
      <c r="Y341" s="43">
        <v>5.080744657873173</v>
      </c>
      <c r="Z341" s="43">
        <v>4.8</v>
      </c>
    </row>
    <row r="342" spans="2:26" x14ac:dyDescent="0.3">
      <c r="B342" s="50">
        <f t="shared" si="11"/>
        <v>124</v>
      </c>
      <c r="C342" s="43">
        <v>5.5</v>
      </c>
      <c r="D342" s="11">
        <v>3.6145017350899828</v>
      </c>
      <c r="E342" s="47">
        <f t="shared" si="10"/>
        <v>14.3</v>
      </c>
      <c r="F342" s="56">
        <v>0</v>
      </c>
      <c r="G342" s="56"/>
      <c r="H342" s="50">
        <v>124</v>
      </c>
      <c r="I342" s="43">
        <v>4.1625431522732725</v>
      </c>
      <c r="J342" s="43">
        <v>4.1625431522732725</v>
      </c>
      <c r="K342" s="27">
        <v>5.5</v>
      </c>
      <c r="M342" s="50">
        <v>124</v>
      </c>
      <c r="N342" s="43">
        <v>5.7373116965075983</v>
      </c>
      <c r="O342" s="27">
        <v>5.7373116965075983</v>
      </c>
      <c r="P342" s="44">
        <v>5.5</v>
      </c>
      <c r="Q342" s="57"/>
      <c r="R342" s="50">
        <v>124</v>
      </c>
      <c r="S342" s="2">
        <v>5.6467334011083379</v>
      </c>
      <c r="T342" s="2">
        <v>5.6467334011083379</v>
      </c>
      <c r="U342" s="52">
        <v>5.5</v>
      </c>
      <c r="W342" s="50">
        <v>124</v>
      </c>
      <c r="X342" s="43">
        <v>5.6467334011083379</v>
      </c>
      <c r="Y342" s="43">
        <v>5.6467334011083379</v>
      </c>
      <c r="Z342" s="43">
        <v>5.5</v>
      </c>
    </row>
    <row r="343" spans="2:26" x14ac:dyDescent="0.3">
      <c r="B343" s="50">
        <f t="shared" si="11"/>
        <v>125</v>
      </c>
      <c r="C343" s="43">
        <v>5.6</v>
      </c>
      <c r="D343" s="11">
        <v>6.168868006197874</v>
      </c>
      <c r="E343" s="47">
        <f t="shared" si="10"/>
        <v>14.559999999999999</v>
      </c>
      <c r="F343" s="56">
        <v>0</v>
      </c>
      <c r="G343" s="56"/>
      <c r="H343" s="50">
        <v>125</v>
      </c>
      <c r="I343" s="43">
        <v>5.9854881601625296</v>
      </c>
      <c r="J343" s="43">
        <v>5.9854881601625296</v>
      </c>
      <c r="K343" s="27">
        <v>5.6</v>
      </c>
      <c r="M343" s="50">
        <v>125</v>
      </c>
      <c r="N343" s="43">
        <v>5.8531418715340191</v>
      </c>
      <c r="O343" s="27">
        <v>5.8531418715340191</v>
      </c>
      <c r="P343" s="44">
        <v>5.6</v>
      </c>
      <c r="Q343" s="57"/>
      <c r="R343" s="50">
        <v>125</v>
      </c>
      <c r="S343" s="2">
        <v>5.9488223834109988</v>
      </c>
      <c r="T343" s="2">
        <v>5.9488223834109988</v>
      </c>
      <c r="U343" s="52">
        <v>5.6</v>
      </c>
      <c r="W343" s="50">
        <v>125</v>
      </c>
      <c r="X343" s="43">
        <v>6.9340783715184466</v>
      </c>
      <c r="Y343" s="43">
        <v>6.9340783715184466</v>
      </c>
      <c r="Z343" s="43">
        <v>5.6</v>
      </c>
    </row>
    <row r="344" spans="2:26" x14ac:dyDescent="0.3">
      <c r="B344" s="50">
        <f t="shared" si="11"/>
        <v>126</v>
      </c>
      <c r="C344" s="43">
        <v>6.3</v>
      </c>
      <c r="D344" s="11">
        <v>5.6023668456871425</v>
      </c>
      <c r="E344" s="47">
        <f t="shared" si="10"/>
        <v>16.38</v>
      </c>
      <c r="F344" s="56">
        <v>0</v>
      </c>
      <c r="G344" s="56"/>
      <c r="H344" s="50">
        <v>126</v>
      </c>
      <c r="I344" s="43">
        <v>6.4954997010573798</v>
      </c>
      <c r="J344" s="43">
        <v>6.4954997010573798</v>
      </c>
      <c r="K344" s="27">
        <v>6.3</v>
      </c>
      <c r="M344" s="50">
        <v>126</v>
      </c>
      <c r="N344" s="43">
        <v>5.7886945309119886</v>
      </c>
      <c r="O344" s="27">
        <v>5.7886945309119886</v>
      </c>
      <c r="P344" s="44">
        <v>6.3</v>
      </c>
      <c r="Q344" s="57"/>
      <c r="R344" s="50">
        <v>126</v>
      </c>
      <c r="S344" s="2">
        <v>6.4954997010573798</v>
      </c>
      <c r="T344" s="2">
        <v>6.4954997010573798</v>
      </c>
      <c r="U344" s="52">
        <v>6.3</v>
      </c>
      <c r="W344" s="50">
        <v>126</v>
      </c>
      <c r="X344" s="43">
        <v>3.8687538382025637</v>
      </c>
      <c r="Y344" s="43">
        <v>3.8687538382025637</v>
      </c>
      <c r="Z344" s="43">
        <v>6.3</v>
      </c>
    </row>
    <row r="345" spans="2:26" x14ac:dyDescent="0.3">
      <c r="B345" s="50">
        <f t="shared" si="11"/>
        <v>127</v>
      </c>
      <c r="C345" s="43">
        <v>4.9000000000000004</v>
      </c>
      <c r="D345" s="11">
        <v>5.8578791778935626</v>
      </c>
      <c r="E345" s="47">
        <f t="shared" si="10"/>
        <v>12.740000000000002</v>
      </c>
      <c r="F345" s="56">
        <v>0</v>
      </c>
      <c r="G345" s="56"/>
      <c r="H345" s="50">
        <v>127</v>
      </c>
      <c r="I345" s="43">
        <v>3.9421532158005728</v>
      </c>
      <c r="J345" s="43">
        <v>3.9421532158005728</v>
      </c>
      <c r="K345" s="27">
        <v>4.9000000000000004</v>
      </c>
      <c r="M345" s="50">
        <v>127</v>
      </c>
      <c r="N345" s="43">
        <v>4.7625372204908283</v>
      </c>
      <c r="O345" s="27">
        <v>4.7625372204908283</v>
      </c>
      <c r="P345" s="44">
        <v>4.9000000000000004</v>
      </c>
      <c r="Q345" s="57"/>
      <c r="R345" s="50">
        <v>127</v>
      </c>
      <c r="S345" s="2">
        <v>3.80507110853247</v>
      </c>
      <c r="T345" s="2">
        <v>3.80507110853247</v>
      </c>
      <c r="U345" s="52">
        <v>4.9000000000000004</v>
      </c>
      <c r="W345" s="50">
        <v>127</v>
      </c>
      <c r="X345" s="43">
        <v>5.5412921419200005</v>
      </c>
      <c r="Y345" s="43">
        <v>5.5412921419200005</v>
      </c>
      <c r="Z345" s="43">
        <v>4.9000000000000004</v>
      </c>
    </row>
    <row r="346" spans="2:26" x14ac:dyDescent="0.3">
      <c r="B346" s="50">
        <f t="shared" si="11"/>
        <v>128</v>
      </c>
      <c r="C346" s="43">
        <v>3.9</v>
      </c>
      <c r="D346" s="11">
        <v>6.6174627076857089</v>
      </c>
      <c r="E346" s="47">
        <f t="shared" si="10"/>
        <v>10.14</v>
      </c>
      <c r="F346" s="56">
        <v>0</v>
      </c>
      <c r="G346" s="56"/>
      <c r="H346" s="50">
        <v>128</v>
      </c>
      <c r="I346" s="43">
        <v>6.5393320175434155</v>
      </c>
      <c r="J346" s="43">
        <v>6.5393320175434155</v>
      </c>
      <c r="K346" s="27">
        <v>3.9</v>
      </c>
      <c r="M346" s="50">
        <v>128</v>
      </c>
      <c r="N346" s="43">
        <v>6.5393320175434155</v>
      </c>
      <c r="O346" s="27">
        <v>6.5393320175434155</v>
      </c>
      <c r="P346" s="44">
        <v>3.9</v>
      </c>
      <c r="Q346" s="57"/>
      <c r="R346" s="50">
        <v>128</v>
      </c>
      <c r="S346" s="2">
        <v>4.9152811897882689</v>
      </c>
      <c r="T346" s="2">
        <v>4.9152811897882689</v>
      </c>
      <c r="U346" s="52">
        <v>3.9</v>
      </c>
      <c r="W346" s="50">
        <v>128</v>
      </c>
      <c r="X346" s="43">
        <v>6.1420833088852316</v>
      </c>
      <c r="Y346" s="43">
        <v>6.1420833088852316</v>
      </c>
      <c r="Z346" s="43">
        <v>3.9</v>
      </c>
    </row>
    <row r="347" spans="2:26" x14ac:dyDescent="0.3">
      <c r="B347" s="50">
        <f t="shared" si="11"/>
        <v>129</v>
      </c>
      <c r="C347" s="43">
        <v>4.3</v>
      </c>
      <c r="D347" s="11">
        <v>5.268000373545255</v>
      </c>
      <c r="E347" s="47">
        <f t="shared" si="10"/>
        <v>11.18</v>
      </c>
      <c r="F347" s="56">
        <v>0</v>
      </c>
      <c r="G347" s="56"/>
      <c r="H347" s="50">
        <v>129</v>
      </c>
      <c r="I347" s="43">
        <v>4.6903731291274005</v>
      </c>
      <c r="J347" s="43">
        <v>4.6903731291274005</v>
      </c>
      <c r="K347" s="27">
        <v>4.3</v>
      </c>
      <c r="M347" s="50">
        <v>129</v>
      </c>
      <c r="N347" s="43">
        <v>4.5569594916879046</v>
      </c>
      <c r="O347" s="27">
        <v>4.5569594916879046</v>
      </c>
      <c r="P347" s="44">
        <v>4.3</v>
      </c>
      <c r="Q347" s="57"/>
      <c r="R347" s="50">
        <v>129</v>
      </c>
      <c r="S347" s="2">
        <v>5.4263741355672837</v>
      </c>
      <c r="T347" s="2">
        <v>5.4263741355672837</v>
      </c>
      <c r="U347" s="52">
        <v>4.3</v>
      </c>
      <c r="W347" s="50">
        <v>129</v>
      </c>
      <c r="X347" s="43">
        <v>5.7561161059617474</v>
      </c>
      <c r="Y347" s="43">
        <v>5.7561161059617474</v>
      </c>
      <c r="Z347" s="43">
        <v>4.3</v>
      </c>
    </row>
    <row r="348" spans="2:26" x14ac:dyDescent="0.3">
      <c r="B348" s="50">
        <f t="shared" si="11"/>
        <v>130</v>
      </c>
      <c r="C348" s="43">
        <v>5.2</v>
      </c>
      <c r="D348" s="11">
        <v>4.3031546474611524</v>
      </c>
      <c r="E348" s="47">
        <f t="shared" si="10"/>
        <v>13.520000000000001</v>
      </c>
      <c r="F348" s="56">
        <v>0</v>
      </c>
      <c r="G348" s="56"/>
      <c r="H348" s="50">
        <v>130</v>
      </c>
      <c r="I348" s="43">
        <v>4.0635165512268427</v>
      </c>
      <c r="J348" s="43">
        <v>4.0635165512268427</v>
      </c>
      <c r="K348" s="27">
        <v>5.2</v>
      </c>
      <c r="M348" s="50">
        <v>130</v>
      </c>
      <c r="N348" s="43">
        <v>3.9898688317071174</v>
      </c>
      <c r="O348" s="27">
        <v>3.9898688317071174</v>
      </c>
      <c r="P348" s="44">
        <v>5.2</v>
      </c>
      <c r="Q348" s="57"/>
      <c r="R348" s="50">
        <v>130</v>
      </c>
      <c r="S348" s="2">
        <v>4.0635165512268427</v>
      </c>
      <c r="T348" s="2">
        <v>4.0635165512268427</v>
      </c>
      <c r="U348" s="52">
        <v>5.2</v>
      </c>
      <c r="W348" s="50">
        <v>130</v>
      </c>
      <c r="X348" s="43">
        <v>6.5743282561438141</v>
      </c>
      <c r="Y348" s="43">
        <v>6.5743282561438141</v>
      </c>
      <c r="Z348" s="43">
        <v>5.2</v>
      </c>
    </row>
    <row r="349" spans="2:26" x14ac:dyDescent="0.3">
      <c r="B349" s="50">
        <f t="shared" si="11"/>
        <v>131</v>
      </c>
      <c r="C349" s="43">
        <v>2.7</v>
      </c>
      <c r="D349" s="11">
        <v>5.3445294542770618</v>
      </c>
      <c r="E349" s="47">
        <f t="shared" si="10"/>
        <v>7.0200000000000005</v>
      </c>
      <c r="F349" s="56">
        <v>0</v>
      </c>
      <c r="G349" s="56"/>
      <c r="H349" s="50">
        <v>131</v>
      </c>
      <c r="I349" s="43">
        <v>4.1239447729934744</v>
      </c>
      <c r="J349" s="43">
        <v>4.1239447729934744</v>
      </c>
      <c r="K349" s="27">
        <v>2.7</v>
      </c>
      <c r="M349" s="50">
        <v>131</v>
      </c>
      <c r="N349" s="43">
        <v>5.2367045452355701</v>
      </c>
      <c r="O349" s="27">
        <v>5.2367045452355701</v>
      </c>
      <c r="P349" s="44">
        <v>2.7</v>
      </c>
      <c r="Q349" s="57"/>
      <c r="R349" s="50">
        <v>131</v>
      </c>
      <c r="S349" s="2">
        <v>3.7135509505632109</v>
      </c>
      <c r="T349" s="2">
        <v>3.7135509505632109</v>
      </c>
      <c r="U349" s="52">
        <v>2.7</v>
      </c>
      <c r="W349" s="50">
        <v>131</v>
      </c>
      <c r="X349" s="43">
        <v>4.1227054644301351</v>
      </c>
      <c r="Y349" s="43">
        <v>4.1227054644301351</v>
      </c>
      <c r="Z349" s="43">
        <v>2.7</v>
      </c>
    </row>
    <row r="350" spans="2:26" x14ac:dyDescent="0.3">
      <c r="B350" s="50">
        <f t="shared" si="11"/>
        <v>132</v>
      </c>
      <c r="C350" s="43">
        <v>5.2</v>
      </c>
      <c r="D350" s="11">
        <v>3.6930822111688015</v>
      </c>
      <c r="E350" s="47">
        <f t="shared" si="10"/>
        <v>13.520000000000001</v>
      </c>
      <c r="F350" s="56">
        <v>0</v>
      </c>
      <c r="G350" s="56"/>
      <c r="H350" s="50">
        <v>132</v>
      </c>
      <c r="I350" s="43">
        <v>3.2332784688310303</v>
      </c>
      <c r="J350" s="43">
        <v>3.2332784688310303</v>
      </c>
      <c r="K350" s="27">
        <v>5.2</v>
      </c>
      <c r="M350" s="50">
        <v>132</v>
      </c>
      <c r="N350" s="43">
        <v>3.3945101165599851</v>
      </c>
      <c r="O350" s="27">
        <v>3.3945101165599851</v>
      </c>
      <c r="P350" s="44">
        <v>5.2</v>
      </c>
      <c r="Q350" s="57"/>
      <c r="R350" s="50">
        <v>132</v>
      </c>
      <c r="S350" s="2">
        <v>4.8062409675700808</v>
      </c>
      <c r="T350" s="2">
        <v>4.8062409675700808</v>
      </c>
      <c r="U350" s="52">
        <v>5.2</v>
      </c>
      <c r="W350" s="50">
        <v>132</v>
      </c>
      <c r="X350" s="43">
        <v>3.2215976866136637</v>
      </c>
      <c r="Y350" s="43">
        <v>3.2215976866136637</v>
      </c>
      <c r="Z350" s="43">
        <v>5.2</v>
      </c>
    </row>
    <row r="351" spans="2:26" x14ac:dyDescent="0.3">
      <c r="B351" s="50">
        <f t="shared" si="11"/>
        <v>133</v>
      </c>
      <c r="C351" s="43">
        <v>5</v>
      </c>
      <c r="D351" s="11">
        <v>4.0683233213611505</v>
      </c>
      <c r="E351" s="47">
        <f t="shared" si="10"/>
        <v>13</v>
      </c>
      <c r="F351" s="56">
        <v>0</v>
      </c>
      <c r="G351" s="56"/>
      <c r="H351" s="50">
        <v>133</v>
      </c>
      <c r="I351" s="43">
        <v>2.9100830007768419</v>
      </c>
      <c r="J351" s="43">
        <v>2.9100830007768419</v>
      </c>
      <c r="K351" s="27">
        <v>5</v>
      </c>
      <c r="M351" s="50">
        <v>133</v>
      </c>
      <c r="N351" s="43">
        <v>4.1790310224794398</v>
      </c>
      <c r="O351" s="27">
        <v>4.1790310224794398</v>
      </c>
      <c r="P351" s="44">
        <v>5</v>
      </c>
      <c r="Q351" s="57"/>
      <c r="R351" s="50">
        <v>133</v>
      </c>
      <c r="S351" s="2">
        <v>4.5764641126888668</v>
      </c>
      <c r="T351" s="2">
        <v>4.5764641126888668</v>
      </c>
      <c r="U351" s="52">
        <v>5</v>
      </c>
      <c r="W351" s="50">
        <v>133</v>
      </c>
      <c r="X351" s="43">
        <v>2.8059832132372584</v>
      </c>
      <c r="Y351" s="43">
        <v>2.8059832132372584</v>
      </c>
      <c r="Z351" s="43">
        <v>5</v>
      </c>
    </row>
    <row r="352" spans="2:26" x14ac:dyDescent="0.3">
      <c r="B352" s="50">
        <f t="shared" si="11"/>
        <v>134</v>
      </c>
      <c r="C352" s="43">
        <v>4.8</v>
      </c>
      <c r="D352" s="11">
        <v>2.9067922546072684</v>
      </c>
      <c r="E352" s="47">
        <f t="shared" si="10"/>
        <v>12.48</v>
      </c>
      <c r="F352" s="56">
        <v>0</v>
      </c>
      <c r="G352" s="56"/>
      <c r="H352" s="50">
        <v>134</v>
      </c>
      <c r="I352" s="43">
        <v>3.2396090841473177</v>
      </c>
      <c r="J352" s="43">
        <v>3.2396090841473177</v>
      </c>
      <c r="K352" s="27">
        <v>4.8</v>
      </c>
      <c r="M352" s="50">
        <v>134</v>
      </c>
      <c r="N352" s="43">
        <v>3.2396090841473177</v>
      </c>
      <c r="O352" s="27">
        <v>3.2396090841473177</v>
      </c>
      <c r="P352" s="44">
        <v>4.8</v>
      </c>
      <c r="Q352" s="57"/>
      <c r="R352" s="50">
        <v>134</v>
      </c>
      <c r="S352" s="2">
        <v>3.2396090841473177</v>
      </c>
      <c r="T352" s="2">
        <v>3.2396090841473177</v>
      </c>
      <c r="U352" s="52">
        <v>4.8</v>
      </c>
      <c r="W352" s="50">
        <v>134</v>
      </c>
      <c r="X352" s="43">
        <v>3.8636863032752324</v>
      </c>
      <c r="Y352" s="43">
        <v>3.8636863032752324</v>
      </c>
      <c r="Z352" s="43">
        <v>4.8</v>
      </c>
    </row>
    <row r="353" spans="2:26" x14ac:dyDescent="0.3">
      <c r="B353" s="50">
        <f t="shared" si="11"/>
        <v>135</v>
      </c>
      <c r="C353" s="43">
        <v>5.2</v>
      </c>
      <c r="D353" s="11">
        <v>4.1115665328824056</v>
      </c>
      <c r="E353" s="47">
        <f t="shared" si="10"/>
        <v>13.520000000000001</v>
      </c>
      <c r="F353" s="56">
        <v>0</v>
      </c>
      <c r="G353" s="56"/>
      <c r="H353" s="50">
        <v>135</v>
      </c>
      <c r="I353" s="43">
        <v>3.2606613574399042</v>
      </c>
      <c r="J353" s="43">
        <v>3.2606613574399042</v>
      </c>
      <c r="K353" s="27">
        <v>5.2</v>
      </c>
      <c r="M353" s="50">
        <v>135</v>
      </c>
      <c r="N353" s="43">
        <v>3.350363526948005</v>
      </c>
      <c r="O353" s="27">
        <v>3.350363526948005</v>
      </c>
      <c r="P353" s="44">
        <v>5.2</v>
      </c>
      <c r="Q353" s="57"/>
      <c r="R353" s="50">
        <v>135</v>
      </c>
      <c r="S353" s="2">
        <v>3.350363526948005</v>
      </c>
      <c r="T353" s="2">
        <v>3.350363526948005</v>
      </c>
      <c r="U353" s="52">
        <v>5.2</v>
      </c>
      <c r="W353" s="50">
        <v>135</v>
      </c>
      <c r="X353" s="43">
        <v>4.2892244007174201</v>
      </c>
      <c r="Y353" s="43">
        <v>4.2892244007174201</v>
      </c>
      <c r="Z353" s="43">
        <v>5.2</v>
      </c>
    </row>
    <row r="354" spans="2:26" x14ac:dyDescent="0.3">
      <c r="B354" s="50">
        <f t="shared" si="11"/>
        <v>136</v>
      </c>
      <c r="C354" s="43">
        <v>4.9000000000000004</v>
      </c>
      <c r="D354" s="11">
        <v>5.7116248338871758</v>
      </c>
      <c r="E354" s="47">
        <f t="shared" si="10"/>
        <v>12.740000000000002</v>
      </c>
      <c r="F354" s="56">
        <v>0</v>
      </c>
      <c r="G354" s="56"/>
      <c r="H354" s="50">
        <v>136</v>
      </c>
      <c r="I354" s="43">
        <v>5.3251537258880415</v>
      </c>
      <c r="J354" s="43">
        <v>5.3251537258880415</v>
      </c>
      <c r="K354" s="27">
        <v>4.9000000000000004</v>
      </c>
      <c r="M354" s="50">
        <v>136</v>
      </c>
      <c r="N354" s="43">
        <v>4.6147436225604208</v>
      </c>
      <c r="O354" s="27">
        <v>4.6147436225604208</v>
      </c>
      <c r="P354" s="44">
        <v>4.9000000000000004</v>
      </c>
      <c r="Q354" s="57"/>
      <c r="R354" s="50">
        <v>136</v>
      </c>
      <c r="S354" s="2">
        <v>3.9017615745747487</v>
      </c>
      <c r="T354" s="2">
        <v>3.9017615745747487</v>
      </c>
      <c r="U354" s="52">
        <v>4.9000000000000004</v>
      </c>
      <c r="W354" s="50">
        <v>136</v>
      </c>
      <c r="X354" s="43">
        <v>6.2435219038496799</v>
      </c>
      <c r="Y354" s="43">
        <v>6.2435219038496799</v>
      </c>
      <c r="Z354" s="43">
        <v>4.9000000000000004</v>
      </c>
    </row>
    <row r="355" spans="2:26" x14ac:dyDescent="0.3">
      <c r="B355" s="50">
        <f t="shared" si="11"/>
        <v>137</v>
      </c>
      <c r="C355" s="43">
        <v>5</v>
      </c>
      <c r="D355" s="11">
        <v>3.8914452498689909</v>
      </c>
      <c r="E355" s="47">
        <f t="shared" si="10"/>
        <v>13</v>
      </c>
      <c r="F355" s="56">
        <v>0</v>
      </c>
      <c r="G355" s="56"/>
      <c r="H355" s="50">
        <v>137</v>
      </c>
      <c r="I355" s="43">
        <v>4.1133086525967997</v>
      </c>
      <c r="J355" s="43">
        <v>4.1133086525967997</v>
      </c>
      <c r="K355" s="27">
        <v>5</v>
      </c>
      <c r="M355" s="50">
        <v>137</v>
      </c>
      <c r="N355" s="43">
        <v>4.1537704375026099</v>
      </c>
      <c r="O355" s="27">
        <v>4.1537704375026099</v>
      </c>
      <c r="P355" s="44">
        <v>5</v>
      </c>
      <c r="Q355" s="57"/>
      <c r="R355" s="50">
        <v>137</v>
      </c>
      <c r="S355" s="2">
        <v>4.1133086525967997</v>
      </c>
      <c r="T355" s="2">
        <v>4.1133086525967997</v>
      </c>
      <c r="U355" s="52">
        <v>5</v>
      </c>
      <c r="W355" s="50">
        <v>137</v>
      </c>
      <c r="X355" s="43">
        <v>4.1527466558260411</v>
      </c>
      <c r="Y355" s="43">
        <v>4.1527466558260411</v>
      </c>
      <c r="Z355" s="43">
        <v>5</v>
      </c>
    </row>
    <row r="356" spans="2:26" x14ac:dyDescent="0.3">
      <c r="B356" s="50">
        <f t="shared" si="11"/>
        <v>138</v>
      </c>
      <c r="C356" s="43">
        <v>3.8</v>
      </c>
      <c r="D356" s="11">
        <v>5.5788360550316032</v>
      </c>
      <c r="E356" s="47">
        <f t="shared" si="10"/>
        <v>9.879999999999999</v>
      </c>
      <c r="F356" s="56">
        <v>0</v>
      </c>
      <c r="G356" s="56"/>
      <c r="H356" s="50">
        <v>138</v>
      </c>
      <c r="I356" s="43">
        <v>6.4171206246045198</v>
      </c>
      <c r="J356" s="43">
        <v>6.4171206246045198</v>
      </c>
      <c r="K356" s="27">
        <v>3.8</v>
      </c>
      <c r="M356" s="50">
        <v>138</v>
      </c>
      <c r="N356" s="43">
        <v>7.5166073619285685</v>
      </c>
      <c r="O356" s="27">
        <v>7.5166073619285685</v>
      </c>
      <c r="P356" s="44">
        <v>3.8</v>
      </c>
      <c r="Q356" s="57"/>
      <c r="R356" s="50">
        <v>138</v>
      </c>
      <c r="S356" s="2">
        <v>6.4171206246045198</v>
      </c>
      <c r="T356" s="2">
        <v>6.4171206246045198</v>
      </c>
      <c r="U356" s="52">
        <v>3.8</v>
      </c>
      <c r="W356" s="50">
        <v>138</v>
      </c>
      <c r="X356" s="43">
        <v>7.51642504820743</v>
      </c>
      <c r="Y356" s="43">
        <v>7.51642504820743</v>
      </c>
      <c r="Z356" s="43">
        <v>3.8</v>
      </c>
    </row>
    <row r="357" spans="2:26" x14ac:dyDescent="0.3">
      <c r="B357" s="50">
        <f t="shared" si="11"/>
        <v>139</v>
      </c>
      <c r="C357" s="43">
        <v>5.9</v>
      </c>
      <c r="D357" s="11">
        <v>4.2443451471947382</v>
      </c>
      <c r="E357" s="47">
        <f t="shared" si="10"/>
        <v>15.340000000000002</v>
      </c>
      <c r="F357" s="56">
        <v>0</v>
      </c>
      <c r="G357" s="56"/>
      <c r="H357" s="50">
        <v>139</v>
      </c>
      <c r="I357" s="43">
        <v>6.566517671125907</v>
      </c>
      <c r="J357" s="43">
        <v>6.566517671125907</v>
      </c>
      <c r="K357" s="27">
        <v>5.9</v>
      </c>
      <c r="M357" s="50">
        <v>139</v>
      </c>
      <c r="N357" s="43">
        <v>6.1669729007240806</v>
      </c>
      <c r="O357" s="27">
        <v>6.1669729007240806</v>
      </c>
      <c r="P357" s="44">
        <v>5.9</v>
      </c>
      <c r="Q357" s="57"/>
      <c r="R357" s="50">
        <v>139</v>
      </c>
      <c r="S357" s="2">
        <v>6.9083781582290928</v>
      </c>
      <c r="T357" s="2">
        <v>6.9083781582290928</v>
      </c>
      <c r="U357" s="52">
        <v>5.9</v>
      </c>
      <c r="W357" s="50">
        <v>139</v>
      </c>
      <c r="X357" s="43">
        <v>6.455120603075124</v>
      </c>
      <c r="Y357" s="43">
        <v>6.455120603075124</v>
      </c>
      <c r="Z357" s="43">
        <v>5.9</v>
      </c>
    </row>
    <row r="358" spans="2:26" x14ac:dyDescent="0.3">
      <c r="B358" s="50">
        <f t="shared" si="11"/>
        <v>140</v>
      </c>
      <c r="C358" s="43">
        <v>5</v>
      </c>
      <c r="D358" s="11">
        <v>8.056298707774932</v>
      </c>
      <c r="E358" s="47">
        <f t="shared" si="10"/>
        <v>13</v>
      </c>
      <c r="F358" s="56">
        <v>0</v>
      </c>
      <c r="G358" s="56"/>
      <c r="H358" s="50">
        <v>140</v>
      </c>
      <c r="I358" s="43">
        <v>8.4997223582559069</v>
      </c>
      <c r="J358" s="43">
        <v>8.4997223582559069</v>
      </c>
      <c r="K358" s="27">
        <v>5</v>
      </c>
      <c r="M358" s="50">
        <v>140</v>
      </c>
      <c r="N358" s="43">
        <v>8.4997223582559069</v>
      </c>
      <c r="O358" s="27">
        <v>8.4997223582559069</v>
      </c>
      <c r="P358" s="44">
        <v>5</v>
      </c>
      <c r="Q358" s="57"/>
      <c r="R358" s="50">
        <v>140</v>
      </c>
      <c r="S358" s="2">
        <v>10.819198884084273</v>
      </c>
      <c r="T358" s="2">
        <v>10.819198884084273</v>
      </c>
      <c r="U358" s="52">
        <v>5</v>
      </c>
      <c r="W358" s="50">
        <v>140</v>
      </c>
      <c r="X358" s="43">
        <v>10.202857518869626</v>
      </c>
      <c r="Y358" s="43">
        <v>10.202857518869626</v>
      </c>
      <c r="Z358" s="43">
        <v>5</v>
      </c>
    </row>
    <row r="359" spans="2:26" x14ac:dyDescent="0.3">
      <c r="B359" s="50">
        <f t="shared" si="11"/>
        <v>141</v>
      </c>
      <c r="C359" s="43">
        <v>6.6</v>
      </c>
      <c r="D359" s="11">
        <v>9.4584134367986898</v>
      </c>
      <c r="E359" s="47">
        <f t="shared" si="10"/>
        <v>17.16</v>
      </c>
      <c r="F359" s="56">
        <v>0</v>
      </c>
      <c r="G359" s="56"/>
      <c r="H359" s="50">
        <v>141</v>
      </c>
      <c r="I359" s="43">
        <v>12.204190330796814</v>
      </c>
      <c r="J359" s="43">
        <v>12.204190330796814</v>
      </c>
      <c r="K359" s="27">
        <v>6.6</v>
      </c>
      <c r="M359" s="50">
        <v>141</v>
      </c>
      <c r="N359" s="43">
        <v>11.822709730741353</v>
      </c>
      <c r="O359" s="27">
        <v>11.822709730741353</v>
      </c>
      <c r="P359" s="44">
        <v>6.6</v>
      </c>
      <c r="Q359" s="57"/>
      <c r="R359" s="50">
        <v>141</v>
      </c>
      <c r="S359" s="2">
        <v>12.935669429539159</v>
      </c>
      <c r="T359" s="2">
        <v>12.935669429539159</v>
      </c>
      <c r="U359" s="52">
        <v>6.6</v>
      </c>
      <c r="W359" s="50">
        <v>141</v>
      </c>
      <c r="X359" s="43">
        <v>11.825228956300235</v>
      </c>
      <c r="Y359" s="43">
        <v>11.825228956300235</v>
      </c>
      <c r="Z359" s="43">
        <v>6.6</v>
      </c>
    </row>
    <row r="360" spans="2:26" x14ac:dyDescent="0.3">
      <c r="B360" s="50">
        <f t="shared" si="11"/>
        <v>142</v>
      </c>
      <c r="C360" s="43">
        <v>6.9</v>
      </c>
      <c r="D360" s="11">
        <v>9.7835367897900785</v>
      </c>
      <c r="E360" s="47">
        <f t="shared" si="10"/>
        <v>17.940000000000001</v>
      </c>
      <c r="F360" s="56">
        <v>0</v>
      </c>
      <c r="G360" s="56"/>
      <c r="H360" s="50">
        <v>142</v>
      </c>
      <c r="I360" s="43">
        <v>9.0009762058208178</v>
      </c>
      <c r="J360" s="43">
        <v>9.0009762058208178</v>
      </c>
      <c r="K360" s="27">
        <v>6.9</v>
      </c>
      <c r="M360" s="50">
        <v>142</v>
      </c>
      <c r="N360" s="43">
        <v>7.5049207739169557</v>
      </c>
      <c r="O360" s="27">
        <v>7.5049207739169557</v>
      </c>
      <c r="P360" s="44">
        <v>6.9</v>
      </c>
      <c r="Q360" s="57"/>
      <c r="R360" s="50">
        <v>142</v>
      </c>
      <c r="S360" s="2">
        <v>9.0009762058208178</v>
      </c>
      <c r="T360" s="2">
        <v>9.0009762058208178</v>
      </c>
      <c r="U360" s="52">
        <v>6.9</v>
      </c>
      <c r="W360" s="50">
        <v>142</v>
      </c>
      <c r="X360" s="43">
        <v>9.0009762058208178</v>
      </c>
      <c r="Y360" s="43">
        <v>9.0009762058208178</v>
      </c>
      <c r="Z360" s="43">
        <v>6.9</v>
      </c>
    </row>
    <row r="361" spans="2:26" x14ac:dyDescent="0.3">
      <c r="B361" s="50">
        <f t="shared" si="11"/>
        <v>143</v>
      </c>
      <c r="C361" s="43">
        <v>6.2</v>
      </c>
      <c r="D361" s="11">
        <v>7.502448058687273</v>
      </c>
      <c r="E361" s="47">
        <f t="shared" si="10"/>
        <v>16.12</v>
      </c>
      <c r="F361" s="56">
        <v>0</v>
      </c>
      <c r="G361" s="56"/>
      <c r="H361" s="50">
        <v>143</v>
      </c>
      <c r="I361" s="43">
        <v>7.7698267170286606</v>
      </c>
      <c r="J361" s="43">
        <v>7.7698267170286606</v>
      </c>
      <c r="K361" s="27">
        <v>6.2</v>
      </c>
      <c r="M361" s="50">
        <v>143</v>
      </c>
      <c r="N361" s="43">
        <v>7.0576508813187013</v>
      </c>
      <c r="O361" s="27">
        <v>7.0576508813187013</v>
      </c>
      <c r="P361" s="44">
        <v>6.2</v>
      </c>
      <c r="Q361" s="57"/>
      <c r="R361" s="50">
        <v>143</v>
      </c>
      <c r="S361" s="2">
        <v>8.6331798126799661</v>
      </c>
      <c r="T361" s="2">
        <v>8.6331798126799661</v>
      </c>
      <c r="U361" s="52">
        <v>6.2</v>
      </c>
      <c r="W361" s="50">
        <v>143</v>
      </c>
      <c r="X361" s="43">
        <v>8.6331798126799661</v>
      </c>
      <c r="Y361" s="43">
        <v>8.6331798126799661</v>
      </c>
      <c r="Z361" s="43">
        <v>6.2</v>
      </c>
    </row>
    <row r="362" spans="2:26" x14ac:dyDescent="0.3">
      <c r="B362" s="50">
        <f t="shared" si="11"/>
        <v>144</v>
      </c>
      <c r="C362" s="43">
        <v>6</v>
      </c>
      <c r="D362" s="11">
        <v>6.3793205327884541</v>
      </c>
      <c r="E362" s="47">
        <f t="shared" si="10"/>
        <v>15.600000000000001</v>
      </c>
      <c r="F362" s="56">
        <v>0</v>
      </c>
      <c r="G362" s="56"/>
      <c r="H362" s="50">
        <v>144</v>
      </c>
      <c r="I362" s="43">
        <v>5.7087186788703379</v>
      </c>
      <c r="J362" s="43">
        <v>5.7087186788703379</v>
      </c>
      <c r="K362" s="27">
        <v>6</v>
      </c>
      <c r="M362" s="50">
        <v>144</v>
      </c>
      <c r="N362" s="43">
        <v>6.558026621402977</v>
      </c>
      <c r="O362" s="27">
        <v>6.558026621402977</v>
      </c>
      <c r="P362" s="44">
        <v>6</v>
      </c>
      <c r="Q362" s="57"/>
      <c r="R362" s="50">
        <v>144</v>
      </c>
      <c r="S362" s="2">
        <v>6.1561310374943341</v>
      </c>
      <c r="T362" s="2">
        <v>6.1561310374943341</v>
      </c>
      <c r="U362" s="52">
        <v>6</v>
      </c>
      <c r="W362" s="50">
        <v>144</v>
      </c>
      <c r="X362" s="43">
        <v>6.1561310374943341</v>
      </c>
      <c r="Y362" s="43">
        <v>6.1561310374943341</v>
      </c>
      <c r="Z362" s="43">
        <v>6</v>
      </c>
    </row>
    <row r="363" spans="2:26" x14ac:dyDescent="0.3">
      <c r="B363" s="50">
        <f t="shared" si="11"/>
        <v>145</v>
      </c>
      <c r="C363" s="43">
        <v>5.3</v>
      </c>
      <c r="D363" s="11">
        <v>5.4931993390844545</v>
      </c>
      <c r="E363" s="47">
        <f t="shared" si="10"/>
        <v>13.78</v>
      </c>
      <c r="F363" s="56">
        <v>0</v>
      </c>
      <c r="G363" s="56"/>
      <c r="H363" s="50">
        <v>145</v>
      </c>
      <c r="I363" s="43">
        <v>5.5851216183768795</v>
      </c>
      <c r="J363" s="43">
        <v>5.5851216183768795</v>
      </c>
      <c r="K363" s="27">
        <v>5.3</v>
      </c>
      <c r="M363" s="50">
        <v>145</v>
      </c>
      <c r="N363" s="43">
        <v>5.1432553168256554</v>
      </c>
      <c r="O363" s="27">
        <v>5.1432553168256554</v>
      </c>
      <c r="P363" s="44">
        <v>5.3</v>
      </c>
      <c r="Q363" s="57"/>
      <c r="R363" s="50">
        <v>145</v>
      </c>
      <c r="S363" s="2">
        <v>5.1432553168256554</v>
      </c>
      <c r="T363" s="2">
        <v>5.1432553168256554</v>
      </c>
      <c r="U363" s="52">
        <v>5.3</v>
      </c>
      <c r="W363" s="50">
        <v>145</v>
      </c>
      <c r="X363" s="43">
        <v>6.2819762843379081</v>
      </c>
      <c r="Y363" s="43">
        <v>6.2819762843379081</v>
      </c>
      <c r="Z363" s="43">
        <v>5.3</v>
      </c>
    </row>
    <row r="364" spans="2:26" x14ac:dyDescent="0.3">
      <c r="B364" s="50">
        <f t="shared" si="11"/>
        <v>146</v>
      </c>
      <c r="C364" s="43">
        <v>6.3</v>
      </c>
      <c r="D364" s="11">
        <v>5.1403985413189801</v>
      </c>
      <c r="E364" s="47">
        <f t="shared" si="10"/>
        <v>16.38</v>
      </c>
      <c r="F364" s="56">
        <v>0</v>
      </c>
      <c r="G364" s="56"/>
      <c r="H364" s="50">
        <v>146</v>
      </c>
      <c r="I364" s="43">
        <v>5.5952343334635231</v>
      </c>
      <c r="J364" s="43">
        <v>5.5952343334635231</v>
      </c>
      <c r="K364" s="27">
        <v>6.3</v>
      </c>
      <c r="M364" s="50">
        <v>146</v>
      </c>
      <c r="N364" s="43">
        <v>5.5952343334635231</v>
      </c>
      <c r="O364" s="27">
        <v>5.5952343334635231</v>
      </c>
      <c r="P364" s="44">
        <v>6.3</v>
      </c>
      <c r="Q364" s="57"/>
      <c r="R364" s="50">
        <v>146</v>
      </c>
      <c r="S364" s="2">
        <v>5.5952343334635231</v>
      </c>
      <c r="T364" s="2">
        <v>5.5952343334635231</v>
      </c>
      <c r="U364" s="52">
        <v>6.3</v>
      </c>
      <c r="W364" s="50">
        <v>146</v>
      </c>
      <c r="X364" s="43">
        <v>7.0132890191245787</v>
      </c>
      <c r="Y364" s="43">
        <v>7.0132890191245787</v>
      </c>
      <c r="Z364" s="43">
        <v>6.3</v>
      </c>
    </row>
    <row r="365" spans="2:26" x14ac:dyDescent="0.3">
      <c r="B365" s="50">
        <f t="shared" si="11"/>
        <v>147</v>
      </c>
      <c r="C365" s="43">
        <v>6.5</v>
      </c>
      <c r="D365" s="11">
        <v>4.4430360506777493</v>
      </c>
      <c r="E365" s="47">
        <f t="shared" si="10"/>
        <v>16.900000000000002</v>
      </c>
      <c r="F365" s="56">
        <v>0</v>
      </c>
      <c r="G365" s="56"/>
      <c r="H365" s="50">
        <v>147</v>
      </c>
      <c r="I365" s="43">
        <v>4.570845203317182</v>
      </c>
      <c r="J365" s="43">
        <v>4.570845203317182</v>
      </c>
      <c r="K365" s="27">
        <v>6.5</v>
      </c>
      <c r="M365" s="50">
        <v>147</v>
      </c>
      <c r="N365" s="43">
        <v>5.3749224428112345</v>
      </c>
      <c r="O365" s="27">
        <v>5.3749224428112345</v>
      </c>
      <c r="P365" s="44">
        <v>6.5</v>
      </c>
      <c r="Q365" s="57"/>
      <c r="R365" s="50">
        <v>147</v>
      </c>
      <c r="S365" s="2">
        <v>5.3749224428112345</v>
      </c>
      <c r="T365" s="2">
        <v>5.3749224428112345</v>
      </c>
      <c r="U365" s="52">
        <v>6.5</v>
      </c>
      <c r="W365" s="50">
        <v>147</v>
      </c>
      <c r="X365" s="43">
        <v>4.1190661341706472</v>
      </c>
      <c r="Y365" s="43">
        <v>4.1190661341706472</v>
      </c>
      <c r="Z365" s="43">
        <v>6.5</v>
      </c>
    </row>
    <row r="366" spans="2:26" x14ac:dyDescent="0.3">
      <c r="B366" s="50">
        <f t="shared" si="11"/>
        <v>148</v>
      </c>
      <c r="C366" s="43">
        <v>5.8</v>
      </c>
      <c r="D366" s="11">
        <v>4.5689342494298337</v>
      </c>
      <c r="E366" s="47">
        <f t="shared" si="10"/>
        <v>15.08</v>
      </c>
      <c r="F366" s="56">
        <v>0</v>
      </c>
      <c r="G366" s="56"/>
      <c r="H366" s="50">
        <v>148</v>
      </c>
      <c r="I366" s="43">
        <v>5.8925913822232161</v>
      </c>
      <c r="J366" s="43">
        <v>5.8925913822232161</v>
      </c>
      <c r="K366" s="27">
        <v>5.8</v>
      </c>
      <c r="M366" s="50">
        <v>148</v>
      </c>
      <c r="N366" s="43">
        <v>5.1633749353803751</v>
      </c>
      <c r="O366" s="27">
        <v>5.1633749353803751</v>
      </c>
      <c r="P366" s="44">
        <v>5.8</v>
      </c>
      <c r="Q366" s="57"/>
      <c r="R366" s="50">
        <v>148</v>
      </c>
      <c r="S366" s="2">
        <v>5.4579763787871389</v>
      </c>
      <c r="T366" s="2">
        <v>5.4579763787871389</v>
      </c>
      <c r="U366" s="52">
        <v>5.8</v>
      </c>
      <c r="W366" s="50">
        <v>148</v>
      </c>
      <c r="X366" s="43">
        <v>6.0821245972720108</v>
      </c>
      <c r="Y366" s="43">
        <v>6.0821245972720108</v>
      </c>
      <c r="Z366" s="43">
        <v>5.8</v>
      </c>
    </row>
    <row r="367" spans="2:26" x14ac:dyDescent="0.3">
      <c r="B367" s="50">
        <f t="shared" si="11"/>
        <v>149</v>
      </c>
      <c r="C367" s="43">
        <v>6.2</v>
      </c>
      <c r="D367" s="11">
        <v>5.16148054195612</v>
      </c>
      <c r="E367" s="47">
        <f t="shared" si="10"/>
        <v>16.12</v>
      </c>
      <c r="F367" s="56">
        <v>0</v>
      </c>
      <c r="G367" s="56"/>
      <c r="H367" s="50">
        <v>149</v>
      </c>
      <c r="I367" s="43">
        <v>4.6126061470325155</v>
      </c>
      <c r="J367" s="43">
        <v>4.6126061470325155</v>
      </c>
      <c r="K367" s="27">
        <v>6.2</v>
      </c>
      <c r="M367" s="50">
        <v>149</v>
      </c>
      <c r="N367" s="43">
        <v>5.4873385874999725</v>
      </c>
      <c r="O367" s="27">
        <v>5.4873385874999725</v>
      </c>
      <c r="P367" s="44">
        <v>6.2</v>
      </c>
      <c r="Q367" s="57"/>
      <c r="R367" s="50">
        <v>149</v>
      </c>
      <c r="S367" s="2">
        <v>7.5098015677568606</v>
      </c>
      <c r="T367" s="2">
        <v>7.5098015677568606</v>
      </c>
      <c r="U367" s="52">
        <v>6.2</v>
      </c>
      <c r="W367" s="50">
        <v>149</v>
      </c>
      <c r="X367" s="43">
        <v>6.9885746544089962</v>
      </c>
      <c r="Y367" s="43">
        <v>6.9885746544089962</v>
      </c>
      <c r="Z367" s="43">
        <v>6.2</v>
      </c>
    </row>
    <row r="368" spans="2:26" x14ac:dyDescent="0.3">
      <c r="B368" s="50">
        <f t="shared" si="11"/>
        <v>150</v>
      </c>
      <c r="C368" s="43">
        <v>6.3</v>
      </c>
      <c r="D368" s="11">
        <v>5.1233871196538461</v>
      </c>
      <c r="E368" s="47">
        <f t="shared" si="10"/>
        <v>16.38</v>
      </c>
      <c r="F368" s="56">
        <v>0</v>
      </c>
      <c r="G368" s="56"/>
      <c r="H368" s="50">
        <v>150</v>
      </c>
      <c r="I368" s="43">
        <v>6.0250681250948723</v>
      </c>
      <c r="J368" s="43">
        <v>6.0250681250948723</v>
      </c>
      <c r="K368" s="27">
        <v>6.3</v>
      </c>
      <c r="M368" s="50">
        <v>150</v>
      </c>
      <c r="N368" s="43">
        <v>5.061924132433675</v>
      </c>
      <c r="O368" s="27">
        <v>5.061924132433675</v>
      </c>
      <c r="P368" s="44">
        <v>6.3</v>
      </c>
      <c r="Q368" s="57"/>
      <c r="R368" s="50">
        <v>150</v>
      </c>
      <c r="S368" s="2">
        <v>6.0250681250948723</v>
      </c>
      <c r="T368" s="2">
        <v>6.0250681250948723</v>
      </c>
      <c r="U368" s="52">
        <v>6.3</v>
      </c>
      <c r="W368" s="50">
        <v>150</v>
      </c>
      <c r="X368" s="43">
        <v>6.8963660119950694</v>
      </c>
      <c r="Y368" s="43">
        <v>6.8963660119950694</v>
      </c>
      <c r="Z368" s="43">
        <v>6.3</v>
      </c>
    </row>
    <row r="369" spans="2:26" x14ac:dyDescent="0.3">
      <c r="B369" s="50">
        <f t="shared" si="11"/>
        <v>151</v>
      </c>
      <c r="C369" s="43">
        <v>3.1</v>
      </c>
      <c r="D369" s="11">
        <v>4.8499880065103804</v>
      </c>
      <c r="E369" s="47">
        <f t="shared" si="10"/>
        <v>8.06</v>
      </c>
      <c r="F369" s="56">
        <v>0</v>
      </c>
      <c r="G369" s="56"/>
      <c r="H369" s="50">
        <v>151</v>
      </c>
      <c r="I369" s="43">
        <v>4.1927521656545981</v>
      </c>
      <c r="J369" s="43">
        <v>4.1927521656545981</v>
      </c>
      <c r="K369" s="27">
        <v>3.1</v>
      </c>
      <c r="M369" s="50">
        <v>151</v>
      </c>
      <c r="N369" s="43">
        <v>4.6220698868898289</v>
      </c>
      <c r="O369" s="27">
        <v>4.6220698868898289</v>
      </c>
      <c r="P369" s="44">
        <v>3.1</v>
      </c>
      <c r="Q369" s="57"/>
      <c r="R369" s="50">
        <v>151</v>
      </c>
      <c r="S369" s="2">
        <v>4.3177195361631568</v>
      </c>
      <c r="T369" s="2">
        <v>4.3177195361631568</v>
      </c>
      <c r="U369" s="52">
        <v>3.1</v>
      </c>
      <c r="W369" s="50">
        <v>151</v>
      </c>
      <c r="X369" s="43">
        <v>5.4533445060790386</v>
      </c>
      <c r="Y369" s="43">
        <v>5.4533445060790386</v>
      </c>
      <c r="Z369" s="43">
        <v>3.1</v>
      </c>
    </row>
    <row r="370" spans="2:26" x14ac:dyDescent="0.3">
      <c r="B370" s="50">
        <f t="shared" si="11"/>
        <v>152</v>
      </c>
      <c r="C370" s="43">
        <v>4.5</v>
      </c>
      <c r="D370" s="11">
        <v>0</v>
      </c>
      <c r="E370" s="47">
        <f t="shared" si="10"/>
        <v>11.700000000000001</v>
      </c>
      <c r="F370" s="56">
        <v>0</v>
      </c>
      <c r="G370" s="56"/>
      <c r="H370" s="50">
        <v>152</v>
      </c>
      <c r="I370" s="43">
        <v>0</v>
      </c>
      <c r="J370" s="43">
        <v>0</v>
      </c>
      <c r="K370" s="27">
        <v>4.5</v>
      </c>
      <c r="M370" s="50">
        <v>152</v>
      </c>
      <c r="N370" s="43">
        <v>0</v>
      </c>
      <c r="O370" s="27">
        <v>0</v>
      </c>
      <c r="P370" s="44">
        <v>4.5</v>
      </c>
      <c r="Q370" s="57"/>
      <c r="R370" s="50">
        <v>152</v>
      </c>
      <c r="S370" s="2">
        <v>0</v>
      </c>
      <c r="T370" s="2">
        <v>0</v>
      </c>
      <c r="U370" s="52">
        <v>4.5</v>
      </c>
      <c r="W370" s="50">
        <v>152</v>
      </c>
      <c r="X370" s="43">
        <v>0</v>
      </c>
      <c r="Y370" s="43">
        <v>0</v>
      </c>
      <c r="Z370" s="43">
        <v>4.5</v>
      </c>
    </row>
    <row r="371" spans="2:26" x14ac:dyDescent="0.3">
      <c r="C371" s="39"/>
      <c r="D371" s="58"/>
      <c r="E371" s="39"/>
      <c r="F371" s="39"/>
      <c r="G371" s="39"/>
      <c r="I371" s="47"/>
      <c r="J371" s="47"/>
      <c r="K371" s="59"/>
      <c r="N371" s="47"/>
      <c r="O371" s="59"/>
      <c r="P371" s="59"/>
      <c r="Q371" s="59"/>
      <c r="X371" s="47"/>
      <c r="Y371" s="47"/>
      <c r="Z371" s="47"/>
    </row>
    <row r="372" spans="2:26" x14ac:dyDescent="0.3">
      <c r="C372" s="39"/>
      <c r="D372" s="39"/>
      <c r="E372" s="39"/>
      <c r="F372" s="39"/>
      <c r="G372" s="39"/>
      <c r="H372" s="60"/>
      <c r="I372" s="39"/>
      <c r="J372" s="39"/>
      <c r="K372" s="39"/>
      <c r="N372" s="47"/>
      <c r="O372" s="59"/>
      <c r="P372" s="59"/>
      <c r="Q372" s="59"/>
      <c r="R372" s="53"/>
      <c r="X372" s="47"/>
      <c r="Y372" s="47"/>
      <c r="Z372" s="47"/>
    </row>
    <row r="373" spans="2:26" x14ac:dyDescent="0.3">
      <c r="C373" s="39"/>
      <c r="D373" s="39"/>
      <c r="E373" s="39"/>
      <c r="F373" s="39"/>
      <c r="G373" s="39"/>
      <c r="H373" s="60"/>
      <c r="I373" s="39"/>
      <c r="J373" s="39"/>
      <c r="K373" s="39"/>
      <c r="N373" s="47"/>
      <c r="O373" s="59"/>
      <c r="P373" s="59"/>
      <c r="Q373" s="59"/>
      <c r="R373" s="53"/>
      <c r="X373" s="47"/>
      <c r="Y373" s="47"/>
      <c r="Z373" s="47"/>
    </row>
    <row r="374" spans="2:26" x14ac:dyDescent="0.3">
      <c r="C374" s="39"/>
      <c r="D374" s="39"/>
      <c r="E374" s="39"/>
      <c r="F374" s="39"/>
      <c r="G374" s="39"/>
      <c r="H374" s="60"/>
      <c r="I374" s="39"/>
      <c r="J374" s="39"/>
      <c r="K374" s="39"/>
      <c r="N374" s="47"/>
      <c r="O374" s="59"/>
      <c r="P374" s="59"/>
      <c r="Q374" s="59"/>
      <c r="R374" s="53"/>
      <c r="X374" s="47"/>
      <c r="Y374" s="47"/>
      <c r="Z374" s="47"/>
    </row>
    <row r="375" spans="2:26" x14ac:dyDescent="0.3">
      <c r="C375" s="39"/>
      <c r="D375" s="39"/>
      <c r="E375" s="39"/>
      <c r="F375" s="39"/>
      <c r="G375" s="39"/>
      <c r="H375" s="60"/>
      <c r="I375" s="39"/>
      <c r="J375" s="39"/>
      <c r="K375" s="39"/>
      <c r="N375" s="47"/>
      <c r="O375" s="59"/>
      <c r="P375" s="59"/>
      <c r="Q375" s="59"/>
      <c r="R375" s="53"/>
      <c r="X375" s="47"/>
      <c r="Y375" s="47"/>
      <c r="Z375" s="47"/>
    </row>
    <row r="376" spans="2:26" x14ac:dyDescent="0.3">
      <c r="C376" s="39"/>
      <c r="D376" s="39"/>
      <c r="E376" s="39"/>
      <c r="F376" s="39"/>
      <c r="G376" s="39"/>
      <c r="H376" s="60"/>
      <c r="I376" s="39"/>
      <c r="J376" s="39"/>
      <c r="K376" s="39"/>
      <c r="N376" s="47"/>
      <c r="O376" s="59"/>
      <c r="P376" s="59"/>
      <c r="Q376" s="59"/>
      <c r="R376" s="53"/>
      <c r="X376" s="47"/>
      <c r="Y376" s="47"/>
      <c r="Z376" s="47"/>
    </row>
    <row r="377" spans="2:26" x14ac:dyDescent="0.3">
      <c r="C377" s="39"/>
      <c r="D377" s="39"/>
      <c r="E377" s="39"/>
      <c r="F377" s="39"/>
      <c r="G377" s="39"/>
      <c r="H377" s="60"/>
      <c r="I377" s="39"/>
      <c r="J377" s="39"/>
      <c r="K377" s="39"/>
      <c r="N377" s="47"/>
      <c r="O377" s="59"/>
      <c r="P377" s="59"/>
      <c r="Q377" s="59"/>
      <c r="R377" s="53"/>
      <c r="X377" s="47"/>
      <c r="Y377" s="47"/>
      <c r="Z377" s="47"/>
    </row>
    <row r="378" spans="2:26" x14ac:dyDescent="0.3">
      <c r="C378" s="39"/>
      <c r="D378" s="39"/>
      <c r="E378" s="39"/>
      <c r="F378" s="39"/>
      <c r="G378" s="39"/>
      <c r="H378" s="60"/>
      <c r="I378" s="39"/>
      <c r="J378" s="39"/>
      <c r="K378" s="39"/>
      <c r="N378" s="47"/>
      <c r="O378" s="59"/>
      <c r="P378" s="59"/>
      <c r="Q378" s="59"/>
      <c r="R378" s="53"/>
      <c r="X378" s="47"/>
      <c r="Y378" s="47"/>
      <c r="Z378" s="47"/>
    </row>
    <row r="379" spans="2:26" x14ac:dyDescent="0.3">
      <c r="C379" s="39"/>
      <c r="D379" s="39"/>
      <c r="E379" s="39"/>
      <c r="F379" s="39"/>
      <c r="G379" s="39"/>
      <c r="H379" s="60"/>
      <c r="I379" s="39"/>
      <c r="J379" s="39"/>
      <c r="K379" s="39"/>
      <c r="N379" s="47"/>
      <c r="O379" s="59"/>
      <c r="P379" s="59"/>
      <c r="Q379" s="59"/>
      <c r="R379" s="53"/>
      <c r="X379" s="47"/>
      <c r="Y379" s="47"/>
      <c r="Z379" s="47"/>
    </row>
    <row r="380" spans="2:26" x14ac:dyDescent="0.3">
      <c r="C380" s="39"/>
      <c r="D380" s="39"/>
      <c r="E380" s="39"/>
      <c r="F380" s="39"/>
      <c r="G380" s="39"/>
      <c r="H380" s="60"/>
      <c r="I380" s="39"/>
      <c r="J380" s="39"/>
      <c r="K380" s="39"/>
      <c r="N380" s="47"/>
      <c r="O380" s="59"/>
      <c r="P380" s="59"/>
      <c r="Q380" s="59"/>
      <c r="R380" s="53"/>
      <c r="X380" s="47"/>
      <c r="Y380" s="47"/>
      <c r="Z380" s="47"/>
    </row>
    <row r="381" spans="2:26" x14ac:dyDescent="0.3">
      <c r="C381" s="39"/>
      <c r="D381" s="39"/>
      <c r="E381" s="39"/>
      <c r="F381" s="39"/>
      <c r="G381" s="39"/>
      <c r="H381" s="60"/>
      <c r="I381" s="39"/>
      <c r="J381" s="39"/>
      <c r="K381" s="39"/>
      <c r="N381" s="47"/>
      <c r="O381" s="59"/>
      <c r="P381" s="59"/>
      <c r="Q381" s="59"/>
      <c r="R381" s="53"/>
      <c r="X381" s="47"/>
      <c r="Y381" s="47"/>
      <c r="Z381" s="47"/>
    </row>
    <row r="382" spans="2:26" x14ac:dyDescent="0.3">
      <c r="C382" s="39"/>
      <c r="D382" s="39"/>
      <c r="E382" s="39"/>
      <c r="F382" s="39"/>
      <c r="G382" s="39"/>
      <c r="H382" s="60"/>
      <c r="I382" s="39"/>
      <c r="J382" s="39"/>
      <c r="K382" s="39"/>
      <c r="N382" s="47"/>
      <c r="O382" s="59"/>
      <c r="P382" s="59"/>
      <c r="Q382" s="59"/>
      <c r="R382" s="53"/>
      <c r="X382" s="47"/>
      <c r="Y382" s="47"/>
      <c r="Z382" s="47"/>
    </row>
    <row r="383" spans="2:26" x14ac:dyDescent="0.3">
      <c r="C383" s="39"/>
      <c r="D383" s="39"/>
      <c r="E383" s="39"/>
      <c r="F383" s="39"/>
      <c r="G383" s="39"/>
      <c r="H383" s="60"/>
      <c r="I383" s="39"/>
      <c r="J383" s="39"/>
      <c r="K383" s="39"/>
      <c r="N383" s="47"/>
      <c r="O383" s="59"/>
      <c r="P383" s="59"/>
      <c r="Q383" s="59"/>
      <c r="R383" s="53"/>
      <c r="X383" s="47"/>
      <c r="Y383" s="47"/>
      <c r="Z383" s="47"/>
    </row>
    <row r="384" spans="2:26" x14ac:dyDescent="0.3">
      <c r="C384" s="39"/>
      <c r="D384" s="39"/>
      <c r="E384" s="39"/>
      <c r="F384" s="39"/>
      <c r="G384" s="39"/>
      <c r="H384" s="60"/>
      <c r="I384" s="39"/>
      <c r="J384" s="39"/>
      <c r="K384" s="39"/>
      <c r="N384" s="47"/>
      <c r="O384" s="59"/>
      <c r="P384" s="59"/>
      <c r="Q384" s="59"/>
      <c r="R384" s="53"/>
      <c r="X384" s="47"/>
      <c r="Y384" s="47"/>
      <c r="Z384" s="47"/>
    </row>
    <row r="385" spans="3:26" x14ac:dyDescent="0.3">
      <c r="C385" s="39"/>
      <c r="D385" s="39"/>
      <c r="E385" s="39"/>
      <c r="F385" s="39"/>
      <c r="G385" s="39"/>
      <c r="H385" s="60"/>
      <c r="I385" s="39"/>
      <c r="J385" s="39"/>
      <c r="K385" s="39"/>
      <c r="N385" s="47"/>
      <c r="O385" s="59"/>
      <c r="P385" s="59"/>
      <c r="Q385" s="59"/>
      <c r="R385" s="53"/>
      <c r="X385" s="47"/>
      <c r="Y385" s="47"/>
      <c r="Z385" s="47"/>
    </row>
    <row r="386" spans="3:26" x14ac:dyDescent="0.3">
      <c r="C386" s="39"/>
      <c r="D386" s="39"/>
      <c r="E386" s="39"/>
      <c r="F386" s="39"/>
      <c r="G386" s="39"/>
      <c r="H386" s="60"/>
      <c r="I386" s="39"/>
      <c r="J386" s="39"/>
      <c r="K386" s="39"/>
      <c r="N386" s="47"/>
      <c r="O386" s="59"/>
      <c r="P386" s="59"/>
      <c r="Q386" s="59"/>
      <c r="R386" s="53"/>
      <c r="X386" s="47"/>
      <c r="Y386" s="47"/>
      <c r="Z386" s="47"/>
    </row>
    <row r="387" spans="3:26" x14ac:dyDescent="0.3">
      <c r="C387" s="39"/>
      <c r="D387" s="39"/>
      <c r="E387" s="39"/>
      <c r="F387" s="39"/>
      <c r="G387" s="39"/>
      <c r="H387" s="60"/>
      <c r="I387" s="39"/>
      <c r="J387" s="39"/>
      <c r="K387" s="39"/>
      <c r="N387" s="47"/>
      <c r="O387" s="59"/>
      <c r="P387" s="59"/>
      <c r="Q387" s="59"/>
      <c r="R387" s="53"/>
      <c r="X387" s="47"/>
      <c r="Y387" s="47"/>
      <c r="Z387" s="47"/>
    </row>
    <row r="388" spans="3:26" x14ac:dyDescent="0.3">
      <c r="C388" s="39"/>
      <c r="D388" s="39"/>
      <c r="E388" s="39"/>
      <c r="F388" s="39"/>
      <c r="G388" s="39"/>
      <c r="H388" s="60"/>
      <c r="I388" s="39"/>
      <c r="J388" s="39"/>
      <c r="K388" s="39"/>
      <c r="N388" s="47"/>
      <c r="O388" s="59"/>
      <c r="P388" s="59"/>
      <c r="Q388" s="59"/>
      <c r="R388" s="53"/>
      <c r="X388" s="47"/>
      <c r="Y388" s="47"/>
      <c r="Z388" s="47"/>
    </row>
    <row r="389" spans="3:26" x14ac:dyDescent="0.3">
      <c r="C389" s="39"/>
      <c r="D389" s="39"/>
      <c r="E389" s="39"/>
      <c r="F389" s="39"/>
      <c r="G389" s="39"/>
      <c r="H389" s="60"/>
      <c r="I389" s="39"/>
      <c r="J389" s="39"/>
      <c r="K389" s="39"/>
      <c r="N389" s="47"/>
      <c r="O389" s="59"/>
      <c r="P389" s="59"/>
      <c r="Q389" s="59"/>
      <c r="R389" s="53"/>
      <c r="X389" s="47"/>
      <c r="Y389" s="47"/>
      <c r="Z389" s="47"/>
    </row>
    <row r="390" spans="3:26" x14ac:dyDescent="0.3">
      <c r="C390" s="39"/>
      <c r="D390" s="39"/>
      <c r="E390" s="39"/>
      <c r="F390" s="39"/>
      <c r="G390" s="39"/>
      <c r="H390" s="60"/>
      <c r="I390" s="39"/>
      <c r="J390" s="39"/>
      <c r="K390" s="39"/>
      <c r="N390" s="47"/>
      <c r="O390" s="59"/>
      <c r="P390" s="59"/>
      <c r="Q390" s="59"/>
      <c r="R390" s="53"/>
      <c r="X390" s="47"/>
      <c r="Y390" s="47"/>
      <c r="Z390" s="47"/>
    </row>
    <row r="391" spans="3:26" x14ac:dyDescent="0.3">
      <c r="C391" s="39"/>
      <c r="D391" s="39"/>
      <c r="E391" s="39"/>
      <c r="F391" s="39"/>
      <c r="G391" s="39"/>
      <c r="H391" s="60"/>
      <c r="I391" s="39"/>
      <c r="J391" s="39"/>
      <c r="K391" s="39"/>
      <c r="N391" s="47"/>
      <c r="O391" s="59"/>
      <c r="P391" s="59"/>
      <c r="Q391" s="59"/>
      <c r="R391" s="53"/>
      <c r="X391" s="47"/>
      <c r="Y391" s="47"/>
      <c r="Z391" s="47"/>
    </row>
    <row r="392" spans="3:26" x14ac:dyDescent="0.3">
      <c r="C392" s="39"/>
      <c r="D392" s="39"/>
      <c r="E392" s="39"/>
      <c r="F392" s="39"/>
      <c r="G392" s="39"/>
      <c r="H392" s="60"/>
      <c r="I392" s="39"/>
      <c r="J392" s="39"/>
      <c r="K392" s="39"/>
      <c r="N392" s="47"/>
      <c r="O392" s="59"/>
      <c r="P392" s="59"/>
      <c r="Q392" s="59"/>
      <c r="R392" s="53"/>
      <c r="S392" s="59"/>
      <c r="T392" s="59"/>
      <c r="U392" s="59"/>
      <c r="V392" s="59"/>
      <c r="X392" s="47"/>
      <c r="Y392" s="47"/>
      <c r="Z392" s="47"/>
    </row>
    <row r="393" spans="3:26" x14ac:dyDescent="0.3">
      <c r="C393" s="39"/>
      <c r="D393" s="39"/>
      <c r="E393" s="39"/>
      <c r="F393" s="39"/>
      <c r="G393" s="39"/>
      <c r="H393" s="60"/>
      <c r="I393" s="39"/>
      <c r="J393" s="39"/>
      <c r="K393" s="39"/>
      <c r="N393" s="47"/>
      <c r="O393" s="59"/>
      <c r="P393" s="59"/>
      <c r="Q393" s="59"/>
      <c r="R393" s="53"/>
      <c r="S393" s="59"/>
      <c r="T393" s="59"/>
      <c r="U393" s="59"/>
      <c r="V393" s="59"/>
      <c r="X393" s="47"/>
      <c r="Y393" s="47"/>
      <c r="Z393" s="47"/>
    </row>
    <row r="394" spans="3:26" x14ac:dyDescent="0.3">
      <c r="C394" s="39"/>
      <c r="D394" s="39"/>
      <c r="E394" s="39"/>
      <c r="F394" s="39"/>
      <c r="G394" s="39"/>
      <c r="H394" s="60"/>
      <c r="I394" s="39"/>
      <c r="J394" s="39"/>
      <c r="K394" s="39"/>
      <c r="N394" s="47"/>
      <c r="O394" s="59"/>
      <c r="P394" s="59"/>
      <c r="Q394" s="59"/>
      <c r="R394" s="53"/>
      <c r="S394" s="59"/>
      <c r="T394" s="59"/>
      <c r="U394" s="59"/>
      <c r="V394" s="59"/>
      <c r="X394" s="47"/>
      <c r="Y394" s="47"/>
      <c r="Z394" s="47"/>
    </row>
    <row r="395" spans="3:26" x14ac:dyDescent="0.3">
      <c r="C395" s="39"/>
      <c r="D395" s="39"/>
      <c r="E395" s="39"/>
      <c r="F395" s="39"/>
      <c r="G395" s="39"/>
      <c r="H395" s="60"/>
      <c r="I395" s="39"/>
      <c r="J395" s="39"/>
      <c r="K395" s="39"/>
      <c r="N395" s="47"/>
      <c r="O395" s="59"/>
      <c r="P395" s="59"/>
      <c r="Q395" s="59"/>
      <c r="R395" s="53"/>
      <c r="S395" s="59"/>
      <c r="T395" s="59"/>
      <c r="U395" s="59"/>
      <c r="V395" s="59"/>
      <c r="X395" s="47"/>
      <c r="Y395" s="47"/>
      <c r="Z395" s="47"/>
    </row>
    <row r="396" spans="3:26" x14ac:dyDescent="0.3">
      <c r="C396" s="39"/>
      <c r="D396" s="39"/>
      <c r="E396" s="39"/>
      <c r="F396" s="39"/>
      <c r="G396" s="39"/>
      <c r="H396" s="60"/>
      <c r="I396" s="39"/>
      <c r="J396" s="39"/>
      <c r="K396" s="39"/>
      <c r="N396" s="47"/>
      <c r="O396" s="59"/>
      <c r="P396" s="59"/>
      <c r="Q396" s="59"/>
      <c r="R396" s="53"/>
      <c r="S396" s="59"/>
      <c r="T396" s="59"/>
      <c r="U396" s="59"/>
      <c r="V396" s="59"/>
      <c r="X396" s="47"/>
      <c r="Y396" s="47"/>
      <c r="Z396" s="47"/>
    </row>
    <row r="397" spans="3:26" x14ac:dyDescent="0.3">
      <c r="C397" s="39"/>
      <c r="D397" s="39"/>
      <c r="E397" s="39"/>
      <c r="F397" s="39"/>
      <c r="G397" s="39"/>
      <c r="H397" s="60"/>
      <c r="I397" s="39"/>
      <c r="J397" s="39"/>
      <c r="K397" s="39"/>
      <c r="N397" s="47"/>
      <c r="O397" s="59"/>
      <c r="P397" s="59"/>
      <c r="Q397" s="59"/>
      <c r="R397" s="53"/>
      <c r="S397" s="59"/>
      <c r="T397" s="59"/>
      <c r="U397" s="59"/>
      <c r="V397" s="59"/>
      <c r="X397" s="47"/>
      <c r="Y397" s="47"/>
      <c r="Z397" s="47"/>
    </row>
    <row r="398" spans="3:26" x14ac:dyDescent="0.3">
      <c r="C398" s="39"/>
      <c r="D398" s="39"/>
      <c r="E398" s="39"/>
      <c r="F398" s="39"/>
      <c r="G398" s="39"/>
      <c r="H398" s="60"/>
      <c r="I398" s="39"/>
      <c r="J398" s="39"/>
      <c r="K398" s="39"/>
      <c r="N398" s="47"/>
      <c r="O398" s="59"/>
      <c r="P398" s="59"/>
      <c r="Q398" s="59"/>
      <c r="R398" s="53"/>
      <c r="S398" s="59"/>
      <c r="T398" s="59"/>
      <c r="U398" s="59"/>
      <c r="V398" s="59"/>
      <c r="X398" s="47"/>
      <c r="Y398" s="47"/>
      <c r="Z398" s="47"/>
    </row>
    <row r="399" spans="3:26" x14ac:dyDescent="0.3">
      <c r="C399" s="39"/>
      <c r="D399" s="39"/>
      <c r="E399" s="39"/>
      <c r="F399" s="39"/>
      <c r="G399" s="39"/>
      <c r="H399" s="60"/>
      <c r="I399" s="39"/>
      <c r="J399" s="39"/>
      <c r="K399" s="39"/>
      <c r="N399" s="47"/>
      <c r="O399" s="59"/>
      <c r="P399" s="59"/>
      <c r="Q399" s="59"/>
      <c r="R399" s="53"/>
      <c r="S399" s="59"/>
      <c r="T399" s="59"/>
      <c r="U399" s="59"/>
      <c r="V399" s="59"/>
      <c r="X399" s="47"/>
      <c r="Y399" s="47"/>
      <c r="Z399" s="47"/>
    </row>
    <row r="400" spans="3:26" x14ac:dyDescent="0.3">
      <c r="C400" s="39"/>
      <c r="D400" s="39"/>
      <c r="E400" s="39"/>
      <c r="F400" s="39"/>
      <c r="G400" s="39"/>
      <c r="H400" s="60"/>
      <c r="I400" s="39"/>
      <c r="J400" s="39"/>
      <c r="K400" s="39"/>
      <c r="N400" s="47"/>
      <c r="O400" s="59"/>
      <c r="P400" s="59"/>
      <c r="Q400" s="59"/>
      <c r="R400" s="53"/>
      <c r="S400" s="59"/>
      <c r="T400" s="59"/>
      <c r="U400" s="59"/>
      <c r="V400" s="59"/>
      <c r="X400" s="47"/>
      <c r="Y400" s="47"/>
      <c r="Z400" s="47"/>
    </row>
    <row r="401" spans="3:26" x14ac:dyDescent="0.3">
      <c r="C401" s="39"/>
      <c r="D401" s="39"/>
      <c r="E401" s="39"/>
      <c r="F401" s="39"/>
      <c r="G401" s="39"/>
      <c r="H401" s="60"/>
      <c r="I401" s="39"/>
      <c r="J401" s="39"/>
      <c r="K401" s="39"/>
      <c r="N401" s="47"/>
      <c r="O401" s="59"/>
      <c r="P401" s="59"/>
      <c r="Q401" s="59"/>
      <c r="R401" s="53"/>
      <c r="S401" s="59"/>
      <c r="T401" s="59"/>
      <c r="U401" s="59"/>
      <c r="V401" s="59"/>
      <c r="X401" s="47"/>
      <c r="Y401" s="47"/>
      <c r="Z401" s="47"/>
    </row>
    <row r="402" spans="3:26" x14ac:dyDescent="0.3">
      <c r="C402" s="39"/>
      <c r="D402" s="39"/>
      <c r="E402" s="39"/>
      <c r="F402" s="39"/>
      <c r="G402" s="39"/>
      <c r="H402" s="60"/>
      <c r="I402" s="39"/>
      <c r="J402" s="39"/>
      <c r="K402" s="39"/>
      <c r="N402" s="47"/>
      <c r="O402" s="59"/>
      <c r="P402" s="59"/>
      <c r="Q402" s="59"/>
      <c r="R402" s="53"/>
      <c r="S402" s="59"/>
      <c r="T402" s="59"/>
      <c r="U402" s="59"/>
      <c r="V402" s="59"/>
      <c r="X402" s="47"/>
      <c r="Y402" s="47"/>
      <c r="Z402" s="47"/>
    </row>
    <row r="403" spans="3:26" x14ac:dyDescent="0.3">
      <c r="C403" s="39"/>
      <c r="D403" s="39"/>
      <c r="E403" s="39"/>
      <c r="F403" s="39"/>
      <c r="G403" s="39"/>
      <c r="H403" s="60"/>
      <c r="I403" s="39"/>
      <c r="J403" s="39"/>
      <c r="K403" s="39"/>
      <c r="N403" s="47"/>
      <c r="O403" s="59"/>
      <c r="P403" s="59"/>
      <c r="Q403" s="59"/>
      <c r="R403" s="53"/>
      <c r="S403" s="59"/>
      <c r="T403" s="59"/>
      <c r="U403" s="59"/>
      <c r="V403" s="59"/>
      <c r="X403" s="47"/>
      <c r="Y403" s="47"/>
      <c r="Z403" s="47"/>
    </row>
    <row r="404" spans="3:26" x14ac:dyDescent="0.3">
      <c r="C404" s="39"/>
      <c r="D404" s="39"/>
      <c r="E404" s="39"/>
      <c r="F404" s="39"/>
      <c r="G404" s="39"/>
      <c r="H404" s="60"/>
      <c r="I404" s="39"/>
      <c r="J404" s="39"/>
      <c r="K404" s="39"/>
      <c r="N404" s="47"/>
      <c r="O404" s="59"/>
      <c r="P404" s="59"/>
      <c r="Q404" s="59"/>
      <c r="R404" s="53"/>
      <c r="S404" s="59"/>
      <c r="T404" s="59"/>
      <c r="U404" s="59"/>
      <c r="V404" s="59"/>
      <c r="X404" s="47"/>
      <c r="Y404" s="47"/>
      <c r="Z404" s="47"/>
    </row>
    <row r="405" spans="3:26" x14ac:dyDescent="0.3">
      <c r="C405" s="39"/>
      <c r="D405" s="39"/>
      <c r="E405" s="39"/>
      <c r="F405" s="39"/>
      <c r="G405" s="39"/>
      <c r="H405" s="60"/>
      <c r="I405" s="39"/>
      <c r="J405" s="39"/>
      <c r="K405" s="39"/>
      <c r="N405" s="47"/>
      <c r="O405" s="59"/>
      <c r="P405" s="59"/>
      <c r="Q405" s="59"/>
      <c r="R405" s="53"/>
      <c r="S405" s="59"/>
      <c r="T405" s="59"/>
      <c r="U405" s="59"/>
      <c r="V405" s="59"/>
      <c r="X405" s="47"/>
      <c r="Y405" s="47"/>
      <c r="Z405" s="47"/>
    </row>
    <row r="406" spans="3:26" x14ac:dyDescent="0.3">
      <c r="C406" s="39"/>
      <c r="D406" s="39"/>
      <c r="E406" s="39"/>
      <c r="F406" s="39"/>
      <c r="G406" s="39"/>
      <c r="H406" s="60"/>
      <c r="I406" s="39"/>
      <c r="J406" s="39"/>
      <c r="K406" s="39"/>
      <c r="N406" s="47"/>
      <c r="O406" s="59"/>
      <c r="P406" s="59"/>
      <c r="Q406" s="59"/>
      <c r="R406" s="53"/>
      <c r="S406" s="59"/>
      <c r="T406" s="59"/>
      <c r="U406" s="59"/>
      <c r="V406" s="59"/>
      <c r="X406" s="47"/>
      <c r="Y406" s="47"/>
      <c r="Z406" s="47"/>
    </row>
    <row r="407" spans="3:26" x14ac:dyDescent="0.3">
      <c r="C407" s="39"/>
      <c r="D407" s="39"/>
      <c r="E407" s="39"/>
      <c r="F407" s="39"/>
      <c r="G407" s="39"/>
      <c r="H407" s="60"/>
      <c r="I407" s="39"/>
      <c r="J407" s="39"/>
      <c r="K407" s="39"/>
      <c r="N407" s="47"/>
      <c r="O407" s="59"/>
      <c r="P407" s="59"/>
      <c r="Q407" s="59"/>
      <c r="R407" s="53"/>
      <c r="S407" s="59"/>
      <c r="T407" s="59"/>
      <c r="U407" s="59"/>
      <c r="V407" s="59"/>
      <c r="X407" s="47"/>
      <c r="Y407" s="47"/>
      <c r="Z407" s="47"/>
    </row>
    <row r="408" spans="3:26" x14ac:dyDescent="0.3">
      <c r="C408" s="39"/>
      <c r="D408" s="39"/>
      <c r="E408" s="39"/>
      <c r="F408" s="39"/>
      <c r="G408" s="39"/>
      <c r="H408" s="60"/>
      <c r="I408" s="39"/>
      <c r="J408" s="39"/>
      <c r="K408" s="39"/>
      <c r="N408" s="47"/>
      <c r="O408" s="59"/>
      <c r="P408" s="59"/>
      <c r="Q408" s="59"/>
      <c r="R408" s="53"/>
      <c r="S408" s="59"/>
      <c r="T408" s="59"/>
      <c r="U408" s="59"/>
      <c r="V408" s="59"/>
      <c r="X408" s="47"/>
      <c r="Y408" s="47"/>
      <c r="Z408" s="47"/>
    </row>
    <row r="409" spans="3:26" x14ac:dyDescent="0.3">
      <c r="C409" s="39"/>
      <c r="D409" s="39"/>
      <c r="E409" s="39"/>
      <c r="F409" s="39"/>
      <c r="G409" s="39"/>
      <c r="H409" s="60"/>
      <c r="I409" s="39"/>
      <c r="J409" s="39"/>
      <c r="K409" s="39"/>
      <c r="N409" s="47"/>
      <c r="O409" s="59"/>
      <c r="P409" s="59"/>
      <c r="Q409" s="59"/>
      <c r="R409" s="53"/>
      <c r="S409" s="59"/>
      <c r="T409" s="59"/>
      <c r="U409" s="59"/>
      <c r="V409" s="59"/>
      <c r="X409" s="47"/>
      <c r="Y409" s="47"/>
      <c r="Z409" s="47"/>
    </row>
    <row r="410" spans="3:26" x14ac:dyDescent="0.3">
      <c r="C410" s="39"/>
      <c r="D410" s="39"/>
      <c r="E410" s="39"/>
      <c r="F410" s="39"/>
      <c r="G410" s="39"/>
      <c r="H410" s="60"/>
      <c r="I410" s="39"/>
      <c r="J410" s="39"/>
      <c r="K410" s="39"/>
      <c r="N410" s="47"/>
      <c r="O410" s="59"/>
      <c r="P410" s="59"/>
      <c r="Q410" s="59"/>
      <c r="R410" s="53"/>
      <c r="S410" s="59"/>
      <c r="T410" s="59"/>
      <c r="U410" s="59"/>
      <c r="V410" s="59"/>
      <c r="X410" s="47"/>
      <c r="Y410" s="47"/>
      <c r="Z410" s="47"/>
    </row>
    <row r="411" spans="3:26" x14ac:dyDescent="0.3">
      <c r="C411" s="39"/>
      <c r="D411" s="39"/>
      <c r="E411" s="39"/>
      <c r="F411" s="39"/>
      <c r="G411" s="39"/>
      <c r="H411" s="60"/>
      <c r="I411" s="39"/>
      <c r="J411" s="39"/>
      <c r="K411" s="39"/>
      <c r="N411" s="47"/>
      <c r="O411" s="59"/>
      <c r="P411" s="59"/>
      <c r="Q411" s="59"/>
      <c r="R411" s="53"/>
      <c r="S411" s="59"/>
      <c r="T411" s="59"/>
      <c r="U411" s="59"/>
      <c r="V411" s="59"/>
      <c r="X411" s="47"/>
      <c r="Y411" s="47"/>
      <c r="Z411" s="47"/>
    </row>
    <row r="412" spans="3:26" x14ac:dyDescent="0.3">
      <c r="C412" s="39"/>
      <c r="D412" s="39"/>
      <c r="E412" s="39"/>
      <c r="F412" s="39"/>
      <c r="G412" s="39"/>
      <c r="H412" s="60"/>
      <c r="I412" s="39"/>
      <c r="J412" s="39"/>
      <c r="K412" s="39"/>
      <c r="N412" s="47"/>
      <c r="O412" s="59"/>
      <c r="P412" s="59"/>
      <c r="Q412" s="59"/>
      <c r="R412" s="53"/>
      <c r="S412" s="59"/>
      <c r="T412" s="59"/>
      <c r="U412" s="59"/>
      <c r="V412" s="59"/>
      <c r="X412" s="47"/>
      <c r="Y412" s="47"/>
      <c r="Z412" s="47"/>
    </row>
    <row r="413" spans="3:26" x14ac:dyDescent="0.3">
      <c r="C413" s="39"/>
      <c r="D413" s="39"/>
      <c r="E413" s="39"/>
      <c r="F413" s="39"/>
      <c r="G413" s="39"/>
      <c r="H413" s="60"/>
      <c r="I413" s="39"/>
      <c r="J413" s="39"/>
      <c r="K413" s="39"/>
      <c r="N413" s="47"/>
      <c r="O413" s="59"/>
      <c r="P413" s="59"/>
      <c r="Q413" s="59"/>
      <c r="R413" s="53"/>
      <c r="S413" s="59"/>
      <c r="T413" s="59"/>
      <c r="U413" s="59"/>
      <c r="V413" s="59"/>
      <c r="X413" s="47"/>
      <c r="Y413" s="47"/>
      <c r="Z413" s="47"/>
    </row>
    <row r="414" spans="3:26" x14ac:dyDescent="0.3">
      <c r="C414" s="39"/>
      <c r="D414" s="39"/>
      <c r="E414" s="39"/>
      <c r="F414" s="39"/>
      <c r="G414" s="39"/>
      <c r="H414" s="60"/>
      <c r="I414" s="39"/>
      <c r="J414" s="39"/>
      <c r="K414" s="39"/>
      <c r="N414" s="47"/>
      <c r="O414" s="59"/>
      <c r="P414" s="59"/>
      <c r="Q414" s="59"/>
      <c r="R414" s="53"/>
      <c r="S414" s="59"/>
      <c r="T414" s="59"/>
      <c r="U414" s="59"/>
      <c r="V414" s="59"/>
      <c r="X414" s="47"/>
      <c r="Y414" s="47"/>
      <c r="Z414" s="47"/>
    </row>
    <row r="415" spans="3:26" x14ac:dyDescent="0.3">
      <c r="C415" s="39"/>
      <c r="D415" s="39"/>
      <c r="E415" s="39"/>
      <c r="F415" s="39"/>
      <c r="G415" s="39"/>
      <c r="H415" s="60"/>
      <c r="I415" s="39"/>
      <c r="J415" s="39"/>
      <c r="K415" s="39"/>
      <c r="N415" s="47"/>
      <c r="O415" s="59"/>
      <c r="P415" s="59"/>
      <c r="Q415" s="59"/>
      <c r="R415" s="53"/>
      <c r="S415" s="59"/>
      <c r="T415" s="59"/>
      <c r="U415" s="59"/>
      <c r="V415" s="59"/>
      <c r="X415" s="47"/>
      <c r="Y415" s="47"/>
      <c r="Z415" s="47"/>
    </row>
    <row r="416" spans="3:26" x14ac:dyDescent="0.3">
      <c r="C416" s="39"/>
      <c r="D416" s="39"/>
      <c r="E416" s="39"/>
      <c r="F416" s="39"/>
      <c r="G416" s="39"/>
      <c r="H416" s="60"/>
      <c r="I416" s="39"/>
      <c r="J416" s="39"/>
      <c r="K416" s="39"/>
      <c r="N416" s="47"/>
      <c r="O416" s="59"/>
      <c r="P416" s="59"/>
      <c r="Q416" s="59"/>
      <c r="R416" s="53"/>
      <c r="S416" s="59"/>
      <c r="T416" s="59"/>
      <c r="U416" s="59"/>
      <c r="V416" s="59"/>
      <c r="X416" s="47"/>
      <c r="Y416" s="47"/>
      <c r="Z416" s="47"/>
    </row>
    <row r="417" spans="3:26" x14ac:dyDescent="0.3">
      <c r="C417" s="39"/>
      <c r="D417" s="39"/>
      <c r="E417" s="39"/>
      <c r="F417" s="39"/>
      <c r="G417" s="39"/>
      <c r="H417" s="60"/>
      <c r="I417" s="39"/>
      <c r="J417" s="39"/>
      <c r="K417" s="39"/>
      <c r="N417" s="47"/>
      <c r="O417" s="59"/>
      <c r="P417" s="59"/>
      <c r="Q417" s="59"/>
      <c r="R417" s="53"/>
      <c r="S417" s="59"/>
      <c r="T417" s="59"/>
      <c r="U417" s="59"/>
      <c r="V417" s="59"/>
      <c r="X417" s="47"/>
      <c r="Y417" s="47"/>
      <c r="Z417" s="47"/>
    </row>
    <row r="418" spans="3:26" x14ac:dyDescent="0.3">
      <c r="C418" s="39"/>
      <c r="D418" s="39"/>
      <c r="E418" s="39"/>
      <c r="F418" s="39"/>
      <c r="G418" s="39"/>
      <c r="H418" s="60"/>
      <c r="I418" s="39"/>
      <c r="J418" s="39"/>
      <c r="K418" s="39"/>
      <c r="N418" s="47"/>
      <c r="O418" s="59"/>
      <c r="P418" s="59"/>
      <c r="Q418" s="59"/>
      <c r="R418" s="53"/>
      <c r="S418" s="59"/>
      <c r="T418" s="59"/>
      <c r="U418" s="59"/>
      <c r="V418" s="59"/>
      <c r="X418" s="47"/>
      <c r="Y418" s="47"/>
      <c r="Z418" s="47"/>
    </row>
    <row r="419" spans="3:26" x14ac:dyDescent="0.3">
      <c r="C419" s="39"/>
      <c r="D419" s="39"/>
      <c r="E419" s="39"/>
      <c r="F419" s="39"/>
      <c r="G419" s="39"/>
      <c r="H419" s="60"/>
      <c r="I419" s="39"/>
      <c r="J419" s="39"/>
      <c r="K419" s="39"/>
      <c r="N419" s="47"/>
      <c r="O419" s="59"/>
      <c r="P419" s="59"/>
      <c r="Q419" s="59"/>
      <c r="R419" s="53"/>
      <c r="S419" s="59"/>
      <c r="T419" s="59"/>
      <c r="U419" s="59"/>
      <c r="V419" s="59"/>
      <c r="X419" s="47"/>
      <c r="Y419" s="47"/>
      <c r="Z419" s="47"/>
    </row>
    <row r="420" spans="3:26" x14ac:dyDescent="0.3">
      <c r="C420" s="39"/>
      <c r="D420" s="39"/>
      <c r="E420" s="39"/>
      <c r="F420" s="39"/>
      <c r="G420" s="39"/>
      <c r="H420" s="60"/>
      <c r="I420" s="39"/>
      <c r="J420" s="39"/>
      <c r="K420" s="39"/>
      <c r="N420" s="47"/>
      <c r="O420" s="59"/>
      <c r="P420" s="59"/>
      <c r="Q420" s="59"/>
      <c r="R420" s="53"/>
      <c r="S420" s="59"/>
      <c r="T420" s="59"/>
      <c r="U420" s="59"/>
      <c r="V420" s="59"/>
      <c r="X420" s="47"/>
      <c r="Y420" s="47"/>
      <c r="Z420" s="47"/>
    </row>
    <row r="421" spans="3:26" x14ac:dyDescent="0.3">
      <c r="C421" s="39"/>
      <c r="D421" s="39"/>
      <c r="E421" s="39"/>
      <c r="F421" s="39"/>
      <c r="G421" s="39"/>
      <c r="H421" s="60"/>
      <c r="I421" s="39"/>
      <c r="J421" s="39"/>
      <c r="K421" s="39"/>
      <c r="N421" s="47"/>
      <c r="O421" s="59"/>
      <c r="P421" s="59"/>
      <c r="Q421" s="59"/>
      <c r="R421" s="53"/>
      <c r="S421" s="59"/>
      <c r="T421" s="59"/>
      <c r="U421" s="59"/>
      <c r="V421" s="59"/>
      <c r="X421" s="47"/>
      <c r="Y421" s="47"/>
      <c r="Z421" s="47"/>
    </row>
    <row r="422" spans="3:26" x14ac:dyDescent="0.3">
      <c r="C422" s="39"/>
      <c r="D422" s="39"/>
      <c r="E422" s="39"/>
      <c r="F422" s="39"/>
      <c r="G422" s="39"/>
      <c r="H422" s="60"/>
      <c r="I422" s="39"/>
      <c r="J422" s="39"/>
      <c r="K422" s="39"/>
      <c r="N422" s="47"/>
      <c r="O422" s="59"/>
      <c r="P422" s="59"/>
      <c r="Q422" s="59"/>
      <c r="R422" s="53"/>
      <c r="S422" s="59"/>
      <c r="T422" s="59"/>
      <c r="U422" s="59"/>
      <c r="V422" s="59"/>
      <c r="X422" s="47"/>
      <c r="Y422" s="47"/>
      <c r="Z422" s="47"/>
    </row>
    <row r="423" spans="3:26" x14ac:dyDescent="0.3">
      <c r="C423" s="39"/>
      <c r="D423" s="39"/>
      <c r="E423" s="39"/>
      <c r="F423" s="39"/>
      <c r="G423" s="39"/>
      <c r="H423" s="60"/>
      <c r="I423" s="39"/>
      <c r="J423" s="39"/>
      <c r="K423" s="39"/>
      <c r="N423" s="47"/>
      <c r="O423" s="59"/>
      <c r="P423" s="59"/>
      <c r="Q423" s="59"/>
      <c r="R423" s="53"/>
      <c r="S423" s="59"/>
      <c r="T423" s="59"/>
      <c r="U423" s="59"/>
      <c r="V423" s="59"/>
      <c r="X423" s="47"/>
      <c r="Y423" s="47"/>
      <c r="Z423" s="47"/>
    </row>
    <row r="424" spans="3:26" x14ac:dyDescent="0.3">
      <c r="C424" s="39"/>
      <c r="D424" s="39"/>
      <c r="E424" s="39"/>
      <c r="F424" s="39"/>
      <c r="G424" s="39"/>
      <c r="H424" s="60"/>
      <c r="I424" s="39"/>
      <c r="J424" s="39"/>
      <c r="K424" s="39"/>
      <c r="N424" s="47"/>
      <c r="O424" s="59"/>
      <c r="P424" s="59"/>
      <c r="Q424" s="59"/>
      <c r="R424" s="53"/>
      <c r="S424" s="59"/>
      <c r="T424" s="59"/>
      <c r="U424" s="59"/>
      <c r="V424" s="59"/>
      <c r="X424" s="47"/>
      <c r="Y424" s="47"/>
      <c r="Z424" s="47"/>
    </row>
    <row r="425" spans="3:26" x14ac:dyDescent="0.3">
      <c r="C425" s="39"/>
      <c r="D425" s="39"/>
      <c r="E425" s="39"/>
      <c r="F425" s="39"/>
      <c r="G425" s="39"/>
      <c r="H425" s="60"/>
      <c r="I425" s="39"/>
      <c r="J425" s="39"/>
      <c r="K425" s="39"/>
      <c r="N425" s="47"/>
      <c r="O425" s="59"/>
      <c r="P425" s="59"/>
      <c r="Q425" s="59"/>
      <c r="R425" s="53"/>
      <c r="S425" s="59"/>
      <c r="T425" s="59"/>
      <c r="U425" s="59"/>
      <c r="V425" s="59"/>
      <c r="X425" s="47"/>
      <c r="Y425" s="47"/>
      <c r="Z425" s="47"/>
    </row>
    <row r="426" spans="3:26" x14ac:dyDescent="0.3">
      <c r="C426" s="39"/>
      <c r="D426" s="39"/>
      <c r="E426" s="39"/>
      <c r="F426" s="39"/>
      <c r="G426" s="39"/>
      <c r="H426" s="60"/>
      <c r="I426" s="39"/>
      <c r="J426" s="39"/>
      <c r="K426" s="39"/>
      <c r="N426" s="47"/>
      <c r="O426" s="59"/>
      <c r="P426" s="59"/>
      <c r="Q426" s="59"/>
      <c r="R426" s="53"/>
      <c r="S426" s="59"/>
      <c r="T426" s="59"/>
      <c r="U426" s="59"/>
      <c r="V426" s="59"/>
      <c r="X426" s="47"/>
      <c r="Y426" s="47"/>
      <c r="Z426" s="47"/>
    </row>
    <row r="427" spans="3:26" x14ac:dyDescent="0.3">
      <c r="C427" s="39"/>
      <c r="D427" s="39"/>
      <c r="E427" s="39"/>
      <c r="F427" s="39"/>
      <c r="G427" s="39"/>
      <c r="H427" s="60"/>
      <c r="I427" s="39"/>
      <c r="J427" s="39"/>
      <c r="K427" s="39"/>
      <c r="N427" s="47"/>
      <c r="O427" s="59"/>
      <c r="P427" s="59"/>
      <c r="Q427" s="59"/>
      <c r="R427" s="53"/>
      <c r="S427" s="59"/>
      <c r="T427" s="59"/>
      <c r="U427" s="59"/>
      <c r="V427" s="59"/>
      <c r="X427" s="47"/>
      <c r="Y427" s="47"/>
      <c r="Z427" s="47"/>
    </row>
    <row r="428" spans="3:26" x14ac:dyDescent="0.3">
      <c r="C428" s="39"/>
      <c r="D428" s="39"/>
      <c r="E428" s="39"/>
      <c r="F428" s="39"/>
      <c r="G428" s="39"/>
      <c r="H428" s="60"/>
      <c r="I428" s="39"/>
      <c r="J428" s="39"/>
      <c r="K428" s="39"/>
      <c r="N428" s="47"/>
      <c r="O428" s="59"/>
      <c r="P428" s="59"/>
      <c r="Q428" s="59"/>
      <c r="R428" s="53"/>
      <c r="S428" s="59"/>
      <c r="T428" s="59"/>
      <c r="U428" s="59"/>
      <c r="V428" s="59"/>
      <c r="X428" s="47"/>
      <c r="Y428" s="47"/>
      <c r="Z428" s="47"/>
    </row>
    <row r="429" spans="3:26" x14ac:dyDescent="0.3">
      <c r="C429" s="39"/>
      <c r="D429" s="39"/>
      <c r="E429" s="39"/>
      <c r="F429" s="39"/>
      <c r="G429" s="39"/>
      <c r="H429" s="60"/>
      <c r="I429" s="39"/>
      <c r="J429" s="39"/>
      <c r="K429" s="39"/>
      <c r="N429" s="47"/>
      <c r="O429" s="59"/>
      <c r="P429" s="59"/>
      <c r="Q429" s="59"/>
      <c r="R429" s="53"/>
      <c r="S429" s="59"/>
      <c r="T429" s="59"/>
      <c r="U429" s="59"/>
      <c r="V429" s="59"/>
      <c r="X429" s="47"/>
      <c r="Y429" s="47"/>
      <c r="Z429" s="47"/>
    </row>
    <row r="430" spans="3:26" x14ac:dyDescent="0.3">
      <c r="C430" s="39"/>
      <c r="D430" s="39"/>
      <c r="E430" s="39"/>
      <c r="F430" s="39"/>
      <c r="G430" s="39"/>
      <c r="H430" s="60"/>
      <c r="I430" s="39"/>
      <c r="J430" s="39"/>
      <c r="K430" s="39"/>
      <c r="N430" s="47"/>
      <c r="O430" s="59"/>
      <c r="P430" s="59"/>
      <c r="Q430" s="59"/>
      <c r="R430" s="53"/>
      <c r="S430" s="59"/>
      <c r="T430" s="59"/>
      <c r="U430" s="59"/>
      <c r="V430" s="59"/>
      <c r="X430" s="47"/>
      <c r="Y430" s="47"/>
      <c r="Z430" s="47"/>
    </row>
    <row r="431" spans="3:26" x14ac:dyDescent="0.3">
      <c r="C431" s="39"/>
      <c r="D431" s="39"/>
      <c r="E431" s="39"/>
      <c r="F431" s="39"/>
      <c r="G431" s="39"/>
      <c r="H431" s="60"/>
      <c r="I431" s="39"/>
      <c r="J431" s="39"/>
      <c r="K431" s="39"/>
      <c r="N431" s="47"/>
      <c r="O431" s="59"/>
      <c r="P431" s="59"/>
      <c r="Q431" s="59"/>
      <c r="R431" s="53"/>
      <c r="S431" s="59"/>
      <c r="T431" s="59"/>
      <c r="U431" s="59"/>
      <c r="V431" s="59"/>
      <c r="X431" s="47"/>
      <c r="Y431" s="47"/>
      <c r="Z431" s="47"/>
    </row>
    <row r="432" spans="3:26" x14ac:dyDescent="0.3">
      <c r="C432" s="39"/>
      <c r="D432" s="39"/>
      <c r="E432" s="39"/>
      <c r="F432" s="39"/>
      <c r="G432" s="39"/>
      <c r="H432" s="60"/>
      <c r="I432" s="39"/>
      <c r="J432" s="39"/>
      <c r="K432" s="39"/>
      <c r="N432" s="47"/>
      <c r="O432" s="59"/>
      <c r="P432" s="59"/>
      <c r="Q432" s="59"/>
      <c r="R432" s="53"/>
      <c r="S432" s="59"/>
      <c r="T432" s="59"/>
      <c r="U432" s="59"/>
      <c r="V432" s="59"/>
      <c r="X432" s="61"/>
      <c r="Y432" s="47"/>
      <c r="Z432" s="47"/>
    </row>
    <row r="433" spans="3:26" x14ac:dyDescent="0.3">
      <c r="C433" s="39"/>
      <c r="D433" s="39"/>
      <c r="E433" s="39"/>
      <c r="F433" s="39"/>
      <c r="G433" s="39"/>
      <c r="H433" s="60"/>
      <c r="I433" s="39"/>
      <c r="J433" s="39"/>
      <c r="K433" s="39"/>
      <c r="N433" s="47"/>
      <c r="O433" s="59"/>
      <c r="P433" s="59"/>
      <c r="Q433" s="59"/>
      <c r="R433" s="53"/>
      <c r="S433" s="59"/>
      <c r="T433" s="59"/>
      <c r="U433" s="59"/>
      <c r="V433" s="59"/>
      <c r="X433" s="47"/>
      <c r="Y433" s="47"/>
      <c r="Z433" s="47"/>
    </row>
    <row r="434" spans="3:26" x14ac:dyDescent="0.3">
      <c r="C434" s="39"/>
      <c r="D434" s="39"/>
      <c r="E434" s="39"/>
      <c r="F434" s="39"/>
      <c r="G434" s="39"/>
      <c r="H434" s="60"/>
      <c r="I434" s="39"/>
      <c r="J434" s="39"/>
      <c r="K434" s="39"/>
      <c r="N434" s="47"/>
      <c r="O434" s="59"/>
      <c r="P434" s="59"/>
      <c r="Q434" s="59"/>
      <c r="R434" s="53"/>
      <c r="S434" s="59"/>
      <c r="T434" s="59"/>
      <c r="U434" s="59"/>
      <c r="V434" s="59"/>
      <c r="X434" s="47"/>
      <c r="Y434" s="47"/>
      <c r="Z434" s="47"/>
    </row>
    <row r="435" spans="3:26" x14ac:dyDescent="0.3">
      <c r="C435" s="39"/>
      <c r="D435" s="39"/>
      <c r="E435" s="39"/>
      <c r="F435" s="39"/>
      <c r="G435" s="39"/>
      <c r="H435" s="60"/>
      <c r="I435" s="39"/>
      <c r="J435" s="39"/>
      <c r="K435" s="39"/>
      <c r="N435" s="47"/>
      <c r="O435" s="59"/>
      <c r="P435" s="59"/>
      <c r="Q435" s="59"/>
      <c r="R435" s="53"/>
      <c r="S435" s="59"/>
      <c r="T435" s="59"/>
      <c r="U435" s="59"/>
      <c r="V435" s="59"/>
      <c r="X435" s="47"/>
      <c r="Y435" s="47"/>
      <c r="Z435" s="47"/>
    </row>
    <row r="436" spans="3:26" x14ac:dyDescent="0.3">
      <c r="C436" s="39"/>
      <c r="D436" s="39"/>
      <c r="E436" s="39"/>
      <c r="F436" s="39"/>
      <c r="G436" s="39"/>
      <c r="H436" s="60"/>
      <c r="I436" s="39"/>
      <c r="J436" s="39"/>
      <c r="K436" s="39"/>
      <c r="N436" s="47"/>
      <c r="O436" s="59"/>
      <c r="P436" s="59"/>
      <c r="Q436" s="59"/>
      <c r="R436" s="53"/>
      <c r="S436" s="59"/>
      <c r="T436" s="59"/>
      <c r="U436" s="59"/>
      <c r="V436" s="59"/>
      <c r="X436" s="47"/>
      <c r="Y436" s="47"/>
      <c r="Z436" s="47"/>
    </row>
    <row r="437" spans="3:26" x14ac:dyDescent="0.3">
      <c r="C437" s="39"/>
      <c r="D437" s="39"/>
      <c r="E437" s="39"/>
      <c r="F437" s="39"/>
      <c r="G437" s="39"/>
      <c r="H437" s="60"/>
      <c r="I437" s="39"/>
      <c r="J437" s="39"/>
      <c r="K437" s="39"/>
      <c r="N437" s="47"/>
      <c r="O437" s="59"/>
      <c r="P437" s="59"/>
      <c r="Q437" s="59"/>
      <c r="R437" s="53"/>
      <c r="S437" s="59"/>
      <c r="T437" s="59"/>
      <c r="U437" s="59"/>
      <c r="V437" s="59"/>
      <c r="X437" s="47"/>
      <c r="Y437" s="47"/>
      <c r="Z437" s="47"/>
    </row>
    <row r="438" spans="3:26" x14ac:dyDescent="0.3">
      <c r="C438" s="39"/>
      <c r="D438" s="39"/>
      <c r="E438" s="39"/>
      <c r="F438" s="39"/>
      <c r="G438" s="39"/>
      <c r="H438" s="60"/>
      <c r="I438" s="39"/>
      <c r="J438" s="39"/>
      <c r="K438" s="39"/>
      <c r="N438" s="47"/>
      <c r="O438" s="59"/>
      <c r="P438" s="59"/>
      <c r="Q438" s="59"/>
      <c r="R438" s="53"/>
      <c r="S438" s="59"/>
      <c r="T438" s="59"/>
      <c r="U438" s="59"/>
      <c r="V438" s="59"/>
      <c r="X438" s="47"/>
      <c r="Y438" s="47"/>
      <c r="Z438" s="47"/>
    </row>
    <row r="439" spans="3:26" x14ac:dyDescent="0.3">
      <c r="C439" s="39"/>
      <c r="D439" s="39"/>
      <c r="E439" s="39"/>
      <c r="F439" s="39"/>
      <c r="G439" s="39"/>
      <c r="H439" s="60"/>
      <c r="I439" s="39"/>
      <c r="J439" s="39"/>
      <c r="K439" s="39"/>
      <c r="N439" s="47"/>
      <c r="O439" s="59"/>
      <c r="P439" s="59"/>
      <c r="Q439" s="59"/>
      <c r="R439" s="53"/>
      <c r="S439" s="59"/>
      <c r="T439" s="59"/>
      <c r="U439" s="59"/>
      <c r="V439" s="59"/>
      <c r="X439" s="47"/>
      <c r="Y439" s="47"/>
      <c r="Z439" s="47"/>
    </row>
    <row r="440" spans="3:26" x14ac:dyDescent="0.3">
      <c r="C440" s="39"/>
      <c r="D440" s="39"/>
      <c r="E440" s="39"/>
      <c r="F440" s="39"/>
      <c r="G440" s="39"/>
      <c r="H440" s="60"/>
      <c r="I440" s="39"/>
      <c r="J440" s="39"/>
      <c r="K440" s="39"/>
      <c r="N440" s="47"/>
      <c r="O440" s="59"/>
      <c r="P440" s="59"/>
      <c r="Q440" s="59"/>
      <c r="R440" s="53"/>
      <c r="S440" s="59"/>
      <c r="T440" s="59"/>
      <c r="U440" s="59"/>
      <c r="V440" s="59"/>
      <c r="X440" s="47"/>
      <c r="Y440" s="47"/>
      <c r="Z440" s="47"/>
    </row>
    <row r="441" spans="3:26" x14ac:dyDescent="0.3">
      <c r="C441" s="39"/>
      <c r="D441" s="39"/>
      <c r="E441" s="39"/>
      <c r="F441" s="39"/>
      <c r="G441" s="39"/>
      <c r="H441" s="60"/>
      <c r="I441" s="39"/>
      <c r="J441" s="39"/>
      <c r="K441" s="39"/>
      <c r="N441" s="47"/>
      <c r="O441" s="59"/>
      <c r="P441" s="59"/>
      <c r="Q441" s="59"/>
      <c r="R441" s="53"/>
      <c r="S441" s="59"/>
      <c r="T441" s="59"/>
      <c r="U441" s="59"/>
      <c r="V441" s="59"/>
      <c r="X441" s="47"/>
      <c r="Y441" s="47"/>
      <c r="Z441" s="47"/>
    </row>
    <row r="442" spans="3:26" x14ac:dyDescent="0.3">
      <c r="C442" s="39"/>
      <c r="D442" s="39"/>
      <c r="E442" s="39"/>
      <c r="F442" s="39"/>
      <c r="G442" s="39"/>
      <c r="H442" s="60"/>
      <c r="I442" s="39"/>
      <c r="J442" s="39"/>
      <c r="K442" s="39"/>
      <c r="N442" s="47"/>
      <c r="O442" s="59"/>
      <c r="P442" s="59"/>
      <c r="Q442" s="59"/>
      <c r="R442" s="53"/>
      <c r="S442" s="59"/>
      <c r="T442" s="59"/>
      <c r="U442" s="59"/>
      <c r="V442" s="59"/>
      <c r="X442" s="47"/>
      <c r="Y442" s="47"/>
      <c r="Z442" s="47"/>
    </row>
    <row r="443" spans="3:26" x14ac:dyDescent="0.3">
      <c r="C443" s="39"/>
      <c r="D443" s="39"/>
      <c r="E443" s="39"/>
      <c r="F443" s="39"/>
      <c r="G443" s="39"/>
      <c r="H443" s="60"/>
      <c r="I443" s="39"/>
      <c r="J443" s="39"/>
      <c r="K443" s="39"/>
      <c r="N443" s="47"/>
      <c r="O443" s="59"/>
      <c r="P443" s="59"/>
      <c r="Q443" s="59"/>
      <c r="R443" s="53"/>
      <c r="S443" s="59"/>
      <c r="T443" s="59"/>
      <c r="U443" s="59"/>
      <c r="V443" s="59"/>
      <c r="X443" s="47"/>
      <c r="Y443" s="47"/>
      <c r="Z443" s="47"/>
    </row>
    <row r="444" spans="3:26" x14ac:dyDescent="0.3">
      <c r="C444" s="39"/>
      <c r="D444" s="39"/>
      <c r="E444" s="39"/>
      <c r="F444" s="39"/>
      <c r="G444" s="39"/>
      <c r="H444" s="60"/>
      <c r="I444" s="39"/>
      <c r="J444" s="39"/>
      <c r="K444" s="39"/>
      <c r="N444" s="47"/>
      <c r="O444" s="59"/>
      <c r="P444" s="59"/>
      <c r="Q444" s="59"/>
      <c r="R444" s="53"/>
      <c r="S444" s="59"/>
      <c r="T444" s="59"/>
      <c r="U444" s="59"/>
      <c r="V444" s="59"/>
      <c r="X444" s="47"/>
      <c r="Y444" s="47"/>
      <c r="Z444" s="47"/>
    </row>
    <row r="445" spans="3:26" x14ac:dyDescent="0.3">
      <c r="C445" s="39"/>
      <c r="D445" s="39"/>
      <c r="E445" s="39"/>
      <c r="F445" s="39"/>
      <c r="G445" s="39"/>
      <c r="H445" s="60"/>
      <c r="I445" s="39"/>
      <c r="J445" s="39"/>
      <c r="K445" s="39"/>
      <c r="N445" s="47"/>
      <c r="O445" s="59"/>
      <c r="P445" s="59"/>
      <c r="Q445" s="59"/>
      <c r="R445" s="53"/>
      <c r="S445" s="59"/>
      <c r="T445" s="59"/>
      <c r="U445" s="59"/>
      <c r="V445" s="59"/>
      <c r="X445" s="47"/>
      <c r="Y445" s="47"/>
      <c r="Z445" s="47"/>
    </row>
    <row r="446" spans="3:26" x14ac:dyDescent="0.3">
      <c r="C446" s="39"/>
      <c r="D446" s="39"/>
      <c r="E446" s="39"/>
      <c r="F446" s="39"/>
      <c r="G446" s="39"/>
      <c r="H446" s="60"/>
      <c r="I446" s="39"/>
      <c r="J446" s="39"/>
      <c r="K446" s="39"/>
      <c r="N446" s="47"/>
      <c r="O446" s="59"/>
      <c r="P446" s="59"/>
      <c r="Q446" s="59"/>
      <c r="R446" s="53"/>
      <c r="S446" s="59"/>
      <c r="T446" s="59"/>
      <c r="U446" s="59"/>
      <c r="V446" s="59"/>
      <c r="X446" s="47"/>
      <c r="Y446" s="47"/>
      <c r="Z446" s="47"/>
    </row>
    <row r="447" spans="3:26" x14ac:dyDescent="0.3">
      <c r="C447" s="39"/>
      <c r="D447" s="39"/>
      <c r="E447" s="39"/>
      <c r="F447" s="39"/>
      <c r="G447" s="39"/>
      <c r="H447" s="60"/>
      <c r="I447" s="39"/>
      <c r="J447" s="39"/>
      <c r="K447" s="39"/>
      <c r="N447" s="47"/>
      <c r="O447" s="59"/>
      <c r="P447" s="59"/>
      <c r="Q447" s="59"/>
      <c r="R447" s="53"/>
      <c r="S447" s="59"/>
      <c r="T447" s="59"/>
      <c r="U447" s="59"/>
      <c r="V447" s="59"/>
      <c r="X447" s="47"/>
      <c r="Y447" s="47"/>
      <c r="Z447" s="47"/>
    </row>
    <row r="448" spans="3:26" x14ac:dyDescent="0.3">
      <c r="C448" s="39"/>
      <c r="D448" s="39"/>
      <c r="E448" s="39"/>
      <c r="F448" s="39"/>
      <c r="G448" s="39"/>
      <c r="H448" s="60"/>
      <c r="I448" s="39"/>
      <c r="J448" s="39"/>
      <c r="K448" s="39"/>
      <c r="N448" s="47"/>
      <c r="O448" s="59"/>
      <c r="P448" s="59"/>
      <c r="Q448" s="59"/>
      <c r="R448" s="53"/>
      <c r="S448" s="59"/>
      <c r="T448" s="59"/>
      <c r="U448" s="59"/>
      <c r="V448" s="59"/>
      <c r="X448" s="47"/>
      <c r="Y448" s="47"/>
      <c r="Z448" s="47"/>
    </row>
    <row r="449" spans="3:26" x14ac:dyDescent="0.3">
      <c r="C449" s="39"/>
      <c r="D449" s="39"/>
      <c r="E449" s="39"/>
      <c r="F449" s="39"/>
      <c r="G449" s="39"/>
      <c r="H449" s="60"/>
      <c r="I449" s="39"/>
      <c r="J449" s="39"/>
      <c r="K449" s="39"/>
      <c r="N449" s="47"/>
      <c r="O449" s="59"/>
      <c r="P449" s="59"/>
      <c r="Q449" s="59"/>
      <c r="R449" s="53"/>
      <c r="S449" s="59"/>
      <c r="T449" s="59"/>
      <c r="U449" s="59"/>
      <c r="V449" s="59"/>
      <c r="X449" s="47"/>
      <c r="Y449" s="47"/>
      <c r="Z449" s="47"/>
    </row>
    <row r="450" spans="3:26" x14ac:dyDescent="0.3">
      <c r="C450" s="39"/>
      <c r="D450" s="39"/>
      <c r="E450" s="39"/>
      <c r="F450" s="39"/>
      <c r="G450" s="39"/>
      <c r="H450" s="60"/>
      <c r="I450" s="39"/>
      <c r="J450" s="39"/>
      <c r="K450" s="39"/>
      <c r="N450" s="47"/>
      <c r="O450" s="59"/>
      <c r="P450" s="59"/>
      <c r="Q450" s="59"/>
      <c r="R450" s="53"/>
      <c r="S450" s="59"/>
      <c r="T450" s="59"/>
      <c r="U450" s="59"/>
      <c r="V450" s="59"/>
      <c r="X450" s="47"/>
      <c r="Y450" s="47"/>
      <c r="Z450" s="47"/>
    </row>
    <row r="451" spans="3:26" x14ac:dyDescent="0.3">
      <c r="C451" s="39"/>
      <c r="D451" s="39"/>
      <c r="E451" s="39"/>
      <c r="F451" s="39"/>
      <c r="G451" s="39"/>
      <c r="H451" s="60"/>
      <c r="I451" s="39"/>
      <c r="J451" s="39"/>
      <c r="K451" s="39"/>
      <c r="N451" s="47"/>
      <c r="O451" s="59"/>
      <c r="P451" s="59"/>
      <c r="Q451" s="59"/>
      <c r="R451" s="53"/>
      <c r="S451" s="59"/>
      <c r="T451" s="59"/>
      <c r="U451" s="59"/>
      <c r="V451" s="59"/>
      <c r="X451" s="47"/>
      <c r="Y451" s="47"/>
      <c r="Z451" s="47"/>
    </row>
    <row r="452" spans="3:26" x14ac:dyDescent="0.3">
      <c r="C452" s="39"/>
      <c r="D452" s="39"/>
      <c r="E452" s="39"/>
      <c r="F452" s="39"/>
      <c r="G452" s="39"/>
      <c r="H452" s="60"/>
      <c r="I452" s="39"/>
      <c r="J452" s="39"/>
      <c r="K452" s="39"/>
      <c r="N452" s="47"/>
      <c r="O452" s="59"/>
      <c r="P452" s="59"/>
      <c r="Q452" s="59"/>
      <c r="R452" s="53"/>
      <c r="S452" s="59"/>
      <c r="T452" s="59"/>
      <c r="U452" s="59"/>
      <c r="V452" s="59"/>
      <c r="X452" s="47"/>
      <c r="Y452" s="47"/>
      <c r="Z452" s="47"/>
    </row>
    <row r="453" spans="3:26" x14ac:dyDescent="0.3">
      <c r="C453" s="39"/>
      <c r="D453" s="39"/>
      <c r="E453" s="39"/>
      <c r="F453" s="39"/>
      <c r="G453" s="39"/>
      <c r="H453" s="60"/>
      <c r="I453" s="39"/>
      <c r="J453" s="39"/>
      <c r="K453" s="39"/>
      <c r="N453" s="47"/>
      <c r="O453" s="59"/>
      <c r="P453" s="59"/>
      <c r="Q453" s="59"/>
      <c r="R453" s="53"/>
      <c r="S453" s="59"/>
      <c r="T453" s="59"/>
      <c r="U453" s="59"/>
      <c r="V453" s="59"/>
      <c r="X453" s="47"/>
      <c r="Y453" s="47"/>
      <c r="Z453" s="47"/>
    </row>
    <row r="454" spans="3:26" x14ac:dyDescent="0.3">
      <c r="C454" s="39"/>
      <c r="D454" s="39"/>
      <c r="E454" s="39"/>
      <c r="F454" s="39"/>
      <c r="G454" s="39"/>
      <c r="H454" s="60"/>
      <c r="I454" s="39"/>
      <c r="J454" s="39"/>
      <c r="K454" s="39"/>
      <c r="N454" s="47"/>
      <c r="O454" s="59"/>
      <c r="P454" s="59"/>
      <c r="Q454" s="59"/>
      <c r="R454" s="53"/>
      <c r="S454" s="59"/>
      <c r="T454" s="59"/>
      <c r="U454" s="59"/>
      <c r="V454" s="59"/>
      <c r="X454" s="47"/>
      <c r="Y454" s="47"/>
      <c r="Z454" s="47"/>
    </row>
    <row r="455" spans="3:26" x14ac:dyDescent="0.3">
      <c r="C455" s="39"/>
      <c r="D455" s="39"/>
      <c r="E455" s="39"/>
      <c r="F455" s="39"/>
      <c r="G455" s="39"/>
      <c r="H455" s="60"/>
      <c r="I455" s="39"/>
      <c r="J455" s="39"/>
      <c r="K455" s="39"/>
      <c r="N455" s="47"/>
      <c r="O455" s="59"/>
      <c r="P455" s="59"/>
      <c r="Q455" s="59"/>
      <c r="R455" s="53"/>
      <c r="S455" s="59"/>
      <c r="T455" s="59"/>
      <c r="U455" s="59"/>
      <c r="V455" s="59"/>
      <c r="X455" s="47"/>
      <c r="Y455" s="47"/>
      <c r="Z455" s="47"/>
    </row>
    <row r="456" spans="3:26" x14ac:dyDescent="0.3">
      <c r="C456" s="39"/>
      <c r="D456" s="39"/>
      <c r="E456" s="39"/>
      <c r="F456" s="39"/>
      <c r="G456" s="39"/>
      <c r="H456" s="60"/>
      <c r="I456" s="39"/>
      <c r="J456" s="39"/>
      <c r="K456" s="39"/>
      <c r="N456" s="47"/>
      <c r="O456" s="59"/>
      <c r="P456" s="59"/>
      <c r="Q456" s="59"/>
      <c r="R456" s="53"/>
      <c r="S456" s="59"/>
      <c r="T456" s="59"/>
      <c r="U456" s="59"/>
      <c r="V456" s="59"/>
      <c r="X456" s="47"/>
      <c r="Y456" s="47"/>
      <c r="Z456" s="47"/>
    </row>
    <row r="457" spans="3:26" x14ac:dyDescent="0.3">
      <c r="C457" s="39"/>
      <c r="D457" s="39"/>
      <c r="E457" s="39"/>
      <c r="F457" s="39"/>
      <c r="G457" s="39"/>
      <c r="H457" s="60"/>
      <c r="I457" s="39"/>
      <c r="J457" s="39"/>
      <c r="K457" s="39"/>
      <c r="N457" s="47"/>
      <c r="O457" s="59"/>
      <c r="P457" s="59"/>
      <c r="Q457" s="59"/>
      <c r="R457" s="53"/>
      <c r="S457" s="59"/>
      <c r="T457" s="59"/>
      <c r="U457" s="59"/>
      <c r="V457" s="59"/>
      <c r="X457" s="47"/>
      <c r="Y457" s="47"/>
      <c r="Z457" s="47"/>
    </row>
    <row r="458" spans="3:26" x14ac:dyDescent="0.3">
      <c r="C458" s="39"/>
      <c r="D458" s="39"/>
      <c r="E458" s="39"/>
      <c r="F458" s="39"/>
      <c r="G458" s="39"/>
      <c r="H458" s="60"/>
      <c r="I458" s="39"/>
      <c r="J458" s="39"/>
      <c r="K458" s="39"/>
      <c r="N458" s="47"/>
      <c r="O458" s="59"/>
      <c r="P458" s="59"/>
      <c r="Q458" s="59"/>
      <c r="R458" s="53"/>
      <c r="S458" s="59"/>
      <c r="T458" s="59"/>
      <c r="U458" s="59"/>
      <c r="V458" s="59"/>
      <c r="X458" s="47"/>
      <c r="Y458" s="47"/>
      <c r="Z458" s="47"/>
    </row>
    <row r="459" spans="3:26" x14ac:dyDescent="0.3">
      <c r="C459" s="39"/>
      <c r="D459" s="39"/>
      <c r="E459" s="39"/>
      <c r="F459" s="39"/>
      <c r="G459" s="39"/>
      <c r="H459" s="60"/>
      <c r="I459" s="39"/>
      <c r="J459" s="39"/>
      <c r="K459" s="39"/>
      <c r="N459" s="47"/>
      <c r="O459" s="59"/>
      <c r="P459" s="59"/>
      <c r="Q459" s="59"/>
      <c r="R459" s="53"/>
      <c r="S459" s="59"/>
      <c r="T459" s="59"/>
      <c r="U459" s="59"/>
      <c r="V459" s="59"/>
      <c r="X459" s="47"/>
      <c r="Y459" s="47"/>
      <c r="Z459" s="47"/>
    </row>
    <row r="460" spans="3:26" x14ac:dyDescent="0.3">
      <c r="C460" s="39"/>
      <c r="D460" s="39"/>
      <c r="E460" s="39"/>
      <c r="F460" s="39"/>
      <c r="G460" s="39"/>
      <c r="H460" s="60"/>
      <c r="I460" s="39"/>
      <c r="J460" s="39"/>
      <c r="K460" s="39"/>
      <c r="N460" s="47"/>
      <c r="O460" s="59"/>
      <c r="P460" s="59"/>
      <c r="Q460" s="59"/>
      <c r="R460" s="53"/>
      <c r="S460" s="59"/>
      <c r="T460" s="59"/>
      <c r="U460" s="59"/>
      <c r="V460" s="59"/>
      <c r="X460" s="47"/>
      <c r="Y460" s="47"/>
      <c r="Z460" s="47"/>
    </row>
    <row r="461" spans="3:26" x14ac:dyDescent="0.3">
      <c r="C461" s="39"/>
      <c r="D461" s="39"/>
      <c r="E461" s="39"/>
      <c r="F461" s="39"/>
      <c r="G461" s="39"/>
      <c r="H461" s="60"/>
      <c r="I461" s="39"/>
      <c r="J461" s="39"/>
      <c r="K461" s="39"/>
      <c r="N461" s="47"/>
      <c r="O461" s="59"/>
      <c r="P461" s="59"/>
      <c r="Q461" s="59"/>
      <c r="R461" s="53"/>
      <c r="S461" s="59"/>
      <c r="T461" s="59"/>
      <c r="U461" s="59"/>
      <c r="V461" s="59"/>
      <c r="X461" s="47"/>
      <c r="Y461" s="47"/>
      <c r="Z461" s="47"/>
    </row>
    <row r="462" spans="3:26" x14ac:dyDescent="0.3">
      <c r="C462" s="39"/>
      <c r="D462" s="39"/>
      <c r="E462" s="39"/>
      <c r="F462" s="39"/>
      <c r="G462" s="39"/>
      <c r="H462" s="60"/>
      <c r="I462" s="39"/>
      <c r="J462" s="39"/>
      <c r="K462" s="39"/>
      <c r="N462" s="47"/>
      <c r="O462" s="59"/>
      <c r="P462" s="59"/>
      <c r="Q462" s="59"/>
      <c r="R462" s="53"/>
      <c r="S462" s="59"/>
      <c r="T462" s="59"/>
      <c r="U462" s="59"/>
      <c r="V462" s="59"/>
      <c r="X462" s="47"/>
      <c r="Y462" s="47"/>
      <c r="Z462" s="47"/>
    </row>
    <row r="463" spans="3:26" x14ac:dyDescent="0.3">
      <c r="C463" s="39"/>
      <c r="D463" s="39"/>
      <c r="E463" s="39"/>
      <c r="F463" s="39"/>
      <c r="G463" s="39"/>
      <c r="H463" s="60"/>
      <c r="I463" s="39"/>
      <c r="J463" s="39"/>
      <c r="K463" s="39"/>
      <c r="N463" s="47"/>
      <c r="O463" s="59"/>
      <c r="P463" s="59"/>
      <c r="Q463" s="59"/>
      <c r="R463" s="53"/>
      <c r="S463" s="59"/>
      <c r="T463" s="59"/>
      <c r="U463" s="59"/>
      <c r="V463" s="59"/>
      <c r="X463" s="47"/>
      <c r="Y463" s="47"/>
      <c r="Z463" s="47"/>
    </row>
    <row r="464" spans="3:26" x14ac:dyDescent="0.3">
      <c r="C464" s="39"/>
      <c r="D464" s="39"/>
      <c r="E464" s="39"/>
      <c r="F464" s="39"/>
      <c r="G464" s="39"/>
      <c r="H464" s="60"/>
      <c r="I464" s="39"/>
      <c r="J464" s="39"/>
      <c r="K464" s="39"/>
      <c r="N464" s="47"/>
      <c r="O464" s="59"/>
      <c r="P464" s="59"/>
      <c r="Q464" s="59"/>
      <c r="R464" s="53"/>
      <c r="S464" s="59"/>
      <c r="T464" s="59"/>
      <c r="U464" s="59"/>
      <c r="V464" s="59"/>
      <c r="X464" s="47"/>
      <c r="Y464" s="47"/>
      <c r="Z464" s="47"/>
    </row>
    <row r="465" spans="3:26" x14ac:dyDescent="0.3">
      <c r="C465" s="39"/>
      <c r="D465" s="39"/>
      <c r="E465" s="39"/>
      <c r="F465" s="39"/>
      <c r="G465" s="39"/>
      <c r="H465" s="60"/>
      <c r="I465" s="39"/>
      <c r="J465" s="39"/>
      <c r="K465" s="39"/>
      <c r="N465" s="47"/>
      <c r="O465" s="59"/>
      <c r="P465" s="59"/>
      <c r="Q465" s="59"/>
      <c r="R465" s="53"/>
      <c r="S465" s="59"/>
      <c r="T465" s="59"/>
      <c r="U465" s="59"/>
      <c r="V465" s="59"/>
      <c r="X465" s="47"/>
      <c r="Y465" s="47"/>
      <c r="Z465" s="47"/>
    </row>
    <row r="466" spans="3:26" x14ac:dyDescent="0.3">
      <c r="C466" s="39"/>
      <c r="D466" s="39"/>
      <c r="E466" s="39"/>
      <c r="F466" s="39"/>
      <c r="G466" s="39"/>
      <c r="H466" s="60"/>
      <c r="I466" s="39"/>
      <c r="J466" s="39"/>
      <c r="K466" s="39"/>
      <c r="N466" s="47"/>
      <c r="O466" s="59"/>
      <c r="P466" s="59"/>
      <c r="Q466" s="59"/>
      <c r="R466" s="53"/>
      <c r="S466" s="59"/>
      <c r="T466" s="59"/>
      <c r="U466" s="59"/>
      <c r="V466" s="59"/>
      <c r="X466" s="47"/>
      <c r="Y466" s="47"/>
      <c r="Z466" s="47"/>
    </row>
    <row r="467" spans="3:26" x14ac:dyDescent="0.3">
      <c r="C467" s="39"/>
      <c r="D467" s="39"/>
      <c r="E467" s="39"/>
      <c r="F467" s="39"/>
      <c r="G467" s="39"/>
      <c r="H467" s="60"/>
      <c r="I467" s="39"/>
      <c r="J467" s="39"/>
      <c r="K467" s="39"/>
      <c r="N467" s="47"/>
      <c r="O467" s="59"/>
      <c r="P467" s="59"/>
      <c r="Q467" s="59"/>
      <c r="R467" s="53"/>
      <c r="S467" s="59"/>
      <c r="T467" s="59"/>
      <c r="U467" s="59"/>
      <c r="V467" s="59"/>
      <c r="X467" s="47"/>
      <c r="Y467" s="47"/>
      <c r="Z467" s="47"/>
    </row>
    <row r="468" spans="3:26" x14ac:dyDescent="0.3">
      <c r="C468" s="39"/>
      <c r="D468" s="39"/>
      <c r="E468" s="39"/>
      <c r="F468" s="39"/>
      <c r="G468" s="39"/>
      <c r="H468" s="60"/>
      <c r="I468" s="39"/>
      <c r="J468" s="39"/>
      <c r="K468" s="39"/>
      <c r="N468" s="47"/>
      <c r="O468" s="59"/>
      <c r="P468" s="59"/>
      <c r="Q468" s="59"/>
      <c r="R468" s="53"/>
      <c r="S468" s="59"/>
      <c r="T468" s="59"/>
      <c r="U468" s="59"/>
      <c r="V468" s="59"/>
      <c r="X468" s="47"/>
      <c r="Y468" s="47"/>
      <c r="Z468" s="47"/>
    </row>
    <row r="469" spans="3:26" x14ac:dyDescent="0.3">
      <c r="C469" s="39"/>
      <c r="D469" s="39"/>
      <c r="E469" s="39"/>
      <c r="F469" s="39"/>
      <c r="G469" s="39"/>
      <c r="H469" s="60"/>
      <c r="I469" s="39"/>
      <c r="J469" s="39"/>
      <c r="K469" s="39"/>
      <c r="N469" s="47"/>
      <c r="O469" s="59"/>
      <c r="P469" s="59"/>
      <c r="Q469" s="59"/>
      <c r="R469" s="53"/>
      <c r="S469" s="59"/>
      <c r="T469" s="59"/>
      <c r="U469" s="59"/>
      <c r="V469" s="59"/>
      <c r="X469" s="47"/>
      <c r="Y469" s="47"/>
      <c r="Z469" s="47"/>
    </row>
    <row r="470" spans="3:26" x14ac:dyDescent="0.3">
      <c r="C470" s="39"/>
      <c r="D470" s="39"/>
      <c r="E470" s="39"/>
      <c r="F470" s="39"/>
      <c r="G470" s="39"/>
      <c r="H470" s="60"/>
      <c r="I470" s="39"/>
      <c r="J470" s="39"/>
      <c r="K470" s="39"/>
      <c r="N470" s="47"/>
      <c r="O470" s="59"/>
      <c r="P470" s="59"/>
      <c r="Q470" s="59"/>
      <c r="R470" s="53"/>
      <c r="S470" s="59"/>
      <c r="T470" s="59"/>
      <c r="U470" s="59"/>
      <c r="V470" s="59"/>
      <c r="X470" s="47"/>
      <c r="Y470" s="47"/>
      <c r="Z470" s="47"/>
    </row>
    <row r="471" spans="3:26" x14ac:dyDescent="0.3">
      <c r="C471" s="39"/>
      <c r="D471" s="39"/>
      <c r="E471" s="39"/>
      <c r="F471" s="39"/>
      <c r="G471" s="39"/>
      <c r="H471" s="60"/>
      <c r="I471" s="39"/>
      <c r="J471" s="39"/>
      <c r="K471" s="39"/>
      <c r="N471" s="47"/>
      <c r="O471" s="59"/>
      <c r="P471" s="59"/>
      <c r="Q471" s="59"/>
      <c r="R471" s="53"/>
      <c r="S471" s="59"/>
      <c r="T471" s="59"/>
      <c r="U471" s="59"/>
      <c r="V471" s="59"/>
      <c r="X471" s="47"/>
      <c r="Y471" s="47"/>
      <c r="Z471" s="47"/>
    </row>
    <row r="472" spans="3:26" x14ac:dyDescent="0.3">
      <c r="C472" s="39"/>
      <c r="D472" s="39"/>
      <c r="E472" s="39"/>
      <c r="F472" s="39"/>
      <c r="G472" s="39"/>
      <c r="H472" s="60"/>
      <c r="I472" s="39"/>
      <c r="J472" s="39"/>
      <c r="K472" s="39"/>
      <c r="N472" s="47"/>
      <c r="O472" s="59"/>
      <c r="P472" s="59"/>
      <c r="Q472" s="59"/>
      <c r="R472" s="53"/>
      <c r="S472" s="59"/>
      <c r="T472" s="59"/>
      <c r="U472" s="59"/>
      <c r="V472" s="59"/>
      <c r="X472" s="47"/>
      <c r="Y472" s="47"/>
      <c r="Z472" s="47"/>
    </row>
    <row r="473" spans="3:26" x14ac:dyDescent="0.3">
      <c r="C473" s="39"/>
      <c r="D473" s="39"/>
      <c r="E473" s="39"/>
      <c r="F473" s="39"/>
      <c r="G473" s="39"/>
      <c r="H473" s="60"/>
      <c r="I473" s="39"/>
      <c r="J473" s="39"/>
      <c r="K473" s="39"/>
      <c r="N473" s="47"/>
      <c r="O473" s="59"/>
      <c r="P473" s="59"/>
      <c r="Q473" s="59"/>
      <c r="R473" s="53"/>
      <c r="S473" s="59"/>
      <c r="T473" s="59"/>
      <c r="U473" s="59"/>
      <c r="V473" s="59"/>
      <c r="X473" s="47"/>
      <c r="Y473" s="47"/>
      <c r="Z473" s="47"/>
    </row>
    <row r="474" spans="3:26" x14ac:dyDescent="0.3">
      <c r="C474" s="39"/>
      <c r="D474" s="39"/>
      <c r="E474" s="39"/>
      <c r="F474" s="39"/>
      <c r="G474" s="39"/>
      <c r="H474" s="60"/>
      <c r="I474" s="39"/>
      <c r="J474" s="39"/>
      <c r="K474" s="39"/>
      <c r="N474" s="47"/>
      <c r="O474" s="59"/>
      <c r="P474" s="59"/>
      <c r="Q474" s="59"/>
      <c r="R474" s="53"/>
      <c r="S474" s="59"/>
      <c r="T474" s="59"/>
      <c r="U474" s="59"/>
      <c r="V474" s="59"/>
      <c r="X474" s="47"/>
      <c r="Y474" s="47"/>
      <c r="Z474" s="47"/>
    </row>
    <row r="475" spans="3:26" x14ac:dyDescent="0.3">
      <c r="C475" s="39"/>
      <c r="D475" s="39"/>
      <c r="E475" s="39"/>
      <c r="F475" s="39"/>
      <c r="G475" s="39"/>
      <c r="H475" s="60"/>
      <c r="I475" s="39"/>
      <c r="J475" s="39"/>
      <c r="K475" s="39"/>
      <c r="N475" s="47"/>
      <c r="O475" s="59"/>
      <c r="P475" s="59"/>
      <c r="Q475" s="59"/>
      <c r="R475" s="53"/>
      <c r="S475" s="59"/>
      <c r="T475" s="59"/>
      <c r="U475" s="59"/>
      <c r="V475" s="59"/>
      <c r="X475" s="47"/>
      <c r="Y475" s="47"/>
      <c r="Z475" s="47"/>
    </row>
    <row r="476" spans="3:26" x14ac:dyDescent="0.3">
      <c r="C476" s="39"/>
      <c r="D476" s="39"/>
      <c r="E476" s="39"/>
      <c r="F476" s="39"/>
      <c r="G476" s="39"/>
      <c r="H476" s="60"/>
      <c r="I476" s="39"/>
      <c r="J476" s="39"/>
      <c r="K476" s="39"/>
      <c r="N476" s="47"/>
      <c r="O476" s="59"/>
      <c r="P476" s="59"/>
      <c r="Q476" s="59"/>
      <c r="R476" s="53"/>
      <c r="S476" s="59"/>
      <c r="T476" s="59"/>
      <c r="U476" s="59"/>
      <c r="V476" s="59"/>
      <c r="X476" s="47"/>
      <c r="Y476" s="47"/>
      <c r="Z476" s="47"/>
    </row>
    <row r="477" spans="3:26" x14ac:dyDescent="0.3">
      <c r="C477" s="39"/>
      <c r="D477" s="39"/>
      <c r="E477" s="39"/>
      <c r="F477" s="39"/>
      <c r="G477" s="39"/>
      <c r="H477" s="60"/>
      <c r="I477" s="39"/>
      <c r="J477" s="39"/>
      <c r="K477" s="39"/>
      <c r="N477" s="47"/>
      <c r="O477" s="59"/>
      <c r="P477" s="59"/>
      <c r="Q477" s="59"/>
      <c r="R477" s="53"/>
      <c r="S477" s="59"/>
      <c r="T477" s="59"/>
      <c r="U477" s="59"/>
      <c r="V477" s="59"/>
      <c r="X477" s="47"/>
      <c r="Y477" s="47"/>
      <c r="Z477" s="47"/>
    </row>
    <row r="478" spans="3:26" x14ac:dyDescent="0.3">
      <c r="C478" s="39"/>
      <c r="D478" s="39"/>
      <c r="E478" s="39"/>
      <c r="F478" s="39"/>
      <c r="G478" s="39"/>
      <c r="H478" s="60"/>
      <c r="I478" s="39"/>
      <c r="J478" s="39"/>
      <c r="K478" s="39"/>
      <c r="N478" s="47"/>
      <c r="O478" s="59"/>
      <c r="P478" s="59"/>
      <c r="Q478" s="59"/>
      <c r="R478" s="53"/>
      <c r="S478" s="59"/>
      <c r="T478" s="59"/>
      <c r="U478" s="59"/>
      <c r="V478" s="59"/>
      <c r="X478" s="47"/>
      <c r="Y478" s="47"/>
      <c r="Z478" s="47"/>
    </row>
    <row r="479" spans="3:26" x14ac:dyDescent="0.3">
      <c r="C479" s="39"/>
      <c r="D479" s="39"/>
      <c r="E479" s="39"/>
      <c r="F479" s="39"/>
      <c r="G479" s="39"/>
      <c r="H479" s="60"/>
      <c r="I479" s="39"/>
      <c r="J479" s="39"/>
      <c r="K479" s="39"/>
      <c r="N479" s="47"/>
      <c r="O479" s="59"/>
      <c r="P479" s="59"/>
      <c r="Q479" s="59"/>
      <c r="R479" s="53"/>
      <c r="S479" s="59"/>
      <c r="T479" s="59"/>
      <c r="U479" s="59"/>
      <c r="V479" s="59"/>
      <c r="X479" s="47"/>
      <c r="Y479" s="47"/>
      <c r="Z479" s="47"/>
    </row>
    <row r="480" spans="3:26" x14ac:dyDescent="0.3">
      <c r="C480" s="39"/>
      <c r="D480" s="39"/>
      <c r="E480" s="39"/>
      <c r="F480" s="39"/>
      <c r="G480" s="39"/>
      <c r="H480" s="60"/>
      <c r="I480" s="39"/>
      <c r="J480" s="39"/>
      <c r="K480" s="39"/>
      <c r="N480" s="47"/>
      <c r="O480" s="59"/>
      <c r="P480" s="59"/>
      <c r="Q480" s="59"/>
      <c r="R480" s="53"/>
      <c r="S480" s="59"/>
      <c r="T480" s="59"/>
      <c r="U480" s="59"/>
      <c r="V480" s="59"/>
      <c r="X480" s="47"/>
      <c r="Y480" s="47"/>
      <c r="Z480" s="47"/>
    </row>
    <row r="481" spans="3:26" x14ac:dyDescent="0.3">
      <c r="C481" s="39"/>
      <c r="D481" s="39"/>
      <c r="E481" s="39"/>
      <c r="F481" s="39"/>
      <c r="G481" s="39"/>
      <c r="H481" s="60"/>
      <c r="I481" s="39"/>
      <c r="J481" s="39"/>
      <c r="K481" s="39"/>
      <c r="N481" s="47"/>
      <c r="O481" s="59"/>
      <c r="P481" s="59"/>
      <c r="Q481" s="59"/>
      <c r="R481" s="53"/>
      <c r="S481" s="59"/>
      <c r="T481" s="59"/>
      <c r="U481" s="59"/>
      <c r="V481" s="59"/>
      <c r="X481" s="47"/>
      <c r="Y481" s="47"/>
      <c r="Z481" s="47"/>
    </row>
    <row r="482" spans="3:26" x14ac:dyDescent="0.3">
      <c r="C482" s="39"/>
      <c r="D482" s="39"/>
      <c r="E482" s="39"/>
      <c r="F482" s="39"/>
      <c r="G482" s="39"/>
      <c r="H482" s="60"/>
      <c r="I482" s="39"/>
      <c r="J482" s="39"/>
      <c r="K482" s="39"/>
      <c r="N482" s="47"/>
      <c r="O482" s="59"/>
      <c r="P482" s="59"/>
      <c r="Q482" s="59"/>
      <c r="R482" s="53"/>
      <c r="S482" s="59"/>
      <c r="T482" s="59"/>
      <c r="U482" s="59"/>
      <c r="V482" s="59"/>
      <c r="X482" s="47"/>
      <c r="Y482" s="47"/>
      <c r="Z482" s="47"/>
    </row>
    <row r="483" spans="3:26" x14ac:dyDescent="0.3">
      <c r="C483" s="39"/>
      <c r="D483" s="39"/>
      <c r="E483" s="39"/>
      <c r="F483" s="39"/>
      <c r="G483" s="39"/>
      <c r="H483" s="60"/>
      <c r="I483" s="39"/>
      <c r="J483" s="39"/>
      <c r="K483" s="39"/>
      <c r="N483" s="47"/>
      <c r="O483" s="59"/>
      <c r="P483" s="59"/>
      <c r="Q483" s="59"/>
      <c r="R483" s="53"/>
      <c r="S483" s="59"/>
      <c r="T483" s="59"/>
      <c r="U483" s="59"/>
      <c r="V483" s="59"/>
      <c r="X483" s="47"/>
      <c r="Y483" s="47"/>
      <c r="Z483" s="47"/>
    </row>
    <row r="484" spans="3:26" x14ac:dyDescent="0.3">
      <c r="C484" s="39"/>
      <c r="D484" s="39"/>
      <c r="E484" s="39"/>
      <c r="F484" s="39"/>
      <c r="G484" s="39"/>
      <c r="H484" s="60"/>
      <c r="I484" s="39"/>
      <c r="J484" s="39"/>
      <c r="K484" s="39"/>
      <c r="N484" s="47"/>
      <c r="O484" s="59"/>
      <c r="P484" s="59"/>
      <c r="Q484" s="59"/>
      <c r="R484" s="53"/>
      <c r="S484" s="59"/>
      <c r="T484" s="59"/>
      <c r="U484" s="59"/>
      <c r="V484" s="59"/>
      <c r="X484" s="47"/>
      <c r="Y484" s="47"/>
      <c r="Z484" s="47"/>
    </row>
    <row r="485" spans="3:26" x14ac:dyDescent="0.3">
      <c r="C485" s="39"/>
      <c r="D485" s="39"/>
      <c r="E485" s="39"/>
      <c r="F485" s="39"/>
      <c r="G485" s="39"/>
      <c r="H485" s="60"/>
      <c r="I485" s="39"/>
      <c r="J485" s="39"/>
      <c r="K485" s="39"/>
      <c r="N485" s="47"/>
      <c r="O485" s="59"/>
      <c r="P485" s="59"/>
      <c r="Q485" s="59"/>
      <c r="R485" s="53"/>
      <c r="S485" s="59"/>
      <c r="T485" s="59"/>
      <c r="U485" s="59"/>
      <c r="V485" s="59"/>
      <c r="X485" s="47"/>
      <c r="Y485" s="47"/>
      <c r="Z485" s="47"/>
    </row>
    <row r="486" spans="3:26" x14ac:dyDescent="0.3">
      <c r="C486" s="39"/>
      <c r="D486" s="39"/>
      <c r="E486" s="39"/>
      <c r="F486" s="39"/>
      <c r="G486" s="39"/>
      <c r="H486" s="60"/>
      <c r="I486" s="39"/>
      <c r="J486" s="39"/>
      <c r="K486" s="39"/>
      <c r="N486" s="47"/>
      <c r="O486" s="59"/>
      <c r="P486" s="59"/>
      <c r="Q486" s="59"/>
      <c r="R486" s="53"/>
      <c r="S486" s="59"/>
      <c r="T486" s="59"/>
      <c r="U486" s="59"/>
      <c r="V486" s="59"/>
      <c r="X486" s="47"/>
      <c r="Y486" s="47"/>
      <c r="Z486" s="47"/>
    </row>
    <row r="487" spans="3:26" x14ac:dyDescent="0.3">
      <c r="C487" s="39"/>
      <c r="D487" s="39"/>
      <c r="E487" s="39"/>
      <c r="F487" s="39"/>
      <c r="G487" s="39"/>
      <c r="H487" s="60"/>
      <c r="I487" s="39"/>
      <c r="J487" s="39"/>
      <c r="K487" s="39"/>
      <c r="N487" s="47"/>
      <c r="O487" s="59"/>
      <c r="P487" s="59"/>
      <c r="Q487" s="59"/>
      <c r="R487" s="53"/>
      <c r="S487" s="59"/>
      <c r="T487" s="59"/>
      <c r="U487" s="59"/>
      <c r="V487" s="59"/>
      <c r="X487" s="47"/>
      <c r="Y487" s="47"/>
      <c r="Z487" s="47"/>
    </row>
    <row r="488" spans="3:26" x14ac:dyDescent="0.3">
      <c r="C488" s="39"/>
      <c r="D488" s="39"/>
      <c r="E488" s="39"/>
      <c r="F488" s="39"/>
      <c r="G488" s="39"/>
      <c r="H488" s="60"/>
      <c r="I488" s="39"/>
      <c r="J488" s="39"/>
      <c r="K488" s="39"/>
      <c r="N488" s="47"/>
      <c r="O488" s="59"/>
      <c r="P488" s="59"/>
      <c r="Q488" s="59"/>
      <c r="R488" s="53"/>
      <c r="S488" s="59"/>
      <c r="T488" s="59"/>
      <c r="U488" s="59"/>
      <c r="V488" s="59"/>
      <c r="X488" s="47"/>
      <c r="Y488" s="47"/>
      <c r="Z488" s="47"/>
    </row>
    <row r="489" spans="3:26" x14ac:dyDescent="0.3">
      <c r="C489" s="39"/>
      <c r="D489" s="39"/>
      <c r="E489" s="39"/>
      <c r="F489" s="39"/>
      <c r="G489" s="39"/>
      <c r="H489" s="60"/>
      <c r="I489" s="39"/>
      <c r="J489" s="39"/>
      <c r="K489" s="39"/>
      <c r="N489" s="47"/>
      <c r="O489" s="59"/>
      <c r="P489" s="59"/>
      <c r="Q489" s="59"/>
      <c r="R489" s="53"/>
      <c r="S489" s="59"/>
      <c r="T489" s="59"/>
      <c r="U489" s="59"/>
      <c r="V489" s="59"/>
      <c r="X489" s="47"/>
      <c r="Y489" s="47"/>
      <c r="Z489" s="47"/>
    </row>
    <row r="490" spans="3:26" x14ac:dyDescent="0.3">
      <c r="C490" s="39"/>
      <c r="D490" s="39"/>
      <c r="E490" s="39"/>
      <c r="F490" s="39"/>
      <c r="G490" s="39"/>
      <c r="H490" s="60"/>
      <c r="I490" s="39"/>
      <c r="J490" s="39"/>
      <c r="K490" s="39"/>
      <c r="N490" s="47"/>
      <c r="O490" s="59"/>
      <c r="P490" s="59"/>
      <c r="Q490" s="59"/>
      <c r="R490" s="53"/>
      <c r="S490" s="59"/>
      <c r="T490" s="59"/>
      <c r="U490" s="59"/>
      <c r="V490" s="59"/>
      <c r="X490" s="47"/>
      <c r="Y490" s="47"/>
      <c r="Z490" s="47"/>
    </row>
    <row r="491" spans="3:26" x14ac:dyDescent="0.3">
      <c r="C491" s="39"/>
      <c r="D491" s="39"/>
      <c r="E491" s="39"/>
      <c r="F491" s="39"/>
      <c r="G491" s="39"/>
      <c r="H491" s="60"/>
      <c r="I491" s="39"/>
      <c r="J491" s="39"/>
      <c r="K491" s="39"/>
      <c r="N491" s="47"/>
      <c r="O491" s="59"/>
      <c r="P491" s="59"/>
      <c r="Q491" s="59"/>
      <c r="R491" s="53"/>
      <c r="S491" s="59"/>
      <c r="T491" s="59"/>
      <c r="U491" s="59"/>
      <c r="V491" s="59"/>
      <c r="X491" s="47"/>
      <c r="Y491" s="47"/>
      <c r="Z491" s="47"/>
    </row>
    <row r="492" spans="3:26" x14ac:dyDescent="0.3">
      <c r="C492" s="39"/>
      <c r="D492" s="39"/>
      <c r="E492" s="39"/>
      <c r="F492" s="39"/>
      <c r="G492" s="39"/>
      <c r="H492" s="60"/>
      <c r="I492" s="39"/>
      <c r="J492" s="39"/>
      <c r="K492" s="39"/>
      <c r="N492" s="47"/>
      <c r="O492" s="59"/>
      <c r="P492" s="59"/>
      <c r="Q492" s="59"/>
      <c r="R492" s="53"/>
      <c r="S492" s="59"/>
      <c r="T492" s="59"/>
      <c r="U492" s="59"/>
      <c r="V492" s="59"/>
      <c r="X492" s="47"/>
      <c r="Y492" s="47"/>
      <c r="Z492" s="47"/>
    </row>
    <row r="493" spans="3:26" x14ac:dyDescent="0.3">
      <c r="C493" s="39"/>
      <c r="D493" s="39"/>
      <c r="E493" s="39"/>
      <c r="F493" s="39"/>
      <c r="G493" s="39"/>
      <c r="H493" s="60"/>
      <c r="I493" s="39"/>
      <c r="J493" s="39"/>
      <c r="K493" s="39"/>
      <c r="N493" s="47"/>
      <c r="O493" s="59"/>
      <c r="P493" s="59"/>
      <c r="Q493" s="59"/>
      <c r="R493" s="53"/>
      <c r="S493" s="59"/>
      <c r="T493" s="59"/>
      <c r="U493" s="59"/>
      <c r="V493" s="59"/>
      <c r="X493" s="47"/>
      <c r="Y493" s="47"/>
      <c r="Z493" s="47"/>
    </row>
    <row r="494" spans="3:26" x14ac:dyDescent="0.3">
      <c r="C494" s="39"/>
      <c r="D494" s="39"/>
      <c r="E494" s="39"/>
      <c r="F494" s="39"/>
      <c r="G494" s="39"/>
      <c r="H494" s="60"/>
      <c r="I494" s="39"/>
      <c r="J494" s="39"/>
      <c r="K494" s="39"/>
      <c r="N494" s="47"/>
      <c r="O494" s="59"/>
      <c r="P494" s="59"/>
      <c r="Q494" s="59"/>
      <c r="R494" s="53"/>
      <c r="S494" s="59"/>
      <c r="T494" s="59"/>
      <c r="U494" s="59"/>
      <c r="V494" s="59"/>
      <c r="X494" s="47"/>
      <c r="Y494" s="47"/>
      <c r="Z494" s="47"/>
    </row>
    <row r="495" spans="3:26" x14ac:dyDescent="0.3">
      <c r="C495" s="39"/>
      <c r="D495" s="39"/>
      <c r="E495" s="39"/>
      <c r="F495" s="39"/>
      <c r="G495" s="39"/>
      <c r="H495" s="60"/>
      <c r="I495" s="39"/>
      <c r="J495" s="39"/>
      <c r="K495" s="39"/>
      <c r="N495" s="47"/>
      <c r="O495" s="59"/>
      <c r="P495" s="59"/>
      <c r="Q495" s="59"/>
      <c r="R495" s="53"/>
      <c r="S495" s="59"/>
      <c r="T495" s="59"/>
      <c r="U495" s="59"/>
      <c r="V495" s="59"/>
      <c r="X495" s="47"/>
      <c r="Y495" s="47"/>
      <c r="Z495" s="47"/>
    </row>
    <row r="496" spans="3:26" x14ac:dyDescent="0.3">
      <c r="C496" s="39"/>
      <c r="D496" s="39"/>
      <c r="E496" s="39"/>
      <c r="F496" s="39"/>
      <c r="G496" s="39"/>
      <c r="H496" s="60"/>
      <c r="I496" s="39"/>
      <c r="J496" s="39"/>
      <c r="K496" s="39"/>
      <c r="N496" s="47"/>
      <c r="O496" s="59"/>
      <c r="P496" s="59"/>
      <c r="Q496" s="59"/>
      <c r="R496" s="53"/>
      <c r="S496" s="59"/>
      <c r="T496" s="59"/>
      <c r="U496" s="59"/>
      <c r="V496" s="59"/>
      <c r="X496" s="47"/>
      <c r="Y496" s="47"/>
      <c r="Z496" s="47"/>
    </row>
    <row r="497" spans="3:26" x14ac:dyDescent="0.3">
      <c r="C497" s="39"/>
      <c r="D497" s="39"/>
      <c r="E497" s="39"/>
      <c r="F497" s="39"/>
      <c r="G497" s="39"/>
      <c r="H497" s="60"/>
      <c r="I497" s="39"/>
      <c r="J497" s="39"/>
      <c r="K497" s="39"/>
      <c r="N497" s="47"/>
      <c r="O497" s="59"/>
      <c r="P497" s="59"/>
      <c r="Q497" s="59"/>
      <c r="R497" s="53"/>
      <c r="S497" s="59"/>
      <c r="T497" s="59"/>
      <c r="U497" s="59"/>
      <c r="V497" s="59"/>
      <c r="X497" s="47"/>
      <c r="Y497" s="47"/>
      <c r="Z497" s="47"/>
    </row>
    <row r="498" spans="3:26" x14ac:dyDescent="0.3">
      <c r="C498" s="39"/>
      <c r="D498" s="39"/>
      <c r="E498" s="39"/>
      <c r="F498" s="39"/>
      <c r="G498" s="39"/>
      <c r="H498" s="60"/>
      <c r="I498" s="39"/>
      <c r="J498" s="39"/>
      <c r="K498" s="39"/>
      <c r="N498" s="47"/>
      <c r="O498" s="59"/>
      <c r="P498" s="59"/>
      <c r="Q498" s="59"/>
      <c r="R498" s="53"/>
      <c r="S498" s="59"/>
      <c r="T498" s="59"/>
      <c r="U498" s="59"/>
      <c r="V498" s="59"/>
      <c r="X498" s="47"/>
      <c r="Y498" s="47"/>
      <c r="Z498" s="47"/>
    </row>
    <row r="499" spans="3:26" x14ac:dyDescent="0.3">
      <c r="C499" s="39"/>
      <c r="D499" s="39"/>
      <c r="E499" s="39"/>
      <c r="F499" s="39"/>
      <c r="G499" s="39"/>
      <c r="H499" s="60"/>
      <c r="I499" s="39"/>
      <c r="J499" s="39"/>
      <c r="K499" s="39"/>
      <c r="N499" s="47"/>
      <c r="O499" s="59"/>
      <c r="P499" s="59"/>
      <c r="Q499" s="59"/>
      <c r="R499" s="53"/>
      <c r="S499" s="59"/>
      <c r="T499" s="59"/>
      <c r="U499" s="59"/>
      <c r="V499" s="59"/>
      <c r="X499" s="47"/>
      <c r="Y499" s="47"/>
      <c r="Z499" s="47"/>
    </row>
    <row r="500" spans="3:26" x14ac:dyDescent="0.3">
      <c r="C500" s="39"/>
      <c r="D500" s="39"/>
      <c r="E500" s="39"/>
      <c r="F500" s="39"/>
      <c r="G500" s="39"/>
      <c r="H500" s="60"/>
      <c r="I500" s="39"/>
      <c r="J500" s="39"/>
      <c r="K500" s="39"/>
      <c r="N500" s="47"/>
      <c r="O500" s="59"/>
      <c r="P500" s="59"/>
      <c r="Q500" s="59"/>
      <c r="R500" s="53"/>
      <c r="S500" s="59"/>
      <c r="T500" s="59"/>
      <c r="U500" s="59"/>
      <c r="V500" s="59"/>
      <c r="X500" s="47"/>
      <c r="Y500" s="47"/>
      <c r="Z500" s="47"/>
    </row>
    <row r="501" spans="3:26" x14ac:dyDescent="0.3">
      <c r="C501" s="39"/>
      <c r="D501" s="39"/>
      <c r="E501" s="39"/>
      <c r="F501" s="39"/>
      <c r="G501" s="39"/>
      <c r="H501" s="60"/>
      <c r="I501" s="39"/>
      <c r="J501" s="39"/>
      <c r="K501" s="39"/>
      <c r="N501" s="47"/>
      <c r="O501" s="59"/>
      <c r="P501" s="59"/>
      <c r="Q501" s="59"/>
      <c r="R501" s="53"/>
      <c r="S501" s="59"/>
      <c r="T501" s="59"/>
      <c r="U501" s="59"/>
      <c r="V501" s="59"/>
      <c r="X501" s="47"/>
      <c r="Y501" s="47"/>
      <c r="Z501" s="47"/>
    </row>
    <row r="502" spans="3:26" x14ac:dyDescent="0.3">
      <c r="C502" s="39"/>
      <c r="D502" s="39"/>
      <c r="E502" s="39"/>
      <c r="F502" s="39"/>
      <c r="G502" s="39"/>
      <c r="H502" s="60"/>
      <c r="I502" s="39"/>
      <c r="J502" s="39"/>
      <c r="K502" s="39"/>
      <c r="N502" s="47"/>
      <c r="O502" s="59"/>
      <c r="P502" s="59"/>
      <c r="Q502" s="59"/>
      <c r="R502" s="53"/>
      <c r="S502" s="59"/>
      <c r="T502" s="59"/>
      <c r="U502" s="59"/>
      <c r="V502" s="59"/>
      <c r="X502" s="47"/>
      <c r="Y502" s="47"/>
      <c r="Z502" s="47"/>
    </row>
    <row r="503" spans="3:26" x14ac:dyDescent="0.3">
      <c r="C503" s="39"/>
      <c r="D503" s="39"/>
      <c r="E503" s="39"/>
      <c r="F503" s="39"/>
      <c r="G503" s="39"/>
      <c r="H503" s="60"/>
      <c r="I503" s="39"/>
      <c r="J503" s="39"/>
      <c r="K503" s="39"/>
      <c r="N503" s="47"/>
      <c r="O503" s="59"/>
      <c r="P503" s="59"/>
      <c r="Q503" s="59"/>
      <c r="R503" s="53"/>
      <c r="S503" s="59"/>
      <c r="T503" s="59"/>
      <c r="U503" s="59"/>
      <c r="V503" s="59"/>
      <c r="X503" s="47"/>
      <c r="Y503" s="47"/>
      <c r="Z503" s="47"/>
    </row>
    <row r="504" spans="3:26" x14ac:dyDescent="0.3">
      <c r="C504" s="39"/>
      <c r="D504" s="39"/>
      <c r="E504" s="39"/>
      <c r="F504" s="39"/>
      <c r="G504" s="39"/>
      <c r="H504" s="60"/>
      <c r="I504" s="39"/>
      <c r="J504" s="39"/>
      <c r="K504" s="39"/>
      <c r="N504" s="47"/>
      <c r="O504" s="59"/>
      <c r="P504" s="59"/>
      <c r="Q504" s="59"/>
      <c r="R504" s="53"/>
      <c r="S504" s="59"/>
      <c r="T504" s="59"/>
      <c r="U504" s="59"/>
      <c r="V504" s="59"/>
      <c r="X504" s="47"/>
      <c r="Y504" s="47"/>
      <c r="Z504" s="47"/>
    </row>
    <row r="505" spans="3:26" x14ac:dyDescent="0.3">
      <c r="C505" s="39"/>
      <c r="D505" s="39"/>
      <c r="E505" s="39"/>
      <c r="F505" s="39"/>
      <c r="G505" s="39"/>
      <c r="H505" s="60"/>
      <c r="I505" s="39"/>
      <c r="J505" s="39"/>
      <c r="K505" s="39"/>
      <c r="N505" s="47"/>
      <c r="O505" s="59"/>
      <c r="P505" s="59"/>
      <c r="Q505" s="59"/>
      <c r="R505" s="53"/>
      <c r="S505" s="59"/>
      <c r="T505" s="59"/>
      <c r="U505" s="59"/>
      <c r="V505" s="59"/>
      <c r="X505" s="47"/>
      <c r="Y505" s="47"/>
      <c r="Z505" s="47"/>
    </row>
    <row r="506" spans="3:26" x14ac:dyDescent="0.3">
      <c r="C506" s="39"/>
      <c r="D506" s="39"/>
      <c r="E506" s="39"/>
      <c r="F506" s="39"/>
      <c r="G506" s="39"/>
      <c r="H506" s="60"/>
      <c r="I506" s="39"/>
      <c r="J506" s="39"/>
      <c r="K506" s="39"/>
      <c r="N506" s="47"/>
      <c r="O506" s="59"/>
      <c r="P506" s="59"/>
      <c r="Q506" s="59"/>
      <c r="R506" s="53"/>
      <c r="S506" s="59"/>
      <c r="T506" s="59"/>
      <c r="U506" s="59"/>
      <c r="V506" s="59"/>
      <c r="X506" s="47"/>
      <c r="Y506" s="47"/>
      <c r="Z506" s="47"/>
    </row>
    <row r="507" spans="3:26" x14ac:dyDescent="0.3">
      <c r="C507" s="39"/>
      <c r="D507" s="39"/>
      <c r="E507" s="39"/>
      <c r="F507" s="39"/>
      <c r="G507" s="39"/>
      <c r="H507" s="60"/>
      <c r="I507" s="39"/>
      <c r="J507" s="39"/>
      <c r="K507" s="39"/>
      <c r="N507" s="47"/>
      <c r="O507" s="59"/>
      <c r="P507" s="59"/>
      <c r="Q507" s="59"/>
      <c r="R507" s="53"/>
      <c r="S507" s="59"/>
      <c r="T507" s="59"/>
      <c r="U507" s="59"/>
      <c r="V507" s="59"/>
      <c r="X507" s="47"/>
      <c r="Y507" s="47"/>
      <c r="Z507" s="47"/>
    </row>
    <row r="508" spans="3:26" x14ac:dyDescent="0.3">
      <c r="C508" s="39"/>
      <c r="D508" s="39"/>
      <c r="E508" s="39"/>
      <c r="F508" s="39"/>
      <c r="G508" s="39"/>
      <c r="H508" s="60"/>
      <c r="I508" s="39"/>
      <c r="J508" s="39"/>
      <c r="K508" s="39"/>
      <c r="N508" s="47"/>
      <c r="O508" s="59"/>
      <c r="P508" s="59"/>
      <c r="Q508" s="59"/>
      <c r="R508" s="53"/>
      <c r="S508" s="59"/>
      <c r="T508" s="59"/>
      <c r="U508" s="59"/>
      <c r="V508" s="59"/>
      <c r="X508" s="47"/>
      <c r="Y508" s="47"/>
      <c r="Z508" s="47"/>
    </row>
    <row r="509" spans="3:26" x14ac:dyDescent="0.3">
      <c r="C509" s="39"/>
      <c r="D509" s="39"/>
      <c r="E509" s="39"/>
      <c r="F509" s="39"/>
      <c r="G509" s="39"/>
      <c r="H509" s="60"/>
      <c r="I509" s="39"/>
      <c r="J509" s="39"/>
      <c r="K509" s="39"/>
      <c r="N509" s="47"/>
      <c r="O509" s="59"/>
      <c r="P509" s="59"/>
      <c r="Q509" s="59"/>
      <c r="R509" s="53"/>
      <c r="S509" s="59"/>
      <c r="T509" s="59"/>
      <c r="U509" s="59"/>
      <c r="V509" s="59"/>
      <c r="X509" s="47"/>
      <c r="Y509" s="47"/>
      <c r="Z509" s="47"/>
    </row>
    <row r="510" spans="3:26" x14ac:dyDescent="0.3">
      <c r="C510" s="39"/>
      <c r="D510" s="39"/>
      <c r="E510" s="39"/>
      <c r="F510" s="39"/>
      <c r="G510" s="39"/>
      <c r="H510" s="60"/>
      <c r="I510" s="39"/>
      <c r="J510" s="39"/>
      <c r="K510" s="39"/>
      <c r="N510" s="47"/>
      <c r="O510" s="59"/>
      <c r="P510" s="59"/>
      <c r="Q510" s="59"/>
      <c r="R510" s="53"/>
      <c r="S510" s="59"/>
      <c r="T510" s="59"/>
      <c r="U510" s="59"/>
      <c r="V510" s="59"/>
      <c r="X510" s="47"/>
      <c r="Y510" s="47"/>
      <c r="Z510" s="47"/>
    </row>
    <row r="511" spans="3:26" x14ac:dyDescent="0.3">
      <c r="C511" s="39"/>
      <c r="D511" s="39"/>
      <c r="E511" s="39"/>
      <c r="F511" s="39"/>
      <c r="G511" s="39"/>
      <c r="H511" s="60"/>
      <c r="I511" s="39"/>
      <c r="J511" s="39"/>
      <c r="K511" s="39"/>
      <c r="N511" s="47"/>
      <c r="O511" s="59"/>
      <c r="P511" s="59"/>
      <c r="Q511" s="59"/>
      <c r="R511" s="53"/>
      <c r="S511" s="59"/>
      <c r="T511" s="59"/>
      <c r="U511" s="59"/>
      <c r="V511" s="59"/>
      <c r="X511" s="47"/>
      <c r="Y511" s="47"/>
      <c r="Z511" s="47"/>
    </row>
    <row r="512" spans="3:26" x14ac:dyDescent="0.3">
      <c r="C512" s="39"/>
      <c r="D512" s="39"/>
      <c r="E512" s="39"/>
      <c r="F512" s="39"/>
      <c r="G512" s="39"/>
      <c r="H512" s="60"/>
      <c r="I512" s="39"/>
      <c r="J512" s="39"/>
      <c r="K512" s="39"/>
      <c r="N512" s="47"/>
      <c r="O512" s="59"/>
      <c r="P512" s="59"/>
      <c r="Q512" s="59"/>
      <c r="R512" s="53"/>
      <c r="S512" s="59"/>
      <c r="T512" s="59"/>
      <c r="U512" s="59"/>
      <c r="V512" s="59"/>
      <c r="X512" s="47"/>
      <c r="Y512" s="47"/>
      <c r="Z512" s="47"/>
    </row>
    <row r="513" spans="3:26" x14ac:dyDescent="0.3">
      <c r="C513" s="39"/>
      <c r="D513" s="39"/>
      <c r="E513" s="39"/>
      <c r="F513" s="39"/>
      <c r="G513" s="39"/>
      <c r="H513" s="60"/>
      <c r="I513" s="39"/>
      <c r="J513" s="39"/>
      <c r="K513" s="39"/>
      <c r="N513" s="47"/>
      <c r="O513" s="59"/>
      <c r="P513" s="59"/>
      <c r="Q513" s="59"/>
      <c r="R513" s="53"/>
      <c r="S513" s="59"/>
      <c r="T513" s="59"/>
      <c r="U513" s="59"/>
      <c r="V513" s="59"/>
      <c r="X513" s="47"/>
      <c r="Y513" s="47"/>
      <c r="Z513" s="47"/>
    </row>
    <row r="514" spans="3:26" x14ac:dyDescent="0.3">
      <c r="C514" s="39"/>
      <c r="D514" s="39"/>
      <c r="E514" s="39"/>
      <c r="F514" s="39"/>
      <c r="G514" s="39"/>
      <c r="H514" s="60"/>
      <c r="I514" s="39"/>
      <c r="J514" s="39"/>
      <c r="K514" s="39"/>
      <c r="N514" s="47"/>
      <c r="O514" s="59"/>
      <c r="P514" s="59"/>
      <c r="Q514" s="59"/>
      <c r="R514" s="53"/>
      <c r="S514" s="59"/>
      <c r="T514" s="59"/>
      <c r="U514" s="59"/>
      <c r="V514" s="59"/>
      <c r="X514" s="47"/>
      <c r="Y514" s="47"/>
      <c r="Z514" s="47"/>
    </row>
    <row r="515" spans="3:26" x14ac:dyDescent="0.3">
      <c r="C515" s="39"/>
      <c r="D515" s="39"/>
      <c r="E515" s="39"/>
      <c r="F515" s="39"/>
      <c r="G515" s="39"/>
      <c r="H515" s="60"/>
      <c r="I515" s="39"/>
      <c r="J515" s="39"/>
      <c r="K515" s="39"/>
      <c r="N515" s="47"/>
      <c r="O515" s="59"/>
      <c r="P515" s="59"/>
      <c r="Q515" s="59"/>
      <c r="R515" s="53"/>
      <c r="S515" s="59"/>
      <c r="T515" s="59"/>
      <c r="U515" s="59"/>
      <c r="V515" s="59"/>
      <c r="X515" s="47"/>
      <c r="Y515" s="47"/>
      <c r="Z515" s="47"/>
    </row>
    <row r="516" spans="3:26" x14ac:dyDescent="0.3">
      <c r="C516" s="39"/>
      <c r="D516" s="39"/>
      <c r="E516" s="39"/>
      <c r="F516" s="39"/>
      <c r="G516" s="39"/>
      <c r="H516" s="60"/>
      <c r="I516" s="39"/>
      <c r="J516" s="39"/>
      <c r="K516" s="39"/>
      <c r="N516" s="47"/>
      <c r="O516" s="59"/>
      <c r="P516" s="59"/>
      <c r="Q516" s="59"/>
      <c r="R516" s="53"/>
      <c r="S516" s="59"/>
      <c r="T516" s="59"/>
      <c r="U516" s="59"/>
      <c r="V516" s="59"/>
      <c r="X516" s="47"/>
      <c r="Y516" s="47"/>
      <c r="Z516" s="47"/>
    </row>
    <row r="517" spans="3:26" x14ac:dyDescent="0.3">
      <c r="C517" s="39"/>
      <c r="D517" s="39"/>
      <c r="E517" s="39"/>
      <c r="F517" s="39"/>
      <c r="G517" s="39"/>
      <c r="H517" s="60"/>
      <c r="I517" s="39"/>
      <c r="J517" s="39"/>
      <c r="K517" s="39"/>
      <c r="N517" s="47"/>
      <c r="O517" s="59"/>
      <c r="P517" s="59"/>
      <c r="Q517" s="59"/>
      <c r="R517" s="53"/>
      <c r="S517" s="59"/>
      <c r="T517" s="59"/>
      <c r="U517" s="59"/>
      <c r="V517" s="59"/>
      <c r="X517" s="47"/>
      <c r="Y517" s="47"/>
      <c r="Z517" s="47"/>
    </row>
    <row r="518" spans="3:26" x14ac:dyDescent="0.3">
      <c r="C518" s="39"/>
      <c r="D518" s="39"/>
      <c r="E518" s="39"/>
      <c r="F518" s="39"/>
      <c r="G518" s="39"/>
      <c r="H518" s="60"/>
      <c r="I518" s="39"/>
      <c r="J518" s="39"/>
      <c r="K518" s="39"/>
      <c r="N518" s="47"/>
      <c r="O518" s="59"/>
      <c r="P518" s="59"/>
      <c r="Q518" s="59"/>
      <c r="R518" s="53"/>
      <c r="S518" s="59"/>
      <c r="T518" s="59"/>
      <c r="U518" s="59"/>
      <c r="V518" s="59"/>
      <c r="X518" s="47"/>
      <c r="Y518" s="47"/>
      <c r="Z518" s="47"/>
    </row>
    <row r="519" spans="3:26" x14ac:dyDescent="0.3">
      <c r="C519" s="39"/>
      <c r="D519" s="39"/>
      <c r="E519" s="39"/>
      <c r="F519" s="39"/>
      <c r="G519" s="39"/>
      <c r="H519" s="60"/>
      <c r="I519" s="39"/>
      <c r="J519" s="39"/>
      <c r="K519" s="39"/>
      <c r="N519" s="47"/>
      <c r="O519" s="59"/>
      <c r="P519" s="59"/>
      <c r="Q519" s="59"/>
      <c r="R519" s="53"/>
      <c r="S519" s="59"/>
      <c r="T519" s="59"/>
      <c r="U519" s="59"/>
      <c r="V519" s="59"/>
      <c r="X519" s="47"/>
      <c r="Y519" s="47"/>
      <c r="Z519" s="47"/>
    </row>
    <row r="520" spans="3:26" x14ac:dyDescent="0.3">
      <c r="C520" s="39"/>
      <c r="D520" s="39"/>
      <c r="E520" s="39"/>
      <c r="F520" s="39"/>
      <c r="G520" s="39"/>
      <c r="H520" s="60"/>
      <c r="I520" s="39"/>
      <c r="J520" s="39"/>
      <c r="K520" s="39"/>
      <c r="N520" s="47"/>
      <c r="O520" s="59"/>
      <c r="P520" s="59"/>
      <c r="Q520" s="59"/>
      <c r="R520" s="53"/>
      <c r="S520" s="59"/>
      <c r="T520" s="59"/>
      <c r="U520" s="59"/>
      <c r="V520" s="59"/>
      <c r="X520" s="47"/>
      <c r="Y520" s="47"/>
      <c r="Z520" s="47"/>
    </row>
    <row r="521" spans="3:26" x14ac:dyDescent="0.3">
      <c r="C521" s="39"/>
      <c r="D521" s="39"/>
      <c r="E521" s="39"/>
      <c r="F521" s="39"/>
      <c r="G521" s="39"/>
      <c r="H521" s="60"/>
      <c r="I521" s="39"/>
      <c r="J521" s="39"/>
      <c r="K521" s="39"/>
      <c r="N521" s="47"/>
      <c r="O521" s="59"/>
      <c r="P521" s="59"/>
      <c r="Q521" s="59"/>
      <c r="R521" s="53"/>
      <c r="S521" s="59"/>
      <c r="T521" s="59"/>
      <c r="U521" s="59"/>
      <c r="V521" s="59"/>
      <c r="W521" s="53"/>
      <c r="X521" s="47"/>
      <c r="Y521" s="47"/>
      <c r="Z521" s="47"/>
    </row>
    <row r="522" spans="3:26" x14ac:dyDescent="0.3">
      <c r="C522" s="39"/>
      <c r="D522" s="39"/>
      <c r="E522" s="39"/>
      <c r="F522" s="39"/>
      <c r="G522" s="39"/>
      <c r="H522" s="60"/>
      <c r="I522" s="39"/>
      <c r="J522" s="39"/>
      <c r="K522" s="39"/>
      <c r="N522" s="47"/>
      <c r="O522" s="59"/>
      <c r="P522" s="59"/>
      <c r="Q522" s="59"/>
      <c r="R522" s="53"/>
      <c r="S522" s="59"/>
      <c r="T522" s="59"/>
      <c r="U522" s="59"/>
      <c r="V522" s="59"/>
      <c r="W522" s="53"/>
      <c r="X522" s="47"/>
      <c r="Y522" s="47"/>
      <c r="Z522" s="47"/>
    </row>
    <row r="523" spans="3:26" x14ac:dyDescent="0.3">
      <c r="C523" s="39"/>
      <c r="D523" s="39"/>
      <c r="E523" s="39"/>
      <c r="F523" s="39"/>
      <c r="G523" s="39"/>
      <c r="H523" s="60"/>
      <c r="I523" s="39"/>
      <c r="J523" s="39"/>
      <c r="K523" s="39"/>
      <c r="N523" s="47"/>
      <c r="O523" s="59"/>
      <c r="P523" s="59"/>
      <c r="Q523" s="59"/>
      <c r="R523" s="53"/>
      <c r="S523" s="59"/>
      <c r="T523" s="59"/>
      <c r="U523" s="59"/>
      <c r="V523" s="59"/>
      <c r="W523" s="53"/>
      <c r="X523" s="47"/>
      <c r="Y523" s="47"/>
      <c r="Z523" s="47"/>
    </row>
    <row r="524" spans="3:26" x14ac:dyDescent="0.3">
      <c r="C524" s="39"/>
      <c r="D524" s="39"/>
      <c r="E524" s="39"/>
      <c r="F524" s="39"/>
      <c r="G524" s="39"/>
      <c r="H524" s="60"/>
      <c r="I524" s="39"/>
      <c r="J524" s="39"/>
      <c r="K524" s="39"/>
      <c r="N524" s="47"/>
      <c r="O524" s="59"/>
      <c r="P524" s="59"/>
      <c r="Q524" s="59"/>
      <c r="R524" s="53"/>
      <c r="S524" s="59"/>
      <c r="T524" s="59"/>
      <c r="U524" s="59"/>
      <c r="V524" s="59"/>
      <c r="W524" s="53"/>
      <c r="X524" s="47"/>
      <c r="Y524" s="47"/>
      <c r="Z524" s="47"/>
    </row>
    <row r="525" spans="3:26" x14ac:dyDescent="0.3">
      <c r="C525" s="39"/>
      <c r="D525" s="39"/>
      <c r="E525" s="39"/>
      <c r="F525" s="39"/>
      <c r="G525" s="39"/>
      <c r="H525" s="60"/>
      <c r="I525" s="39"/>
      <c r="J525" s="39"/>
      <c r="K525" s="39"/>
      <c r="N525" s="47"/>
      <c r="O525" s="59"/>
      <c r="P525" s="59"/>
      <c r="Q525" s="59"/>
      <c r="R525" s="53"/>
      <c r="S525" s="59"/>
      <c r="T525" s="59"/>
      <c r="U525" s="59"/>
      <c r="V525" s="59"/>
      <c r="W525" s="53"/>
      <c r="X525" s="47"/>
      <c r="Y525" s="47"/>
      <c r="Z525" s="47"/>
    </row>
    <row r="526" spans="3:26" x14ac:dyDescent="0.3">
      <c r="C526" s="39"/>
      <c r="D526" s="39"/>
      <c r="E526" s="39"/>
      <c r="F526" s="39"/>
      <c r="G526" s="39"/>
      <c r="H526" s="60"/>
      <c r="I526" s="39"/>
      <c r="J526" s="39"/>
      <c r="K526" s="39"/>
      <c r="N526" s="47"/>
      <c r="O526" s="59"/>
      <c r="P526" s="59"/>
      <c r="Q526" s="59"/>
      <c r="R526" s="53"/>
      <c r="S526" s="59"/>
      <c r="T526" s="59"/>
      <c r="U526" s="59"/>
      <c r="V526" s="59"/>
      <c r="W526" s="53"/>
      <c r="X526" s="47"/>
      <c r="Y526" s="47"/>
      <c r="Z526" s="47"/>
    </row>
    <row r="527" spans="3:26" x14ac:dyDescent="0.3">
      <c r="C527" s="39"/>
      <c r="D527" s="39"/>
      <c r="E527" s="39"/>
      <c r="F527" s="39"/>
      <c r="G527" s="39"/>
      <c r="H527" s="60"/>
      <c r="I527" s="39"/>
      <c r="J527" s="39"/>
      <c r="K527" s="39"/>
      <c r="N527" s="47"/>
      <c r="O527" s="59"/>
      <c r="P527" s="59"/>
      <c r="Q527" s="59"/>
      <c r="R527" s="53"/>
      <c r="S527" s="59"/>
      <c r="T527" s="59"/>
      <c r="U527" s="59"/>
      <c r="V527" s="59"/>
      <c r="W527" s="53"/>
      <c r="X527" s="47"/>
      <c r="Y527" s="47"/>
      <c r="Z527" s="47"/>
    </row>
    <row r="528" spans="3:26" x14ac:dyDescent="0.3">
      <c r="C528" s="39"/>
      <c r="D528" s="39"/>
      <c r="E528" s="39"/>
      <c r="F528" s="39"/>
      <c r="G528" s="39"/>
      <c r="H528" s="60"/>
      <c r="I528" s="39"/>
      <c r="J528" s="39"/>
      <c r="K528" s="39"/>
      <c r="N528" s="47"/>
      <c r="O528" s="59"/>
      <c r="P528" s="59"/>
      <c r="Q528" s="59"/>
      <c r="R528" s="53"/>
      <c r="S528" s="59"/>
      <c r="T528" s="59"/>
      <c r="U528" s="59"/>
      <c r="V528" s="59"/>
      <c r="W528" s="53"/>
      <c r="X528" s="47"/>
      <c r="Y528" s="47"/>
      <c r="Z528" s="47"/>
    </row>
    <row r="529" spans="3:26" x14ac:dyDescent="0.3">
      <c r="C529" s="39"/>
      <c r="D529" s="39"/>
      <c r="E529" s="39"/>
      <c r="F529" s="39"/>
      <c r="G529" s="39"/>
      <c r="H529" s="60"/>
      <c r="I529" s="39"/>
      <c r="J529" s="39"/>
      <c r="K529" s="39"/>
      <c r="N529" s="47"/>
      <c r="O529" s="59"/>
      <c r="P529" s="59"/>
      <c r="Q529" s="59"/>
      <c r="R529" s="53"/>
      <c r="S529" s="59"/>
      <c r="T529" s="59"/>
      <c r="U529" s="59"/>
      <c r="V529" s="59"/>
      <c r="W529" s="53"/>
      <c r="X529" s="47"/>
      <c r="Y529" s="47"/>
      <c r="Z529" s="47"/>
    </row>
    <row r="530" spans="3:26" x14ac:dyDescent="0.3">
      <c r="C530" s="39"/>
      <c r="D530" s="39"/>
      <c r="E530" s="39"/>
      <c r="F530" s="39"/>
      <c r="G530" s="39"/>
      <c r="H530" s="60"/>
      <c r="I530" s="39"/>
      <c r="J530" s="39"/>
      <c r="K530" s="39"/>
      <c r="N530" s="47"/>
      <c r="O530" s="59"/>
      <c r="P530" s="59"/>
      <c r="Q530" s="59"/>
      <c r="R530" s="53"/>
      <c r="S530" s="59"/>
      <c r="T530" s="59"/>
      <c r="U530" s="59"/>
      <c r="V530" s="59"/>
      <c r="W530" s="53"/>
      <c r="X530" s="47"/>
      <c r="Y530" s="47"/>
      <c r="Z530" s="47"/>
    </row>
    <row r="531" spans="3:26" x14ac:dyDescent="0.3">
      <c r="C531" s="39"/>
      <c r="D531" s="39"/>
      <c r="E531" s="39"/>
      <c r="F531" s="39"/>
      <c r="G531" s="39"/>
      <c r="H531" s="60"/>
      <c r="I531" s="39"/>
      <c r="J531" s="39"/>
      <c r="K531" s="39"/>
      <c r="N531" s="47"/>
      <c r="O531" s="59"/>
      <c r="P531" s="59"/>
      <c r="Q531" s="59"/>
      <c r="R531" s="53"/>
      <c r="S531" s="59"/>
      <c r="T531" s="59"/>
      <c r="U531" s="59"/>
      <c r="V531" s="59"/>
      <c r="W531" s="53"/>
      <c r="X531" s="47"/>
      <c r="Y531" s="47"/>
      <c r="Z531" s="47"/>
    </row>
    <row r="532" spans="3:26" x14ac:dyDescent="0.3">
      <c r="C532" s="39"/>
      <c r="D532" s="39"/>
      <c r="E532" s="39"/>
      <c r="F532" s="39"/>
      <c r="G532" s="39"/>
      <c r="H532" s="60"/>
      <c r="I532" s="39"/>
      <c r="J532" s="39"/>
      <c r="K532" s="39"/>
      <c r="N532" s="47"/>
      <c r="O532" s="59"/>
      <c r="P532" s="59"/>
      <c r="Q532" s="59"/>
      <c r="R532" s="53"/>
      <c r="S532" s="59"/>
      <c r="T532" s="59"/>
      <c r="U532" s="59"/>
      <c r="V532" s="59"/>
      <c r="W532" s="53"/>
      <c r="X532" s="47"/>
      <c r="Y532" s="47"/>
      <c r="Z532" s="47"/>
    </row>
    <row r="533" spans="3:26" x14ac:dyDescent="0.3">
      <c r="C533" s="39"/>
      <c r="D533" s="39"/>
      <c r="E533" s="39"/>
      <c r="F533" s="39"/>
      <c r="G533" s="39"/>
      <c r="H533" s="60"/>
      <c r="I533" s="39"/>
      <c r="J533" s="39"/>
      <c r="K533" s="39"/>
      <c r="N533" s="47"/>
      <c r="O533" s="59"/>
      <c r="P533" s="59"/>
      <c r="Q533" s="59"/>
      <c r="R533" s="53"/>
      <c r="S533" s="59"/>
      <c r="T533" s="59"/>
      <c r="U533" s="59"/>
      <c r="V533" s="59"/>
      <c r="W533" s="53"/>
      <c r="X533" s="47"/>
      <c r="Y533" s="47"/>
      <c r="Z533" s="47"/>
    </row>
    <row r="534" spans="3:26" x14ac:dyDescent="0.3">
      <c r="C534" s="39"/>
      <c r="D534" s="39"/>
      <c r="E534" s="39"/>
      <c r="F534" s="39"/>
      <c r="G534" s="39"/>
      <c r="H534" s="60"/>
      <c r="I534" s="39"/>
      <c r="J534" s="39"/>
      <c r="K534" s="39"/>
      <c r="N534" s="47"/>
      <c r="O534" s="59"/>
      <c r="P534" s="59"/>
      <c r="Q534" s="59"/>
      <c r="R534" s="53"/>
      <c r="S534" s="59"/>
      <c r="T534" s="59"/>
      <c r="U534" s="59"/>
      <c r="V534" s="59"/>
      <c r="W534" s="53"/>
      <c r="X534" s="47"/>
      <c r="Y534" s="47"/>
      <c r="Z534" s="47"/>
    </row>
    <row r="535" spans="3:26" x14ac:dyDescent="0.3">
      <c r="C535" s="39"/>
      <c r="D535" s="39"/>
      <c r="E535" s="39"/>
      <c r="F535" s="39"/>
      <c r="G535" s="39"/>
      <c r="H535" s="60"/>
      <c r="I535" s="39"/>
      <c r="J535" s="39"/>
      <c r="K535" s="39"/>
      <c r="N535" s="47"/>
      <c r="O535" s="59"/>
      <c r="P535" s="59"/>
      <c r="Q535" s="59"/>
      <c r="R535" s="53"/>
      <c r="S535" s="59"/>
      <c r="T535" s="59"/>
      <c r="U535" s="59"/>
      <c r="V535" s="59"/>
      <c r="W535" s="53"/>
      <c r="X535" s="47"/>
      <c r="Y535" s="47"/>
      <c r="Z535" s="47"/>
    </row>
    <row r="536" spans="3:26" x14ac:dyDescent="0.3">
      <c r="C536" s="39"/>
      <c r="D536" s="39"/>
      <c r="E536" s="39"/>
      <c r="F536" s="39"/>
      <c r="G536" s="39"/>
      <c r="H536" s="60"/>
      <c r="I536" s="39"/>
      <c r="J536" s="39"/>
      <c r="K536" s="39"/>
      <c r="N536" s="47"/>
      <c r="O536" s="59"/>
      <c r="P536" s="59"/>
      <c r="Q536" s="59"/>
      <c r="R536" s="53"/>
      <c r="S536" s="59"/>
      <c r="T536" s="59"/>
      <c r="U536" s="59"/>
      <c r="V536" s="59"/>
      <c r="W536" s="53"/>
      <c r="X536" s="47"/>
      <c r="Y536" s="47"/>
      <c r="Z536" s="47"/>
    </row>
    <row r="537" spans="3:26" x14ac:dyDescent="0.3">
      <c r="C537" s="39"/>
      <c r="D537" s="39"/>
      <c r="E537" s="39"/>
      <c r="F537" s="39"/>
      <c r="G537" s="39"/>
      <c r="H537" s="60"/>
      <c r="I537" s="39"/>
      <c r="J537" s="39"/>
      <c r="K537" s="39"/>
      <c r="N537" s="47"/>
      <c r="O537" s="59"/>
      <c r="P537" s="59"/>
      <c r="Q537" s="59"/>
      <c r="R537" s="53"/>
      <c r="S537" s="59"/>
      <c r="T537" s="59"/>
      <c r="U537" s="59"/>
      <c r="V537" s="59"/>
      <c r="W537" s="53"/>
      <c r="X537" s="47"/>
      <c r="Y537" s="47"/>
      <c r="Z537" s="47"/>
    </row>
    <row r="538" spans="3:26" x14ac:dyDescent="0.3">
      <c r="C538" s="39"/>
      <c r="D538" s="39"/>
      <c r="E538" s="39"/>
      <c r="F538" s="39"/>
      <c r="G538" s="39"/>
      <c r="H538" s="60"/>
      <c r="I538" s="39"/>
      <c r="J538" s="39"/>
      <c r="K538" s="39"/>
      <c r="N538" s="47"/>
      <c r="O538" s="59"/>
      <c r="P538" s="59"/>
      <c r="Q538" s="59"/>
      <c r="R538" s="53"/>
      <c r="S538" s="59"/>
      <c r="T538" s="59"/>
      <c r="U538" s="59"/>
      <c r="V538" s="59"/>
      <c r="W538" s="53"/>
      <c r="X538" s="47"/>
      <c r="Y538" s="47"/>
      <c r="Z538" s="47"/>
    </row>
    <row r="539" spans="3:26" x14ac:dyDescent="0.3">
      <c r="C539" s="39"/>
      <c r="D539" s="39"/>
      <c r="E539" s="39"/>
      <c r="F539" s="39"/>
      <c r="G539" s="39"/>
      <c r="H539" s="60"/>
      <c r="I539" s="39"/>
      <c r="J539" s="39"/>
      <c r="K539" s="39"/>
      <c r="N539" s="47"/>
      <c r="O539" s="59"/>
      <c r="P539" s="59"/>
      <c r="Q539" s="59"/>
      <c r="R539" s="53"/>
      <c r="S539" s="59"/>
      <c r="T539" s="59"/>
      <c r="U539" s="59"/>
      <c r="V539" s="59"/>
      <c r="W539" s="53"/>
      <c r="X539" s="47"/>
      <c r="Y539" s="47"/>
      <c r="Z539" s="47"/>
    </row>
    <row r="540" spans="3:26" x14ac:dyDescent="0.3">
      <c r="C540" s="39"/>
      <c r="D540" s="39"/>
      <c r="E540" s="39"/>
      <c r="F540" s="39"/>
      <c r="G540" s="39"/>
      <c r="H540" s="60"/>
      <c r="I540" s="39"/>
      <c r="J540" s="39"/>
      <c r="K540" s="39"/>
      <c r="N540" s="47"/>
      <c r="O540" s="59"/>
      <c r="P540" s="59"/>
      <c r="Q540" s="59"/>
      <c r="R540" s="53"/>
      <c r="S540" s="59"/>
      <c r="T540" s="59"/>
      <c r="U540" s="59"/>
      <c r="V540" s="59"/>
      <c r="W540" s="53"/>
      <c r="X540" s="47"/>
      <c r="Y540" s="47"/>
      <c r="Z540" s="47"/>
    </row>
    <row r="541" spans="3:26" x14ac:dyDescent="0.3">
      <c r="C541" s="39"/>
      <c r="D541" s="39"/>
      <c r="E541" s="39"/>
      <c r="F541" s="39"/>
      <c r="G541" s="39"/>
      <c r="H541" s="60"/>
      <c r="I541" s="39"/>
      <c r="J541" s="39"/>
      <c r="K541" s="39"/>
      <c r="N541" s="47"/>
      <c r="O541" s="59"/>
      <c r="P541" s="59"/>
      <c r="Q541" s="59"/>
      <c r="R541" s="53"/>
      <c r="S541" s="59"/>
      <c r="T541" s="59"/>
      <c r="U541" s="59"/>
      <c r="V541" s="59"/>
      <c r="W541" s="53"/>
      <c r="X541" s="47"/>
      <c r="Y541" s="47"/>
      <c r="Z541" s="47"/>
    </row>
    <row r="542" spans="3:26" x14ac:dyDescent="0.3">
      <c r="C542" s="39"/>
      <c r="D542" s="39"/>
      <c r="E542" s="39"/>
      <c r="F542" s="39"/>
      <c r="G542" s="39"/>
      <c r="H542" s="60"/>
      <c r="I542" s="39"/>
      <c r="J542" s="39"/>
      <c r="K542" s="39"/>
      <c r="N542" s="47"/>
      <c r="O542" s="59"/>
      <c r="P542" s="59"/>
      <c r="Q542" s="59"/>
      <c r="R542" s="53"/>
      <c r="S542" s="59"/>
      <c r="T542" s="59"/>
      <c r="U542" s="59"/>
      <c r="V542" s="59"/>
      <c r="W542" s="53"/>
      <c r="X542" s="47"/>
      <c r="Y542" s="47"/>
      <c r="Z542" s="47"/>
    </row>
    <row r="543" spans="3:26" x14ac:dyDescent="0.3">
      <c r="C543" s="39"/>
      <c r="D543" s="39"/>
      <c r="E543" s="39"/>
      <c r="F543" s="39"/>
      <c r="G543" s="39"/>
      <c r="H543" s="60"/>
      <c r="I543" s="39"/>
      <c r="J543" s="39"/>
      <c r="K543" s="39"/>
      <c r="N543" s="47"/>
      <c r="O543" s="59"/>
      <c r="P543" s="59"/>
      <c r="Q543" s="59"/>
      <c r="R543" s="53"/>
      <c r="S543" s="59"/>
      <c r="T543" s="59"/>
      <c r="U543" s="59"/>
      <c r="V543" s="59"/>
      <c r="W543" s="53"/>
      <c r="X543" s="47"/>
      <c r="Y543" s="47"/>
      <c r="Z543" s="47"/>
    </row>
    <row r="544" spans="3:26" x14ac:dyDescent="0.3">
      <c r="C544" s="39"/>
      <c r="D544" s="39"/>
      <c r="E544" s="39"/>
      <c r="F544" s="39"/>
      <c r="G544" s="39"/>
      <c r="H544" s="60"/>
      <c r="I544" s="39"/>
      <c r="J544" s="39"/>
      <c r="K544" s="39"/>
      <c r="N544" s="47"/>
      <c r="O544" s="59"/>
      <c r="P544" s="59"/>
      <c r="Q544" s="59"/>
      <c r="R544" s="53"/>
      <c r="S544" s="59"/>
      <c r="T544" s="59"/>
      <c r="U544" s="59"/>
      <c r="V544" s="59"/>
      <c r="W544" s="53"/>
      <c r="X544" s="47"/>
      <c r="Y544" s="47"/>
      <c r="Z544" s="47"/>
    </row>
    <row r="545" spans="3:26" x14ac:dyDescent="0.3">
      <c r="C545" s="39"/>
      <c r="D545" s="39"/>
      <c r="E545" s="39"/>
      <c r="F545" s="39"/>
      <c r="G545" s="39"/>
      <c r="H545" s="60"/>
      <c r="I545" s="39"/>
      <c r="J545" s="39"/>
      <c r="K545" s="39"/>
      <c r="N545" s="47"/>
      <c r="O545" s="59"/>
      <c r="P545" s="59"/>
      <c r="Q545" s="59"/>
      <c r="R545" s="53"/>
      <c r="S545" s="59"/>
      <c r="T545" s="59"/>
      <c r="U545" s="59"/>
      <c r="V545" s="59"/>
      <c r="W545" s="53"/>
      <c r="X545" s="47"/>
      <c r="Y545" s="47"/>
      <c r="Z545" s="47"/>
    </row>
    <row r="546" spans="3:26" x14ac:dyDescent="0.3">
      <c r="C546" s="39"/>
      <c r="D546" s="39"/>
      <c r="E546" s="39"/>
      <c r="F546" s="39"/>
      <c r="G546" s="39"/>
      <c r="H546" s="60"/>
      <c r="I546" s="39"/>
      <c r="J546" s="39"/>
      <c r="K546" s="39"/>
      <c r="N546" s="47"/>
      <c r="O546" s="59"/>
      <c r="P546" s="59"/>
      <c r="Q546" s="59"/>
      <c r="R546" s="53"/>
      <c r="S546" s="59"/>
      <c r="T546" s="59"/>
      <c r="U546" s="59"/>
      <c r="V546" s="59"/>
      <c r="W546" s="53"/>
      <c r="X546" s="47"/>
      <c r="Y546" s="47"/>
      <c r="Z546" s="47"/>
    </row>
    <row r="547" spans="3:26" x14ac:dyDescent="0.3">
      <c r="C547" s="39"/>
      <c r="D547" s="39"/>
      <c r="E547" s="39"/>
      <c r="F547" s="39"/>
      <c r="G547" s="39"/>
      <c r="H547" s="60"/>
      <c r="I547" s="39"/>
      <c r="J547" s="39"/>
      <c r="K547" s="39"/>
      <c r="N547" s="47"/>
      <c r="O547" s="59"/>
      <c r="P547" s="59"/>
      <c r="Q547" s="59"/>
      <c r="R547" s="53"/>
      <c r="S547" s="59"/>
      <c r="T547" s="59"/>
      <c r="U547" s="59"/>
      <c r="V547" s="59"/>
      <c r="W547" s="53"/>
      <c r="X547" s="47"/>
      <c r="Y547" s="47"/>
      <c r="Z547" s="47"/>
    </row>
    <row r="548" spans="3:26" x14ac:dyDescent="0.3">
      <c r="C548" s="39"/>
      <c r="D548" s="39"/>
      <c r="E548" s="39"/>
      <c r="F548" s="39"/>
      <c r="G548" s="39"/>
      <c r="H548" s="60"/>
      <c r="I548" s="39"/>
      <c r="J548" s="39"/>
      <c r="K548" s="39"/>
      <c r="N548" s="47"/>
      <c r="O548" s="59"/>
      <c r="P548" s="59"/>
      <c r="Q548" s="59"/>
      <c r="R548" s="53"/>
      <c r="S548" s="59"/>
      <c r="T548" s="59"/>
      <c r="U548" s="59"/>
      <c r="V548" s="59"/>
      <c r="W548" s="53"/>
      <c r="X548" s="47"/>
      <c r="Y548" s="47"/>
      <c r="Z548" s="47"/>
    </row>
    <row r="549" spans="3:26" x14ac:dyDescent="0.3">
      <c r="C549" s="39"/>
      <c r="D549" s="39"/>
      <c r="E549" s="39"/>
      <c r="F549" s="39"/>
      <c r="G549" s="39"/>
      <c r="H549" s="60"/>
      <c r="I549" s="39"/>
      <c r="J549" s="39"/>
      <c r="K549" s="39"/>
      <c r="N549" s="47"/>
      <c r="O549" s="59"/>
      <c r="P549" s="59"/>
      <c r="Q549" s="59"/>
      <c r="R549" s="53"/>
      <c r="S549" s="59"/>
      <c r="T549" s="59"/>
      <c r="U549" s="59"/>
      <c r="V549" s="59"/>
      <c r="W549" s="53"/>
      <c r="X549" s="47"/>
      <c r="Y549" s="47"/>
      <c r="Z549" s="47"/>
    </row>
    <row r="550" spans="3:26" x14ac:dyDescent="0.3">
      <c r="C550" s="39"/>
      <c r="D550" s="39"/>
      <c r="E550" s="39"/>
      <c r="F550" s="39"/>
      <c r="G550" s="39"/>
      <c r="H550" s="60"/>
      <c r="I550" s="39"/>
      <c r="J550" s="39"/>
      <c r="K550" s="39"/>
      <c r="N550" s="47"/>
      <c r="O550" s="59"/>
      <c r="P550" s="59"/>
      <c r="Q550" s="59"/>
      <c r="R550" s="53"/>
      <c r="S550" s="59"/>
      <c r="T550" s="59"/>
      <c r="U550" s="59"/>
      <c r="V550" s="59"/>
      <c r="W550" s="53"/>
      <c r="X550" s="47"/>
      <c r="Y550" s="47"/>
      <c r="Z550" s="47"/>
    </row>
    <row r="551" spans="3:26" x14ac:dyDescent="0.3">
      <c r="C551" s="39"/>
      <c r="D551" s="39"/>
      <c r="E551" s="39"/>
      <c r="F551" s="39"/>
      <c r="G551" s="39"/>
      <c r="H551" s="60"/>
      <c r="I551" s="39"/>
      <c r="J551" s="39"/>
      <c r="K551" s="39"/>
      <c r="N551" s="47"/>
      <c r="O551" s="59"/>
      <c r="P551" s="59"/>
      <c r="Q551" s="59"/>
      <c r="R551" s="53"/>
      <c r="S551" s="59"/>
      <c r="T551" s="59"/>
      <c r="U551" s="59"/>
      <c r="V551" s="59"/>
      <c r="W551" s="53"/>
      <c r="X551" s="47"/>
      <c r="Y551" s="47"/>
      <c r="Z551" s="47"/>
    </row>
    <row r="552" spans="3:26" x14ac:dyDescent="0.3">
      <c r="C552" s="39"/>
      <c r="D552" s="39"/>
      <c r="E552" s="39"/>
      <c r="F552" s="39"/>
      <c r="G552" s="39"/>
      <c r="H552" s="60"/>
      <c r="I552" s="39"/>
      <c r="J552" s="39"/>
      <c r="K552" s="39"/>
      <c r="N552" s="47"/>
      <c r="O552" s="59"/>
      <c r="P552" s="59"/>
      <c r="Q552" s="59"/>
      <c r="R552" s="53"/>
      <c r="S552" s="59"/>
      <c r="T552" s="59"/>
      <c r="U552" s="59"/>
      <c r="V552" s="59"/>
      <c r="W552" s="53"/>
      <c r="X552" s="47"/>
      <c r="Y552" s="47"/>
      <c r="Z552" s="47"/>
    </row>
    <row r="553" spans="3:26" x14ac:dyDescent="0.3">
      <c r="C553" s="39"/>
      <c r="D553" s="39"/>
      <c r="E553" s="39"/>
      <c r="F553" s="39"/>
      <c r="G553" s="39"/>
      <c r="H553" s="60"/>
      <c r="I553" s="39"/>
      <c r="J553" s="39"/>
      <c r="K553" s="39"/>
      <c r="N553" s="47"/>
      <c r="O553" s="59"/>
      <c r="P553" s="59"/>
      <c r="Q553" s="59"/>
      <c r="R553" s="53"/>
      <c r="S553" s="59"/>
      <c r="T553" s="59"/>
      <c r="U553" s="59"/>
      <c r="V553" s="59"/>
      <c r="W553" s="53"/>
      <c r="X553" s="47"/>
      <c r="Y553" s="47"/>
      <c r="Z553" s="47"/>
    </row>
    <row r="554" spans="3:26" x14ac:dyDescent="0.3">
      <c r="C554" s="39"/>
      <c r="D554" s="39"/>
      <c r="E554" s="39"/>
      <c r="F554" s="39"/>
      <c r="G554" s="39"/>
      <c r="H554" s="60"/>
      <c r="I554" s="39"/>
      <c r="J554" s="39"/>
      <c r="K554" s="39"/>
      <c r="N554" s="47"/>
      <c r="O554" s="59"/>
      <c r="P554" s="59"/>
      <c r="Q554" s="59"/>
      <c r="R554" s="53"/>
      <c r="S554" s="59"/>
      <c r="T554" s="59"/>
      <c r="U554" s="59"/>
      <c r="V554" s="59"/>
      <c r="W554" s="53"/>
      <c r="X554" s="47"/>
      <c r="Y554" s="47"/>
      <c r="Z554" s="47"/>
    </row>
    <row r="555" spans="3:26" x14ac:dyDescent="0.3">
      <c r="C555" s="39"/>
      <c r="D555" s="39"/>
      <c r="E555" s="39"/>
      <c r="F555" s="39"/>
      <c r="G555" s="39"/>
      <c r="H555" s="60"/>
      <c r="I555" s="39"/>
      <c r="J555" s="39"/>
      <c r="K555" s="39"/>
      <c r="N555" s="47"/>
      <c r="O555" s="59"/>
      <c r="P555" s="59"/>
      <c r="Q555" s="59"/>
      <c r="R555" s="53"/>
      <c r="S555" s="59"/>
      <c r="T555" s="59"/>
      <c r="U555" s="59"/>
      <c r="V555" s="59"/>
      <c r="W555" s="53"/>
      <c r="X555" s="47"/>
      <c r="Y555" s="47"/>
      <c r="Z555" s="47"/>
    </row>
    <row r="556" spans="3:26" x14ac:dyDescent="0.3">
      <c r="C556" s="39"/>
      <c r="D556" s="39"/>
      <c r="E556" s="39"/>
      <c r="F556" s="39"/>
      <c r="G556" s="39"/>
      <c r="H556" s="60"/>
      <c r="I556" s="39"/>
      <c r="J556" s="39"/>
      <c r="K556" s="39"/>
      <c r="N556" s="47"/>
      <c r="O556" s="59"/>
      <c r="P556" s="59"/>
      <c r="Q556" s="59"/>
      <c r="R556" s="53"/>
      <c r="S556" s="59"/>
      <c r="T556" s="59"/>
      <c r="U556" s="59"/>
      <c r="V556" s="59"/>
      <c r="W556" s="53"/>
      <c r="X556" s="47"/>
      <c r="Y556" s="47"/>
      <c r="Z556" s="47"/>
    </row>
    <row r="557" spans="3:26" x14ac:dyDescent="0.3">
      <c r="C557" s="39"/>
      <c r="D557" s="39"/>
      <c r="E557" s="39"/>
      <c r="F557" s="39"/>
      <c r="G557" s="39"/>
      <c r="H557" s="60"/>
      <c r="I557" s="39"/>
      <c r="J557" s="39"/>
      <c r="K557" s="39"/>
      <c r="N557" s="47"/>
      <c r="O557" s="59"/>
      <c r="P557" s="59"/>
      <c r="Q557" s="59"/>
      <c r="R557" s="53"/>
      <c r="S557" s="59"/>
      <c r="T557" s="59"/>
      <c r="U557" s="59"/>
      <c r="V557" s="59"/>
      <c r="W557" s="53"/>
      <c r="X557" s="47"/>
      <c r="Y557" s="47"/>
      <c r="Z557" s="47"/>
    </row>
    <row r="558" spans="3:26" x14ac:dyDescent="0.3">
      <c r="C558" s="39"/>
      <c r="D558" s="39"/>
      <c r="E558" s="39"/>
      <c r="F558" s="39"/>
      <c r="G558" s="39"/>
      <c r="H558" s="60"/>
      <c r="I558" s="39"/>
      <c r="J558" s="39"/>
      <c r="K558" s="39"/>
      <c r="N558" s="47"/>
      <c r="O558" s="59"/>
      <c r="P558" s="59"/>
      <c r="Q558" s="59"/>
      <c r="R558" s="53"/>
      <c r="S558" s="59"/>
      <c r="T558" s="59"/>
      <c r="U558" s="59"/>
      <c r="V558" s="59"/>
      <c r="W558" s="53"/>
      <c r="X558" s="47"/>
      <c r="Y558" s="47"/>
      <c r="Z558" s="47"/>
    </row>
    <row r="559" spans="3:26" x14ac:dyDescent="0.3">
      <c r="C559" s="39"/>
      <c r="D559" s="39"/>
      <c r="E559" s="39"/>
      <c r="F559" s="39"/>
      <c r="G559" s="39"/>
      <c r="H559" s="60"/>
      <c r="I559" s="39"/>
      <c r="J559" s="39"/>
      <c r="K559" s="39"/>
      <c r="N559" s="47"/>
      <c r="O559" s="59"/>
      <c r="P559" s="59"/>
      <c r="Q559" s="59"/>
      <c r="R559" s="53"/>
      <c r="S559" s="59"/>
      <c r="T559" s="59"/>
      <c r="U559" s="59"/>
      <c r="V559" s="59"/>
      <c r="W559" s="53"/>
      <c r="X559" s="47"/>
      <c r="Y559" s="47"/>
      <c r="Z559" s="47"/>
    </row>
    <row r="560" spans="3:26" x14ac:dyDescent="0.3">
      <c r="C560" s="39"/>
      <c r="D560" s="39"/>
      <c r="E560" s="39"/>
      <c r="F560" s="39"/>
      <c r="G560" s="39"/>
      <c r="H560" s="60"/>
      <c r="I560" s="39"/>
      <c r="J560" s="39"/>
      <c r="K560" s="39"/>
      <c r="N560" s="47"/>
      <c r="O560" s="59"/>
      <c r="P560" s="59"/>
      <c r="Q560" s="59"/>
      <c r="R560" s="53"/>
      <c r="S560" s="59"/>
      <c r="T560" s="59"/>
      <c r="U560" s="59"/>
      <c r="V560" s="59"/>
      <c r="W560" s="53"/>
      <c r="X560" s="47"/>
      <c r="Y560" s="47"/>
      <c r="Z560" s="47"/>
    </row>
    <row r="561" spans="3:26" x14ac:dyDescent="0.3">
      <c r="C561" s="39"/>
      <c r="D561" s="39"/>
      <c r="E561" s="39"/>
      <c r="F561" s="39"/>
      <c r="G561" s="39"/>
      <c r="H561" s="60"/>
      <c r="I561" s="39"/>
      <c r="J561" s="39"/>
      <c r="K561" s="39"/>
      <c r="N561" s="47"/>
      <c r="O561" s="59"/>
      <c r="P561" s="59"/>
      <c r="Q561" s="59"/>
      <c r="R561" s="53"/>
      <c r="S561" s="59"/>
      <c r="T561" s="59"/>
      <c r="U561" s="59"/>
      <c r="V561" s="59"/>
      <c r="W561" s="53"/>
      <c r="X561" s="47"/>
      <c r="Y561" s="47"/>
      <c r="Z561" s="47"/>
    </row>
    <row r="562" spans="3:26" x14ac:dyDescent="0.3">
      <c r="C562" s="39"/>
      <c r="D562" s="39"/>
      <c r="E562" s="39"/>
      <c r="F562" s="39"/>
      <c r="G562" s="39"/>
      <c r="H562" s="60"/>
      <c r="I562" s="39"/>
      <c r="J562" s="39"/>
      <c r="K562" s="39"/>
      <c r="N562" s="47"/>
      <c r="O562" s="59"/>
      <c r="P562" s="59"/>
      <c r="Q562" s="59"/>
      <c r="R562" s="53"/>
      <c r="S562" s="59"/>
      <c r="T562" s="59"/>
      <c r="U562" s="59"/>
      <c r="V562" s="59"/>
      <c r="W562" s="53"/>
      <c r="X562" s="47"/>
      <c r="Y562" s="47"/>
      <c r="Z562" s="47"/>
    </row>
    <row r="563" spans="3:26" x14ac:dyDescent="0.3">
      <c r="C563" s="39"/>
      <c r="D563" s="39"/>
      <c r="E563" s="39"/>
      <c r="F563" s="39"/>
      <c r="G563" s="39"/>
      <c r="H563" s="60"/>
      <c r="I563" s="39"/>
      <c r="J563" s="39"/>
      <c r="K563" s="39"/>
      <c r="N563" s="47"/>
      <c r="O563" s="59"/>
      <c r="P563" s="59"/>
      <c r="Q563" s="59"/>
      <c r="R563" s="53"/>
      <c r="S563" s="59"/>
      <c r="T563" s="59"/>
      <c r="U563" s="59"/>
      <c r="V563" s="59"/>
      <c r="W563" s="53"/>
      <c r="X563" s="47"/>
      <c r="Y563" s="47"/>
      <c r="Z563" s="47"/>
    </row>
    <row r="564" spans="3:26" x14ac:dyDescent="0.3">
      <c r="C564" s="39"/>
      <c r="D564" s="39"/>
      <c r="E564" s="39"/>
      <c r="F564" s="39"/>
      <c r="G564" s="39"/>
      <c r="H564" s="60"/>
      <c r="I564" s="39"/>
      <c r="J564" s="39"/>
      <c r="K564" s="39"/>
      <c r="N564" s="47"/>
      <c r="O564" s="59"/>
      <c r="P564" s="59"/>
      <c r="Q564" s="59"/>
      <c r="R564" s="53"/>
      <c r="S564" s="59"/>
      <c r="T564" s="59"/>
      <c r="U564" s="59"/>
      <c r="V564" s="59"/>
      <c r="W564" s="53"/>
      <c r="X564" s="47"/>
      <c r="Y564" s="47"/>
      <c r="Z564" s="47"/>
    </row>
    <row r="565" spans="3:26" x14ac:dyDescent="0.3">
      <c r="C565" s="39"/>
      <c r="D565" s="39"/>
      <c r="E565" s="39"/>
      <c r="F565" s="39"/>
      <c r="G565" s="39"/>
      <c r="H565" s="60"/>
      <c r="I565" s="39"/>
      <c r="J565" s="39"/>
      <c r="K565" s="39"/>
      <c r="N565" s="47"/>
      <c r="O565" s="59"/>
      <c r="P565" s="59"/>
      <c r="Q565" s="59"/>
      <c r="R565" s="53"/>
      <c r="S565" s="59"/>
      <c r="T565" s="59"/>
      <c r="U565" s="59"/>
      <c r="V565" s="59"/>
      <c r="W565" s="53"/>
      <c r="X565" s="47"/>
      <c r="Y565" s="47"/>
      <c r="Z565" s="47"/>
    </row>
    <row r="566" spans="3:26" x14ac:dyDescent="0.3">
      <c r="C566" s="39"/>
      <c r="D566" s="39"/>
      <c r="E566" s="39"/>
      <c r="F566" s="39"/>
      <c r="G566" s="39"/>
      <c r="H566" s="60"/>
      <c r="I566" s="39"/>
      <c r="J566" s="39"/>
      <c r="K566" s="39"/>
      <c r="N566" s="47"/>
      <c r="O566" s="59"/>
      <c r="P566" s="59"/>
      <c r="Q566" s="59"/>
      <c r="R566" s="53"/>
      <c r="S566" s="59"/>
      <c r="T566" s="59"/>
      <c r="U566" s="59"/>
      <c r="V566" s="59"/>
      <c r="W566" s="53"/>
      <c r="X566" s="47"/>
      <c r="Y566" s="47"/>
      <c r="Z566" s="47"/>
    </row>
    <row r="567" spans="3:26" x14ac:dyDescent="0.3">
      <c r="C567" s="39"/>
      <c r="D567" s="39"/>
      <c r="E567" s="39"/>
      <c r="F567" s="39"/>
      <c r="G567" s="39"/>
      <c r="H567" s="60"/>
      <c r="I567" s="39"/>
      <c r="J567" s="39"/>
      <c r="K567" s="39"/>
      <c r="N567" s="47"/>
      <c r="O567" s="59"/>
      <c r="P567" s="59"/>
      <c r="Q567" s="59"/>
      <c r="R567" s="53"/>
      <c r="S567" s="59"/>
      <c r="T567" s="59"/>
      <c r="U567" s="59"/>
      <c r="V567" s="59"/>
      <c r="W567" s="53"/>
      <c r="X567" s="47"/>
      <c r="Y567" s="47"/>
      <c r="Z567" s="47"/>
    </row>
    <row r="568" spans="3:26" x14ac:dyDescent="0.3">
      <c r="C568" s="39"/>
      <c r="D568" s="39"/>
      <c r="E568" s="39"/>
      <c r="F568" s="39"/>
      <c r="G568" s="39"/>
      <c r="H568" s="60"/>
      <c r="I568" s="39"/>
      <c r="J568" s="39"/>
      <c r="K568" s="39"/>
      <c r="N568" s="47"/>
      <c r="O568" s="59"/>
      <c r="P568" s="59"/>
      <c r="Q568" s="59"/>
      <c r="R568" s="53"/>
      <c r="S568" s="59"/>
      <c r="T568" s="59"/>
      <c r="U568" s="59"/>
      <c r="V568" s="59"/>
      <c r="W568" s="53"/>
      <c r="X568" s="47"/>
      <c r="Y568" s="47"/>
      <c r="Z568" s="47"/>
    </row>
    <row r="569" spans="3:26" x14ac:dyDescent="0.3">
      <c r="C569" s="39"/>
      <c r="D569" s="39"/>
      <c r="E569" s="39"/>
      <c r="F569" s="39"/>
      <c r="G569" s="39"/>
      <c r="H569" s="60"/>
      <c r="I569" s="39"/>
      <c r="J569" s="39"/>
      <c r="K569" s="39"/>
      <c r="N569" s="47"/>
      <c r="O569" s="59"/>
      <c r="P569" s="59"/>
      <c r="Q569" s="59"/>
      <c r="R569" s="53"/>
      <c r="S569" s="59"/>
      <c r="T569" s="59"/>
      <c r="U569" s="59"/>
      <c r="V569" s="59"/>
      <c r="W569" s="53"/>
      <c r="X569" s="47"/>
      <c r="Y569" s="47"/>
      <c r="Z569" s="47"/>
    </row>
    <row r="570" spans="3:26" x14ac:dyDescent="0.3">
      <c r="C570" s="39"/>
      <c r="D570" s="39"/>
      <c r="E570" s="39"/>
      <c r="F570" s="39"/>
      <c r="G570" s="39"/>
      <c r="H570" s="60"/>
      <c r="I570" s="39"/>
      <c r="J570" s="39"/>
      <c r="K570" s="39"/>
      <c r="N570" s="47"/>
      <c r="O570" s="59"/>
      <c r="P570" s="59"/>
      <c r="Q570" s="59"/>
      <c r="R570" s="53"/>
      <c r="S570" s="59"/>
      <c r="T570" s="59"/>
      <c r="U570" s="59"/>
      <c r="V570" s="59"/>
      <c r="W570" s="53"/>
      <c r="X570" s="47"/>
      <c r="Y570" s="47"/>
      <c r="Z570" s="47"/>
    </row>
    <row r="571" spans="3:26" x14ac:dyDescent="0.3">
      <c r="C571" s="39"/>
      <c r="D571" s="39"/>
      <c r="E571" s="39"/>
      <c r="F571" s="39"/>
      <c r="G571" s="39"/>
      <c r="H571" s="60"/>
      <c r="I571" s="39"/>
      <c r="J571" s="39"/>
      <c r="K571" s="39"/>
      <c r="N571" s="47"/>
      <c r="O571" s="59"/>
      <c r="P571" s="59"/>
      <c r="Q571" s="59"/>
      <c r="R571" s="53"/>
      <c r="S571" s="59"/>
      <c r="T571" s="59"/>
      <c r="U571" s="59"/>
      <c r="V571" s="59"/>
      <c r="W571" s="53"/>
      <c r="X571" s="47"/>
      <c r="Y571" s="47"/>
      <c r="Z571" s="47"/>
    </row>
    <row r="572" spans="3:26" x14ac:dyDescent="0.3">
      <c r="C572" s="39"/>
      <c r="D572" s="39"/>
      <c r="E572" s="39"/>
      <c r="F572" s="39"/>
      <c r="G572" s="39"/>
      <c r="H572" s="60"/>
      <c r="I572" s="39"/>
      <c r="J572" s="39"/>
      <c r="K572" s="39"/>
      <c r="N572" s="47"/>
      <c r="O572" s="59"/>
      <c r="P572" s="59"/>
      <c r="Q572" s="59"/>
      <c r="R572" s="53"/>
      <c r="S572" s="59"/>
      <c r="T572" s="59"/>
      <c r="U572" s="59"/>
      <c r="V572" s="59"/>
      <c r="W572" s="53"/>
      <c r="X572" s="47"/>
      <c r="Y572" s="47"/>
      <c r="Z572" s="47"/>
    </row>
    <row r="573" spans="3:26" x14ac:dyDescent="0.3">
      <c r="C573" s="39"/>
      <c r="D573" s="39"/>
      <c r="E573" s="39"/>
      <c r="F573" s="39"/>
      <c r="G573" s="39"/>
      <c r="H573" s="60"/>
      <c r="I573" s="39"/>
      <c r="J573" s="39"/>
      <c r="K573" s="39"/>
      <c r="N573" s="47"/>
      <c r="O573" s="59"/>
      <c r="P573" s="59"/>
      <c r="Q573" s="59"/>
      <c r="R573" s="53"/>
      <c r="S573" s="59"/>
      <c r="T573" s="59"/>
      <c r="U573" s="59"/>
      <c r="V573" s="59"/>
      <c r="W573" s="53"/>
      <c r="X573" s="47"/>
      <c r="Y573" s="47"/>
      <c r="Z573" s="47"/>
    </row>
    <row r="574" spans="3:26" x14ac:dyDescent="0.3">
      <c r="C574" s="39"/>
      <c r="D574" s="39"/>
      <c r="E574" s="39"/>
      <c r="F574" s="39"/>
      <c r="G574" s="39"/>
      <c r="H574" s="60"/>
      <c r="I574" s="39"/>
      <c r="J574" s="39"/>
      <c r="K574" s="39"/>
      <c r="N574" s="47"/>
      <c r="O574" s="59"/>
      <c r="P574" s="59"/>
      <c r="Q574" s="59"/>
      <c r="R574" s="53"/>
      <c r="S574" s="59"/>
      <c r="T574" s="59"/>
      <c r="U574" s="59"/>
      <c r="V574" s="59"/>
      <c r="W574" s="53"/>
      <c r="X574" s="47"/>
      <c r="Y574" s="47"/>
      <c r="Z574" s="47"/>
    </row>
    <row r="575" spans="3:26" x14ac:dyDescent="0.3">
      <c r="C575" s="39"/>
      <c r="D575" s="39"/>
      <c r="E575" s="39"/>
      <c r="F575" s="39"/>
      <c r="G575" s="39"/>
      <c r="H575" s="60"/>
      <c r="I575" s="39"/>
      <c r="J575" s="39"/>
      <c r="K575" s="39"/>
      <c r="N575" s="47"/>
      <c r="O575" s="59"/>
      <c r="P575" s="59"/>
      <c r="Q575" s="59"/>
      <c r="R575" s="53"/>
      <c r="S575" s="59"/>
      <c r="T575" s="59"/>
      <c r="U575" s="59"/>
      <c r="V575" s="59"/>
      <c r="W575" s="53"/>
      <c r="X575" s="47"/>
      <c r="Y575" s="47"/>
      <c r="Z575" s="47"/>
    </row>
    <row r="576" spans="3:26" x14ac:dyDescent="0.3">
      <c r="C576" s="39"/>
      <c r="D576" s="39"/>
      <c r="E576" s="39"/>
      <c r="F576" s="39"/>
      <c r="G576" s="39"/>
      <c r="H576" s="60"/>
      <c r="I576" s="39"/>
      <c r="J576" s="39"/>
      <c r="K576" s="39"/>
      <c r="N576" s="47"/>
      <c r="O576" s="59"/>
      <c r="P576" s="59"/>
      <c r="Q576" s="59"/>
      <c r="R576" s="53"/>
      <c r="S576" s="59"/>
      <c r="T576" s="59"/>
      <c r="U576" s="59"/>
      <c r="V576" s="59"/>
      <c r="W576" s="53"/>
      <c r="X576" s="47"/>
      <c r="Y576" s="47"/>
      <c r="Z576" s="47"/>
    </row>
    <row r="577" spans="3:26" x14ac:dyDescent="0.3">
      <c r="C577" s="39"/>
      <c r="D577" s="39"/>
      <c r="E577" s="39"/>
      <c r="F577" s="39"/>
      <c r="G577" s="39"/>
      <c r="H577" s="60"/>
      <c r="I577" s="39"/>
      <c r="J577" s="39"/>
      <c r="K577" s="39"/>
      <c r="N577" s="47"/>
      <c r="O577" s="59"/>
      <c r="P577" s="59"/>
      <c r="Q577" s="59"/>
      <c r="R577" s="53"/>
      <c r="S577" s="59"/>
      <c r="T577" s="59"/>
      <c r="U577" s="59"/>
      <c r="V577" s="59"/>
      <c r="W577" s="53"/>
      <c r="X577" s="47"/>
      <c r="Y577" s="47"/>
      <c r="Z577" s="47"/>
    </row>
    <row r="578" spans="3:26" x14ac:dyDescent="0.3">
      <c r="C578" s="39"/>
      <c r="D578" s="39"/>
      <c r="E578" s="39"/>
      <c r="F578" s="39"/>
      <c r="G578" s="39"/>
      <c r="H578" s="60"/>
      <c r="I578" s="39"/>
      <c r="J578" s="39"/>
      <c r="K578" s="39"/>
      <c r="N578" s="47"/>
      <c r="O578" s="59"/>
      <c r="P578" s="59"/>
      <c r="Q578" s="59"/>
      <c r="R578" s="53"/>
      <c r="S578" s="59"/>
      <c r="T578" s="59"/>
      <c r="U578" s="59"/>
      <c r="V578" s="59"/>
      <c r="W578" s="53"/>
      <c r="X578" s="47"/>
      <c r="Y578" s="47"/>
      <c r="Z578" s="47"/>
    </row>
    <row r="579" spans="3:26" x14ac:dyDescent="0.3">
      <c r="C579" s="39"/>
      <c r="D579" s="39"/>
      <c r="E579" s="39"/>
      <c r="F579" s="39"/>
      <c r="G579" s="39"/>
      <c r="H579" s="60"/>
      <c r="I579" s="39"/>
      <c r="J579" s="39"/>
      <c r="K579" s="39"/>
      <c r="N579" s="47"/>
      <c r="O579" s="59"/>
      <c r="P579" s="59"/>
      <c r="Q579" s="59"/>
      <c r="R579" s="53"/>
      <c r="S579" s="59"/>
      <c r="T579" s="59"/>
      <c r="U579" s="59"/>
      <c r="V579" s="59"/>
      <c r="W579" s="53"/>
      <c r="X579" s="47"/>
      <c r="Y579" s="47"/>
      <c r="Z579" s="47"/>
    </row>
    <row r="580" spans="3:26" x14ac:dyDescent="0.3">
      <c r="C580" s="39"/>
      <c r="D580" s="39"/>
      <c r="E580" s="39"/>
      <c r="F580" s="39"/>
      <c r="G580" s="39"/>
      <c r="H580" s="60"/>
      <c r="I580" s="39"/>
      <c r="J580" s="39"/>
      <c r="K580" s="39"/>
      <c r="N580" s="47"/>
      <c r="O580" s="59"/>
      <c r="P580" s="59"/>
      <c r="Q580" s="59"/>
      <c r="R580" s="53"/>
      <c r="S580" s="59"/>
      <c r="T580" s="59"/>
      <c r="U580" s="59"/>
      <c r="V580" s="59"/>
      <c r="W580" s="53"/>
      <c r="X580" s="47"/>
      <c r="Y580" s="47"/>
      <c r="Z580" s="47"/>
    </row>
    <row r="581" spans="3:26" x14ac:dyDescent="0.3">
      <c r="C581" s="39"/>
      <c r="D581" s="39"/>
      <c r="E581" s="39"/>
      <c r="F581" s="39"/>
      <c r="G581" s="39"/>
      <c r="H581" s="60"/>
      <c r="I581" s="39"/>
      <c r="J581" s="39"/>
      <c r="K581" s="39"/>
      <c r="N581" s="47"/>
      <c r="O581" s="59"/>
      <c r="P581" s="59"/>
      <c r="Q581" s="59"/>
      <c r="R581" s="53"/>
      <c r="S581" s="59"/>
      <c r="T581" s="59"/>
      <c r="U581" s="59"/>
      <c r="V581" s="59"/>
      <c r="W581" s="53"/>
      <c r="X581" s="47"/>
      <c r="Y581" s="47"/>
      <c r="Z581" s="47"/>
    </row>
    <row r="582" spans="3:26" x14ac:dyDescent="0.3">
      <c r="C582" s="39"/>
      <c r="D582" s="39"/>
      <c r="E582" s="39"/>
      <c r="F582" s="39"/>
      <c r="G582" s="39"/>
      <c r="H582" s="60"/>
      <c r="I582" s="39"/>
      <c r="J582" s="39"/>
      <c r="K582" s="39"/>
      <c r="N582" s="47"/>
      <c r="O582" s="59"/>
      <c r="P582" s="59"/>
      <c r="Q582" s="59"/>
      <c r="R582" s="53"/>
      <c r="S582" s="59"/>
      <c r="T582" s="59"/>
      <c r="U582" s="59"/>
      <c r="V582" s="59"/>
      <c r="W582" s="53"/>
      <c r="X582" s="47"/>
      <c r="Y582" s="47"/>
      <c r="Z582" s="47"/>
    </row>
    <row r="583" spans="3:26" x14ac:dyDescent="0.3">
      <c r="C583" s="39"/>
      <c r="D583" s="39"/>
      <c r="E583" s="39"/>
      <c r="F583" s="39"/>
      <c r="G583" s="39"/>
      <c r="H583" s="60"/>
      <c r="I583" s="39"/>
      <c r="J583" s="39"/>
      <c r="K583" s="39"/>
      <c r="N583" s="47"/>
      <c r="O583" s="59"/>
      <c r="P583" s="59"/>
      <c r="Q583" s="59"/>
      <c r="R583" s="53"/>
      <c r="S583" s="59"/>
      <c r="T583" s="59"/>
      <c r="U583" s="59"/>
      <c r="V583" s="59"/>
      <c r="W583" s="53"/>
      <c r="X583" s="47"/>
      <c r="Y583" s="47"/>
      <c r="Z583" s="47"/>
    </row>
    <row r="584" spans="3:26" x14ac:dyDescent="0.3">
      <c r="C584" s="39"/>
      <c r="D584" s="39"/>
      <c r="E584" s="39"/>
      <c r="F584" s="39"/>
      <c r="G584" s="39"/>
      <c r="H584" s="60"/>
      <c r="I584" s="39"/>
      <c r="J584" s="39"/>
      <c r="K584" s="39"/>
      <c r="N584" s="47"/>
      <c r="O584" s="59"/>
      <c r="P584" s="59"/>
      <c r="Q584" s="59"/>
      <c r="R584" s="53"/>
      <c r="S584" s="59"/>
      <c r="T584" s="59"/>
      <c r="U584" s="59"/>
      <c r="V584" s="59"/>
      <c r="W584" s="53"/>
      <c r="X584" s="47"/>
      <c r="Y584" s="47"/>
      <c r="Z584" s="47"/>
    </row>
  </sheetData>
  <mergeCells count="4">
    <mergeCell ref="I3:K3"/>
    <mergeCell ref="N3:P3"/>
    <mergeCell ref="S3:U3"/>
    <mergeCell ref="X3:Z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369"/>
  <sheetViews>
    <sheetView zoomScale="72" zoomScaleNormal="72" workbookViewId="0">
      <selection activeCell="R37" sqref="R37"/>
    </sheetView>
  </sheetViews>
  <sheetFormatPr defaultRowHeight="14.4" x14ac:dyDescent="0.3"/>
  <cols>
    <col min="2" max="2" width="10.6640625" customWidth="1"/>
    <col min="3" max="3" width="20.33203125" customWidth="1"/>
    <col min="4" max="4" width="24" customWidth="1"/>
    <col min="5" max="5" width="15.33203125" customWidth="1"/>
    <col min="6" max="6" width="20" customWidth="1"/>
    <col min="7" max="7" width="24.33203125" customWidth="1"/>
    <col min="8" max="8" width="15.109375" customWidth="1"/>
    <col min="9" max="9" width="21.109375" customWidth="1"/>
    <col min="10" max="10" width="24.109375" customWidth="1"/>
    <col min="11" max="11" width="15.109375" customWidth="1"/>
    <col min="12" max="12" width="20.33203125" customWidth="1"/>
    <col min="13" max="13" width="24" customWidth="1"/>
    <col min="14" max="14" width="15.33203125" customWidth="1"/>
    <col min="15" max="15" width="20.33203125" customWidth="1"/>
    <col min="16" max="16" width="24.33203125" customWidth="1"/>
    <col min="29" max="29" width="12.5546875" customWidth="1"/>
    <col min="30" max="30" width="17.44140625" customWidth="1"/>
    <col min="31" max="31" width="13.44140625" customWidth="1"/>
    <col min="32" max="32" width="10.6640625" customWidth="1"/>
    <col min="35" max="35" width="11.33203125" customWidth="1"/>
    <col min="36" max="36" width="16.33203125" customWidth="1"/>
    <col min="37" max="37" width="17" customWidth="1"/>
  </cols>
  <sheetData>
    <row r="1" spans="2:37" x14ac:dyDescent="0.3">
      <c r="Q1" t="s">
        <v>73</v>
      </c>
      <c r="R1" t="s">
        <v>74</v>
      </c>
    </row>
    <row r="2" spans="2:37" x14ac:dyDescent="0.3">
      <c r="Q2">
        <v>0</v>
      </c>
      <c r="R2">
        <v>0</v>
      </c>
    </row>
    <row r="3" spans="2:37" x14ac:dyDescent="0.3">
      <c r="B3" s="40" t="s">
        <v>0</v>
      </c>
      <c r="C3" s="40" t="s">
        <v>43</v>
      </c>
      <c r="D3" s="40" t="s">
        <v>42</v>
      </c>
      <c r="F3" s="40" t="s">
        <v>41</v>
      </c>
      <c r="G3" s="40" t="s">
        <v>44</v>
      </c>
      <c r="I3" s="40" t="s">
        <v>41</v>
      </c>
      <c r="J3" s="40" t="s">
        <v>45</v>
      </c>
      <c r="L3" s="40" t="s">
        <v>41</v>
      </c>
      <c r="M3" s="40" t="s">
        <v>46</v>
      </c>
      <c r="O3" s="40" t="s">
        <v>41</v>
      </c>
      <c r="P3" s="40" t="s">
        <v>47</v>
      </c>
      <c r="Q3">
        <v>10</v>
      </c>
      <c r="R3">
        <v>10</v>
      </c>
    </row>
    <row r="4" spans="2:37" x14ac:dyDescent="0.3">
      <c r="B4" s="41">
        <v>43617</v>
      </c>
      <c r="C4" s="40"/>
      <c r="D4" s="40"/>
      <c r="F4" s="40"/>
      <c r="G4" s="40"/>
      <c r="I4" s="40"/>
      <c r="J4" s="40"/>
      <c r="L4" s="40"/>
      <c r="M4" s="40"/>
      <c r="O4" s="40"/>
      <c r="P4" s="40"/>
    </row>
    <row r="5" spans="2:37" x14ac:dyDescent="0.3">
      <c r="B5" s="41">
        <v>43618</v>
      </c>
      <c r="C5" s="40">
        <v>4.5</v>
      </c>
      <c r="D5" s="40">
        <v>5.1704610622231479</v>
      </c>
      <c r="E5">
        <f>MAX(D5:D369)</f>
        <v>11.056105000930108</v>
      </c>
      <c r="F5" s="40"/>
      <c r="G5" s="40"/>
      <c r="I5" s="40"/>
      <c r="J5" s="40"/>
      <c r="L5" s="40"/>
      <c r="M5" s="40"/>
      <c r="O5" s="40"/>
      <c r="P5" s="40"/>
    </row>
    <row r="6" spans="2:37" x14ac:dyDescent="0.3">
      <c r="B6" s="41">
        <v>43619</v>
      </c>
      <c r="C6" s="40">
        <v>4.4000000000000004</v>
      </c>
      <c r="D6" s="40">
        <v>4.424074059312276</v>
      </c>
      <c r="F6" s="40">
        <v>4.4000000000000004</v>
      </c>
      <c r="G6" s="40">
        <v>7.8079047739302156</v>
      </c>
      <c r="I6" s="40"/>
      <c r="J6" s="40"/>
      <c r="L6" s="40"/>
      <c r="M6" s="40"/>
      <c r="O6" s="40"/>
      <c r="P6" s="40"/>
      <c r="AG6" s="3"/>
    </row>
    <row r="7" spans="2:37" x14ac:dyDescent="0.3">
      <c r="B7" s="41">
        <v>43620</v>
      </c>
      <c r="C7" s="40">
        <v>5.7</v>
      </c>
      <c r="D7" s="40">
        <v>7.5292800490943188</v>
      </c>
      <c r="F7" s="40">
        <v>5.7</v>
      </c>
      <c r="G7" s="40">
        <v>5.8379170181726012</v>
      </c>
      <c r="I7" s="40">
        <v>5.7</v>
      </c>
      <c r="J7" s="40">
        <v>8.5842673887766967</v>
      </c>
      <c r="L7" s="40"/>
      <c r="M7" s="40"/>
      <c r="O7" s="40"/>
      <c r="P7" s="40"/>
      <c r="AG7" s="3"/>
    </row>
    <row r="8" spans="2:37" x14ac:dyDescent="0.3">
      <c r="B8" s="41">
        <v>43621</v>
      </c>
      <c r="C8" s="40">
        <v>5.4</v>
      </c>
      <c r="D8" s="40">
        <v>4.9385171287855014</v>
      </c>
      <c r="F8" s="40">
        <v>5.4</v>
      </c>
      <c r="G8" s="40">
        <v>9.3492281276168452</v>
      </c>
      <c r="I8" s="40">
        <v>5.4</v>
      </c>
      <c r="J8" s="40">
        <v>5.3813409067041453</v>
      </c>
      <c r="L8" s="40">
        <v>5.4</v>
      </c>
      <c r="M8" s="40">
        <v>7.312766411836936</v>
      </c>
      <c r="O8" s="40"/>
      <c r="P8" s="40"/>
      <c r="AB8" s="11" t="s">
        <v>48</v>
      </c>
      <c r="AC8" s="62" t="s">
        <v>49</v>
      </c>
      <c r="AD8" s="62"/>
      <c r="AE8" s="62"/>
      <c r="AF8" s="62"/>
      <c r="AG8" s="42"/>
      <c r="AH8" s="11" t="s">
        <v>50</v>
      </c>
      <c r="AI8" s="62" t="s">
        <v>51</v>
      </c>
      <c r="AJ8" s="62"/>
      <c r="AK8" s="62"/>
    </row>
    <row r="9" spans="2:37" x14ac:dyDescent="0.3">
      <c r="B9" s="41">
        <v>43622</v>
      </c>
      <c r="C9" s="40">
        <v>5.9</v>
      </c>
      <c r="D9" s="40">
        <v>5.8547061915720038</v>
      </c>
      <c r="F9" s="40">
        <v>5.9</v>
      </c>
      <c r="G9" s="40">
        <v>7.5479601839551256</v>
      </c>
      <c r="I9" s="40">
        <v>5.9</v>
      </c>
      <c r="J9" s="40">
        <v>7.3331610138873495</v>
      </c>
      <c r="L9" s="40">
        <v>5.9</v>
      </c>
      <c r="M9" s="40">
        <v>7.5479601839551256</v>
      </c>
      <c r="O9" s="40">
        <v>5.9</v>
      </c>
      <c r="P9" s="40">
        <v>6.119736369972852</v>
      </c>
      <c r="AB9" s="11" t="s">
        <v>52</v>
      </c>
      <c r="AC9" s="11" t="s">
        <v>53</v>
      </c>
      <c r="AD9" s="11" t="s">
        <v>54</v>
      </c>
      <c r="AE9" s="11" t="s">
        <v>55</v>
      </c>
      <c r="AF9" s="11" t="s">
        <v>56</v>
      </c>
      <c r="AG9" s="1"/>
      <c r="AH9" s="11" t="s">
        <v>52</v>
      </c>
      <c r="AI9" s="11" t="s">
        <v>57</v>
      </c>
      <c r="AJ9" s="11" t="s">
        <v>58</v>
      </c>
      <c r="AK9" s="11" t="s">
        <v>59</v>
      </c>
    </row>
    <row r="10" spans="2:37" x14ac:dyDescent="0.3">
      <c r="B10" s="41">
        <v>43623</v>
      </c>
      <c r="C10" s="40">
        <v>5.6</v>
      </c>
      <c r="D10" s="40">
        <v>5.4336154621230053</v>
      </c>
      <c r="F10" s="40">
        <v>5.6</v>
      </c>
      <c r="G10" s="40">
        <v>4.9654261159781186</v>
      </c>
      <c r="I10" s="40">
        <v>5.6</v>
      </c>
      <c r="J10" s="40">
        <v>6.2938065547649478</v>
      </c>
      <c r="L10" s="40">
        <v>5.6</v>
      </c>
      <c r="M10" s="40">
        <v>7.2452646952775304</v>
      </c>
      <c r="O10" s="40">
        <v>5.6</v>
      </c>
      <c r="P10" s="40">
        <v>6.7952267002261761</v>
      </c>
      <c r="AB10" s="11" t="s">
        <v>60</v>
      </c>
      <c r="AC10" s="6" t="s">
        <v>61</v>
      </c>
      <c r="AD10" s="11" t="s">
        <v>62</v>
      </c>
      <c r="AE10" s="11" t="s">
        <v>63</v>
      </c>
      <c r="AF10" s="11" t="s">
        <v>64</v>
      </c>
      <c r="AG10" s="1"/>
      <c r="AH10" s="11" t="s">
        <v>60</v>
      </c>
      <c r="AI10" s="11" t="s">
        <v>65</v>
      </c>
      <c r="AJ10" s="6" t="s">
        <v>66</v>
      </c>
      <c r="AK10" s="6" t="s">
        <v>67</v>
      </c>
    </row>
    <row r="11" spans="2:37" x14ac:dyDescent="0.3">
      <c r="B11" s="41">
        <v>43624</v>
      </c>
      <c r="C11" s="40">
        <v>5.9</v>
      </c>
      <c r="D11" s="40">
        <v>6.0848422657393906</v>
      </c>
      <c r="F11" s="40">
        <v>5.9</v>
      </c>
      <c r="G11" s="40">
        <v>5.5783811633855267</v>
      </c>
      <c r="I11" s="40">
        <v>5.9</v>
      </c>
      <c r="J11" s="40">
        <v>5.5783811633855267</v>
      </c>
      <c r="L11" s="40">
        <v>5.9</v>
      </c>
      <c r="M11" s="40">
        <v>7.4466407819593545</v>
      </c>
      <c r="O11" s="40">
        <v>5.9</v>
      </c>
      <c r="P11" s="40">
        <v>5.5356045198048243</v>
      </c>
      <c r="AB11" s="11" t="s">
        <v>68</v>
      </c>
      <c r="AC11" s="11">
        <v>-0.32600000000000001</v>
      </c>
      <c r="AD11" s="11">
        <v>1.1399999999999999</v>
      </c>
      <c r="AE11" s="11">
        <v>0.90200000000000002</v>
      </c>
      <c r="AF11" s="11">
        <v>1.502</v>
      </c>
      <c r="AG11" s="1"/>
      <c r="AH11" s="11" t="s">
        <v>68</v>
      </c>
      <c r="AI11" s="11">
        <v>0.43287671232876712</v>
      </c>
      <c r="AJ11" s="11">
        <v>0.24724272947365275</v>
      </c>
      <c r="AK11" s="11">
        <v>0.24770916931185241</v>
      </c>
    </row>
    <row r="12" spans="2:37" x14ac:dyDescent="0.3">
      <c r="B12" s="41">
        <v>43625</v>
      </c>
      <c r="C12" s="40">
        <v>3.4</v>
      </c>
      <c r="D12" s="40">
        <v>6.3245160644626175</v>
      </c>
      <c r="F12" s="40">
        <v>3.4</v>
      </c>
      <c r="G12" s="40">
        <v>5.1572791445118931</v>
      </c>
      <c r="I12" s="40">
        <v>3.4</v>
      </c>
      <c r="J12" s="40">
        <v>4.6942726362631806</v>
      </c>
      <c r="L12" s="40">
        <v>3.4</v>
      </c>
      <c r="M12" s="40">
        <v>7.3689022738537888</v>
      </c>
      <c r="O12" s="40">
        <v>3.4</v>
      </c>
      <c r="P12" s="40">
        <v>5.9299892115004269</v>
      </c>
      <c r="AB12" s="11" t="s">
        <v>69</v>
      </c>
      <c r="AC12" s="11">
        <v>-0.25600000000000001</v>
      </c>
      <c r="AD12" s="11">
        <v>0.98599999999999999</v>
      </c>
      <c r="AE12" s="11">
        <v>0.92300000000000004</v>
      </c>
      <c r="AF12" s="11">
        <v>1.333</v>
      </c>
      <c r="AG12" s="1"/>
      <c r="AH12" s="11" t="s">
        <v>69</v>
      </c>
      <c r="AI12" s="11">
        <v>0.43681318681318682</v>
      </c>
      <c r="AJ12" s="11">
        <v>0.25775615966896442</v>
      </c>
      <c r="AK12" s="11">
        <v>0.26143058918482648</v>
      </c>
    </row>
    <row r="13" spans="2:37" x14ac:dyDescent="0.3">
      <c r="B13" s="41">
        <v>43626</v>
      </c>
      <c r="C13" s="40">
        <v>3.8</v>
      </c>
      <c r="D13" s="40">
        <v>5.7289875527549725</v>
      </c>
      <c r="F13" s="40">
        <v>3.8</v>
      </c>
      <c r="G13" s="40">
        <v>5.6668189395574347</v>
      </c>
      <c r="I13" s="40">
        <v>3.8</v>
      </c>
      <c r="J13" s="40">
        <v>6.6123268813542522</v>
      </c>
      <c r="L13" s="40">
        <v>3.8</v>
      </c>
      <c r="M13" s="40">
        <v>5.6668189395574347</v>
      </c>
      <c r="O13" s="40">
        <v>3.8</v>
      </c>
      <c r="P13" s="40">
        <v>7.6130179800940354</v>
      </c>
      <c r="AB13" s="11" t="s">
        <v>70</v>
      </c>
      <c r="AC13" s="11">
        <v>-0.17499999999999999</v>
      </c>
      <c r="AD13" s="11">
        <v>0.96</v>
      </c>
      <c r="AE13" s="11">
        <v>0.94699999999999995</v>
      </c>
      <c r="AF13" s="11">
        <v>1.3109999999999999</v>
      </c>
      <c r="AG13" s="1"/>
      <c r="AH13" s="11" t="s">
        <v>70</v>
      </c>
      <c r="AI13" s="11">
        <v>0.47107438016528924</v>
      </c>
      <c r="AJ13" s="11">
        <v>0.30685231228244658</v>
      </c>
      <c r="AK13" s="11">
        <v>0.31404840909553572</v>
      </c>
    </row>
    <row r="14" spans="2:37" x14ac:dyDescent="0.3">
      <c r="B14" s="41">
        <v>43627</v>
      </c>
      <c r="C14" s="40">
        <v>2</v>
      </c>
      <c r="D14" s="40">
        <v>6.9148456486618484</v>
      </c>
      <c r="F14" s="40">
        <v>2</v>
      </c>
      <c r="G14" s="40">
        <v>6.9148456486618484</v>
      </c>
      <c r="I14" s="40">
        <v>2</v>
      </c>
      <c r="J14" s="40">
        <v>7.7295520965169429</v>
      </c>
      <c r="L14" s="40">
        <v>2</v>
      </c>
      <c r="M14" s="40">
        <v>5.9871910862717179</v>
      </c>
      <c r="O14" s="40">
        <v>2</v>
      </c>
      <c r="P14" s="40">
        <v>7.3431821277859903</v>
      </c>
      <c r="AB14" s="11" t="s">
        <v>71</v>
      </c>
      <c r="AC14" s="11">
        <v>-0.14699999999999999</v>
      </c>
      <c r="AD14" s="11">
        <v>0.90700000000000003</v>
      </c>
      <c r="AE14" s="11">
        <v>0.90200000000000002</v>
      </c>
      <c r="AF14" s="11">
        <v>1.204</v>
      </c>
      <c r="AG14" s="1"/>
      <c r="AH14" s="11" t="s">
        <v>71</v>
      </c>
      <c r="AI14" s="11">
        <v>0.45027624309392267</v>
      </c>
      <c r="AJ14" s="11">
        <v>0.27221110909054175</v>
      </c>
      <c r="AK14" s="11">
        <v>0.27510720849499698</v>
      </c>
    </row>
    <row r="15" spans="2:37" x14ac:dyDescent="0.3">
      <c r="B15" s="41">
        <v>43628</v>
      </c>
      <c r="C15" s="40">
        <v>2.8</v>
      </c>
      <c r="D15" s="40">
        <v>7.2150256260848096</v>
      </c>
      <c r="F15" s="40">
        <v>2.8</v>
      </c>
      <c r="G15" s="40">
        <v>6.9243895261733472</v>
      </c>
      <c r="I15" s="40">
        <v>2.8</v>
      </c>
      <c r="J15" s="40">
        <v>8.3038090720192148</v>
      </c>
      <c r="L15" s="40">
        <v>2.8</v>
      </c>
      <c r="M15" s="40">
        <v>7.0046234725302412</v>
      </c>
      <c r="O15" s="40">
        <v>2.8</v>
      </c>
      <c r="P15" s="40">
        <v>6.944279409776545</v>
      </c>
      <c r="AB15" s="11" t="s">
        <v>72</v>
      </c>
      <c r="AC15" s="11">
        <v>-5.0999999999999997E-2</v>
      </c>
      <c r="AD15" s="11">
        <v>0.96399999999999997</v>
      </c>
      <c r="AE15" s="11">
        <v>0.98499999999999999</v>
      </c>
      <c r="AF15" s="11">
        <v>1.2809999999999999</v>
      </c>
      <c r="AG15" s="1"/>
      <c r="AH15" s="11" t="s">
        <v>72</v>
      </c>
      <c r="AI15" s="11">
        <v>0.48476454293628807</v>
      </c>
      <c r="AJ15" s="11">
        <v>0.32934478625649222</v>
      </c>
      <c r="AK15" s="11">
        <v>0.3395251137791141</v>
      </c>
    </row>
    <row r="16" spans="2:37" x14ac:dyDescent="0.3">
      <c r="B16" s="41">
        <v>43629</v>
      </c>
      <c r="C16" s="40">
        <v>3.9</v>
      </c>
      <c r="D16" s="40">
        <v>7.3696310277051795</v>
      </c>
      <c r="F16" s="40">
        <v>3.9</v>
      </c>
      <c r="G16" s="40">
        <v>7.1428280431401516</v>
      </c>
      <c r="I16" s="40">
        <v>3.9</v>
      </c>
      <c r="J16" s="40">
        <v>7.3696310277051795</v>
      </c>
      <c r="L16" s="40">
        <v>3.9</v>
      </c>
      <c r="M16" s="40">
        <v>7.3696310277051795</v>
      </c>
      <c r="O16" s="40">
        <v>3.9</v>
      </c>
      <c r="P16" s="40">
        <v>7.6456462179884639</v>
      </c>
      <c r="AG16" s="3"/>
    </row>
    <row r="17" spans="2:33" x14ac:dyDescent="0.3">
      <c r="B17" s="41">
        <v>43630</v>
      </c>
      <c r="C17" s="40">
        <v>4.4000000000000004</v>
      </c>
      <c r="D17" s="40">
        <v>7.870493816788434</v>
      </c>
      <c r="F17" s="40">
        <v>4.4000000000000004</v>
      </c>
      <c r="G17" s="40">
        <v>7.6133097984385598</v>
      </c>
      <c r="I17" s="40">
        <v>4.4000000000000004</v>
      </c>
      <c r="J17" s="40">
        <v>7.6133097984385598</v>
      </c>
      <c r="L17" s="40">
        <v>4.4000000000000004</v>
      </c>
      <c r="M17" s="40">
        <v>7.6133097984385598</v>
      </c>
      <c r="O17" s="40">
        <v>4.4000000000000004</v>
      </c>
      <c r="P17" s="40">
        <v>7.4186424658135017</v>
      </c>
      <c r="AG17" s="3"/>
    </row>
    <row r="18" spans="2:33" x14ac:dyDescent="0.3">
      <c r="B18" s="41">
        <v>43631</v>
      </c>
      <c r="C18" s="40">
        <v>5</v>
      </c>
      <c r="D18" s="40">
        <v>7.0624392968077956</v>
      </c>
      <c r="F18" s="40">
        <v>5</v>
      </c>
      <c r="G18" s="40">
        <v>6.8770226147514748</v>
      </c>
      <c r="I18" s="40">
        <v>5</v>
      </c>
      <c r="J18" s="40">
        <v>8.2831712129699007</v>
      </c>
      <c r="L18" s="40">
        <v>5</v>
      </c>
      <c r="M18" s="40">
        <v>8.2831712129699007</v>
      </c>
      <c r="O18" s="40">
        <v>5</v>
      </c>
      <c r="P18" s="40">
        <v>6.994190956324748</v>
      </c>
      <c r="AG18" s="3"/>
    </row>
    <row r="19" spans="2:33" x14ac:dyDescent="0.3">
      <c r="B19" s="41">
        <v>43632</v>
      </c>
      <c r="C19" s="40">
        <v>3.8</v>
      </c>
      <c r="D19" s="40">
        <v>5.1451480434217522</v>
      </c>
      <c r="F19" s="40">
        <v>3.8</v>
      </c>
      <c r="G19" s="40">
        <v>5.5751863314423691</v>
      </c>
      <c r="I19" s="40">
        <v>3.8</v>
      </c>
      <c r="J19" s="40">
        <v>7.246907987236991</v>
      </c>
      <c r="L19" s="40">
        <v>3.8</v>
      </c>
      <c r="M19" s="40">
        <v>7.1034073163738283</v>
      </c>
      <c r="O19" s="40">
        <v>3.8</v>
      </c>
      <c r="P19" s="40">
        <v>7.0442839877233654</v>
      </c>
    </row>
    <row r="20" spans="2:33" x14ac:dyDescent="0.3">
      <c r="B20" s="41">
        <v>43633</v>
      </c>
      <c r="C20" s="40">
        <v>2.8</v>
      </c>
      <c r="D20" s="40">
        <v>7.5875282937369137</v>
      </c>
      <c r="F20" s="40">
        <v>2.8</v>
      </c>
      <c r="G20" s="40">
        <v>5.1972637963110042</v>
      </c>
      <c r="I20" s="40">
        <v>2.8</v>
      </c>
      <c r="J20" s="40">
        <v>7.3975155419753262</v>
      </c>
      <c r="L20" s="40">
        <v>2.8</v>
      </c>
      <c r="M20" s="40">
        <v>8.4822654103555699</v>
      </c>
      <c r="O20" s="40">
        <v>2.8</v>
      </c>
      <c r="P20" s="40">
        <v>7.3966132201502726</v>
      </c>
    </row>
    <row r="21" spans="2:33" x14ac:dyDescent="0.3">
      <c r="B21" s="41">
        <v>43634</v>
      </c>
      <c r="C21" s="40">
        <v>3.4</v>
      </c>
      <c r="D21" s="40">
        <v>6.1730883614475633</v>
      </c>
      <c r="F21" s="40">
        <v>3.4</v>
      </c>
      <c r="G21" s="40">
        <v>5.7728552823196519</v>
      </c>
      <c r="I21" s="40">
        <v>3.4</v>
      </c>
      <c r="J21" s="40">
        <v>6.9182857383978131</v>
      </c>
      <c r="L21" s="40">
        <v>3.4</v>
      </c>
      <c r="M21" s="40">
        <v>5.7728552823196519</v>
      </c>
      <c r="O21" s="40">
        <v>3.4</v>
      </c>
      <c r="P21" s="40">
        <v>6.9191004334098398</v>
      </c>
    </row>
    <row r="22" spans="2:33" x14ac:dyDescent="0.3">
      <c r="B22" s="41">
        <v>43635</v>
      </c>
      <c r="C22" s="40">
        <v>3.9</v>
      </c>
      <c r="D22" s="40">
        <v>6.1386138852394323</v>
      </c>
      <c r="F22" s="40">
        <v>3.9</v>
      </c>
      <c r="G22" s="40">
        <v>5.576520979864009</v>
      </c>
      <c r="I22" s="40">
        <v>3.9</v>
      </c>
      <c r="J22" s="40">
        <v>5.95608893156985</v>
      </c>
      <c r="L22" s="40">
        <v>3.9</v>
      </c>
      <c r="M22" s="40">
        <v>4.8959554370481051</v>
      </c>
      <c r="O22" s="40">
        <v>3.9</v>
      </c>
      <c r="P22" s="40">
        <v>6.1028873407959843</v>
      </c>
    </row>
    <row r="23" spans="2:33" x14ac:dyDescent="0.3">
      <c r="B23" s="41">
        <v>43636</v>
      </c>
      <c r="C23" s="40">
        <v>3.5</v>
      </c>
      <c r="D23" s="40">
        <v>0.56769397488983131</v>
      </c>
      <c r="F23" s="40">
        <v>3.5</v>
      </c>
      <c r="G23" s="40">
        <v>0.87202407404673854</v>
      </c>
      <c r="I23" s="40">
        <v>3.5</v>
      </c>
      <c r="J23" s="40">
        <v>0.87202407404673854</v>
      </c>
      <c r="L23" s="40">
        <v>3.5</v>
      </c>
      <c r="M23" s="40">
        <v>3.2043750008216341</v>
      </c>
      <c r="O23" s="40">
        <v>3.5</v>
      </c>
      <c r="P23" s="40">
        <v>4.5495360058780348</v>
      </c>
    </row>
    <row r="24" spans="2:33" x14ac:dyDescent="0.3">
      <c r="B24" s="41">
        <v>43637</v>
      </c>
      <c r="C24" s="40">
        <v>5.9</v>
      </c>
      <c r="D24" s="40">
        <v>0.17603947278228668</v>
      </c>
      <c r="F24" s="40">
        <v>5.9</v>
      </c>
      <c r="G24" s="40">
        <v>0.39407730249532541</v>
      </c>
      <c r="I24" s="40">
        <v>5.9</v>
      </c>
      <c r="J24" s="40">
        <v>0.66568318668044923</v>
      </c>
      <c r="L24" s="40">
        <v>5.9</v>
      </c>
      <c r="M24" s="40">
        <v>2.752563703763748</v>
      </c>
      <c r="O24" s="40">
        <v>5.9</v>
      </c>
      <c r="P24" s="40">
        <v>3.2530729459247021</v>
      </c>
    </row>
    <row r="25" spans="2:33" x14ac:dyDescent="0.3">
      <c r="B25" s="41">
        <v>43638</v>
      </c>
      <c r="C25" s="40">
        <v>5.6</v>
      </c>
      <c r="D25" s="40">
        <v>8.7505285465390177</v>
      </c>
      <c r="F25" s="40">
        <v>5.6</v>
      </c>
      <c r="G25" s="40">
        <v>2.3321925009842244</v>
      </c>
      <c r="I25" s="40">
        <v>5.6</v>
      </c>
      <c r="J25" s="40">
        <v>0.9413332343358205</v>
      </c>
      <c r="L25" s="40">
        <v>5.6</v>
      </c>
      <c r="M25" s="40">
        <v>2.3321925009842244</v>
      </c>
      <c r="O25" s="40">
        <v>5.6</v>
      </c>
      <c r="P25" s="40">
        <v>2.3321925009842244</v>
      </c>
    </row>
    <row r="26" spans="2:33" x14ac:dyDescent="0.3">
      <c r="B26" s="41">
        <v>43639</v>
      </c>
      <c r="C26" s="40">
        <v>5.9</v>
      </c>
      <c r="D26" s="40">
        <v>7.6096992596621691</v>
      </c>
      <c r="F26" s="40">
        <v>5.9</v>
      </c>
      <c r="G26" s="40">
        <v>7.6096992596621691</v>
      </c>
      <c r="I26" s="40">
        <v>5.9</v>
      </c>
      <c r="J26" s="40">
        <v>7.3972700899369928</v>
      </c>
      <c r="L26" s="40">
        <v>5.9</v>
      </c>
      <c r="M26" s="40">
        <v>2.8660383979607804</v>
      </c>
      <c r="O26" s="40">
        <v>5.9</v>
      </c>
      <c r="P26" s="40">
        <v>2.8660383979607804</v>
      </c>
    </row>
    <row r="27" spans="2:33" x14ac:dyDescent="0.3">
      <c r="B27" s="41">
        <v>43640</v>
      </c>
      <c r="C27" s="40">
        <v>3.4</v>
      </c>
      <c r="D27" s="40">
        <v>3.2353689840871911</v>
      </c>
      <c r="F27" s="40">
        <v>3.4</v>
      </c>
      <c r="G27" s="40">
        <v>5.6637201794048693</v>
      </c>
      <c r="I27" s="40">
        <v>3.4</v>
      </c>
      <c r="J27" s="40">
        <v>6.9183412380281615</v>
      </c>
      <c r="L27" s="40">
        <v>3.4</v>
      </c>
      <c r="M27" s="40">
        <v>3.4555794167430514</v>
      </c>
      <c r="O27" s="40">
        <v>3.4</v>
      </c>
      <c r="P27" s="40">
        <v>3.4555794167430514</v>
      </c>
    </row>
    <row r="28" spans="2:33" x14ac:dyDescent="0.3">
      <c r="B28" s="41">
        <v>43641</v>
      </c>
      <c r="C28" s="40">
        <v>3.8</v>
      </c>
      <c r="D28" s="40">
        <v>1.1738410812110385</v>
      </c>
      <c r="F28" s="40">
        <v>3.8</v>
      </c>
      <c r="G28" s="40">
        <v>8.8497742252841469</v>
      </c>
      <c r="I28" s="40">
        <v>3.8</v>
      </c>
      <c r="J28" s="40">
        <v>8.3246060231411239</v>
      </c>
      <c r="L28" s="40">
        <v>3.8</v>
      </c>
      <c r="M28" s="40">
        <v>10.058065633843997</v>
      </c>
      <c r="O28" s="40">
        <v>3.8</v>
      </c>
      <c r="P28" s="40">
        <v>2.914918016294068</v>
      </c>
    </row>
    <row r="29" spans="2:33" x14ac:dyDescent="0.3">
      <c r="B29" s="41">
        <v>43642</v>
      </c>
      <c r="C29" s="40">
        <v>5</v>
      </c>
      <c r="D29" s="40">
        <v>5.1103049367293831</v>
      </c>
      <c r="F29" s="40">
        <v>5</v>
      </c>
      <c r="G29" s="40">
        <v>5.5884916551779114</v>
      </c>
      <c r="I29" s="40">
        <v>5</v>
      </c>
      <c r="J29" s="40">
        <v>5.5884916551779114</v>
      </c>
      <c r="L29" s="40">
        <v>5</v>
      </c>
      <c r="M29" s="40">
        <v>5.5884916551779114</v>
      </c>
      <c r="O29" s="40">
        <v>5</v>
      </c>
      <c r="P29" s="40">
        <v>10.141009103431347</v>
      </c>
    </row>
    <row r="30" spans="2:33" x14ac:dyDescent="0.3">
      <c r="B30" s="41">
        <v>43643</v>
      </c>
      <c r="C30" s="40">
        <v>3.3</v>
      </c>
      <c r="D30" s="40">
        <v>7.519963641275079</v>
      </c>
      <c r="F30" s="40">
        <v>3.3</v>
      </c>
      <c r="G30" s="40">
        <v>7.150696319205494</v>
      </c>
      <c r="I30" s="40">
        <v>3.3</v>
      </c>
      <c r="J30" s="40">
        <v>6.6860905913024888</v>
      </c>
      <c r="L30" s="40">
        <v>3.3</v>
      </c>
      <c r="M30" s="40">
        <v>6.6860905913024888</v>
      </c>
      <c r="O30" s="40">
        <v>3.3</v>
      </c>
      <c r="P30" s="40">
        <v>5.820942788523185</v>
      </c>
    </row>
    <row r="31" spans="2:33" x14ac:dyDescent="0.3">
      <c r="B31" s="41">
        <v>43644</v>
      </c>
      <c r="C31" s="40">
        <v>5</v>
      </c>
      <c r="D31" s="40">
        <v>3.3650359996633981</v>
      </c>
      <c r="F31" s="40">
        <v>5</v>
      </c>
      <c r="G31" s="40">
        <v>5.3751310375032864</v>
      </c>
      <c r="I31" s="40">
        <v>5</v>
      </c>
      <c r="J31" s="40">
        <v>5.8042353507111901</v>
      </c>
      <c r="L31" s="40">
        <v>5</v>
      </c>
      <c r="M31" s="40">
        <v>7.2363853879892783</v>
      </c>
      <c r="O31" s="40">
        <v>5</v>
      </c>
      <c r="P31" s="40">
        <v>6.2098726366651311</v>
      </c>
    </row>
    <row r="32" spans="2:33" x14ac:dyDescent="0.3">
      <c r="B32" s="41">
        <v>43645</v>
      </c>
      <c r="C32" s="40">
        <v>4.8</v>
      </c>
      <c r="D32" s="40">
        <v>4.3893032894780291</v>
      </c>
      <c r="F32" s="40">
        <v>4.8</v>
      </c>
      <c r="G32" s="40">
        <v>2.9054279234899192</v>
      </c>
      <c r="I32" s="40">
        <v>4.8</v>
      </c>
      <c r="J32" s="40">
        <v>6.9240174596983746</v>
      </c>
      <c r="L32" s="40">
        <v>4.8</v>
      </c>
      <c r="M32" s="40">
        <v>3.2373858883532258</v>
      </c>
      <c r="O32" s="40">
        <v>4.8</v>
      </c>
      <c r="P32" s="40">
        <v>6.5208136941320749</v>
      </c>
    </row>
    <row r="33" spans="2:16" x14ac:dyDescent="0.3">
      <c r="B33" s="41">
        <v>43646</v>
      </c>
      <c r="C33" s="40">
        <v>4.5999999999999996</v>
      </c>
      <c r="D33" s="40">
        <v>11.056105000930108</v>
      </c>
      <c r="F33" s="40">
        <v>4.5999999999999996</v>
      </c>
      <c r="G33" s="40">
        <v>4.9176199920654247</v>
      </c>
      <c r="I33" s="40">
        <v>4.5999999999999996</v>
      </c>
      <c r="J33" s="40">
        <v>7.6594037586090442</v>
      </c>
      <c r="L33" s="40">
        <v>4.5999999999999996</v>
      </c>
      <c r="M33" s="40">
        <v>4.9176199920654247</v>
      </c>
      <c r="O33" s="40">
        <v>4.5999999999999996</v>
      </c>
      <c r="P33" s="40">
        <v>7.9397757394659401</v>
      </c>
    </row>
    <row r="34" spans="2:16" x14ac:dyDescent="0.3">
      <c r="B34" s="41">
        <v>43647</v>
      </c>
      <c r="C34" s="40">
        <v>3.5</v>
      </c>
      <c r="D34" s="40">
        <v>4.7294558902758723</v>
      </c>
      <c r="F34" s="40">
        <v>3.5</v>
      </c>
      <c r="G34" s="40">
        <v>11.336787919216686</v>
      </c>
      <c r="I34" s="40">
        <v>3.5</v>
      </c>
      <c r="J34" s="40">
        <v>9.5605071258489236</v>
      </c>
      <c r="L34" s="40">
        <v>3.5</v>
      </c>
      <c r="M34" s="40">
        <v>5.0716981439683053</v>
      </c>
      <c r="O34" s="40">
        <v>3.5</v>
      </c>
      <c r="P34" s="40">
        <v>9.3238193576575483</v>
      </c>
    </row>
    <row r="35" spans="2:16" x14ac:dyDescent="0.3">
      <c r="B35" s="41">
        <v>43648</v>
      </c>
      <c r="C35" s="40">
        <v>3</v>
      </c>
      <c r="D35" s="40">
        <v>2.3544236970680297</v>
      </c>
      <c r="F35" s="40">
        <v>3</v>
      </c>
      <c r="G35" s="40">
        <v>5.3774309936535811</v>
      </c>
      <c r="I35" s="40">
        <v>3</v>
      </c>
      <c r="J35" s="40">
        <v>5.3774309936535811</v>
      </c>
      <c r="L35" s="40">
        <v>3</v>
      </c>
      <c r="M35" s="40">
        <v>4.7980035235975471</v>
      </c>
      <c r="O35" s="40">
        <v>3</v>
      </c>
      <c r="P35" s="40">
        <v>5.4380018920653761</v>
      </c>
    </row>
    <row r="36" spans="2:16" x14ac:dyDescent="0.3">
      <c r="B36" s="41">
        <v>43649</v>
      </c>
      <c r="C36" s="40">
        <v>3.7</v>
      </c>
      <c r="D36" s="40">
        <v>3.398791880623691</v>
      </c>
      <c r="F36" s="40">
        <v>3.7</v>
      </c>
      <c r="G36" s="40">
        <v>2.9082496426212976</v>
      </c>
      <c r="I36" s="40">
        <v>3.7</v>
      </c>
      <c r="J36" s="40">
        <v>7.3310992748752168</v>
      </c>
      <c r="L36" s="40">
        <v>3.7</v>
      </c>
      <c r="M36" s="40">
        <v>4.5187648293535423</v>
      </c>
      <c r="O36" s="40">
        <v>3.7</v>
      </c>
      <c r="P36" s="40">
        <v>7.3772325520885538</v>
      </c>
    </row>
    <row r="37" spans="2:16" x14ac:dyDescent="0.3">
      <c r="B37" s="41">
        <v>43650</v>
      </c>
      <c r="C37" s="40">
        <v>4.2</v>
      </c>
      <c r="D37" s="40">
        <v>4.7352800404691138</v>
      </c>
      <c r="F37" s="40">
        <v>4.2</v>
      </c>
      <c r="G37" s="40">
        <v>4.9195361511292779</v>
      </c>
      <c r="I37" s="40">
        <v>4.2</v>
      </c>
      <c r="J37" s="40">
        <v>3.9531277744839226</v>
      </c>
      <c r="L37" s="40">
        <v>4.2</v>
      </c>
      <c r="M37" s="40">
        <v>4.9195361511292779</v>
      </c>
      <c r="O37" s="40">
        <v>4.2</v>
      </c>
      <c r="P37" s="40">
        <v>9.7990747561151803</v>
      </c>
    </row>
    <row r="38" spans="2:16" x14ac:dyDescent="0.3">
      <c r="B38" s="41">
        <v>43651</v>
      </c>
      <c r="C38" s="40">
        <v>3.4</v>
      </c>
      <c r="D38" s="40">
        <v>2.7759231185835671</v>
      </c>
      <c r="F38" s="40">
        <v>3.4</v>
      </c>
      <c r="G38" s="40">
        <v>3.8157749500718769</v>
      </c>
      <c r="I38" s="40">
        <v>3.4</v>
      </c>
      <c r="J38" s="40">
        <v>3.5306015779657134</v>
      </c>
      <c r="L38" s="40">
        <v>3.4</v>
      </c>
      <c r="M38" s="40">
        <v>5.0737588273413925</v>
      </c>
      <c r="O38" s="40">
        <v>3.4</v>
      </c>
      <c r="P38" s="40">
        <v>8.8130884358967947</v>
      </c>
    </row>
    <row r="39" spans="2:16" x14ac:dyDescent="0.3">
      <c r="B39" s="41">
        <v>43652</v>
      </c>
      <c r="C39" s="40">
        <v>3.5</v>
      </c>
      <c r="D39" s="40">
        <v>3.5635218946882001</v>
      </c>
      <c r="F39" s="40">
        <v>3.5</v>
      </c>
      <c r="G39" s="40">
        <v>5.3241163347588065</v>
      </c>
      <c r="I39" s="40">
        <v>3.5</v>
      </c>
      <c r="J39" s="40">
        <v>3.4002687741065327</v>
      </c>
      <c r="L39" s="40">
        <v>3.5</v>
      </c>
      <c r="M39" s="40">
        <v>4.7995103906851861</v>
      </c>
      <c r="O39" s="40">
        <v>3.5</v>
      </c>
      <c r="P39" s="40">
        <v>1.8109627930241254</v>
      </c>
    </row>
    <row r="40" spans="2:16" x14ac:dyDescent="0.3">
      <c r="B40" s="41">
        <v>43653</v>
      </c>
      <c r="C40" s="40">
        <v>4.5999999999999996</v>
      </c>
      <c r="D40" s="40">
        <v>2.718739043720956</v>
      </c>
      <c r="F40" s="40">
        <v>4.5999999999999996</v>
      </c>
      <c r="G40" s="40">
        <v>2.718739043720956</v>
      </c>
      <c r="I40" s="40">
        <v>4.5999999999999996</v>
      </c>
      <c r="J40" s="40">
        <v>2.3567750609392353</v>
      </c>
      <c r="L40" s="40">
        <v>4.5999999999999996</v>
      </c>
      <c r="M40" s="40">
        <v>2.718739043720956</v>
      </c>
      <c r="O40" s="40">
        <v>4.5999999999999996</v>
      </c>
      <c r="P40" s="40">
        <v>5.3290137901712598</v>
      </c>
    </row>
    <row r="41" spans="2:16" x14ac:dyDescent="0.3">
      <c r="B41" s="41">
        <v>43654</v>
      </c>
      <c r="C41" s="40">
        <v>4.5</v>
      </c>
      <c r="D41" s="40">
        <v>3.4757862660938303</v>
      </c>
      <c r="F41" s="40">
        <v>4.5</v>
      </c>
      <c r="G41" s="40">
        <v>1.8906424540241216</v>
      </c>
      <c r="I41" s="40">
        <v>4.5</v>
      </c>
      <c r="J41" s="40">
        <v>1.8906424540241216</v>
      </c>
      <c r="L41" s="40">
        <v>4.5</v>
      </c>
      <c r="M41" s="40">
        <v>1.8906424540241216</v>
      </c>
      <c r="O41" s="40">
        <v>4.5</v>
      </c>
      <c r="P41" s="40">
        <v>4.8393327424239132</v>
      </c>
    </row>
    <row r="42" spans="2:16" x14ac:dyDescent="0.3">
      <c r="B42" s="41">
        <v>43655</v>
      </c>
      <c r="C42" s="40">
        <v>3.2</v>
      </c>
      <c r="D42" s="40">
        <v>4.5287989329121192</v>
      </c>
      <c r="F42" s="40">
        <v>3.2</v>
      </c>
      <c r="G42" s="40">
        <v>4.8379044948651808</v>
      </c>
      <c r="I42" s="40">
        <v>3.2</v>
      </c>
      <c r="J42" s="40">
        <v>4.1581832664644711</v>
      </c>
      <c r="L42" s="40">
        <v>3.2</v>
      </c>
      <c r="M42" s="40">
        <v>4.1581832664644711</v>
      </c>
      <c r="O42" s="40">
        <v>3.2</v>
      </c>
      <c r="P42" s="40">
        <v>5.0232944502112007</v>
      </c>
    </row>
    <row r="43" spans="2:16" x14ac:dyDescent="0.3">
      <c r="B43" s="41">
        <v>43656</v>
      </c>
      <c r="C43" s="40">
        <v>4.9000000000000004</v>
      </c>
      <c r="D43" s="40">
        <v>2.307005107327734</v>
      </c>
      <c r="F43" s="40">
        <v>4.9000000000000004</v>
      </c>
      <c r="G43" s="40">
        <v>3.533997703083624</v>
      </c>
      <c r="I43" s="40">
        <v>4.9000000000000004</v>
      </c>
      <c r="J43" s="40">
        <v>2.9881095845757817</v>
      </c>
      <c r="L43" s="40">
        <v>4.9000000000000004</v>
      </c>
      <c r="M43" s="40">
        <v>2.8347407964325595</v>
      </c>
      <c r="O43" s="40">
        <v>4.9000000000000004</v>
      </c>
      <c r="P43" s="40">
        <v>3.7243919207530514</v>
      </c>
    </row>
    <row r="44" spans="2:16" x14ac:dyDescent="0.3">
      <c r="B44" s="41">
        <v>43657</v>
      </c>
      <c r="C44" s="40">
        <v>5</v>
      </c>
      <c r="D44" s="40">
        <v>4.0777656484164355</v>
      </c>
      <c r="F44" s="40">
        <v>5</v>
      </c>
      <c r="G44" s="40">
        <v>3.8323164317904066</v>
      </c>
      <c r="I44" s="40">
        <v>5</v>
      </c>
      <c r="J44" s="40">
        <v>3.8525631400834435</v>
      </c>
      <c r="L44" s="40">
        <v>5</v>
      </c>
      <c r="M44" s="40">
        <v>4.5299112859354063</v>
      </c>
      <c r="O44" s="40">
        <v>5</v>
      </c>
      <c r="P44" s="40">
        <v>3.9567694438197343</v>
      </c>
    </row>
    <row r="45" spans="2:16" x14ac:dyDescent="0.3">
      <c r="B45" s="41">
        <v>43658</v>
      </c>
      <c r="C45" s="40">
        <v>3.3</v>
      </c>
      <c r="D45" s="40">
        <v>2.531661341042843</v>
      </c>
      <c r="F45" s="40">
        <v>3.3</v>
      </c>
      <c r="G45" s="40">
        <v>3.5356288422526108</v>
      </c>
      <c r="I45" s="40">
        <v>3.3</v>
      </c>
      <c r="J45" s="40">
        <v>4.1640142937213165</v>
      </c>
      <c r="L45" s="40">
        <v>3.3</v>
      </c>
      <c r="M45" s="40">
        <v>3.5356288422526108</v>
      </c>
      <c r="O45" s="40">
        <v>3.3</v>
      </c>
      <c r="P45" s="40">
        <v>3.5356288422526108</v>
      </c>
    </row>
    <row r="46" spans="2:16" x14ac:dyDescent="0.3">
      <c r="B46" s="41">
        <v>43659</v>
      </c>
      <c r="C46" s="40">
        <v>5</v>
      </c>
      <c r="D46" s="40">
        <v>2.2115815488767399</v>
      </c>
      <c r="F46" s="40">
        <v>5</v>
      </c>
      <c r="G46" s="40">
        <v>3.4466899414810404</v>
      </c>
      <c r="I46" s="40">
        <v>5</v>
      </c>
      <c r="J46" s="40">
        <v>3.5645449920028422</v>
      </c>
      <c r="L46" s="40">
        <v>5</v>
      </c>
      <c r="M46" s="40">
        <v>3.406307578954435</v>
      </c>
      <c r="O46" s="40">
        <v>5</v>
      </c>
      <c r="P46" s="40">
        <v>3.406307578954435</v>
      </c>
    </row>
    <row r="47" spans="2:16" x14ac:dyDescent="0.3">
      <c r="B47" s="41">
        <v>43660</v>
      </c>
      <c r="C47" s="40">
        <v>4.8</v>
      </c>
      <c r="D47" s="40">
        <v>2.7825303530501762</v>
      </c>
      <c r="F47" s="40">
        <v>4.8</v>
      </c>
      <c r="G47" s="40">
        <v>3.6560416079133486</v>
      </c>
      <c r="I47" s="40">
        <v>4.8</v>
      </c>
      <c r="J47" s="40">
        <v>3.6560416079133486</v>
      </c>
      <c r="L47" s="40">
        <v>4.8</v>
      </c>
      <c r="M47" s="40">
        <v>3.7776072507391736</v>
      </c>
      <c r="O47" s="40">
        <v>4.8</v>
      </c>
      <c r="P47" s="40">
        <v>3.7776072507391736</v>
      </c>
    </row>
    <row r="48" spans="2:16" x14ac:dyDescent="0.3">
      <c r="B48" s="41">
        <v>43661</v>
      </c>
      <c r="C48" s="40">
        <v>4.5999999999999996</v>
      </c>
      <c r="D48" s="40">
        <v>5.0138555987894424</v>
      </c>
      <c r="F48" s="40">
        <v>4.5999999999999996</v>
      </c>
      <c r="G48" s="40">
        <v>4.4920745072023163</v>
      </c>
      <c r="I48" s="40">
        <v>4.5999999999999996</v>
      </c>
      <c r="J48" s="40">
        <v>4.4126411659460425</v>
      </c>
      <c r="L48" s="40">
        <v>4.5999999999999996</v>
      </c>
      <c r="M48" s="40">
        <v>4.4920745072023163</v>
      </c>
      <c r="O48" s="40">
        <v>4.5999999999999996</v>
      </c>
      <c r="P48" s="40">
        <v>4.8427338208905493</v>
      </c>
    </row>
    <row r="49" spans="2:16" x14ac:dyDescent="0.3">
      <c r="B49" s="41">
        <v>43662</v>
      </c>
      <c r="C49" s="40">
        <v>4.5999999999999996</v>
      </c>
      <c r="D49" s="40">
        <v>3.1572058375937488</v>
      </c>
      <c r="F49" s="40">
        <v>4.5999999999999996</v>
      </c>
      <c r="G49" s="40">
        <v>3.873958505764922</v>
      </c>
      <c r="I49" s="40">
        <v>4.5999999999999996</v>
      </c>
      <c r="J49" s="40">
        <v>3.422802548352478</v>
      </c>
      <c r="L49" s="40">
        <v>4.5999999999999996</v>
      </c>
      <c r="M49" s="40">
        <v>3.873958505764922</v>
      </c>
      <c r="O49" s="40">
        <v>4.5999999999999996</v>
      </c>
      <c r="P49" s="40">
        <v>3.156152842253853</v>
      </c>
    </row>
    <row r="50" spans="2:16" x14ac:dyDescent="0.3">
      <c r="B50" s="41">
        <v>43663</v>
      </c>
      <c r="C50" s="40">
        <v>5.0999999999999996</v>
      </c>
      <c r="D50" s="40">
        <v>1.7888353966355477</v>
      </c>
      <c r="F50" s="40">
        <v>5.0999999999999996</v>
      </c>
      <c r="G50" s="40">
        <v>2.1293136156859016</v>
      </c>
      <c r="I50" s="40">
        <v>5.0999999999999996</v>
      </c>
      <c r="J50" s="40">
        <v>1.654894905867941</v>
      </c>
      <c r="L50" s="40">
        <v>5.0999999999999996</v>
      </c>
      <c r="M50" s="40">
        <v>2.9437102540447522</v>
      </c>
      <c r="O50" s="40">
        <v>5.0999999999999996</v>
      </c>
      <c r="P50" s="40">
        <v>1.6525657351624956</v>
      </c>
    </row>
    <row r="51" spans="2:16" x14ac:dyDescent="0.3">
      <c r="B51" s="41">
        <v>43664</v>
      </c>
      <c r="C51" s="40">
        <v>5.0999999999999996</v>
      </c>
      <c r="D51" s="40">
        <v>1.6162804719960147</v>
      </c>
      <c r="F51" s="40">
        <v>5.0999999999999996</v>
      </c>
      <c r="G51" s="40">
        <v>1.4912527926899521</v>
      </c>
      <c r="I51" s="40">
        <v>5.0999999999999996</v>
      </c>
      <c r="J51" s="40">
        <v>1.7357796163276196</v>
      </c>
      <c r="L51" s="40">
        <v>5.0999999999999996</v>
      </c>
      <c r="M51" s="40">
        <v>1.7890497557016349</v>
      </c>
      <c r="O51" s="40">
        <v>5.0999999999999996</v>
      </c>
      <c r="P51" s="40">
        <v>1.7371414028937753</v>
      </c>
    </row>
    <row r="52" spans="2:16" x14ac:dyDescent="0.3">
      <c r="B52" s="41">
        <v>43665</v>
      </c>
      <c r="C52" s="40">
        <v>3.4</v>
      </c>
      <c r="D52" s="40">
        <v>1.1689622512584477</v>
      </c>
      <c r="F52" s="40">
        <v>3.4</v>
      </c>
      <c r="G52" s="40">
        <v>1.7833966071500111</v>
      </c>
      <c r="I52" s="40">
        <v>3.4</v>
      </c>
      <c r="J52" s="40">
        <v>1.9238996309987109</v>
      </c>
      <c r="L52" s="40">
        <v>3.4</v>
      </c>
      <c r="M52" s="40">
        <v>1.9238996309987109</v>
      </c>
      <c r="O52" s="40">
        <v>3.4</v>
      </c>
      <c r="P52" s="40">
        <v>1.9426266658267901</v>
      </c>
    </row>
    <row r="53" spans="2:16" x14ac:dyDescent="0.3">
      <c r="B53" s="41">
        <v>43666</v>
      </c>
      <c r="C53" s="40">
        <v>3.4</v>
      </c>
      <c r="D53" s="40">
        <v>4.0729050752849592</v>
      </c>
      <c r="F53" s="40">
        <v>3.4</v>
      </c>
      <c r="G53" s="40">
        <v>5.3332001798165134</v>
      </c>
      <c r="I53" s="40">
        <v>3.4</v>
      </c>
      <c r="J53" s="40">
        <v>5.3332001798165134</v>
      </c>
      <c r="L53" s="40">
        <v>3.4</v>
      </c>
      <c r="M53" s="40">
        <v>5.3332001798165134</v>
      </c>
      <c r="O53" s="40">
        <v>3.4</v>
      </c>
      <c r="P53" s="40">
        <v>1.9774274235528069</v>
      </c>
    </row>
    <row r="54" spans="2:16" x14ac:dyDescent="0.3">
      <c r="B54" s="41">
        <v>43667</v>
      </c>
      <c r="C54" s="40">
        <v>3.5</v>
      </c>
      <c r="D54" s="40">
        <v>2.0684740437280613</v>
      </c>
      <c r="F54" s="40">
        <v>3.5</v>
      </c>
      <c r="G54" s="40">
        <v>3.6040847903123652</v>
      </c>
      <c r="I54" s="40">
        <v>3.5</v>
      </c>
      <c r="J54" s="40">
        <v>4.8387116917281974</v>
      </c>
      <c r="L54" s="40">
        <v>3.5</v>
      </c>
      <c r="M54" s="40">
        <v>4.8387116917281974</v>
      </c>
      <c r="O54" s="40">
        <v>3.5</v>
      </c>
      <c r="P54" s="40">
        <v>1.9313100268661092</v>
      </c>
    </row>
    <row r="55" spans="2:16" x14ac:dyDescent="0.3">
      <c r="B55" s="41">
        <v>43668</v>
      </c>
      <c r="C55" s="40">
        <v>3.7</v>
      </c>
      <c r="D55" s="40">
        <v>1.4370998872546104</v>
      </c>
      <c r="F55" s="40">
        <v>3.7</v>
      </c>
      <c r="G55" s="40">
        <v>1.398966651229959</v>
      </c>
      <c r="I55" s="40">
        <v>3.7</v>
      </c>
      <c r="J55" s="40">
        <v>3.5505057528744337</v>
      </c>
      <c r="L55" s="40">
        <v>3.7</v>
      </c>
      <c r="M55" s="40">
        <v>5.0307450624123877</v>
      </c>
      <c r="O55" s="40">
        <v>3.7</v>
      </c>
      <c r="P55" s="40">
        <v>1.397118566551679</v>
      </c>
    </row>
    <row r="56" spans="2:16" x14ac:dyDescent="0.3">
      <c r="B56" s="41">
        <v>43669</v>
      </c>
      <c r="C56" s="40">
        <v>4.5999999999999996</v>
      </c>
      <c r="D56" s="40">
        <v>0.96027518320829852</v>
      </c>
      <c r="F56" s="40">
        <v>4.5999999999999996</v>
      </c>
      <c r="G56" s="40">
        <v>0.61045672923096272</v>
      </c>
      <c r="I56" s="40">
        <v>4.5999999999999996</v>
      </c>
      <c r="J56" s="40">
        <v>2.3069180688862563</v>
      </c>
      <c r="L56" s="40">
        <v>4.5999999999999996</v>
      </c>
      <c r="M56" s="40">
        <v>1.3376572218166694</v>
      </c>
      <c r="O56" s="40">
        <v>4.5999999999999996</v>
      </c>
      <c r="P56" s="40">
        <v>1.689821210188291</v>
      </c>
    </row>
    <row r="57" spans="2:16" x14ac:dyDescent="0.3">
      <c r="B57" s="41">
        <v>43670</v>
      </c>
      <c r="C57" s="40">
        <v>4.3</v>
      </c>
      <c r="D57" s="40">
        <v>2.8202546135384758</v>
      </c>
      <c r="F57" s="40">
        <v>4.3</v>
      </c>
      <c r="G57" s="40">
        <v>1.1322547509450456</v>
      </c>
      <c r="I57" s="40">
        <v>4.3</v>
      </c>
      <c r="J57" s="40">
        <v>2.116586267131058</v>
      </c>
      <c r="L57" s="40">
        <v>4.3</v>
      </c>
      <c r="M57" s="40">
        <v>1.1322547509450456</v>
      </c>
      <c r="O57" s="40">
        <v>4.3</v>
      </c>
      <c r="P57" s="40">
        <v>1.5425752053778437</v>
      </c>
    </row>
    <row r="58" spans="2:16" x14ac:dyDescent="0.3">
      <c r="B58" s="41">
        <v>43671</v>
      </c>
      <c r="C58" s="40">
        <v>4</v>
      </c>
      <c r="D58" s="40">
        <v>2.5104374431037448</v>
      </c>
      <c r="F58" s="40">
        <v>4</v>
      </c>
      <c r="G58" s="40">
        <v>3.0807648119635291</v>
      </c>
      <c r="I58" s="40">
        <v>4</v>
      </c>
      <c r="J58" s="40">
        <v>2.3620821221200838</v>
      </c>
      <c r="L58" s="40">
        <v>4</v>
      </c>
      <c r="M58" s="40">
        <v>2.0401857829857084</v>
      </c>
      <c r="O58" s="40">
        <v>4</v>
      </c>
      <c r="P58" s="40">
        <v>1.633256942489534</v>
      </c>
    </row>
    <row r="59" spans="2:16" x14ac:dyDescent="0.3">
      <c r="B59" s="41">
        <v>43672</v>
      </c>
      <c r="C59" s="40">
        <v>3.3</v>
      </c>
      <c r="D59" s="40">
        <v>2.7348148925772819</v>
      </c>
      <c r="F59" s="40">
        <v>3.3</v>
      </c>
      <c r="G59" s="40">
        <v>3.136283533904725</v>
      </c>
      <c r="I59" s="40">
        <v>3.3</v>
      </c>
      <c r="J59" s="40">
        <v>3.136283533904725</v>
      </c>
      <c r="L59" s="40">
        <v>3.3</v>
      </c>
      <c r="M59" s="40">
        <v>3.0023743062152897</v>
      </c>
      <c r="O59" s="40">
        <v>3.3</v>
      </c>
      <c r="P59" s="40">
        <v>2.4507889962707159</v>
      </c>
    </row>
    <row r="60" spans="2:16" x14ac:dyDescent="0.3">
      <c r="B60" s="41">
        <v>43673</v>
      </c>
      <c r="C60" s="40">
        <v>2.9</v>
      </c>
      <c r="D60" s="40">
        <v>1.3083411345844234</v>
      </c>
      <c r="F60" s="40">
        <v>2.9</v>
      </c>
      <c r="G60" s="40">
        <v>1.34106628333839</v>
      </c>
      <c r="I60" s="40">
        <v>2.9</v>
      </c>
      <c r="J60" s="40">
        <v>3.835803313259682</v>
      </c>
      <c r="L60" s="40">
        <v>2.9</v>
      </c>
      <c r="M60" s="40">
        <v>1.34106628333839</v>
      </c>
      <c r="O60" s="40">
        <v>2.9</v>
      </c>
      <c r="P60" s="40">
        <v>1.9034218525093121</v>
      </c>
    </row>
    <row r="61" spans="2:16" x14ac:dyDescent="0.3">
      <c r="B61" s="41">
        <v>43674</v>
      </c>
      <c r="C61" s="40">
        <v>1.7</v>
      </c>
      <c r="D61" s="40">
        <v>0.8983935891838708</v>
      </c>
      <c r="F61" s="40">
        <v>1.7</v>
      </c>
      <c r="G61" s="40">
        <v>1.1356214055818254</v>
      </c>
      <c r="I61" s="40">
        <v>1.7</v>
      </c>
      <c r="J61" s="40">
        <v>1.0487764278882512</v>
      </c>
      <c r="L61" s="40">
        <v>1.7</v>
      </c>
      <c r="M61" s="40">
        <v>1.1356214055818254</v>
      </c>
      <c r="O61" s="40">
        <v>1.7</v>
      </c>
      <c r="P61" s="40">
        <v>4.186711772215185</v>
      </c>
    </row>
    <row r="62" spans="2:16" x14ac:dyDescent="0.3">
      <c r="B62" s="41">
        <v>43675</v>
      </c>
      <c r="C62" s="40">
        <v>1.6</v>
      </c>
      <c r="D62" s="40">
        <v>1.2813815823732875</v>
      </c>
      <c r="F62" s="40">
        <v>1.6</v>
      </c>
      <c r="G62" s="40">
        <v>1.5839593862035206</v>
      </c>
      <c r="I62" s="40">
        <v>1.6</v>
      </c>
      <c r="J62" s="40">
        <v>1.1454895403902119</v>
      </c>
      <c r="L62" s="40">
        <v>1.6</v>
      </c>
      <c r="M62" s="40">
        <v>2.0434826080392829</v>
      </c>
      <c r="O62" s="40">
        <v>1.6</v>
      </c>
      <c r="P62" s="40">
        <v>2.849770425061827</v>
      </c>
    </row>
    <row r="63" spans="2:16" x14ac:dyDescent="0.3">
      <c r="B63" s="41">
        <v>43676</v>
      </c>
      <c r="C63" s="40">
        <v>2.2999999999999998</v>
      </c>
      <c r="D63" s="40">
        <v>2.5570842637851796</v>
      </c>
      <c r="F63" s="40">
        <v>2.2999999999999998</v>
      </c>
      <c r="G63" s="40">
        <v>1.7206006422215705</v>
      </c>
      <c r="I63" s="40">
        <v>2.2999999999999998</v>
      </c>
      <c r="J63" s="40">
        <v>1.2604933793382445</v>
      </c>
      <c r="L63" s="40">
        <v>2.2999999999999998</v>
      </c>
      <c r="M63" s="40">
        <v>3.0060837128737479</v>
      </c>
      <c r="O63" s="40">
        <v>2.2999999999999998</v>
      </c>
      <c r="P63" s="40">
        <v>3.1433681115891376</v>
      </c>
    </row>
    <row r="64" spans="2:16" x14ac:dyDescent="0.3">
      <c r="B64" s="41">
        <v>43677</v>
      </c>
      <c r="C64" s="40">
        <v>3.6</v>
      </c>
      <c r="D64" s="40">
        <v>2.4185045501060549</v>
      </c>
      <c r="F64" s="40">
        <v>3.6</v>
      </c>
      <c r="G64" s="40">
        <v>2.7018977287951085</v>
      </c>
      <c r="I64" s="40">
        <v>3.6</v>
      </c>
      <c r="J64" s="40">
        <v>2.8323006740568939</v>
      </c>
      <c r="L64" s="40">
        <v>3.6</v>
      </c>
      <c r="M64" s="40">
        <v>2.6339900324044838</v>
      </c>
      <c r="O64" s="40">
        <v>3.6</v>
      </c>
      <c r="P64" s="40">
        <v>2.6339900324044838</v>
      </c>
    </row>
    <row r="65" spans="2:16" x14ac:dyDescent="0.3">
      <c r="B65" s="41">
        <v>43678</v>
      </c>
      <c r="C65" s="40">
        <v>2.7</v>
      </c>
      <c r="D65" s="40">
        <v>4.8562292902978443</v>
      </c>
      <c r="F65" s="40">
        <v>2.7</v>
      </c>
      <c r="G65" s="40">
        <v>3.3644906391721863</v>
      </c>
      <c r="I65" s="40">
        <v>2.7</v>
      </c>
      <c r="J65" s="40">
        <v>3.3644906391721863</v>
      </c>
      <c r="L65" s="40">
        <v>2.7</v>
      </c>
      <c r="M65" s="40">
        <v>3.3644906391721863</v>
      </c>
      <c r="O65" s="40">
        <v>2.7</v>
      </c>
      <c r="P65" s="40">
        <v>3.3644906391721863</v>
      </c>
    </row>
    <row r="66" spans="2:16" x14ac:dyDescent="0.3">
      <c r="B66" s="41">
        <v>43679</v>
      </c>
      <c r="C66" s="40">
        <v>1.1000000000000001</v>
      </c>
      <c r="D66" s="40">
        <v>0.93554713634966113</v>
      </c>
      <c r="F66" s="40">
        <v>1.1000000000000001</v>
      </c>
      <c r="G66" s="40">
        <v>1.1937049515266986</v>
      </c>
      <c r="I66" s="40">
        <v>1.1000000000000001</v>
      </c>
      <c r="J66" s="40">
        <v>3.8467606236919112</v>
      </c>
      <c r="L66" s="40">
        <v>1.1000000000000001</v>
      </c>
      <c r="M66" s="40">
        <v>3.8467606236919112</v>
      </c>
      <c r="O66" s="40">
        <v>1.1000000000000001</v>
      </c>
      <c r="P66" s="40">
        <v>3.8467606236919112</v>
      </c>
    </row>
    <row r="67" spans="2:16" x14ac:dyDescent="0.3">
      <c r="B67" s="41">
        <v>43680</v>
      </c>
      <c r="C67" s="40">
        <v>1.7</v>
      </c>
      <c r="D67" s="40">
        <v>3.7001355034558872</v>
      </c>
      <c r="F67" s="40">
        <v>1.7</v>
      </c>
      <c r="G67" s="40">
        <v>1.5681755808050086</v>
      </c>
      <c r="I67" s="40">
        <v>1.7</v>
      </c>
      <c r="J67" s="40">
        <v>3.5708450494310888</v>
      </c>
      <c r="L67" s="40">
        <v>1.7</v>
      </c>
      <c r="M67" s="40">
        <v>2.3537606248151692</v>
      </c>
      <c r="O67" s="40">
        <v>1.7</v>
      </c>
      <c r="P67" s="40">
        <v>2.3537606248151692</v>
      </c>
    </row>
    <row r="68" spans="2:16" x14ac:dyDescent="0.3">
      <c r="B68" s="41">
        <v>43681</v>
      </c>
      <c r="C68" s="40">
        <v>2.9</v>
      </c>
      <c r="D68" s="40">
        <v>2.0347268020736715</v>
      </c>
      <c r="F68" s="40">
        <v>2.9</v>
      </c>
      <c r="G68" s="40">
        <v>3.1283430127185796</v>
      </c>
      <c r="I68" s="40">
        <v>2.9</v>
      </c>
      <c r="J68" s="40">
        <v>2.4416315252803176</v>
      </c>
      <c r="L68" s="40">
        <v>2.9</v>
      </c>
      <c r="M68" s="40">
        <v>2.5896462339063633</v>
      </c>
      <c r="O68" s="40">
        <v>2.9</v>
      </c>
      <c r="P68" s="40">
        <v>2.8953756376894915</v>
      </c>
    </row>
    <row r="69" spans="2:16" x14ac:dyDescent="0.3">
      <c r="B69" s="41">
        <v>43682</v>
      </c>
      <c r="C69" s="40">
        <v>3.1</v>
      </c>
      <c r="D69" s="40">
        <v>2.393943897249097</v>
      </c>
      <c r="F69" s="40">
        <v>3.1</v>
      </c>
      <c r="G69" s="40">
        <v>1.3150561360698996</v>
      </c>
      <c r="I69" s="40">
        <v>3.1</v>
      </c>
      <c r="J69" s="40">
        <v>2.3875426038951093</v>
      </c>
      <c r="L69" s="40">
        <v>3.1</v>
      </c>
      <c r="M69" s="40">
        <v>1.3150561360698996</v>
      </c>
      <c r="O69" s="40">
        <v>3.1</v>
      </c>
      <c r="P69" s="40">
        <v>3.965258137310161</v>
      </c>
    </row>
    <row r="70" spans="2:16" x14ac:dyDescent="0.3">
      <c r="B70" s="41">
        <v>43683</v>
      </c>
      <c r="C70" s="40">
        <v>2.8</v>
      </c>
      <c r="D70" s="40">
        <v>1.6172216181143153</v>
      </c>
      <c r="F70" s="40">
        <v>2.8</v>
      </c>
      <c r="G70" s="40">
        <v>1.0317545031448077</v>
      </c>
      <c r="I70" s="40">
        <v>2.8</v>
      </c>
      <c r="J70" s="40">
        <v>0.9847072878197265</v>
      </c>
      <c r="L70" s="40">
        <v>2.8</v>
      </c>
      <c r="M70" s="40">
        <v>2.4483262316048271</v>
      </c>
      <c r="O70" s="40">
        <v>2.8</v>
      </c>
      <c r="P70" s="40">
        <v>2.3539471899921023</v>
      </c>
    </row>
    <row r="71" spans="2:16" x14ac:dyDescent="0.3">
      <c r="B71" s="41">
        <v>43684</v>
      </c>
      <c r="C71" s="40">
        <v>2.2000000000000002</v>
      </c>
      <c r="D71" s="40">
        <v>2.9235638013793985</v>
      </c>
      <c r="F71" s="40">
        <v>2.2000000000000002</v>
      </c>
      <c r="G71" s="40">
        <v>2.2520435724247929</v>
      </c>
      <c r="I71" s="40">
        <v>2.2000000000000002</v>
      </c>
      <c r="J71" s="40">
        <v>2.2520435724247929</v>
      </c>
      <c r="L71" s="40">
        <v>2.2000000000000002</v>
      </c>
      <c r="M71" s="40">
        <v>2.2325990063586092</v>
      </c>
      <c r="O71" s="40">
        <v>2.2000000000000002</v>
      </c>
      <c r="P71" s="40">
        <v>2.9023399137684716</v>
      </c>
    </row>
    <row r="72" spans="2:16" x14ac:dyDescent="0.3">
      <c r="B72" s="41">
        <v>43685</v>
      </c>
      <c r="C72" s="40">
        <v>2.9</v>
      </c>
      <c r="D72" s="40">
        <v>3.5224315143280238</v>
      </c>
      <c r="F72" s="40">
        <v>2.9</v>
      </c>
      <c r="G72" s="40">
        <v>3.3667933491886246</v>
      </c>
      <c r="I72" s="40">
        <v>2.9</v>
      </c>
      <c r="J72" s="40">
        <v>2.4678668740244762</v>
      </c>
      <c r="L72" s="40">
        <v>2.9</v>
      </c>
      <c r="M72" s="40">
        <v>2.2353522814971964</v>
      </c>
      <c r="O72" s="40">
        <v>2.9</v>
      </c>
      <c r="P72" s="40">
        <v>3.4984588142530888</v>
      </c>
    </row>
    <row r="73" spans="2:16" x14ac:dyDescent="0.3">
      <c r="B73" s="41">
        <v>43686</v>
      </c>
      <c r="C73" s="40">
        <v>3.2</v>
      </c>
      <c r="D73" s="40">
        <v>3.3171484229698676</v>
      </c>
      <c r="F73" s="40">
        <v>3.2</v>
      </c>
      <c r="G73" s="40">
        <v>3.1516595891768433</v>
      </c>
      <c r="I73" s="40">
        <v>3.2</v>
      </c>
      <c r="J73" s="40">
        <v>3.3171484229698676</v>
      </c>
      <c r="L73" s="40">
        <v>3.2</v>
      </c>
      <c r="M73" s="40">
        <v>3.1516595891768433</v>
      </c>
      <c r="O73" s="40">
        <v>3.2</v>
      </c>
      <c r="P73" s="40">
        <v>2.9662651072671196</v>
      </c>
    </row>
    <row r="74" spans="2:16" x14ac:dyDescent="0.3">
      <c r="B74" s="41">
        <v>43687</v>
      </c>
      <c r="C74" s="40">
        <v>4.0999999999999996</v>
      </c>
      <c r="D74" s="40">
        <v>2.9929317201767374</v>
      </c>
      <c r="F74" s="40">
        <v>4.0999999999999996</v>
      </c>
      <c r="G74" s="40">
        <v>2.8251960996772056</v>
      </c>
      <c r="I74" s="40">
        <v>4.0999999999999996</v>
      </c>
      <c r="J74" s="40">
        <v>3.5765112623881339</v>
      </c>
      <c r="L74" s="40">
        <v>4.0999999999999996</v>
      </c>
      <c r="M74" s="40">
        <v>3.0074663391295506</v>
      </c>
      <c r="O74" s="40">
        <v>4.0999999999999996</v>
      </c>
      <c r="P74" s="40">
        <v>3.5171852291272381</v>
      </c>
    </row>
    <row r="75" spans="2:16" x14ac:dyDescent="0.3">
      <c r="B75" s="41">
        <v>43688</v>
      </c>
      <c r="C75" s="40">
        <v>4.5</v>
      </c>
      <c r="D75" s="40">
        <v>1.3894284908546701</v>
      </c>
      <c r="F75" s="40">
        <v>4.5</v>
      </c>
      <c r="G75" s="40">
        <v>2.4561014192830877</v>
      </c>
      <c r="I75" s="40">
        <v>4.5</v>
      </c>
      <c r="J75" s="40">
        <v>2.5792211300892354</v>
      </c>
      <c r="L75" s="40">
        <v>4.5</v>
      </c>
      <c r="M75" s="40">
        <v>2.6506350802622274</v>
      </c>
      <c r="O75" s="40">
        <v>4.5</v>
      </c>
      <c r="P75" s="40">
        <v>2.4640506690712001</v>
      </c>
    </row>
    <row r="76" spans="2:16" x14ac:dyDescent="0.3">
      <c r="B76" s="41">
        <v>43689</v>
      </c>
      <c r="C76" s="40">
        <v>2.7</v>
      </c>
      <c r="D76" s="40">
        <v>0.77187558056673811</v>
      </c>
      <c r="F76" s="40">
        <v>2.7</v>
      </c>
      <c r="G76" s="40">
        <v>0.9774616913833486</v>
      </c>
      <c r="I76" s="40">
        <v>2.7</v>
      </c>
      <c r="J76" s="40">
        <v>0.93908057153793711</v>
      </c>
      <c r="L76" s="40">
        <v>2.7</v>
      </c>
      <c r="M76" s="40">
        <v>0.9774616913833486</v>
      </c>
      <c r="O76" s="40">
        <v>2.7</v>
      </c>
      <c r="P76" s="40">
        <v>2.3987061543638211</v>
      </c>
    </row>
    <row r="77" spans="2:16" x14ac:dyDescent="0.3">
      <c r="B77" s="41">
        <v>43690</v>
      </c>
      <c r="C77" s="40">
        <v>2.5</v>
      </c>
      <c r="D77" s="40">
        <v>1.4517349975423477</v>
      </c>
      <c r="F77" s="40">
        <v>2.5</v>
      </c>
      <c r="G77" s="40">
        <v>1.6572431403898469</v>
      </c>
      <c r="I77" s="40">
        <v>2.5</v>
      </c>
      <c r="J77" s="40">
        <v>1.6572431403898469</v>
      </c>
      <c r="L77" s="40">
        <v>2.5</v>
      </c>
      <c r="M77" s="40">
        <v>1.6572431403898469</v>
      </c>
      <c r="O77" s="40">
        <v>2.5</v>
      </c>
      <c r="P77" s="40">
        <v>1.6230182069221206</v>
      </c>
    </row>
    <row r="78" spans="2:16" x14ac:dyDescent="0.3">
      <c r="B78" s="41">
        <v>43691</v>
      </c>
      <c r="C78" s="40">
        <v>3.5</v>
      </c>
      <c r="D78" s="40">
        <v>1.9429672150720436</v>
      </c>
      <c r="F78" s="40">
        <v>3.5</v>
      </c>
      <c r="G78" s="40">
        <v>2.5620061311414228</v>
      </c>
      <c r="I78" s="40">
        <v>3.5</v>
      </c>
      <c r="J78" s="40">
        <v>2.3331068837649007</v>
      </c>
      <c r="L78" s="40">
        <v>3.5</v>
      </c>
      <c r="M78" s="40">
        <v>2.3331068837649007</v>
      </c>
      <c r="O78" s="40">
        <v>3.5</v>
      </c>
      <c r="P78" s="40">
        <v>1.4276751632322271</v>
      </c>
    </row>
    <row r="79" spans="2:16" x14ac:dyDescent="0.3">
      <c r="B79" s="41">
        <v>43692</v>
      </c>
      <c r="C79" s="40">
        <v>4.2</v>
      </c>
      <c r="D79" s="40">
        <v>2.3831908362241609</v>
      </c>
      <c r="F79" s="40">
        <v>4.2</v>
      </c>
      <c r="G79" s="40">
        <v>2.4650123736779697</v>
      </c>
      <c r="I79" s="40">
        <v>4.2</v>
      </c>
      <c r="J79" s="40">
        <v>2.7646221394313364</v>
      </c>
      <c r="L79" s="40">
        <v>4.2</v>
      </c>
      <c r="M79" s="40">
        <v>2.9061369259920151</v>
      </c>
      <c r="O79" s="40">
        <v>4.2</v>
      </c>
      <c r="P79" s="40">
        <v>1.7151620886790486</v>
      </c>
    </row>
    <row r="80" spans="2:16" x14ac:dyDescent="0.3">
      <c r="B80" s="41">
        <v>43693</v>
      </c>
      <c r="C80" s="40">
        <v>4.8</v>
      </c>
      <c r="D80" s="40">
        <v>1.3353766155758304</v>
      </c>
      <c r="F80" s="40">
        <v>4.8</v>
      </c>
      <c r="G80" s="40">
        <v>1.5135976671484812</v>
      </c>
      <c r="I80" s="40">
        <v>4.8</v>
      </c>
      <c r="J80" s="40">
        <v>2.1952331649304013</v>
      </c>
      <c r="L80" s="40">
        <v>4.8</v>
      </c>
      <c r="M80" s="40">
        <v>1.5135976671484812</v>
      </c>
      <c r="O80" s="40">
        <v>4.8</v>
      </c>
      <c r="P80" s="40">
        <v>2.1967327324626642</v>
      </c>
    </row>
    <row r="81" spans="2:16" x14ac:dyDescent="0.3">
      <c r="B81" s="41">
        <v>43694</v>
      </c>
      <c r="C81" s="40">
        <v>3.5</v>
      </c>
      <c r="D81" s="40">
        <v>1.5349556063357479</v>
      </c>
      <c r="F81" s="40">
        <v>3.5</v>
      </c>
      <c r="G81" s="40">
        <v>1.8314813953810312</v>
      </c>
      <c r="I81" s="40">
        <v>3.5</v>
      </c>
      <c r="J81" s="40">
        <v>1.4710920172839348</v>
      </c>
      <c r="L81" s="40">
        <v>3.5</v>
      </c>
      <c r="M81" s="40">
        <v>1.8314813953810312</v>
      </c>
      <c r="O81" s="40">
        <v>3.5</v>
      </c>
      <c r="P81" s="40">
        <v>1.4691750187241972</v>
      </c>
    </row>
    <row r="82" spans="2:16" x14ac:dyDescent="0.3">
      <c r="B82" s="41">
        <v>43695</v>
      </c>
      <c r="C82" s="40">
        <v>2.2999999999999998</v>
      </c>
      <c r="D82" s="40">
        <v>3.2024057981977547</v>
      </c>
      <c r="F82" s="40">
        <v>2.2999999999999998</v>
      </c>
      <c r="G82" s="40">
        <v>2.3805002677432112</v>
      </c>
      <c r="I82" s="40">
        <v>2.2999999999999998</v>
      </c>
      <c r="J82" s="40">
        <v>1.9780231022868859</v>
      </c>
      <c r="L82" s="40">
        <v>2.2999999999999998</v>
      </c>
      <c r="M82" s="40">
        <v>2.4604403266366299</v>
      </c>
      <c r="O82" s="40">
        <v>2.2999999999999998</v>
      </c>
      <c r="P82" s="40">
        <v>1.6921133710855432</v>
      </c>
    </row>
    <row r="83" spans="2:16" x14ac:dyDescent="0.3">
      <c r="B83" s="41">
        <v>43696</v>
      </c>
      <c r="C83" s="40">
        <v>3.7</v>
      </c>
      <c r="D83" s="40">
        <v>1.6752820882294641</v>
      </c>
      <c r="F83" s="40">
        <v>3.7</v>
      </c>
      <c r="G83" s="40">
        <v>1.8649000810629834</v>
      </c>
      <c r="I83" s="40">
        <v>3.7</v>
      </c>
      <c r="J83" s="40">
        <v>1.8649000810629834</v>
      </c>
      <c r="L83" s="40">
        <v>3.7</v>
      </c>
      <c r="M83" s="40">
        <v>2.2639572963226695</v>
      </c>
      <c r="O83" s="40">
        <v>3.7</v>
      </c>
      <c r="P83" s="40">
        <v>1.8090017948490908</v>
      </c>
    </row>
    <row r="84" spans="2:16" x14ac:dyDescent="0.3">
      <c r="B84" s="41">
        <v>43697</v>
      </c>
      <c r="C84" s="40">
        <v>3.7</v>
      </c>
      <c r="D84" s="40">
        <v>1.4872542626613172</v>
      </c>
      <c r="F84" s="40">
        <v>3.7</v>
      </c>
      <c r="G84" s="40">
        <v>1.5603667945498763</v>
      </c>
      <c r="I84" s="40">
        <v>3.7</v>
      </c>
      <c r="J84" s="40">
        <v>2.0287861602037252</v>
      </c>
      <c r="L84" s="40">
        <v>3.7</v>
      </c>
      <c r="M84" s="40">
        <v>1.5603667945498763</v>
      </c>
      <c r="O84" s="40">
        <v>3.7</v>
      </c>
      <c r="P84" s="40">
        <v>1.4116894656898495</v>
      </c>
    </row>
    <row r="85" spans="2:16" x14ac:dyDescent="0.3">
      <c r="B85" s="41">
        <v>43698</v>
      </c>
      <c r="C85" s="40">
        <v>3.1</v>
      </c>
      <c r="D85" s="40">
        <v>1.8650898674331471</v>
      </c>
      <c r="F85" s="40">
        <v>3.1</v>
      </c>
      <c r="G85" s="40">
        <v>1.3430464130299369</v>
      </c>
      <c r="I85" s="40">
        <v>3.1</v>
      </c>
      <c r="J85" s="40">
        <v>1.970459469538774</v>
      </c>
      <c r="L85" s="40">
        <v>3.1</v>
      </c>
      <c r="M85" s="40">
        <v>1.3430464130299369</v>
      </c>
      <c r="O85" s="40">
        <v>3.1</v>
      </c>
      <c r="P85" s="40">
        <v>1.3430464130299369</v>
      </c>
    </row>
    <row r="86" spans="2:16" x14ac:dyDescent="0.3">
      <c r="B86" s="41">
        <v>43699</v>
      </c>
      <c r="C86" s="40">
        <v>3.7</v>
      </c>
      <c r="D86" s="40">
        <v>2.0707219494761127</v>
      </c>
      <c r="F86" s="40">
        <v>3.7</v>
      </c>
      <c r="G86" s="40">
        <v>2.0707219494761127</v>
      </c>
      <c r="I86" s="40">
        <v>3.7</v>
      </c>
      <c r="J86" s="40">
        <v>1.3403252948917035</v>
      </c>
      <c r="L86" s="40">
        <v>3.7</v>
      </c>
      <c r="M86" s="40">
        <v>1.5941563999623436</v>
      </c>
      <c r="O86" s="40">
        <v>3.7</v>
      </c>
      <c r="P86" s="40">
        <v>1.5941563999623436</v>
      </c>
    </row>
    <row r="87" spans="2:16" x14ac:dyDescent="0.3">
      <c r="B87" s="41">
        <v>43700</v>
      </c>
      <c r="C87" s="40">
        <v>3.5</v>
      </c>
      <c r="D87" s="40">
        <v>2.3152637864522942</v>
      </c>
      <c r="F87" s="40">
        <v>3.5</v>
      </c>
      <c r="G87" s="40">
        <v>2.4839905583080348</v>
      </c>
      <c r="I87" s="40">
        <v>3.5</v>
      </c>
      <c r="J87" s="40">
        <v>2.4739143381841364</v>
      </c>
      <c r="L87" s="40">
        <v>3.5</v>
      </c>
      <c r="M87" s="40">
        <v>2.648125914947363</v>
      </c>
      <c r="O87" s="40">
        <v>3.5</v>
      </c>
      <c r="P87" s="40">
        <v>2.648125914947363</v>
      </c>
    </row>
    <row r="88" spans="2:16" x14ac:dyDescent="0.3">
      <c r="B88" s="41">
        <v>43701</v>
      </c>
      <c r="C88" s="40">
        <v>4.3</v>
      </c>
      <c r="D88" s="40">
        <v>1.772335774219056</v>
      </c>
      <c r="F88" s="40">
        <v>4.3</v>
      </c>
      <c r="G88" s="40">
        <v>1.772335774219056</v>
      </c>
      <c r="I88" s="40">
        <v>4.3</v>
      </c>
      <c r="J88" s="40">
        <v>1.6375493888277923</v>
      </c>
      <c r="L88" s="40">
        <v>4.3</v>
      </c>
      <c r="M88" s="40">
        <v>1.772335774219056</v>
      </c>
      <c r="O88" s="40">
        <v>4.3</v>
      </c>
      <c r="P88" s="40">
        <v>2.7774442125931622</v>
      </c>
    </row>
    <row r="89" spans="2:16" x14ac:dyDescent="0.3">
      <c r="B89" s="41">
        <v>43702</v>
      </c>
      <c r="C89" s="40">
        <v>4.3</v>
      </c>
      <c r="D89" s="40">
        <v>2.2387832231156146</v>
      </c>
      <c r="F89" s="40">
        <v>4.3</v>
      </c>
      <c r="G89" s="40">
        <v>1.3496454999286791</v>
      </c>
      <c r="I89" s="40">
        <v>4.3</v>
      </c>
      <c r="J89" s="40">
        <v>1.3496454999286791</v>
      </c>
      <c r="L89" s="40">
        <v>4.3</v>
      </c>
      <c r="M89" s="40">
        <v>1.3496454999286791</v>
      </c>
      <c r="O89" s="40">
        <v>4.3</v>
      </c>
      <c r="P89" s="40">
        <v>2.2405381457551368</v>
      </c>
    </row>
    <row r="90" spans="2:16" x14ac:dyDescent="0.3">
      <c r="B90" s="41">
        <v>43703</v>
      </c>
      <c r="C90" s="40">
        <v>3.9</v>
      </c>
      <c r="D90" s="40">
        <v>2.2080712374295803</v>
      </c>
      <c r="F90" s="40">
        <v>3.9</v>
      </c>
      <c r="G90" s="40">
        <v>1.6937125096612249</v>
      </c>
      <c r="I90" s="40">
        <v>3.9</v>
      </c>
      <c r="J90" s="40">
        <v>1.6008187054027567</v>
      </c>
      <c r="L90" s="40">
        <v>3.9</v>
      </c>
      <c r="M90" s="40">
        <v>1.6008187054027567</v>
      </c>
      <c r="O90" s="40">
        <v>3.9</v>
      </c>
      <c r="P90" s="40">
        <v>2.7811050454191562</v>
      </c>
    </row>
    <row r="91" spans="2:16" x14ac:dyDescent="0.3">
      <c r="B91" s="41">
        <v>43704</v>
      </c>
      <c r="C91" s="40">
        <v>4.4000000000000004</v>
      </c>
      <c r="D91" s="40">
        <v>2.6592686485015684</v>
      </c>
      <c r="F91" s="40">
        <v>4.4000000000000004</v>
      </c>
      <c r="G91" s="40">
        <v>2.7673616265673959</v>
      </c>
      <c r="I91" s="40">
        <v>4.4000000000000004</v>
      </c>
      <c r="J91" s="40">
        <v>2.6592686485015684</v>
      </c>
      <c r="L91" s="40">
        <v>4.4000000000000004</v>
      </c>
      <c r="M91" s="40">
        <v>2.6545997083907671</v>
      </c>
      <c r="O91" s="40">
        <v>4.4000000000000004</v>
      </c>
      <c r="P91" s="40">
        <v>1.8811467809380595</v>
      </c>
    </row>
    <row r="92" spans="2:16" x14ac:dyDescent="0.3">
      <c r="B92" s="41">
        <v>43705</v>
      </c>
      <c r="C92" s="40">
        <v>3.6</v>
      </c>
      <c r="D92" s="40">
        <v>2.4424190773902144</v>
      </c>
      <c r="F92" s="40">
        <v>3.6</v>
      </c>
      <c r="G92" s="40">
        <v>2.5482059904747665</v>
      </c>
      <c r="I92" s="40">
        <v>3.6</v>
      </c>
      <c r="J92" s="40">
        <v>2.6627716498894825</v>
      </c>
      <c r="L92" s="40">
        <v>3.6</v>
      </c>
      <c r="M92" s="40">
        <v>2.5482059904747665</v>
      </c>
      <c r="O92" s="40">
        <v>3.6</v>
      </c>
      <c r="P92" s="40">
        <v>1.3475764443697491</v>
      </c>
    </row>
    <row r="93" spans="2:16" x14ac:dyDescent="0.3">
      <c r="B93" s="41">
        <v>43706</v>
      </c>
      <c r="C93" s="40">
        <v>3.5</v>
      </c>
      <c r="D93" s="40">
        <v>2.7412642150960171</v>
      </c>
      <c r="F93" s="40">
        <v>3.5</v>
      </c>
      <c r="G93" s="40">
        <v>2.1906306268705897</v>
      </c>
      <c r="I93" s="40">
        <v>3.5</v>
      </c>
      <c r="J93" s="40">
        <v>2.3028805045467204</v>
      </c>
      <c r="L93" s="40">
        <v>3.5</v>
      </c>
      <c r="M93" s="40">
        <v>2.1906306268705897</v>
      </c>
      <c r="O93" s="40">
        <v>3.5</v>
      </c>
      <c r="P93" s="40">
        <v>2.4835748341245303</v>
      </c>
    </row>
    <row r="94" spans="2:16" x14ac:dyDescent="0.3">
      <c r="B94" s="41">
        <v>43707</v>
      </c>
      <c r="C94" s="40">
        <v>3.7</v>
      </c>
      <c r="D94" s="40">
        <v>0.83381422095495572</v>
      </c>
      <c r="F94" s="40">
        <v>3.7</v>
      </c>
      <c r="G94" s="40">
        <v>1.8075061905775882</v>
      </c>
      <c r="I94" s="40">
        <v>3.7</v>
      </c>
      <c r="J94" s="40">
        <v>1.8075061905775882</v>
      </c>
      <c r="L94" s="40">
        <v>3.7</v>
      </c>
      <c r="M94" s="40">
        <v>1.7569515582343296</v>
      </c>
      <c r="O94" s="40">
        <v>3.7</v>
      </c>
      <c r="P94" s="40">
        <v>1.6712406920571863</v>
      </c>
    </row>
    <row r="95" spans="2:16" x14ac:dyDescent="0.3">
      <c r="B95" s="41">
        <v>43708</v>
      </c>
      <c r="C95" s="40">
        <v>2.9</v>
      </c>
      <c r="D95" s="40">
        <v>3.3723378490654996</v>
      </c>
      <c r="F95" s="40">
        <v>2.9</v>
      </c>
      <c r="G95" s="40">
        <v>1.886744067372325</v>
      </c>
      <c r="I95" s="40">
        <v>2.9</v>
      </c>
      <c r="J95" s="40">
        <v>1.886744067372325</v>
      </c>
      <c r="L95" s="40">
        <v>2.9</v>
      </c>
      <c r="M95" s="40">
        <v>3.2116782804222845</v>
      </c>
      <c r="O95" s="40">
        <v>2.9</v>
      </c>
      <c r="P95" s="40">
        <v>1.885588943453977</v>
      </c>
    </row>
    <row r="96" spans="2:16" x14ac:dyDescent="0.3">
      <c r="B96" s="41">
        <v>43709</v>
      </c>
      <c r="C96" s="40">
        <v>2.2999999999999998</v>
      </c>
      <c r="D96" s="40">
        <v>1.8577295991919787</v>
      </c>
      <c r="F96" s="40">
        <v>2.2999999999999998</v>
      </c>
      <c r="G96" s="40">
        <v>1.3569979336041118</v>
      </c>
      <c r="I96" s="40">
        <v>2.2999999999999998</v>
      </c>
      <c r="J96" s="40">
        <v>1.2549381336790457</v>
      </c>
      <c r="L96" s="40">
        <v>2.2999999999999998</v>
      </c>
      <c r="M96" s="40">
        <v>0.73898336569954037</v>
      </c>
      <c r="O96" s="40">
        <v>2.2999999999999998</v>
      </c>
      <c r="P96" s="40">
        <v>1.2545902085266969</v>
      </c>
    </row>
    <row r="97" spans="2:16" x14ac:dyDescent="0.3">
      <c r="B97" s="41">
        <v>43710</v>
      </c>
      <c r="C97" s="40">
        <v>2.2000000000000002</v>
      </c>
      <c r="D97" s="40">
        <v>0.74446809660487545</v>
      </c>
      <c r="F97" s="40">
        <v>2.2000000000000002</v>
      </c>
      <c r="G97" s="40">
        <v>1.6576866809470021</v>
      </c>
      <c r="I97" s="40">
        <v>2.2000000000000002</v>
      </c>
      <c r="J97" s="40">
        <v>0.71774899671406989</v>
      </c>
      <c r="L97" s="40">
        <v>2.2000000000000002</v>
      </c>
      <c r="M97" s="40">
        <v>1.6576866809470021</v>
      </c>
      <c r="O97" s="40">
        <v>2.2000000000000002</v>
      </c>
      <c r="P97" s="40">
        <v>1.7436242062807372</v>
      </c>
    </row>
    <row r="98" spans="2:16" x14ac:dyDescent="0.3">
      <c r="B98" s="41">
        <v>43711</v>
      </c>
      <c r="C98" s="40">
        <v>2.4</v>
      </c>
      <c r="D98" s="40">
        <v>1.0034635934750769</v>
      </c>
      <c r="F98" s="40">
        <v>2.4</v>
      </c>
      <c r="G98" s="40">
        <v>0.97582315957238519</v>
      </c>
      <c r="I98" s="40">
        <v>2.4</v>
      </c>
      <c r="J98" s="40">
        <v>1.0424807135259277</v>
      </c>
      <c r="L98" s="40">
        <v>2.4</v>
      </c>
      <c r="M98" s="40">
        <v>1.2381856336475292</v>
      </c>
      <c r="O98" s="40">
        <v>2.4</v>
      </c>
      <c r="P98" s="40">
        <v>1.3392971829700626</v>
      </c>
    </row>
    <row r="99" spans="2:16" x14ac:dyDescent="0.3">
      <c r="B99" s="41">
        <v>43712</v>
      </c>
      <c r="C99" s="40">
        <v>2.6</v>
      </c>
      <c r="D99" s="40">
        <v>0.86870510419017077</v>
      </c>
      <c r="F99" s="40">
        <v>2.6</v>
      </c>
      <c r="G99" s="40">
        <v>1.3154143625476955</v>
      </c>
      <c r="I99" s="40">
        <v>2.6</v>
      </c>
      <c r="J99" s="40">
        <v>1.8575775394507263</v>
      </c>
      <c r="L99" s="40">
        <v>2.6</v>
      </c>
      <c r="M99" s="40">
        <v>1.6560564672615434</v>
      </c>
      <c r="O99" s="40">
        <v>2.6</v>
      </c>
      <c r="P99" s="40">
        <v>0.79605678958852499</v>
      </c>
    </row>
    <row r="100" spans="2:16" x14ac:dyDescent="0.3">
      <c r="B100" s="41">
        <v>43713</v>
      </c>
      <c r="C100" s="40">
        <v>3.5</v>
      </c>
      <c r="D100" s="40">
        <v>1.5060433819654784</v>
      </c>
      <c r="F100" s="40">
        <v>3.5</v>
      </c>
      <c r="G100" s="40">
        <v>1.6924324060155687</v>
      </c>
      <c r="I100" s="40">
        <v>3.5</v>
      </c>
      <c r="J100" s="40">
        <v>1.5060433819654784</v>
      </c>
      <c r="L100" s="40">
        <v>3.5</v>
      </c>
      <c r="M100" s="40">
        <v>1.4653767347235047</v>
      </c>
      <c r="O100" s="40">
        <v>3.5</v>
      </c>
      <c r="P100" s="40">
        <v>1.0432719763236586</v>
      </c>
    </row>
    <row r="101" spans="2:16" x14ac:dyDescent="0.3">
      <c r="B101" s="41">
        <v>43714</v>
      </c>
      <c r="C101" s="40">
        <v>2.4</v>
      </c>
      <c r="D101" s="40">
        <v>1.1073295341288063</v>
      </c>
      <c r="F101" s="40">
        <v>2.4</v>
      </c>
      <c r="G101" s="40">
        <v>1.4520118643125315</v>
      </c>
      <c r="I101" s="40">
        <v>2.4</v>
      </c>
      <c r="J101" s="40">
        <v>1.4520118643125315</v>
      </c>
      <c r="L101" s="40">
        <v>2.4</v>
      </c>
      <c r="M101" s="40">
        <v>1.4520118643125315</v>
      </c>
      <c r="O101" s="40">
        <v>2.4</v>
      </c>
      <c r="P101" s="40">
        <v>1.8650959570636643</v>
      </c>
    </row>
    <row r="102" spans="2:16" x14ac:dyDescent="0.3">
      <c r="B102" s="41">
        <v>43715</v>
      </c>
      <c r="C102" s="40">
        <v>2</v>
      </c>
      <c r="D102" s="40">
        <v>1.9147900938309788</v>
      </c>
      <c r="F102" s="40">
        <v>2</v>
      </c>
      <c r="G102" s="40">
        <v>2.2587075503384999</v>
      </c>
      <c r="I102" s="40">
        <v>2</v>
      </c>
      <c r="J102" s="40">
        <v>2.6489815642379755</v>
      </c>
      <c r="L102" s="40">
        <v>2</v>
      </c>
      <c r="M102" s="40">
        <v>2.6489815642379755</v>
      </c>
      <c r="O102" s="40">
        <v>2</v>
      </c>
      <c r="P102" s="40">
        <v>2.1780991311092488</v>
      </c>
    </row>
    <row r="103" spans="2:16" x14ac:dyDescent="0.3">
      <c r="B103" s="41">
        <v>43716</v>
      </c>
      <c r="C103" s="40">
        <v>3</v>
      </c>
      <c r="D103" s="40">
        <v>2.8080895882054926</v>
      </c>
      <c r="F103" s="40">
        <v>3</v>
      </c>
      <c r="G103" s="40">
        <v>2.8897169951306774</v>
      </c>
      <c r="I103" s="40">
        <v>3</v>
      </c>
      <c r="J103" s="40">
        <v>2.746267228184931</v>
      </c>
      <c r="L103" s="40">
        <v>3</v>
      </c>
      <c r="M103" s="40">
        <v>3.0846246077193755</v>
      </c>
      <c r="O103" s="40">
        <v>3</v>
      </c>
      <c r="P103" s="40">
        <v>2.2684881205410377</v>
      </c>
    </row>
    <row r="104" spans="2:16" x14ac:dyDescent="0.3">
      <c r="B104" s="41">
        <v>43717</v>
      </c>
      <c r="C104" s="40">
        <v>3</v>
      </c>
      <c r="D104" s="40">
        <v>3.4052717420086771</v>
      </c>
      <c r="F104" s="40">
        <v>3</v>
      </c>
      <c r="G104" s="40">
        <v>3.4052717420086771</v>
      </c>
      <c r="I104" s="40">
        <v>3</v>
      </c>
      <c r="J104" s="40">
        <v>2.7082176063877301</v>
      </c>
      <c r="L104" s="40">
        <v>3</v>
      </c>
      <c r="M104" s="40">
        <v>3.3141826443439326</v>
      </c>
      <c r="O104" s="40">
        <v>3</v>
      </c>
      <c r="P104" s="40">
        <v>3.3141826443439326</v>
      </c>
    </row>
    <row r="105" spans="2:16" x14ac:dyDescent="0.3">
      <c r="B105" s="41">
        <v>43718</v>
      </c>
      <c r="C105" s="40">
        <v>3.2</v>
      </c>
      <c r="D105" s="40">
        <v>2.7838416867390481</v>
      </c>
      <c r="F105" s="40">
        <v>3.2</v>
      </c>
      <c r="G105" s="40">
        <v>2.6704776623622966</v>
      </c>
      <c r="I105" s="40">
        <v>3.2</v>
      </c>
      <c r="J105" s="40">
        <v>2.3843549552079715</v>
      </c>
      <c r="L105" s="40">
        <v>3.2</v>
      </c>
      <c r="M105" s="40">
        <v>2.6704776623622966</v>
      </c>
      <c r="O105" s="40">
        <v>3.2</v>
      </c>
      <c r="P105" s="40">
        <v>2.6704776623622966</v>
      </c>
    </row>
    <row r="106" spans="2:16" x14ac:dyDescent="0.3">
      <c r="B106" s="41">
        <v>43719</v>
      </c>
      <c r="C106" s="40">
        <v>3.7</v>
      </c>
      <c r="D106" s="40">
        <v>3.6569977025968528</v>
      </c>
      <c r="F106" s="40">
        <v>3.7</v>
      </c>
      <c r="G106" s="40">
        <v>3.6569977025968528</v>
      </c>
      <c r="I106" s="40">
        <v>3.7</v>
      </c>
      <c r="J106" s="40">
        <v>3.3839241558897104</v>
      </c>
      <c r="L106" s="40">
        <v>3.7</v>
      </c>
      <c r="M106" s="40">
        <v>2.5432909672772381</v>
      </c>
      <c r="O106" s="40">
        <v>3.7</v>
      </c>
      <c r="P106" s="40">
        <v>2.5432909672772381</v>
      </c>
    </row>
    <row r="107" spans="2:16" x14ac:dyDescent="0.3">
      <c r="B107" s="41">
        <v>43720</v>
      </c>
      <c r="C107" s="40">
        <v>1.8</v>
      </c>
      <c r="D107" s="40">
        <v>0.73326796210591227</v>
      </c>
      <c r="F107" s="40">
        <v>1.8</v>
      </c>
      <c r="G107" s="40">
        <v>3.642694385254118</v>
      </c>
      <c r="I107" s="40">
        <v>1.8</v>
      </c>
      <c r="J107" s="40">
        <v>3.642694385254118</v>
      </c>
      <c r="L107" s="40">
        <v>1.8</v>
      </c>
      <c r="M107" s="40">
        <v>1.8977482394028216</v>
      </c>
      <c r="O107" s="40">
        <v>1.8</v>
      </c>
      <c r="P107" s="40">
        <v>1.8977482394028216</v>
      </c>
    </row>
    <row r="108" spans="2:16" x14ac:dyDescent="0.3">
      <c r="B108" s="41">
        <v>43721</v>
      </c>
      <c r="C108" s="40">
        <v>3.5</v>
      </c>
      <c r="D108" s="40">
        <v>1.8751923615156325</v>
      </c>
      <c r="F108" s="40">
        <v>3.5</v>
      </c>
      <c r="G108" s="40">
        <v>1.720551713195124</v>
      </c>
      <c r="I108" s="40">
        <v>3.5</v>
      </c>
      <c r="J108" s="40">
        <v>3.5298018571052503</v>
      </c>
      <c r="L108" s="40">
        <v>3.5</v>
      </c>
      <c r="M108" s="40">
        <v>1.5509248215727534</v>
      </c>
      <c r="O108" s="40">
        <v>3.5</v>
      </c>
      <c r="P108" s="40">
        <v>1.8798894618810291</v>
      </c>
    </row>
    <row r="109" spans="2:16" x14ac:dyDescent="0.3">
      <c r="B109" s="41">
        <v>43722</v>
      </c>
      <c r="C109" s="40">
        <v>3.6</v>
      </c>
      <c r="D109" s="40">
        <v>3.3125256877768465</v>
      </c>
      <c r="F109" s="40">
        <v>3.6</v>
      </c>
      <c r="G109" s="40">
        <v>2.9027312059269623</v>
      </c>
      <c r="I109" s="40">
        <v>3.6</v>
      </c>
      <c r="J109" s="40">
        <v>2.7808066430305298</v>
      </c>
      <c r="L109" s="40">
        <v>3.6</v>
      </c>
      <c r="M109" s="40">
        <v>2.9027312059269623</v>
      </c>
      <c r="O109" s="40">
        <v>3.6</v>
      </c>
      <c r="P109" s="40">
        <v>1.8097413281792698</v>
      </c>
    </row>
    <row r="110" spans="2:16" x14ac:dyDescent="0.3">
      <c r="B110" s="41">
        <v>43723</v>
      </c>
      <c r="C110" s="40">
        <v>3.4</v>
      </c>
      <c r="D110" s="40">
        <v>2.5051432383858505</v>
      </c>
      <c r="F110" s="40">
        <v>3.4</v>
      </c>
      <c r="G110" s="40">
        <v>4.0141961123422973</v>
      </c>
      <c r="I110" s="40">
        <v>3.4</v>
      </c>
      <c r="J110" s="40">
        <v>1.9140854224540675</v>
      </c>
      <c r="L110" s="40">
        <v>3.4</v>
      </c>
      <c r="M110" s="40">
        <v>3.0189231449842127</v>
      </c>
      <c r="O110" s="40">
        <v>3.4</v>
      </c>
      <c r="P110" s="40">
        <v>1.9140642408856887</v>
      </c>
    </row>
    <row r="111" spans="2:16" x14ac:dyDescent="0.3">
      <c r="B111" s="41">
        <v>43724</v>
      </c>
      <c r="C111" s="40">
        <v>2.2000000000000002</v>
      </c>
      <c r="D111" s="40">
        <v>0.48490287989604813</v>
      </c>
      <c r="F111" s="40">
        <v>2.2000000000000002</v>
      </c>
      <c r="G111" s="40">
        <v>0.8979096503660573</v>
      </c>
      <c r="I111" s="40">
        <v>2.2000000000000002</v>
      </c>
      <c r="J111" s="40">
        <v>2.0749329483894363</v>
      </c>
      <c r="L111" s="40">
        <v>2.2000000000000002</v>
      </c>
      <c r="M111" s="40">
        <v>2.5212581902128015</v>
      </c>
      <c r="O111" s="40">
        <v>2.2000000000000002</v>
      </c>
      <c r="P111" s="40">
        <v>2.0743044839046534</v>
      </c>
    </row>
    <row r="112" spans="2:16" x14ac:dyDescent="0.3">
      <c r="B112" s="41">
        <v>43725</v>
      </c>
      <c r="C112" s="40">
        <v>3.4</v>
      </c>
      <c r="D112" s="40">
        <v>2.5083522735873061</v>
      </c>
      <c r="F112" s="40">
        <v>3.4</v>
      </c>
      <c r="G112" s="40">
        <v>0.57965458731963948</v>
      </c>
      <c r="I112" s="40">
        <v>3.4</v>
      </c>
      <c r="J112" s="40">
        <v>1.699327072365852</v>
      </c>
      <c r="L112" s="40">
        <v>3.4</v>
      </c>
      <c r="M112" s="40">
        <v>1.699327072365852</v>
      </c>
      <c r="O112" s="40">
        <v>3.4</v>
      </c>
      <c r="P112" s="40">
        <v>1.8917538861382113</v>
      </c>
    </row>
    <row r="113" spans="2:16" x14ac:dyDescent="0.3">
      <c r="B113" s="41">
        <v>43726</v>
      </c>
      <c r="C113" s="40">
        <v>3.3</v>
      </c>
      <c r="D113" s="40">
        <v>1.5080216365009116</v>
      </c>
      <c r="F113" s="40">
        <v>3.3</v>
      </c>
      <c r="G113" s="40">
        <v>0.87053611796933317</v>
      </c>
      <c r="I113" s="40">
        <v>3.3</v>
      </c>
      <c r="J113" s="40">
        <v>0.87053611796933317</v>
      </c>
      <c r="L113" s="40">
        <v>3.3</v>
      </c>
      <c r="M113" s="40">
        <v>0.87053611796933317</v>
      </c>
      <c r="O113" s="40">
        <v>3.3</v>
      </c>
      <c r="P113" s="40">
        <v>2.4185687247882628</v>
      </c>
    </row>
    <row r="114" spans="2:16" x14ac:dyDescent="0.3">
      <c r="B114" s="41">
        <v>43727</v>
      </c>
      <c r="C114" s="40">
        <v>3.1</v>
      </c>
      <c r="D114" s="40">
        <v>0.55722767092875802</v>
      </c>
      <c r="F114" s="40">
        <v>3.1</v>
      </c>
      <c r="G114" s="40">
        <v>1.552405129026643</v>
      </c>
      <c r="I114" s="40">
        <v>3.1</v>
      </c>
      <c r="J114" s="40">
        <v>1.156252640436134</v>
      </c>
      <c r="L114" s="40">
        <v>3.1</v>
      </c>
      <c r="M114" s="40">
        <v>1.156252640436134</v>
      </c>
      <c r="O114" s="40">
        <v>3.1</v>
      </c>
      <c r="P114" s="40">
        <v>1.6960276190084567</v>
      </c>
    </row>
    <row r="115" spans="2:16" x14ac:dyDescent="0.3">
      <c r="B115" s="41">
        <v>43728</v>
      </c>
      <c r="C115" s="40">
        <v>3.4</v>
      </c>
      <c r="D115" s="40">
        <v>2.808384696100493</v>
      </c>
      <c r="F115" s="40">
        <v>3.4</v>
      </c>
      <c r="G115" s="40">
        <v>1.9985031095211168</v>
      </c>
      <c r="I115" s="40">
        <v>3.4</v>
      </c>
      <c r="J115" s="40">
        <v>3.2121835670633465</v>
      </c>
      <c r="L115" s="40">
        <v>3.4</v>
      </c>
      <c r="M115" s="40">
        <v>2.1004361405312042</v>
      </c>
      <c r="O115" s="40">
        <v>3.4</v>
      </c>
      <c r="P115" s="40">
        <v>2.0010182840895996</v>
      </c>
    </row>
    <row r="116" spans="2:16" x14ac:dyDescent="0.3">
      <c r="B116" s="41">
        <v>43729</v>
      </c>
      <c r="C116" s="40">
        <v>4.0999999999999996</v>
      </c>
      <c r="D116" s="40">
        <v>0.88526172579693141</v>
      </c>
      <c r="F116" s="40">
        <v>4.0999999999999996</v>
      </c>
      <c r="G116" s="40">
        <v>3.2082028422160205</v>
      </c>
      <c r="I116" s="40">
        <v>4.0999999999999996</v>
      </c>
      <c r="J116" s="40">
        <v>0.91163945643867417</v>
      </c>
      <c r="L116" s="40">
        <v>4.0999999999999996</v>
      </c>
      <c r="M116" s="40">
        <v>3.0859728303870027</v>
      </c>
      <c r="O116" s="40">
        <v>4.0999999999999996</v>
      </c>
      <c r="P116" s="40">
        <v>2.4387602716663266</v>
      </c>
    </row>
    <row r="117" spans="2:16" x14ac:dyDescent="0.3">
      <c r="B117" s="41">
        <v>43730</v>
      </c>
      <c r="C117" s="40">
        <v>3.2</v>
      </c>
      <c r="D117" s="40">
        <v>1.0363637996812054</v>
      </c>
      <c r="F117" s="40">
        <v>3.2</v>
      </c>
      <c r="G117" s="40">
        <v>0.97678594120060724</v>
      </c>
      <c r="I117" s="40">
        <v>3.2</v>
      </c>
      <c r="J117" s="40">
        <v>1.0076643126318809</v>
      </c>
      <c r="L117" s="40">
        <v>3.2</v>
      </c>
      <c r="M117" s="40">
        <v>0.97678594120060724</v>
      </c>
      <c r="O117" s="40">
        <v>3.2</v>
      </c>
      <c r="P117" s="40">
        <v>1.9052537260358209</v>
      </c>
    </row>
    <row r="118" spans="2:16" x14ac:dyDescent="0.3">
      <c r="B118" s="41">
        <v>43731</v>
      </c>
      <c r="C118" s="40">
        <v>2.8</v>
      </c>
      <c r="D118" s="40">
        <v>0.49975610939878889</v>
      </c>
      <c r="F118" s="40">
        <v>2.8</v>
      </c>
      <c r="G118" s="40">
        <v>0.39911242725351298</v>
      </c>
      <c r="I118" s="40">
        <v>2.8</v>
      </c>
      <c r="J118" s="40">
        <v>0.68894519064213655</v>
      </c>
      <c r="L118" s="40">
        <v>2.8</v>
      </c>
      <c r="M118" s="40">
        <v>0.66693737841652467</v>
      </c>
      <c r="O118" s="40">
        <v>2.8</v>
      </c>
      <c r="P118" s="40">
        <v>1.4312438073907567</v>
      </c>
    </row>
    <row r="119" spans="2:16" x14ac:dyDescent="0.3">
      <c r="B119" s="41">
        <v>43732</v>
      </c>
      <c r="C119" s="40">
        <v>2.6</v>
      </c>
      <c r="D119" s="40">
        <v>2.3947002189722064</v>
      </c>
      <c r="F119" s="40">
        <v>2.6</v>
      </c>
      <c r="G119" s="40">
        <v>2.9241741285098986</v>
      </c>
      <c r="I119" s="40">
        <v>2.6</v>
      </c>
      <c r="J119" s="40">
        <v>2.9241741285098986</v>
      </c>
      <c r="L119" s="40">
        <v>2.6</v>
      </c>
      <c r="M119" s="40">
        <v>1.0908020124021587</v>
      </c>
      <c r="O119" s="40">
        <v>2.6</v>
      </c>
      <c r="P119" s="40">
        <v>0.87893149464625997</v>
      </c>
    </row>
    <row r="120" spans="2:16" x14ac:dyDescent="0.3">
      <c r="B120" s="41">
        <v>43733</v>
      </c>
      <c r="C120" s="40">
        <v>2.6</v>
      </c>
      <c r="D120" s="40">
        <v>1.8801825357823343</v>
      </c>
      <c r="F120" s="40">
        <v>2.6</v>
      </c>
      <c r="G120" s="40">
        <v>2.6367002507992381</v>
      </c>
      <c r="I120" s="40">
        <v>2.6</v>
      </c>
      <c r="J120" s="40">
        <v>3.03813055147261</v>
      </c>
      <c r="L120" s="40">
        <v>2.6</v>
      </c>
      <c r="M120" s="40">
        <v>1.9670715174729476</v>
      </c>
      <c r="O120" s="40">
        <v>2.6</v>
      </c>
      <c r="P120" s="40">
        <v>2.0133282500213152</v>
      </c>
    </row>
    <row r="121" spans="2:16" x14ac:dyDescent="0.3">
      <c r="B121" s="41">
        <v>43734</v>
      </c>
      <c r="C121" s="40">
        <v>2.6</v>
      </c>
      <c r="D121" s="40">
        <v>2.0118060664485902</v>
      </c>
      <c r="F121" s="40">
        <v>2.6</v>
      </c>
      <c r="G121" s="40">
        <v>2.1983816898274502</v>
      </c>
      <c r="I121" s="40">
        <v>2.6</v>
      </c>
      <c r="J121" s="40">
        <v>2.4817286394768412</v>
      </c>
      <c r="L121" s="40">
        <v>2.6</v>
      </c>
      <c r="M121" s="40">
        <v>2.1983816898274502</v>
      </c>
      <c r="O121" s="40">
        <v>2.6</v>
      </c>
      <c r="P121" s="40">
        <v>2.4531793359708347</v>
      </c>
    </row>
    <row r="122" spans="2:16" x14ac:dyDescent="0.3">
      <c r="B122" s="41">
        <v>43735</v>
      </c>
      <c r="C122" s="40">
        <v>3.2</v>
      </c>
      <c r="D122" s="40">
        <v>1.8415575603641938</v>
      </c>
      <c r="F122" s="40">
        <v>3.2</v>
      </c>
      <c r="G122" s="40">
        <v>1.3339352819448824</v>
      </c>
      <c r="I122" s="40">
        <v>3.2</v>
      </c>
      <c r="J122" s="40">
        <v>2.4529701261814418</v>
      </c>
      <c r="L122" s="40">
        <v>3.2</v>
      </c>
      <c r="M122" s="40">
        <v>1.9423567173127914</v>
      </c>
      <c r="O122" s="40">
        <v>3.2</v>
      </c>
      <c r="P122" s="40">
        <v>1.9150753298296481</v>
      </c>
    </row>
    <row r="123" spans="2:16" x14ac:dyDescent="0.3">
      <c r="B123" s="41">
        <v>43736</v>
      </c>
      <c r="C123" s="40">
        <v>2.7</v>
      </c>
      <c r="D123" s="40">
        <v>2.373105243131846</v>
      </c>
      <c r="F123" s="40">
        <v>2.7</v>
      </c>
      <c r="G123" s="40">
        <v>2.0161562724024762</v>
      </c>
      <c r="I123" s="40">
        <v>2.7</v>
      </c>
      <c r="J123" s="40">
        <v>2.0512149224787071</v>
      </c>
      <c r="L123" s="40">
        <v>2.7</v>
      </c>
      <c r="M123" s="40">
        <v>1.6896391351925142</v>
      </c>
      <c r="O123" s="40">
        <v>2.7</v>
      </c>
      <c r="P123" s="40">
        <v>1.4419799663517092</v>
      </c>
    </row>
    <row r="124" spans="2:16" x14ac:dyDescent="0.3">
      <c r="B124" s="41">
        <v>43737</v>
      </c>
      <c r="C124" s="40">
        <v>3.5</v>
      </c>
      <c r="D124" s="40">
        <v>1.868924290934749</v>
      </c>
      <c r="F124" s="40">
        <v>3.5</v>
      </c>
      <c r="G124" s="40">
        <v>2.9614997994765391</v>
      </c>
      <c r="I124" s="40">
        <v>3.5</v>
      </c>
      <c r="J124" s="40">
        <v>1.423476289405553</v>
      </c>
      <c r="L124" s="40">
        <v>3.5</v>
      </c>
      <c r="M124" s="40">
        <v>1.7257650856009563</v>
      </c>
      <c r="O124" s="40">
        <v>3.5</v>
      </c>
      <c r="P124" s="40">
        <v>1.423476289405553</v>
      </c>
    </row>
    <row r="125" spans="2:16" x14ac:dyDescent="0.3">
      <c r="B125" s="41">
        <v>43738</v>
      </c>
      <c r="C125" s="40">
        <v>2.4</v>
      </c>
      <c r="D125" s="40">
        <v>1.61484081411739</v>
      </c>
      <c r="F125" s="40">
        <v>2.4</v>
      </c>
      <c r="G125" s="40">
        <v>1.1864787503228138</v>
      </c>
      <c r="I125" s="40">
        <v>2.4</v>
      </c>
      <c r="J125" s="40">
        <v>1.1864787503228138</v>
      </c>
      <c r="L125" s="40">
        <v>2.4</v>
      </c>
      <c r="M125" s="40">
        <v>1.1864787503228138</v>
      </c>
      <c r="O125" s="40">
        <v>2.4</v>
      </c>
      <c r="P125" s="40">
        <v>1.1864787503228138</v>
      </c>
    </row>
    <row r="126" spans="2:16" x14ac:dyDescent="0.3">
      <c r="B126" s="41">
        <v>43739</v>
      </c>
      <c r="C126" s="40">
        <v>3.3</v>
      </c>
      <c r="D126" s="40">
        <v>2.0015883608264295</v>
      </c>
      <c r="F126" s="40">
        <v>3.3</v>
      </c>
      <c r="G126" s="40">
        <v>1.4706019066539102</v>
      </c>
      <c r="I126" s="40">
        <v>3.3</v>
      </c>
      <c r="J126" s="40">
        <v>0.91938163958769892</v>
      </c>
      <c r="L126" s="40">
        <v>3.3</v>
      </c>
      <c r="M126" s="40">
        <v>0.91938163958769892</v>
      </c>
      <c r="O126" s="40">
        <v>3.3</v>
      </c>
      <c r="P126" s="40">
        <v>0.91938163958769892</v>
      </c>
    </row>
    <row r="127" spans="2:16" x14ac:dyDescent="0.3">
      <c r="B127" s="41">
        <v>43740</v>
      </c>
      <c r="C127" s="40">
        <v>3.3</v>
      </c>
      <c r="D127" s="40">
        <v>1.7474607589459781</v>
      </c>
      <c r="F127" s="40">
        <v>3.3</v>
      </c>
      <c r="G127" s="40">
        <v>1.6768115627787639</v>
      </c>
      <c r="I127" s="40">
        <v>3.3</v>
      </c>
      <c r="J127" s="40">
        <v>1.2432727436742841</v>
      </c>
      <c r="L127" s="40">
        <v>3.3</v>
      </c>
      <c r="M127" s="40">
        <v>0.41841663774462562</v>
      </c>
      <c r="O127" s="40">
        <v>3.3</v>
      </c>
      <c r="P127" s="40">
        <v>0.41841663774462562</v>
      </c>
    </row>
    <row r="128" spans="2:16" x14ac:dyDescent="0.3">
      <c r="B128" s="41">
        <v>43741</v>
      </c>
      <c r="C128" s="40">
        <v>3.4</v>
      </c>
      <c r="D128" s="40">
        <v>0.54647704933541386</v>
      </c>
      <c r="F128" s="40">
        <v>3.4</v>
      </c>
      <c r="G128" s="40">
        <v>0.83957342719657968</v>
      </c>
      <c r="I128" s="40">
        <v>3.4</v>
      </c>
      <c r="J128" s="40">
        <v>0.92599170512111506</v>
      </c>
      <c r="L128" s="40">
        <v>3.4</v>
      </c>
      <c r="M128" s="40">
        <v>0.83957342719657968</v>
      </c>
      <c r="O128" s="40">
        <v>3.4</v>
      </c>
      <c r="P128" s="40">
        <v>1.4223082146942601</v>
      </c>
    </row>
    <row r="129" spans="2:16" x14ac:dyDescent="0.3">
      <c r="B129" s="41">
        <v>43742</v>
      </c>
      <c r="C129" s="40">
        <v>3</v>
      </c>
      <c r="D129" s="40">
        <v>1.09641878022029</v>
      </c>
      <c r="F129" s="40">
        <v>3</v>
      </c>
      <c r="G129" s="40">
        <v>1.3511821369327297</v>
      </c>
      <c r="I129" s="40">
        <v>3</v>
      </c>
      <c r="J129" s="40">
        <v>1.3266794857880584</v>
      </c>
      <c r="L129" s="40">
        <v>3</v>
      </c>
      <c r="M129" s="40">
        <v>1.3511821369327297</v>
      </c>
      <c r="O129" s="40">
        <v>3</v>
      </c>
      <c r="P129" s="40">
        <v>1.0929434103481814</v>
      </c>
    </row>
    <row r="130" spans="2:16" x14ac:dyDescent="0.3">
      <c r="B130" s="41">
        <v>43743</v>
      </c>
      <c r="C130" s="40">
        <v>3.3</v>
      </c>
      <c r="D130" s="40">
        <v>1.3619770028213634</v>
      </c>
      <c r="F130" s="40">
        <v>3.3</v>
      </c>
      <c r="G130" s="40">
        <v>0.96276337032640091</v>
      </c>
      <c r="I130" s="40">
        <v>3.3</v>
      </c>
      <c r="J130" s="40">
        <v>1.1661913309282745</v>
      </c>
      <c r="L130" s="40">
        <v>3.3</v>
      </c>
      <c r="M130" s="40">
        <v>0.89865324026413518</v>
      </c>
      <c r="O130" s="40">
        <v>3.3</v>
      </c>
      <c r="P130" s="40">
        <v>1.2308532950678701</v>
      </c>
    </row>
    <row r="131" spans="2:16" x14ac:dyDescent="0.3">
      <c r="B131" s="41">
        <v>43744</v>
      </c>
      <c r="C131" s="40">
        <v>2</v>
      </c>
      <c r="D131" s="40">
        <v>0.90377531202258654</v>
      </c>
      <c r="F131" s="40">
        <v>2</v>
      </c>
      <c r="G131" s="40">
        <v>0.95096469611076517</v>
      </c>
      <c r="I131" s="40">
        <v>2</v>
      </c>
      <c r="J131" s="40">
        <v>0.95096469611076517</v>
      </c>
      <c r="L131" s="40">
        <v>2</v>
      </c>
      <c r="M131" s="40">
        <v>0.94766912696309569</v>
      </c>
      <c r="O131" s="40">
        <v>2</v>
      </c>
      <c r="P131" s="40">
        <v>0.8437202660840275</v>
      </c>
    </row>
    <row r="132" spans="2:16" x14ac:dyDescent="0.3">
      <c r="B132" s="41">
        <v>43745</v>
      </c>
      <c r="C132" s="40">
        <v>3.4</v>
      </c>
      <c r="D132" s="40">
        <v>1.2846428366812703</v>
      </c>
      <c r="F132" s="40">
        <v>3.4</v>
      </c>
      <c r="G132" s="40">
        <v>0.3626275030563319</v>
      </c>
      <c r="I132" s="40">
        <v>3.4</v>
      </c>
      <c r="J132" s="40">
        <v>1.0389751573855184</v>
      </c>
      <c r="L132" s="40">
        <v>3.4</v>
      </c>
      <c r="M132" s="40">
        <v>0.3626275030563319</v>
      </c>
      <c r="O132" s="40">
        <v>3.4</v>
      </c>
      <c r="P132" s="40">
        <v>1.7275085195958764</v>
      </c>
    </row>
    <row r="133" spans="2:16" x14ac:dyDescent="0.3">
      <c r="B133" s="41">
        <v>43746</v>
      </c>
      <c r="C133" s="40">
        <v>3.3</v>
      </c>
      <c r="D133" s="40">
        <v>1.5942247703167705</v>
      </c>
      <c r="F133" s="40">
        <v>3.3</v>
      </c>
      <c r="G133" s="40">
        <v>1.5361078145242781</v>
      </c>
      <c r="I133" s="40">
        <v>3.3</v>
      </c>
      <c r="J133" s="40">
        <v>1.2812250251063091</v>
      </c>
      <c r="L133" s="40">
        <v>3.3</v>
      </c>
      <c r="M133" s="40">
        <v>1.5361078145242781</v>
      </c>
      <c r="O133" s="40">
        <v>3.3</v>
      </c>
      <c r="P133" s="40">
        <v>1.7627182786643492</v>
      </c>
    </row>
    <row r="134" spans="2:16" x14ac:dyDescent="0.3">
      <c r="B134" s="41">
        <v>43747</v>
      </c>
      <c r="C134" s="40">
        <v>2.2000000000000002</v>
      </c>
      <c r="D134" s="40">
        <v>1.6095420871849622</v>
      </c>
      <c r="F134" s="40">
        <v>2.2000000000000002</v>
      </c>
      <c r="G134" s="40">
        <v>1.6095420871849622</v>
      </c>
      <c r="I134" s="40">
        <v>2.2000000000000002</v>
      </c>
      <c r="J134" s="40">
        <v>1.2026888801169431</v>
      </c>
      <c r="L134" s="40">
        <v>2.2000000000000002</v>
      </c>
      <c r="M134" s="40">
        <v>1.4984611147327151</v>
      </c>
      <c r="O134" s="40">
        <v>2.2000000000000002</v>
      </c>
      <c r="P134" s="40">
        <v>1.7725160044969761</v>
      </c>
    </row>
    <row r="135" spans="2:16" x14ac:dyDescent="0.3">
      <c r="B135" s="41">
        <v>43748</v>
      </c>
      <c r="C135" s="40">
        <v>2.2000000000000002</v>
      </c>
      <c r="D135" s="40">
        <v>1.2439247008039922</v>
      </c>
      <c r="F135" s="40">
        <v>2.2000000000000002</v>
      </c>
      <c r="G135" s="40">
        <v>1.3505160394054669</v>
      </c>
      <c r="I135" s="40">
        <v>2.2000000000000002</v>
      </c>
      <c r="J135" s="40">
        <v>0.94916163834134726</v>
      </c>
      <c r="L135" s="40">
        <v>2.2000000000000002</v>
      </c>
      <c r="M135" s="40">
        <v>1.2044101014612596</v>
      </c>
      <c r="O135" s="40">
        <v>2.2000000000000002</v>
      </c>
      <c r="P135" s="40">
        <v>1.3508583265759702</v>
      </c>
    </row>
    <row r="136" spans="2:16" x14ac:dyDescent="0.3">
      <c r="B136" s="41">
        <v>43749</v>
      </c>
      <c r="C136" s="40">
        <v>2.2000000000000002</v>
      </c>
      <c r="D136" s="40">
        <v>1.20419307882661</v>
      </c>
      <c r="F136" s="40">
        <v>2.2000000000000002</v>
      </c>
      <c r="G136" s="40">
        <v>1.20419307882661</v>
      </c>
      <c r="I136" s="40">
        <v>2.2000000000000002</v>
      </c>
      <c r="J136" s="40">
        <v>1.20419307882661</v>
      </c>
      <c r="L136" s="40">
        <v>2.2000000000000002</v>
      </c>
      <c r="M136" s="40">
        <v>1.20419307882661</v>
      </c>
      <c r="O136" s="40">
        <v>2.2000000000000002</v>
      </c>
      <c r="P136" s="40">
        <v>1.3205058943158434</v>
      </c>
    </row>
    <row r="137" spans="2:16" x14ac:dyDescent="0.3">
      <c r="B137" s="41">
        <v>43750</v>
      </c>
      <c r="C137" s="40">
        <v>2.8</v>
      </c>
      <c r="D137" s="40">
        <v>1.1403033860228362</v>
      </c>
      <c r="F137" s="40">
        <v>2.8</v>
      </c>
      <c r="G137" s="40">
        <v>1.1028580970225079</v>
      </c>
      <c r="I137" s="40">
        <v>2.8</v>
      </c>
      <c r="J137" s="40">
        <v>1.1028580970225079</v>
      </c>
      <c r="L137" s="40">
        <v>2.8</v>
      </c>
      <c r="M137" s="40">
        <v>1.1028580970225079</v>
      </c>
      <c r="O137" s="40">
        <v>2.8</v>
      </c>
      <c r="P137" s="40">
        <v>0.79178911571133492</v>
      </c>
    </row>
    <row r="138" spans="2:16" x14ac:dyDescent="0.3">
      <c r="B138" s="41">
        <v>43751</v>
      </c>
      <c r="C138" s="40">
        <v>3.2</v>
      </c>
      <c r="D138" s="40">
        <v>1.3444217977696853</v>
      </c>
      <c r="F138" s="40">
        <v>3.2</v>
      </c>
      <c r="G138" s="40">
        <v>1.3444217977696853</v>
      </c>
      <c r="I138" s="40">
        <v>3.2</v>
      </c>
      <c r="J138" s="40">
        <v>1.4483409361769219</v>
      </c>
      <c r="L138" s="40">
        <v>3.2</v>
      </c>
      <c r="M138" s="40">
        <v>1.4483409361769219</v>
      </c>
      <c r="O138" s="40">
        <v>3.2</v>
      </c>
      <c r="P138" s="40">
        <v>1.2006597967187411</v>
      </c>
    </row>
    <row r="139" spans="2:16" x14ac:dyDescent="0.3">
      <c r="B139" s="41">
        <v>43752</v>
      </c>
      <c r="C139" s="40">
        <v>2.7</v>
      </c>
      <c r="D139" s="40">
        <v>1.6434854567927888</v>
      </c>
      <c r="F139" s="40">
        <v>2.7</v>
      </c>
      <c r="G139" s="40">
        <v>1.5117472693282896</v>
      </c>
      <c r="I139" s="40">
        <v>2.7</v>
      </c>
      <c r="J139" s="40">
        <v>1.6434854567927888</v>
      </c>
      <c r="L139" s="40">
        <v>2.7</v>
      </c>
      <c r="M139" s="40">
        <v>1.6089071252679841</v>
      </c>
      <c r="O139" s="40">
        <v>2.7</v>
      </c>
      <c r="P139" s="40">
        <v>1.3734812882119556</v>
      </c>
    </row>
    <row r="140" spans="2:16" x14ac:dyDescent="0.3">
      <c r="B140" s="41">
        <v>43753</v>
      </c>
      <c r="C140" s="40">
        <v>2.4</v>
      </c>
      <c r="D140" s="40">
        <v>1.517412048975477</v>
      </c>
      <c r="F140" s="40">
        <v>2.4</v>
      </c>
      <c r="G140" s="40">
        <v>1.3947355361279385</v>
      </c>
      <c r="I140" s="40">
        <v>2.4</v>
      </c>
      <c r="J140" s="40">
        <v>1.4343246567989942</v>
      </c>
      <c r="L140" s="40">
        <v>2.4</v>
      </c>
      <c r="M140" s="40">
        <v>1.517412048975477</v>
      </c>
      <c r="O140" s="40">
        <v>2.4</v>
      </c>
      <c r="P140" s="40">
        <v>1.4331425394825488</v>
      </c>
    </row>
    <row r="141" spans="2:16" x14ac:dyDescent="0.3">
      <c r="B141" s="41">
        <v>43754</v>
      </c>
      <c r="C141" s="40">
        <v>2.1</v>
      </c>
      <c r="D141" s="40">
        <v>1.0424961153734895</v>
      </c>
      <c r="F141" s="40">
        <v>2.1</v>
      </c>
      <c r="G141" s="40">
        <v>1.2553632423706846</v>
      </c>
      <c r="I141" s="40">
        <v>2.1</v>
      </c>
      <c r="J141" s="40">
        <v>1.3456057571758271</v>
      </c>
      <c r="L141" s="40">
        <v>2.1</v>
      </c>
      <c r="M141" s="40">
        <v>1.2553632423706846</v>
      </c>
      <c r="O141" s="40">
        <v>2.1</v>
      </c>
      <c r="P141" s="40">
        <v>1.3420255369905281</v>
      </c>
    </row>
    <row r="142" spans="2:16" x14ac:dyDescent="0.3">
      <c r="B142" s="41">
        <v>43755</v>
      </c>
      <c r="C142" s="40">
        <v>2.8</v>
      </c>
      <c r="D142" s="40">
        <v>1.1523795118276849</v>
      </c>
      <c r="F142" s="40">
        <v>2.8</v>
      </c>
      <c r="G142" s="40">
        <v>1.3223721660017247</v>
      </c>
      <c r="I142" s="40">
        <v>2.8</v>
      </c>
      <c r="J142" s="40">
        <v>1.4862723587218947</v>
      </c>
      <c r="L142" s="40">
        <v>2.8</v>
      </c>
      <c r="M142" s="40">
        <v>1.2638557511455006</v>
      </c>
      <c r="O142" s="40">
        <v>2.8</v>
      </c>
      <c r="P142" s="40">
        <v>1.7244654969853439</v>
      </c>
    </row>
    <row r="143" spans="2:16" x14ac:dyDescent="0.3">
      <c r="B143" s="41">
        <v>43756</v>
      </c>
      <c r="C143" s="40">
        <v>2.5</v>
      </c>
      <c r="D143" s="40">
        <v>0.90347823558185236</v>
      </c>
      <c r="F143" s="40">
        <v>2.5</v>
      </c>
      <c r="G143" s="40">
        <v>1.5619318080437605</v>
      </c>
      <c r="I143" s="40">
        <v>2.5</v>
      </c>
      <c r="J143" s="40">
        <v>1.5619318080437605</v>
      </c>
      <c r="L143" s="40">
        <v>2.5</v>
      </c>
      <c r="M143" s="40">
        <v>1.1807998750684228</v>
      </c>
      <c r="O143" s="40">
        <v>2.5</v>
      </c>
      <c r="P143" s="40">
        <v>1.5747917315271822</v>
      </c>
    </row>
    <row r="144" spans="2:16" x14ac:dyDescent="0.3">
      <c r="B144" s="41">
        <v>43757</v>
      </c>
      <c r="C144" s="40">
        <v>2.2000000000000002</v>
      </c>
      <c r="D144" s="40">
        <v>1.0693632724640942</v>
      </c>
      <c r="F144" s="40">
        <v>2.2000000000000002</v>
      </c>
      <c r="G144" s="40">
        <v>0.90940754898995424</v>
      </c>
      <c r="I144" s="40">
        <v>2.2000000000000002</v>
      </c>
      <c r="J144" s="40">
        <v>1.5150422424141723</v>
      </c>
      <c r="L144" s="40">
        <v>2.2000000000000002</v>
      </c>
      <c r="M144" s="40">
        <v>1.0693632724640942</v>
      </c>
      <c r="O144" s="40">
        <v>2.2000000000000002</v>
      </c>
      <c r="P144" s="40">
        <v>1.0693632724640942</v>
      </c>
    </row>
    <row r="145" spans="2:16" x14ac:dyDescent="0.3">
      <c r="B145" s="41">
        <v>43758</v>
      </c>
      <c r="C145" s="40">
        <v>2.2000000000000002</v>
      </c>
      <c r="D145" s="40">
        <v>3.8979133480954862</v>
      </c>
      <c r="F145" s="40">
        <v>2.2000000000000002</v>
      </c>
      <c r="G145" s="40">
        <v>2.9738961178959076</v>
      </c>
      <c r="I145" s="40">
        <v>2.2000000000000002</v>
      </c>
      <c r="J145" s="40">
        <v>1.6144498016018622</v>
      </c>
      <c r="L145" s="40">
        <v>2.2000000000000002</v>
      </c>
      <c r="M145" s="40">
        <v>2.9738961178959076</v>
      </c>
      <c r="O145" s="40">
        <v>2.2000000000000002</v>
      </c>
      <c r="P145" s="40">
        <v>2.9738961178959076</v>
      </c>
    </row>
    <row r="146" spans="2:16" x14ac:dyDescent="0.3">
      <c r="B146" s="41">
        <v>43759</v>
      </c>
      <c r="C146" s="40">
        <v>1.9</v>
      </c>
      <c r="D146" s="40">
        <v>1.3604281825194233</v>
      </c>
      <c r="F146" s="40">
        <v>1.9</v>
      </c>
      <c r="G146" s="40">
        <v>3.1321225854372763</v>
      </c>
      <c r="I146" s="40">
        <v>1.9</v>
      </c>
      <c r="J146" s="40">
        <v>1.2220746689875153</v>
      </c>
      <c r="L146" s="40">
        <v>1.9</v>
      </c>
      <c r="M146" s="40">
        <v>3.0823849052477277</v>
      </c>
      <c r="O146" s="40">
        <v>1.9</v>
      </c>
      <c r="P146" s="40">
        <v>3.0823849052477277</v>
      </c>
    </row>
    <row r="147" spans="2:16" x14ac:dyDescent="0.3">
      <c r="B147" s="41">
        <v>43760</v>
      </c>
      <c r="C147" s="40">
        <v>2.2000000000000002</v>
      </c>
      <c r="D147" s="40">
        <v>1.29652821291769</v>
      </c>
      <c r="F147" s="40">
        <v>2.2000000000000002</v>
      </c>
      <c r="G147" s="40">
        <v>1.5268793485723069</v>
      </c>
      <c r="I147" s="40">
        <v>2.2000000000000002</v>
      </c>
      <c r="J147" s="40">
        <v>0.98463432722534205</v>
      </c>
      <c r="L147" s="40">
        <v>2.2000000000000002</v>
      </c>
      <c r="M147" s="40">
        <v>2.6018974771775696</v>
      </c>
      <c r="O147" s="40">
        <v>2.2000000000000002</v>
      </c>
      <c r="P147" s="40">
        <v>2.6018974771775696</v>
      </c>
    </row>
    <row r="148" spans="2:16" x14ac:dyDescent="0.3">
      <c r="B148" s="41">
        <v>43761</v>
      </c>
      <c r="C148" s="40">
        <v>2.8</v>
      </c>
      <c r="D148" s="40">
        <v>1.184597632560149</v>
      </c>
      <c r="F148" s="40">
        <v>2.8</v>
      </c>
      <c r="G148" s="40">
        <v>1.2908079252234486</v>
      </c>
      <c r="I148" s="40">
        <v>2.8</v>
      </c>
      <c r="J148" s="40">
        <v>0.95915020356375491</v>
      </c>
      <c r="L148" s="40">
        <v>2.8</v>
      </c>
      <c r="M148" s="40">
        <v>1.9333318236263934</v>
      </c>
      <c r="O148" s="40">
        <v>2.8</v>
      </c>
      <c r="P148" s="40">
        <v>2.5956855953610165</v>
      </c>
    </row>
    <row r="149" spans="2:16" x14ac:dyDescent="0.3">
      <c r="B149" s="41">
        <v>43762</v>
      </c>
      <c r="C149" s="40">
        <v>2</v>
      </c>
      <c r="D149" s="40">
        <v>1.1213109245477482</v>
      </c>
      <c r="F149" s="40">
        <v>2</v>
      </c>
      <c r="G149" s="40">
        <v>0.89570758180039356</v>
      </c>
      <c r="I149" s="40">
        <v>2</v>
      </c>
      <c r="J149" s="40">
        <v>0.89570758180039356</v>
      </c>
      <c r="L149" s="40">
        <v>2</v>
      </c>
      <c r="M149" s="40">
        <v>0.89570758180039356</v>
      </c>
      <c r="O149" s="40">
        <v>2</v>
      </c>
      <c r="P149" s="40">
        <v>1.6534793559112939</v>
      </c>
    </row>
    <row r="150" spans="2:16" x14ac:dyDescent="0.3">
      <c r="B150" s="41">
        <v>43763</v>
      </c>
      <c r="C150" s="40">
        <v>2.4</v>
      </c>
      <c r="D150" s="40">
        <v>1.2124791688799537</v>
      </c>
      <c r="F150" s="40">
        <v>2.4</v>
      </c>
      <c r="G150" s="40">
        <v>1.603588500600011</v>
      </c>
      <c r="I150" s="40">
        <v>2.4</v>
      </c>
      <c r="J150" s="40">
        <v>1.4355007719774411</v>
      </c>
      <c r="L150" s="40">
        <v>2.4</v>
      </c>
      <c r="M150" s="40">
        <v>1.4355007719774411</v>
      </c>
      <c r="O150" s="40">
        <v>2.4</v>
      </c>
      <c r="P150" s="40">
        <v>1.5169855607333109</v>
      </c>
    </row>
    <row r="151" spans="2:16" x14ac:dyDescent="0.3">
      <c r="B151" s="41">
        <v>43764</v>
      </c>
      <c r="C151" s="40">
        <v>3.2</v>
      </c>
      <c r="D151" s="40">
        <v>1.1931064255639219</v>
      </c>
      <c r="F151" s="40">
        <v>3.2</v>
      </c>
      <c r="G151" s="40">
        <v>1.3066499594079715</v>
      </c>
      <c r="I151" s="40">
        <v>3.2</v>
      </c>
      <c r="J151" s="40">
        <v>0.98043231937075337</v>
      </c>
      <c r="L151" s="40">
        <v>3.2</v>
      </c>
      <c r="M151" s="40">
        <v>0.95211141596132864</v>
      </c>
      <c r="O151" s="40">
        <v>3.2</v>
      </c>
      <c r="P151" s="40">
        <v>0.89708894173840015</v>
      </c>
    </row>
    <row r="152" spans="2:16" x14ac:dyDescent="0.3">
      <c r="B152" s="41">
        <v>43765</v>
      </c>
      <c r="C152" s="40">
        <v>3</v>
      </c>
      <c r="D152" s="40">
        <v>0.91640309288788302</v>
      </c>
      <c r="F152" s="40">
        <v>3</v>
      </c>
      <c r="G152" s="40">
        <v>0.91640309288788302</v>
      </c>
      <c r="I152" s="40">
        <v>3</v>
      </c>
      <c r="J152" s="40">
        <v>0.88347015097660542</v>
      </c>
      <c r="L152" s="40">
        <v>3</v>
      </c>
      <c r="M152" s="40">
        <v>1.047334444033402</v>
      </c>
      <c r="O152" s="40">
        <v>3</v>
      </c>
      <c r="P152" s="40">
        <v>0.74592881189149218</v>
      </c>
    </row>
    <row r="153" spans="2:16" x14ac:dyDescent="0.3">
      <c r="B153" s="41">
        <v>43766</v>
      </c>
      <c r="C153" s="40">
        <v>4.0999999999999996</v>
      </c>
      <c r="D153" s="40">
        <v>1.1764429540679433</v>
      </c>
      <c r="F153" s="40">
        <v>4.0999999999999996</v>
      </c>
      <c r="G153" s="40">
        <v>1.3885293173901176</v>
      </c>
      <c r="I153" s="40">
        <v>4.0999999999999996</v>
      </c>
      <c r="J153" s="40">
        <v>0.70628398926875335</v>
      </c>
      <c r="L153" s="40">
        <v>4.0999999999999996</v>
      </c>
      <c r="M153" s="40">
        <v>1.3885293173901176</v>
      </c>
      <c r="O153" s="40">
        <v>4.0999999999999996</v>
      </c>
      <c r="P153" s="40">
        <v>1.4321107824932677</v>
      </c>
    </row>
    <row r="154" spans="2:16" x14ac:dyDescent="0.3">
      <c r="B154" s="41">
        <v>43767</v>
      </c>
      <c r="C154" s="40">
        <v>2.5</v>
      </c>
      <c r="D154" s="40">
        <v>0.92679448911940143</v>
      </c>
      <c r="F154" s="40">
        <v>2.5</v>
      </c>
      <c r="G154" s="40">
        <v>0.81852363967280295</v>
      </c>
      <c r="I154" s="40">
        <v>2.5</v>
      </c>
      <c r="J154" s="40">
        <v>0.81852363967280295</v>
      </c>
      <c r="L154" s="40">
        <v>2.5</v>
      </c>
      <c r="M154" s="40">
        <v>1.0334883736523219</v>
      </c>
      <c r="O154" s="40">
        <v>2.5</v>
      </c>
      <c r="P154" s="40">
        <v>0.91463535264678164</v>
      </c>
    </row>
    <row r="155" spans="2:16" x14ac:dyDescent="0.3">
      <c r="B155" s="41">
        <v>43768</v>
      </c>
      <c r="C155" s="40">
        <v>2.2000000000000002</v>
      </c>
      <c r="D155" s="40">
        <v>1.4538214070281965</v>
      </c>
      <c r="F155" s="40">
        <v>2.2000000000000002</v>
      </c>
      <c r="G155" s="40">
        <v>1.5215106823572171</v>
      </c>
      <c r="I155" s="40">
        <v>2.2000000000000002</v>
      </c>
      <c r="J155" s="40">
        <v>1.5215106823572171</v>
      </c>
      <c r="L155" s="40">
        <v>2.2000000000000002</v>
      </c>
      <c r="M155" s="40">
        <v>1.125813835063749</v>
      </c>
      <c r="O155" s="40">
        <v>2.2000000000000002</v>
      </c>
      <c r="P155" s="40">
        <v>1.5180393797200209</v>
      </c>
    </row>
    <row r="156" spans="2:16" x14ac:dyDescent="0.3">
      <c r="B156" s="41">
        <v>43769</v>
      </c>
      <c r="C156" s="40">
        <v>1.8</v>
      </c>
      <c r="D156" s="40">
        <v>2.5620372233219495</v>
      </c>
      <c r="F156" s="40">
        <v>1.8</v>
      </c>
      <c r="G156" s="40">
        <v>1.3185556208014426</v>
      </c>
      <c r="I156" s="40">
        <v>1.8</v>
      </c>
      <c r="J156" s="40">
        <v>0.90496341176612671</v>
      </c>
      <c r="L156" s="40">
        <v>1.8</v>
      </c>
      <c r="M156" s="40">
        <v>1.1537101796210973</v>
      </c>
      <c r="O156" s="40">
        <v>1.8</v>
      </c>
      <c r="P156" s="40">
        <v>0.900971283525833</v>
      </c>
    </row>
    <row r="157" spans="2:16" x14ac:dyDescent="0.3">
      <c r="B157" s="41">
        <v>43770</v>
      </c>
      <c r="C157" s="40">
        <v>2.8</v>
      </c>
      <c r="D157" s="40">
        <v>1.179194728413655</v>
      </c>
      <c r="F157" s="40">
        <v>2.8</v>
      </c>
      <c r="G157" s="40">
        <v>1.2370918569252196</v>
      </c>
      <c r="I157" s="40">
        <v>2.8</v>
      </c>
      <c r="J157" s="40">
        <v>0.96298336893468295</v>
      </c>
      <c r="L157" s="40">
        <v>2.8</v>
      </c>
      <c r="M157" s="40">
        <v>1.2370918569252196</v>
      </c>
      <c r="O157" s="40">
        <v>2.8</v>
      </c>
      <c r="P157" s="40">
        <v>0.76681908901964646</v>
      </c>
    </row>
    <row r="158" spans="2:16" x14ac:dyDescent="0.3">
      <c r="B158" s="41">
        <v>43771</v>
      </c>
      <c r="C158" s="40">
        <v>2.2999999999999998</v>
      </c>
      <c r="D158" s="40">
        <v>1.389505752988089</v>
      </c>
      <c r="F158" s="40">
        <v>2.2999999999999998</v>
      </c>
      <c r="G158" s="40">
        <v>0.74047939576544108</v>
      </c>
      <c r="I158" s="40">
        <v>2.2999999999999998</v>
      </c>
      <c r="J158" s="40">
        <v>1.6517612681798495</v>
      </c>
      <c r="L158" s="40">
        <v>2.2999999999999998</v>
      </c>
      <c r="M158" s="40">
        <v>1.0119798833426539</v>
      </c>
      <c r="O158" s="40">
        <v>2.2999999999999998</v>
      </c>
      <c r="P158" s="40">
        <v>1.4429107966146626</v>
      </c>
    </row>
    <row r="159" spans="2:16" x14ac:dyDescent="0.3">
      <c r="B159" s="41">
        <v>43772</v>
      </c>
      <c r="C159" s="40">
        <v>2.6</v>
      </c>
      <c r="D159" s="40">
        <v>1.4260826055356401</v>
      </c>
      <c r="F159" s="40">
        <v>2.6</v>
      </c>
      <c r="G159" s="40">
        <v>1.6548154374759187</v>
      </c>
      <c r="I159" s="40">
        <v>2.6</v>
      </c>
      <c r="J159" s="40">
        <v>1.3230170025605299</v>
      </c>
      <c r="L159" s="40">
        <v>2.6</v>
      </c>
      <c r="M159" s="40">
        <v>0.56229245830511354</v>
      </c>
      <c r="O159" s="40">
        <v>2.6</v>
      </c>
      <c r="P159" s="40">
        <v>1.2172952450965526</v>
      </c>
    </row>
    <row r="160" spans="2:16" x14ac:dyDescent="0.3">
      <c r="B160" s="41">
        <v>43773</v>
      </c>
      <c r="C160" s="40">
        <v>3.2</v>
      </c>
      <c r="D160" s="40">
        <v>0.41704996884002998</v>
      </c>
      <c r="F160" s="40">
        <v>3.2</v>
      </c>
      <c r="G160" s="40">
        <v>0.53265866052228572</v>
      </c>
      <c r="I160" s="40">
        <v>3.2</v>
      </c>
      <c r="J160" s="40">
        <v>0.49580801078639958</v>
      </c>
      <c r="L160" s="40">
        <v>3.2</v>
      </c>
      <c r="M160" s="40">
        <v>0.41704996884002998</v>
      </c>
      <c r="O160" s="40">
        <v>3.2</v>
      </c>
      <c r="P160" s="40">
        <v>0.98047023697542346</v>
      </c>
    </row>
    <row r="161" spans="2:16" x14ac:dyDescent="0.3">
      <c r="B161" s="41">
        <v>43774</v>
      </c>
      <c r="C161" s="40">
        <v>2.6</v>
      </c>
      <c r="D161" s="40">
        <v>1.7185863113967415</v>
      </c>
      <c r="F161" s="40">
        <v>2.6</v>
      </c>
      <c r="G161" s="40">
        <v>1.2321716166937127</v>
      </c>
      <c r="I161" s="40">
        <v>2.6</v>
      </c>
      <c r="J161" s="40">
        <v>1.2321716166937127</v>
      </c>
      <c r="L161" s="40">
        <v>2.6</v>
      </c>
      <c r="M161" s="40">
        <v>1.2321716166937127</v>
      </c>
      <c r="O161" s="40">
        <v>2.6</v>
      </c>
      <c r="P161" s="40">
        <v>0.77492088368682421</v>
      </c>
    </row>
    <row r="162" spans="2:16" x14ac:dyDescent="0.3">
      <c r="B162" s="41">
        <v>43775</v>
      </c>
      <c r="C162" s="40">
        <v>2.5</v>
      </c>
      <c r="D162" s="40">
        <v>0.41914482358110677</v>
      </c>
      <c r="F162" s="40">
        <v>2.5</v>
      </c>
      <c r="G162" s="40">
        <v>0.56988428118098133</v>
      </c>
      <c r="I162" s="40">
        <v>2.5</v>
      </c>
      <c r="J162" s="40">
        <v>1.856948263590616</v>
      </c>
      <c r="L162" s="40">
        <v>2.5</v>
      </c>
      <c r="M162" s="40">
        <v>1.856948263590616</v>
      </c>
      <c r="O162" s="40">
        <v>2.5</v>
      </c>
      <c r="P162" s="40">
        <v>1.1011965755509812</v>
      </c>
    </row>
    <row r="163" spans="2:16" x14ac:dyDescent="0.3">
      <c r="B163" s="41">
        <v>43776</v>
      </c>
      <c r="C163" s="40">
        <v>2.9</v>
      </c>
      <c r="D163" s="40">
        <v>1.4817593195166907</v>
      </c>
      <c r="F163" s="40">
        <v>2.9</v>
      </c>
      <c r="G163" s="40">
        <v>1.2347833335010707</v>
      </c>
      <c r="I163" s="40">
        <v>2.9</v>
      </c>
      <c r="J163" s="40">
        <v>1.8167998382338875</v>
      </c>
      <c r="L163" s="40">
        <v>2.9</v>
      </c>
      <c r="M163" s="40">
        <v>1.985688317233494</v>
      </c>
      <c r="O163" s="40">
        <v>2.9</v>
      </c>
      <c r="P163" s="40">
        <v>1.1004113013381092</v>
      </c>
    </row>
    <row r="164" spans="2:16" x14ac:dyDescent="0.3">
      <c r="B164" s="41">
        <v>43777</v>
      </c>
      <c r="C164" s="40">
        <v>1.6</v>
      </c>
      <c r="D164" s="40">
        <v>1.7472336960063397</v>
      </c>
      <c r="F164" s="40">
        <v>1.6</v>
      </c>
      <c r="G164" s="40">
        <v>1.9218622552467417</v>
      </c>
      <c r="I164" s="40">
        <v>1.6</v>
      </c>
      <c r="J164" s="40">
        <v>1.6261098784660606</v>
      </c>
      <c r="L164" s="40">
        <v>1.6</v>
      </c>
      <c r="M164" s="40">
        <v>1.3773663597231789</v>
      </c>
      <c r="O164" s="40">
        <v>1.6</v>
      </c>
      <c r="P164" s="40">
        <v>0.97720528982541455</v>
      </c>
    </row>
    <row r="165" spans="2:16" x14ac:dyDescent="0.3">
      <c r="B165" s="41">
        <v>43778</v>
      </c>
      <c r="C165" s="40">
        <v>2.7</v>
      </c>
      <c r="D165" s="40">
        <v>1.202611760668755</v>
      </c>
      <c r="F165" s="40">
        <v>2.7</v>
      </c>
      <c r="G165" s="40">
        <v>1.7184810074646601</v>
      </c>
      <c r="I165" s="40">
        <v>2.7</v>
      </c>
      <c r="J165" s="40">
        <v>1.6277706393184532</v>
      </c>
      <c r="L165" s="40">
        <v>2.7</v>
      </c>
      <c r="M165" s="40">
        <v>1.7184810074646601</v>
      </c>
      <c r="O165" s="40">
        <v>2.7</v>
      </c>
      <c r="P165" s="40">
        <v>1.7184810074646601</v>
      </c>
    </row>
    <row r="166" spans="2:16" x14ac:dyDescent="0.3">
      <c r="B166" s="41">
        <v>43779</v>
      </c>
      <c r="C166" s="40">
        <v>2.9</v>
      </c>
      <c r="D166" s="40">
        <v>1.2393516847519157</v>
      </c>
      <c r="F166" s="40">
        <v>2.9</v>
      </c>
      <c r="G166" s="40">
        <v>1.0703338874629864</v>
      </c>
      <c r="I166" s="40">
        <v>2.9</v>
      </c>
      <c r="J166" s="40">
        <v>1.4019223462118493</v>
      </c>
      <c r="L166" s="40">
        <v>2.9</v>
      </c>
      <c r="M166" s="40">
        <v>1.4462766114069399</v>
      </c>
      <c r="O166" s="40">
        <v>2.9</v>
      </c>
      <c r="P166" s="40">
        <v>1.4462766114069399</v>
      </c>
    </row>
    <row r="167" spans="2:16" x14ac:dyDescent="0.3">
      <c r="B167" s="41">
        <v>43780</v>
      </c>
      <c r="C167" s="40">
        <v>2.6</v>
      </c>
      <c r="D167" s="40">
        <v>1.2684217003839542</v>
      </c>
      <c r="F167" s="40">
        <v>2.6</v>
      </c>
      <c r="G167" s="40">
        <v>1.2994307257427307</v>
      </c>
      <c r="I167" s="40">
        <v>2.6</v>
      </c>
      <c r="J167" s="40">
        <v>1.2994307257427307</v>
      </c>
      <c r="L167" s="40">
        <v>2.6</v>
      </c>
      <c r="M167" s="40">
        <v>1.1806594161829838</v>
      </c>
      <c r="O167" s="40">
        <v>2.6</v>
      </c>
      <c r="P167" s="40">
        <v>1.1806594161829838</v>
      </c>
    </row>
    <row r="168" spans="2:16" x14ac:dyDescent="0.3">
      <c r="B168" s="41">
        <v>43781</v>
      </c>
      <c r="C168" s="40">
        <v>2.5</v>
      </c>
      <c r="D168" s="40">
        <v>1.6610524820349775</v>
      </c>
      <c r="F168" s="40">
        <v>2.5</v>
      </c>
      <c r="G168" s="40">
        <v>1.6610524820349775</v>
      </c>
      <c r="I168" s="40">
        <v>2.5</v>
      </c>
      <c r="J168" s="40">
        <v>1.3723137655349478</v>
      </c>
      <c r="L168" s="40">
        <v>2.5</v>
      </c>
      <c r="M168" s="40">
        <v>1.4903240050407434</v>
      </c>
      <c r="O168" s="40">
        <v>2.5</v>
      </c>
      <c r="P168" s="40">
        <v>1.085236898132325</v>
      </c>
    </row>
    <row r="169" spans="2:16" x14ac:dyDescent="0.3">
      <c r="B169" s="41">
        <v>43782</v>
      </c>
      <c r="C169" s="40">
        <v>2.6</v>
      </c>
      <c r="D169" s="40">
        <v>1.408805074446186</v>
      </c>
      <c r="F169" s="40">
        <v>2.6</v>
      </c>
      <c r="G169" s="40">
        <v>1.6374416460191998</v>
      </c>
      <c r="I169" s="40">
        <v>2.6</v>
      </c>
      <c r="J169" s="40">
        <v>1.2463682351463126</v>
      </c>
      <c r="L169" s="40">
        <v>2.6</v>
      </c>
      <c r="M169" s="40">
        <v>1.6374416460191998</v>
      </c>
      <c r="O169" s="40">
        <v>2.6</v>
      </c>
      <c r="P169" s="40">
        <v>1.1001534578591918</v>
      </c>
    </row>
    <row r="170" spans="2:16" x14ac:dyDescent="0.3">
      <c r="B170" s="41">
        <v>43783</v>
      </c>
      <c r="C170" s="40">
        <v>1.7</v>
      </c>
      <c r="D170" s="40">
        <v>1.2151455203123527</v>
      </c>
      <c r="F170" s="40">
        <v>1.7</v>
      </c>
      <c r="G170" s="40">
        <v>1.4216241465079775</v>
      </c>
      <c r="I170" s="40">
        <v>1.7</v>
      </c>
      <c r="J170" s="40">
        <v>1.3070896761848783</v>
      </c>
      <c r="L170" s="40">
        <v>1.7</v>
      </c>
      <c r="M170" s="40">
        <v>1.6389535836241584</v>
      </c>
      <c r="O170" s="40">
        <v>1.7</v>
      </c>
      <c r="P170" s="40">
        <v>1.3406670852055194</v>
      </c>
    </row>
    <row r="171" spans="2:16" x14ac:dyDescent="0.3">
      <c r="B171" s="41">
        <v>43784</v>
      </c>
      <c r="C171" s="40">
        <v>1.4</v>
      </c>
      <c r="D171" s="40">
        <v>1.6627684802561205</v>
      </c>
      <c r="F171" s="40">
        <v>1.4</v>
      </c>
      <c r="G171" s="40">
        <v>1.686494031737457</v>
      </c>
      <c r="I171" s="40">
        <v>1.4</v>
      </c>
      <c r="J171" s="40">
        <v>1.3796154840005905</v>
      </c>
      <c r="L171" s="40">
        <v>1.4</v>
      </c>
      <c r="M171" s="40">
        <v>2.1169918667206855</v>
      </c>
      <c r="O171" s="40">
        <v>1.4</v>
      </c>
      <c r="P171" s="40">
        <v>1.419538586523611</v>
      </c>
    </row>
    <row r="172" spans="2:16" x14ac:dyDescent="0.3">
      <c r="B172" s="41">
        <v>43785</v>
      </c>
      <c r="C172" s="40">
        <v>2.6</v>
      </c>
      <c r="D172" s="40">
        <v>1.009821763850707</v>
      </c>
      <c r="F172" s="40">
        <v>2.6</v>
      </c>
      <c r="G172" s="40">
        <v>1.6958746050569959</v>
      </c>
      <c r="I172" s="40">
        <v>2.6</v>
      </c>
      <c r="J172" s="40">
        <v>1.4765071675055863</v>
      </c>
      <c r="L172" s="40">
        <v>2.6</v>
      </c>
      <c r="M172" s="40">
        <v>1.6958746050569959</v>
      </c>
      <c r="O172" s="40">
        <v>2.6</v>
      </c>
      <c r="P172" s="40">
        <v>1.3855186121062122</v>
      </c>
    </row>
    <row r="173" spans="2:16" x14ac:dyDescent="0.3">
      <c r="B173" s="41">
        <v>43786</v>
      </c>
      <c r="C173" s="40">
        <v>2.6</v>
      </c>
      <c r="D173" s="40">
        <v>2.4658916537639599</v>
      </c>
      <c r="F173" s="40">
        <v>2.6</v>
      </c>
      <c r="G173" s="40">
        <v>2.8421152150522349</v>
      </c>
      <c r="I173" s="40">
        <v>2.6</v>
      </c>
      <c r="J173" s="40">
        <v>2.8421152150522349</v>
      </c>
      <c r="L173" s="40">
        <v>2.6</v>
      </c>
      <c r="M173" s="40">
        <v>2.8421152150522349</v>
      </c>
      <c r="O173" s="40">
        <v>2.6</v>
      </c>
      <c r="P173" s="40">
        <v>1.5795541042169088</v>
      </c>
    </row>
    <row r="174" spans="2:16" x14ac:dyDescent="0.3">
      <c r="B174" s="41">
        <v>43787</v>
      </c>
      <c r="C174" s="40">
        <v>2.6</v>
      </c>
      <c r="D174" s="40">
        <v>1.2239999864346469</v>
      </c>
      <c r="F174" s="40">
        <v>2.6</v>
      </c>
      <c r="G174" s="40">
        <v>2.0007558898097497</v>
      </c>
      <c r="I174" s="40">
        <v>2.6</v>
      </c>
      <c r="J174" s="40">
        <v>2.3992364354533042</v>
      </c>
      <c r="L174" s="40">
        <v>2.6</v>
      </c>
      <c r="M174" s="40">
        <v>2.3992364354533042</v>
      </c>
      <c r="O174" s="40">
        <v>2.6</v>
      </c>
      <c r="P174" s="40">
        <v>0.99059095085608184</v>
      </c>
    </row>
    <row r="175" spans="2:16" x14ac:dyDescent="0.3">
      <c r="B175" s="41">
        <v>43788</v>
      </c>
      <c r="C175" s="40">
        <v>2.2999999999999998</v>
      </c>
      <c r="D175" s="40">
        <v>1.2587603427363663</v>
      </c>
      <c r="F175" s="40">
        <v>2.2999999999999998</v>
      </c>
      <c r="G175" s="40">
        <v>1.6949954602131398</v>
      </c>
      <c r="I175" s="40">
        <v>2.2999999999999998</v>
      </c>
      <c r="J175" s="40">
        <v>1.5770900301983948</v>
      </c>
      <c r="L175" s="40">
        <v>2.2999999999999998</v>
      </c>
      <c r="M175" s="40">
        <v>2.249971456704452</v>
      </c>
      <c r="O175" s="40">
        <v>2.2999999999999998</v>
      </c>
      <c r="P175" s="40">
        <v>1.6850043100048646</v>
      </c>
    </row>
    <row r="176" spans="2:16" x14ac:dyDescent="0.3">
      <c r="B176" s="41">
        <v>43789</v>
      </c>
      <c r="C176" s="40">
        <v>1.7</v>
      </c>
      <c r="D176" s="40">
        <v>0.9751301570711608</v>
      </c>
      <c r="F176" s="40">
        <v>1.7</v>
      </c>
      <c r="G176" s="40">
        <v>1.2850643911872934</v>
      </c>
      <c r="I176" s="40">
        <v>1.7</v>
      </c>
      <c r="J176" s="40">
        <v>1.3205688657939203</v>
      </c>
      <c r="L176" s="40">
        <v>1.7</v>
      </c>
      <c r="M176" s="40">
        <v>1.4308915754865146</v>
      </c>
      <c r="O176" s="40">
        <v>1.7</v>
      </c>
      <c r="P176" s="40">
        <v>1.3629632917933077</v>
      </c>
    </row>
    <row r="177" spans="2:16" x14ac:dyDescent="0.3">
      <c r="B177" s="41">
        <v>43790</v>
      </c>
      <c r="C177" s="40">
        <v>2.1</v>
      </c>
      <c r="D177" s="40">
        <v>1.1753096350101566</v>
      </c>
      <c r="F177" s="40">
        <v>2.1</v>
      </c>
      <c r="G177" s="40">
        <v>1.4060601216341579</v>
      </c>
      <c r="I177" s="40">
        <v>2.1</v>
      </c>
      <c r="J177" s="40">
        <v>1.3924187454098678</v>
      </c>
      <c r="L177" s="40">
        <v>2.1</v>
      </c>
      <c r="M177" s="40">
        <v>1.4060601216341579</v>
      </c>
      <c r="O177" s="40">
        <v>2.1</v>
      </c>
      <c r="P177" s="40">
        <v>1.6110416752172942</v>
      </c>
    </row>
    <row r="178" spans="2:16" x14ac:dyDescent="0.3">
      <c r="B178" s="41">
        <v>43791</v>
      </c>
      <c r="C178" s="40">
        <v>2.2999999999999998</v>
      </c>
      <c r="D178" s="40">
        <v>0.6926847498841614</v>
      </c>
      <c r="F178" s="40">
        <v>2.2999999999999998</v>
      </c>
      <c r="G178" s="40">
        <v>0.59622252696606071</v>
      </c>
      <c r="I178" s="40">
        <v>2.2999999999999998</v>
      </c>
      <c r="J178" s="40">
        <v>0.87315725094084951</v>
      </c>
      <c r="L178" s="40">
        <v>2.2999999999999998</v>
      </c>
      <c r="M178" s="40">
        <v>1.2573193115979362</v>
      </c>
      <c r="O178" s="40">
        <v>2.2999999999999998</v>
      </c>
      <c r="P178" s="40">
        <v>1.3364195001967074</v>
      </c>
    </row>
    <row r="179" spans="2:16" x14ac:dyDescent="0.3">
      <c r="B179" s="41">
        <v>43792</v>
      </c>
      <c r="C179" s="40">
        <v>2.2999999999999998</v>
      </c>
      <c r="D179" s="40">
        <v>1.6233101601262274</v>
      </c>
      <c r="F179" s="40">
        <v>2.2999999999999998</v>
      </c>
      <c r="G179" s="40">
        <v>1.2553400489840938</v>
      </c>
      <c r="I179" s="40">
        <v>2.2999999999999998</v>
      </c>
      <c r="J179" s="40">
        <v>1.2553400489840938</v>
      </c>
      <c r="L179" s="40">
        <v>2.2999999999999998</v>
      </c>
      <c r="M179" s="40">
        <v>1.3922699398507594</v>
      </c>
      <c r="O179" s="40">
        <v>2.2999999999999998</v>
      </c>
      <c r="P179" s="40">
        <v>0.97242307539311645</v>
      </c>
    </row>
    <row r="180" spans="2:16" x14ac:dyDescent="0.3">
      <c r="B180" s="41">
        <v>43793</v>
      </c>
      <c r="C180" s="40">
        <v>2.2000000000000002</v>
      </c>
      <c r="D180" s="40">
        <v>1.5172478827384368</v>
      </c>
      <c r="F180" s="40">
        <v>2.2000000000000002</v>
      </c>
      <c r="G180" s="40">
        <v>1.7193631982920605</v>
      </c>
      <c r="I180" s="40">
        <v>2.2000000000000002</v>
      </c>
      <c r="J180" s="40">
        <v>1.598975631055167</v>
      </c>
      <c r="L180" s="40">
        <v>2.2000000000000002</v>
      </c>
      <c r="M180" s="40">
        <v>1.0873061411971179</v>
      </c>
      <c r="O180" s="40">
        <v>2.2000000000000002</v>
      </c>
      <c r="P180" s="40">
        <v>1.3759825907702803</v>
      </c>
    </row>
    <row r="181" spans="2:16" x14ac:dyDescent="0.3">
      <c r="B181" s="41">
        <v>43794</v>
      </c>
      <c r="C181" s="40">
        <v>2.2999999999999998</v>
      </c>
      <c r="D181" s="40">
        <v>1.5869204189054114</v>
      </c>
      <c r="F181" s="40">
        <v>2.2999999999999998</v>
      </c>
      <c r="G181" s="40">
        <v>1.9719660824461911</v>
      </c>
      <c r="I181" s="40">
        <v>2.2999999999999998</v>
      </c>
      <c r="J181" s="40">
        <v>1.2689729995807306</v>
      </c>
      <c r="L181" s="40">
        <v>2.2999999999999998</v>
      </c>
      <c r="M181" s="40">
        <v>1.9719660824461911</v>
      </c>
      <c r="O181" s="40">
        <v>2.2999999999999998</v>
      </c>
      <c r="P181" s="40">
        <v>1.9038455458380676</v>
      </c>
    </row>
    <row r="182" spans="2:16" x14ac:dyDescent="0.3">
      <c r="B182" s="41">
        <v>43795</v>
      </c>
      <c r="C182" s="40">
        <v>1.1000000000000001</v>
      </c>
      <c r="D182" s="40">
        <v>1.4435918754923995</v>
      </c>
      <c r="F182" s="40">
        <v>1.1000000000000001</v>
      </c>
      <c r="G182" s="40">
        <v>2.1039470546479837</v>
      </c>
      <c r="I182" s="40">
        <v>1.1000000000000001</v>
      </c>
      <c r="J182" s="40">
        <v>1.3316091287457903</v>
      </c>
      <c r="L182" s="40">
        <v>1.1000000000000001</v>
      </c>
      <c r="M182" s="40">
        <v>2.0893790018676723</v>
      </c>
      <c r="O182" s="40">
        <v>1.1000000000000001</v>
      </c>
      <c r="P182" s="40">
        <v>2.3120142921225799</v>
      </c>
    </row>
    <row r="183" spans="2:16" x14ac:dyDescent="0.3">
      <c r="B183" s="41">
        <v>43796</v>
      </c>
      <c r="C183" s="40">
        <v>2.2999999999999998</v>
      </c>
      <c r="D183" s="40">
        <v>1.8504287719518659</v>
      </c>
      <c r="F183" s="40">
        <v>2.2999999999999998</v>
      </c>
      <c r="G183" s="40">
        <v>2.3879914933519819</v>
      </c>
      <c r="I183" s="40">
        <v>2.2999999999999998</v>
      </c>
      <c r="J183" s="40">
        <v>1.4028370089487776</v>
      </c>
      <c r="L183" s="40">
        <v>2.2999999999999998</v>
      </c>
      <c r="M183" s="40">
        <v>2.0817888851795794</v>
      </c>
      <c r="O183" s="40">
        <v>2.2999999999999998</v>
      </c>
      <c r="P183" s="40">
        <v>1.7485391588726988</v>
      </c>
    </row>
    <row r="184" spans="2:16" x14ac:dyDescent="0.3">
      <c r="B184" s="41">
        <v>43797</v>
      </c>
      <c r="C184" s="40">
        <v>2.1</v>
      </c>
      <c r="D184" s="40">
        <v>2.0463732732973274</v>
      </c>
      <c r="F184" s="40">
        <v>2.1</v>
      </c>
      <c r="G184" s="40">
        <v>2.0463732732973274</v>
      </c>
      <c r="I184" s="40">
        <v>2.1</v>
      </c>
      <c r="J184" s="40">
        <v>1.6735339571239136</v>
      </c>
      <c r="L184" s="40">
        <v>2.1</v>
      </c>
      <c r="M184" s="40">
        <v>1.6735339571239136</v>
      </c>
      <c r="O184" s="40">
        <v>2.1</v>
      </c>
      <c r="P184" s="40">
        <v>1.6735339571239136</v>
      </c>
    </row>
    <row r="185" spans="2:16" x14ac:dyDescent="0.3">
      <c r="B185" s="41">
        <v>43798</v>
      </c>
      <c r="C185" s="40">
        <v>2</v>
      </c>
      <c r="D185" s="40">
        <v>1.9309286279674589</v>
      </c>
      <c r="F185" s="40">
        <v>2</v>
      </c>
      <c r="G185" s="40">
        <v>2.4182794450645311</v>
      </c>
      <c r="I185" s="40">
        <v>2</v>
      </c>
      <c r="J185" s="40">
        <v>2.4182794450645311</v>
      </c>
      <c r="L185" s="40">
        <v>2</v>
      </c>
      <c r="M185" s="40">
        <v>2.4182794450645311</v>
      </c>
      <c r="O185" s="40">
        <v>2</v>
      </c>
      <c r="P185" s="40">
        <v>2.4182794450645311</v>
      </c>
    </row>
    <row r="186" spans="2:16" x14ac:dyDescent="0.3">
      <c r="B186" s="41">
        <v>43799</v>
      </c>
      <c r="C186" s="40">
        <v>2</v>
      </c>
      <c r="D186" s="40">
        <v>1.2688764045355876</v>
      </c>
      <c r="F186" s="40">
        <v>2</v>
      </c>
      <c r="G186" s="40">
        <v>1.0449903913000613</v>
      </c>
      <c r="I186" s="40">
        <v>2</v>
      </c>
      <c r="J186" s="40">
        <v>2.5041772621164511</v>
      </c>
      <c r="L186" s="40">
        <v>2</v>
      </c>
      <c r="M186" s="40">
        <v>2.5041772621164511</v>
      </c>
      <c r="O186" s="40">
        <v>2</v>
      </c>
      <c r="P186" s="40">
        <v>2.5041772621164511</v>
      </c>
    </row>
    <row r="187" spans="2:16" x14ac:dyDescent="0.3">
      <c r="B187" s="41">
        <v>43800</v>
      </c>
      <c r="C187" s="40">
        <v>1.1000000000000001</v>
      </c>
      <c r="D187" s="40">
        <v>0.55180085503456766</v>
      </c>
      <c r="F187" s="40">
        <v>1.1000000000000001</v>
      </c>
      <c r="G187" s="40">
        <v>1.2648125124448986</v>
      </c>
      <c r="I187" s="40">
        <v>1.1000000000000001</v>
      </c>
      <c r="J187" s="40">
        <v>0.55180085503456766</v>
      </c>
      <c r="L187" s="40">
        <v>1.1000000000000001</v>
      </c>
      <c r="M187" s="40">
        <v>2.9812882110812158</v>
      </c>
      <c r="O187" s="40">
        <v>1.1000000000000001</v>
      </c>
      <c r="P187" s="40">
        <v>2.9812882110812158</v>
      </c>
    </row>
    <row r="188" spans="2:16" x14ac:dyDescent="0.3">
      <c r="B188" s="41">
        <v>43801</v>
      </c>
      <c r="C188" s="40">
        <v>0.9</v>
      </c>
      <c r="D188" s="40">
        <v>0.79289563995111512</v>
      </c>
      <c r="F188" s="40">
        <v>0.9</v>
      </c>
      <c r="G188" s="40">
        <v>0.96534603048867595</v>
      </c>
      <c r="I188" s="40">
        <v>0.9</v>
      </c>
      <c r="J188" s="40">
        <v>1.2574522694176729</v>
      </c>
      <c r="L188" s="40">
        <v>0.9</v>
      </c>
      <c r="M188" s="40">
        <v>0.96534603048867595</v>
      </c>
      <c r="O188" s="40">
        <v>0.9</v>
      </c>
      <c r="P188" s="40">
        <v>2.2177889707396408</v>
      </c>
    </row>
    <row r="189" spans="2:16" x14ac:dyDescent="0.3">
      <c r="B189" s="41">
        <v>43802</v>
      </c>
      <c r="C189" s="40">
        <v>1.1000000000000001</v>
      </c>
      <c r="D189" s="40">
        <v>1.8485333018753862</v>
      </c>
      <c r="F189" s="40">
        <v>1.1000000000000001</v>
      </c>
      <c r="G189" s="40">
        <v>1.2666802247066435</v>
      </c>
      <c r="I189" s="40">
        <v>1.1000000000000001</v>
      </c>
      <c r="J189" s="40">
        <v>1.8800578860101977</v>
      </c>
      <c r="L189" s="40">
        <v>1.1000000000000001</v>
      </c>
      <c r="M189" s="40">
        <v>1.2666802247066435</v>
      </c>
      <c r="O189" s="40">
        <v>1.1000000000000001</v>
      </c>
      <c r="P189" s="40">
        <v>2.0119930767732588</v>
      </c>
    </row>
    <row r="190" spans="2:16" x14ac:dyDescent="0.3">
      <c r="B190" s="41">
        <v>43803</v>
      </c>
      <c r="C190" s="40">
        <v>2</v>
      </c>
      <c r="D190" s="40">
        <v>2.237076672611308</v>
      </c>
      <c r="F190" s="40">
        <v>2</v>
      </c>
      <c r="G190" s="40">
        <v>2.237076672611308</v>
      </c>
      <c r="I190" s="40">
        <v>2</v>
      </c>
      <c r="J190" s="40">
        <v>2.237076672611308</v>
      </c>
      <c r="L190" s="40">
        <v>2</v>
      </c>
      <c r="M190" s="40">
        <v>1.611130846881337</v>
      </c>
      <c r="O190" s="40">
        <v>2</v>
      </c>
      <c r="P190" s="40">
        <v>1.6676846645643215</v>
      </c>
    </row>
    <row r="191" spans="2:16" x14ac:dyDescent="0.3">
      <c r="B191" s="41">
        <v>43804</v>
      </c>
      <c r="C191" s="40">
        <v>1.7</v>
      </c>
      <c r="D191" s="40">
        <v>1.4558760050323407</v>
      </c>
      <c r="F191" s="40">
        <v>1.7</v>
      </c>
      <c r="G191" s="40">
        <v>1.7459063549614247</v>
      </c>
      <c r="I191" s="40">
        <v>1.7</v>
      </c>
      <c r="J191" s="40">
        <v>1.7459063549614247</v>
      </c>
      <c r="L191" s="40">
        <v>1.7</v>
      </c>
      <c r="M191" s="40">
        <v>1.83816148672612</v>
      </c>
      <c r="O191" s="40">
        <v>1.7</v>
      </c>
      <c r="P191" s="40">
        <v>1.6763446104882185</v>
      </c>
    </row>
    <row r="192" spans="2:16" x14ac:dyDescent="0.3">
      <c r="B192" s="41">
        <v>43805</v>
      </c>
      <c r="C192" s="40">
        <v>1.8</v>
      </c>
      <c r="D192" s="40">
        <v>1.6812992035223531</v>
      </c>
      <c r="F192" s="40">
        <v>1.8</v>
      </c>
      <c r="G192" s="40">
        <v>1.2774201586515093</v>
      </c>
      <c r="I192" s="40">
        <v>1.8</v>
      </c>
      <c r="J192" s="40">
        <v>1.2425086900575864</v>
      </c>
      <c r="L192" s="40">
        <v>1.8</v>
      </c>
      <c r="M192" s="40">
        <v>1.483519404584144</v>
      </c>
      <c r="O192" s="40">
        <v>1.8</v>
      </c>
      <c r="P192" s="40">
        <v>2.1243465278226963</v>
      </c>
    </row>
    <row r="193" spans="2:16" x14ac:dyDescent="0.3">
      <c r="B193" s="41">
        <v>43806</v>
      </c>
      <c r="C193" s="40">
        <v>1.8</v>
      </c>
      <c r="D193" s="40">
        <v>1.7023636296971283</v>
      </c>
      <c r="F193" s="40">
        <v>1.8</v>
      </c>
      <c r="G193" s="40">
        <v>2.4253716434660446</v>
      </c>
      <c r="I193" s="40">
        <v>1.8</v>
      </c>
      <c r="J193" s="40">
        <v>1.8420886383793835</v>
      </c>
      <c r="L193" s="40">
        <v>1.8</v>
      </c>
      <c r="M193" s="40">
        <v>2.4253716434660446</v>
      </c>
      <c r="O193" s="40">
        <v>1.8</v>
      </c>
      <c r="P193" s="40">
        <v>2.1293678935327334</v>
      </c>
    </row>
    <row r="194" spans="2:16" x14ac:dyDescent="0.3">
      <c r="B194" s="41">
        <v>43807</v>
      </c>
      <c r="C194" s="40">
        <v>1.7</v>
      </c>
      <c r="D194" s="40">
        <v>1.9077426324682765</v>
      </c>
      <c r="F194" s="40">
        <v>1.7</v>
      </c>
      <c r="G194" s="40">
        <v>2.3945778273984337</v>
      </c>
      <c r="I194" s="40">
        <v>1.7</v>
      </c>
      <c r="J194" s="40">
        <v>0.99729969802554108</v>
      </c>
      <c r="L194" s="40">
        <v>1.7</v>
      </c>
      <c r="M194" s="40">
        <v>2.5101014237202768</v>
      </c>
      <c r="O194" s="40">
        <v>1.7</v>
      </c>
      <c r="P194" s="40">
        <v>2.0786646036738681</v>
      </c>
    </row>
    <row r="195" spans="2:16" x14ac:dyDescent="0.3">
      <c r="B195" s="41">
        <v>43808</v>
      </c>
      <c r="C195" s="40">
        <v>1.9</v>
      </c>
      <c r="D195" s="40">
        <v>1.8266430978891766</v>
      </c>
      <c r="F195" s="40">
        <v>1.9</v>
      </c>
      <c r="G195" s="40">
        <v>1.7471631254299453</v>
      </c>
      <c r="I195" s="40">
        <v>1.9</v>
      </c>
      <c r="J195" s="40">
        <v>1.6401092748487787</v>
      </c>
      <c r="L195" s="40">
        <v>1.9</v>
      </c>
      <c r="M195" s="40">
        <v>2.9841656359549291</v>
      </c>
      <c r="O195" s="40">
        <v>1.9</v>
      </c>
      <c r="P195" s="40">
        <v>1.7453429132635914</v>
      </c>
    </row>
    <row r="196" spans="2:16" x14ac:dyDescent="0.3">
      <c r="B196" s="41">
        <v>43809</v>
      </c>
      <c r="C196" s="40">
        <v>2</v>
      </c>
      <c r="D196" s="40">
        <v>1.4048492964071755</v>
      </c>
      <c r="F196" s="40">
        <v>2</v>
      </c>
      <c r="G196" s="40">
        <v>1.4048492964071755</v>
      </c>
      <c r="I196" s="40">
        <v>2</v>
      </c>
      <c r="J196" s="40">
        <v>1.1505776400234125</v>
      </c>
      <c r="L196" s="40">
        <v>2</v>
      </c>
      <c r="M196" s="40">
        <v>2.107024352355352</v>
      </c>
      <c r="O196" s="40">
        <v>2</v>
      </c>
      <c r="P196" s="40">
        <v>1.2423955482400482</v>
      </c>
    </row>
    <row r="197" spans="2:16" x14ac:dyDescent="0.3">
      <c r="B197" s="41">
        <v>43810</v>
      </c>
      <c r="C197" s="40">
        <v>1.6</v>
      </c>
      <c r="D197" s="40">
        <v>1.514753255854004</v>
      </c>
      <c r="F197" s="40">
        <v>1.6</v>
      </c>
      <c r="G197" s="40">
        <v>1.7116657172266045</v>
      </c>
      <c r="I197" s="40">
        <v>1.6</v>
      </c>
      <c r="J197" s="40">
        <v>1.7116657172266045</v>
      </c>
      <c r="L197" s="40">
        <v>1.6</v>
      </c>
      <c r="M197" s="40">
        <v>1.7116657172266045</v>
      </c>
      <c r="O197" s="40">
        <v>1.6</v>
      </c>
      <c r="P197" s="40">
        <v>2.0568288493381033</v>
      </c>
    </row>
    <row r="198" spans="2:16" x14ac:dyDescent="0.3">
      <c r="B198" s="41">
        <v>43811</v>
      </c>
      <c r="C198" s="40">
        <v>2.2000000000000002</v>
      </c>
      <c r="D198" s="40">
        <v>3.0030999334806112</v>
      </c>
      <c r="F198" s="40">
        <v>2.2000000000000002</v>
      </c>
      <c r="G198" s="40">
        <v>3.0030999334806112</v>
      </c>
      <c r="I198" s="40">
        <v>2.2000000000000002</v>
      </c>
      <c r="J198" s="40">
        <v>2.7400580007606923</v>
      </c>
      <c r="L198" s="40">
        <v>2.2000000000000002</v>
      </c>
      <c r="M198" s="40">
        <v>2.7400580007606923</v>
      </c>
      <c r="O198" s="40">
        <v>2.2000000000000002</v>
      </c>
      <c r="P198" s="40">
        <v>2.3055021827509852</v>
      </c>
    </row>
    <row r="199" spans="2:16" x14ac:dyDescent="0.3">
      <c r="B199" s="41">
        <v>43812</v>
      </c>
      <c r="C199" s="40">
        <v>2.2000000000000002</v>
      </c>
      <c r="D199" s="40">
        <v>2.0985233152604224</v>
      </c>
      <c r="F199" s="40">
        <v>2.2000000000000002</v>
      </c>
      <c r="G199" s="40">
        <v>2.0085225410113368</v>
      </c>
      <c r="I199" s="40">
        <v>2.2000000000000002</v>
      </c>
      <c r="J199" s="40">
        <v>2.6428449262784151</v>
      </c>
      <c r="L199" s="40">
        <v>2.2000000000000002</v>
      </c>
      <c r="M199" s="40">
        <v>2.8548982388720403</v>
      </c>
      <c r="O199" s="40">
        <v>2.2000000000000002</v>
      </c>
      <c r="P199" s="40">
        <v>2.1015550495258397</v>
      </c>
    </row>
    <row r="200" spans="2:16" x14ac:dyDescent="0.3">
      <c r="B200" s="41">
        <v>43813</v>
      </c>
      <c r="C200" s="40">
        <v>2.2000000000000002</v>
      </c>
      <c r="D200" s="40">
        <v>2.3418293815740325</v>
      </c>
      <c r="F200" s="40">
        <v>2.2000000000000002</v>
      </c>
      <c r="G200" s="40">
        <v>2.1786589099674174</v>
      </c>
      <c r="I200" s="40">
        <v>2.2000000000000002</v>
      </c>
      <c r="J200" s="40">
        <v>2.2337089145444589</v>
      </c>
      <c r="L200" s="40">
        <v>2.2000000000000002</v>
      </c>
      <c r="M200" s="40">
        <v>2.0090321711524752</v>
      </c>
      <c r="O200" s="40">
        <v>2.2000000000000002</v>
      </c>
      <c r="P200" s="40">
        <v>2.2337089145444589</v>
      </c>
    </row>
    <row r="201" spans="2:16" x14ac:dyDescent="0.3">
      <c r="B201" s="41">
        <v>43814</v>
      </c>
      <c r="C201" s="40">
        <v>3.1</v>
      </c>
      <c r="D201" s="40">
        <v>1.0512906049276352</v>
      </c>
      <c r="F201" s="40">
        <v>3.1</v>
      </c>
      <c r="G201" s="40">
        <v>2.4010109572087499</v>
      </c>
      <c r="I201" s="40">
        <v>3.1</v>
      </c>
      <c r="J201" s="40">
        <v>2.4293151988121395</v>
      </c>
      <c r="L201" s="40">
        <v>3.1</v>
      </c>
      <c r="M201" s="40">
        <v>2.4010109572087499</v>
      </c>
      <c r="O201" s="40">
        <v>3.1</v>
      </c>
      <c r="P201" s="40">
        <v>2.4310201142416887</v>
      </c>
    </row>
    <row r="202" spans="2:16" x14ac:dyDescent="0.3">
      <c r="B202" s="41">
        <v>43815</v>
      </c>
      <c r="C202" s="40">
        <v>2.2999999999999998</v>
      </c>
      <c r="D202" s="40">
        <v>2.2050742280292286</v>
      </c>
      <c r="F202" s="40">
        <v>2.2999999999999998</v>
      </c>
      <c r="G202" s="40">
        <v>2.4155535544961539</v>
      </c>
      <c r="I202" s="40">
        <v>2.2999999999999998</v>
      </c>
      <c r="J202" s="40">
        <v>2.4155535544961539</v>
      </c>
      <c r="L202" s="40">
        <v>2.2999999999999998</v>
      </c>
      <c r="M202" s="40">
        <v>2.6916291310312364</v>
      </c>
      <c r="O202" s="40">
        <v>2.2999999999999998</v>
      </c>
      <c r="P202" s="40">
        <v>2.5156383970729208</v>
      </c>
    </row>
    <row r="203" spans="2:16" x14ac:dyDescent="0.3">
      <c r="B203" s="41">
        <v>43816</v>
      </c>
      <c r="C203" s="40">
        <v>1.9</v>
      </c>
      <c r="D203" s="40">
        <v>1.6866446429100543</v>
      </c>
      <c r="F203" s="40">
        <v>1.9</v>
      </c>
      <c r="G203" s="40">
        <v>1.736723903001159</v>
      </c>
      <c r="I203" s="40">
        <v>1.9</v>
      </c>
      <c r="J203" s="40">
        <v>1.736723903001159</v>
      </c>
      <c r="L203" s="40">
        <v>1.9</v>
      </c>
      <c r="M203" s="40">
        <v>2.6392383185410209</v>
      </c>
      <c r="O203" s="40">
        <v>1.9</v>
      </c>
      <c r="P203" s="40">
        <v>2.4014471643144102</v>
      </c>
    </row>
    <row r="204" spans="2:16" x14ac:dyDescent="0.3">
      <c r="B204" s="41">
        <v>43817</v>
      </c>
      <c r="C204" s="40">
        <v>1.3</v>
      </c>
      <c r="D204" s="40">
        <v>2.3963858452558346</v>
      </c>
      <c r="F204" s="40">
        <v>1.3</v>
      </c>
      <c r="G204" s="40">
        <v>1.9096575155945488</v>
      </c>
      <c r="I204" s="40">
        <v>1.3</v>
      </c>
      <c r="J204" s="40">
        <v>1.5536971142101523</v>
      </c>
      <c r="L204" s="40">
        <v>1.3</v>
      </c>
      <c r="M204" s="40">
        <v>2.2402937540070531</v>
      </c>
      <c r="O204" s="40">
        <v>1.3</v>
      </c>
      <c r="P204" s="40">
        <v>2.3963858452558346</v>
      </c>
    </row>
    <row r="205" spans="2:16" x14ac:dyDescent="0.3">
      <c r="B205" s="41">
        <v>43818</v>
      </c>
      <c r="C205" s="40">
        <v>1.6</v>
      </c>
      <c r="D205" s="40">
        <v>2.9482052142740471</v>
      </c>
      <c r="F205" s="40">
        <v>1.6</v>
      </c>
      <c r="G205" s="40">
        <v>1.7487455794988798</v>
      </c>
      <c r="I205" s="40">
        <v>1.6</v>
      </c>
      <c r="J205" s="40">
        <v>2.7073689953475846</v>
      </c>
      <c r="L205" s="40">
        <v>1.6</v>
      </c>
      <c r="M205" s="40">
        <v>1.7487455794988798</v>
      </c>
      <c r="O205" s="40">
        <v>1.6</v>
      </c>
      <c r="P205" s="40">
        <v>1.7487455794988798</v>
      </c>
    </row>
    <row r="206" spans="2:16" x14ac:dyDescent="0.3">
      <c r="B206" s="41">
        <v>43819</v>
      </c>
      <c r="C206" s="40">
        <v>1.6</v>
      </c>
      <c r="D206" s="40">
        <v>1.2905137348340816</v>
      </c>
      <c r="F206" s="40">
        <v>1.6</v>
      </c>
      <c r="G206" s="40">
        <v>1.0532213319871955</v>
      </c>
      <c r="I206" s="40">
        <v>1.6</v>
      </c>
      <c r="J206" s="40">
        <v>1.665865082534643</v>
      </c>
      <c r="L206" s="40">
        <v>1.6</v>
      </c>
      <c r="M206" s="40">
        <v>1.2464621327582548</v>
      </c>
      <c r="O206" s="40">
        <v>1.6</v>
      </c>
      <c r="P206" s="40">
        <v>1.2464621327582548</v>
      </c>
    </row>
    <row r="207" spans="2:16" x14ac:dyDescent="0.3">
      <c r="B207" s="41">
        <v>43820</v>
      </c>
      <c r="C207" s="40">
        <v>2</v>
      </c>
      <c r="D207" s="40">
        <v>2.5496478234685127</v>
      </c>
      <c r="F207" s="40">
        <v>2</v>
      </c>
      <c r="G207" s="40">
        <v>2.8630825925050032</v>
      </c>
      <c r="I207" s="40">
        <v>2</v>
      </c>
      <c r="J207" s="40">
        <v>1.9564879122252006</v>
      </c>
      <c r="L207" s="40">
        <v>2</v>
      </c>
      <c r="M207" s="40">
        <v>2.0588833435952041</v>
      </c>
      <c r="O207" s="40">
        <v>2</v>
      </c>
      <c r="P207" s="40">
        <v>2.0588833435952041</v>
      </c>
    </row>
    <row r="208" spans="2:16" x14ac:dyDescent="0.3">
      <c r="B208" s="41">
        <v>43821</v>
      </c>
      <c r="C208" s="40">
        <v>1.5</v>
      </c>
      <c r="D208" s="40">
        <v>1.129364072064535</v>
      </c>
      <c r="F208" s="40">
        <v>1.5</v>
      </c>
      <c r="G208" s="40">
        <v>1.129364072064535</v>
      </c>
      <c r="I208" s="40">
        <v>1.5</v>
      </c>
      <c r="J208" s="40">
        <v>1.051857704458647</v>
      </c>
      <c r="L208" s="40">
        <v>1.5</v>
      </c>
      <c r="M208" s="40">
        <v>1.129364072064535</v>
      </c>
      <c r="O208" s="40">
        <v>1.5</v>
      </c>
      <c r="P208" s="40">
        <v>2.3137200654074483</v>
      </c>
    </row>
    <row r="209" spans="2:16" x14ac:dyDescent="0.3">
      <c r="B209" s="41">
        <v>43822</v>
      </c>
      <c r="C209" s="40">
        <v>2.1</v>
      </c>
      <c r="D209" s="40">
        <v>1.8351172604490904</v>
      </c>
      <c r="F209" s="40">
        <v>2.1</v>
      </c>
      <c r="G209" s="40">
        <v>1.2745874174077401</v>
      </c>
      <c r="I209" s="40">
        <v>2.1</v>
      </c>
      <c r="J209" s="40">
        <v>1.2745874174077401</v>
      </c>
      <c r="L209" s="40">
        <v>2.1</v>
      </c>
      <c r="M209" s="40">
        <v>1.2745874174077401</v>
      </c>
      <c r="O209" s="40">
        <v>2.1</v>
      </c>
      <c r="P209" s="40">
        <v>1.8276663991850801</v>
      </c>
    </row>
    <row r="210" spans="2:16" x14ac:dyDescent="0.3">
      <c r="B210" s="41">
        <v>43823</v>
      </c>
      <c r="C210" s="40">
        <v>2</v>
      </c>
      <c r="D210" s="40">
        <v>1.9464369283061298</v>
      </c>
      <c r="F210" s="40">
        <v>2</v>
      </c>
      <c r="G210" s="40">
        <v>1.736451103502731</v>
      </c>
      <c r="I210" s="40">
        <v>2</v>
      </c>
      <c r="J210" s="40">
        <v>1.6189061896566324</v>
      </c>
      <c r="L210" s="40">
        <v>2</v>
      </c>
      <c r="M210" s="40">
        <v>1.6189061896566324</v>
      </c>
      <c r="O210" s="40">
        <v>2</v>
      </c>
      <c r="P210" s="40">
        <v>2.1492883912217349</v>
      </c>
    </row>
    <row r="211" spans="2:16" x14ac:dyDescent="0.3">
      <c r="B211" s="41">
        <v>43824</v>
      </c>
      <c r="C211" s="40">
        <v>2</v>
      </c>
      <c r="D211" s="40">
        <v>1.2751392764828569</v>
      </c>
      <c r="F211" s="40">
        <v>2</v>
      </c>
      <c r="G211" s="40">
        <v>2.8628184144200604</v>
      </c>
      <c r="I211" s="40">
        <v>2</v>
      </c>
      <c r="J211" s="40">
        <v>0.88661374009272087</v>
      </c>
      <c r="L211" s="40">
        <v>2</v>
      </c>
      <c r="M211" s="40">
        <v>1.8435141233982255</v>
      </c>
      <c r="O211" s="40">
        <v>2</v>
      </c>
      <c r="P211" s="40">
        <v>1.2639657660417549</v>
      </c>
    </row>
    <row r="212" spans="2:16" x14ac:dyDescent="0.3">
      <c r="B212" s="41">
        <v>43825</v>
      </c>
      <c r="C212" s="40">
        <v>1.1000000000000001</v>
      </c>
      <c r="D212" s="40">
        <v>1.8346913021844364</v>
      </c>
      <c r="F212" s="40">
        <v>1.1000000000000001</v>
      </c>
      <c r="G212" s="40">
        <v>2.1616154286466571</v>
      </c>
      <c r="I212" s="40">
        <v>1.1000000000000001</v>
      </c>
      <c r="J212" s="40">
        <v>1.2740990738675932</v>
      </c>
      <c r="L212" s="40">
        <v>1.1000000000000001</v>
      </c>
      <c r="M212" s="40">
        <v>1.479452502111215</v>
      </c>
      <c r="O212" s="40">
        <v>1.1000000000000001</v>
      </c>
      <c r="P212" s="40">
        <v>1.5479647658262701</v>
      </c>
    </row>
    <row r="213" spans="2:16" x14ac:dyDescent="0.3">
      <c r="B213" s="41">
        <v>43826</v>
      </c>
      <c r="C213" s="40">
        <v>1</v>
      </c>
      <c r="D213" s="40">
        <v>2.0585595848926141</v>
      </c>
      <c r="F213" s="40">
        <v>1</v>
      </c>
      <c r="G213" s="40">
        <v>2.1546904375561846</v>
      </c>
      <c r="I213" s="40">
        <v>1</v>
      </c>
      <c r="J213" s="40">
        <v>1.6181949407976004</v>
      </c>
      <c r="L213" s="40">
        <v>1</v>
      </c>
      <c r="M213" s="40">
        <v>2.1546904375561846</v>
      </c>
      <c r="O213" s="40">
        <v>1</v>
      </c>
      <c r="P213" s="40">
        <v>1.9948739143279317</v>
      </c>
    </row>
    <row r="214" spans="2:16" x14ac:dyDescent="0.3">
      <c r="B214" s="41">
        <v>43827</v>
      </c>
      <c r="C214" s="40">
        <v>1.4</v>
      </c>
      <c r="D214" s="40">
        <v>1.813015440837932</v>
      </c>
      <c r="F214" s="40">
        <v>1.4</v>
      </c>
      <c r="G214" s="40">
        <v>1.6797121019224341</v>
      </c>
      <c r="I214" s="40">
        <v>1.4</v>
      </c>
      <c r="J214" s="40">
        <v>1.5409527623739776</v>
      </c>
      <c r="L214" s="40">
        <v>1.4</v>
      </c>
      <c r="M214" s="40">
        <v>1.2725599518328981</v>
      </c>
      <c r="O214" s="40">
        <v>1.4</v>
      </c>
      <c r="P214" s="40">
        <v>2.8189603736102296</v>
      </c>
    </row>
    <row r="215" spans="2:16" x14ac:dyDescent="0.3">
      <c r="B215" s="41">
        <v>43828</v>
      </c>
      <c r="C215" s="40">
        <v>1.5</v>
      </c>
      <c r="D215" s="40">
        <v>2.1019420777577063</v>
      </c>
      <c r="F215" s="40">
        <v>1.5</v>
      </c>
      <c r="G215" s="40">
        <v>2.0580786442108661</v>
      </c>
      <c r="I215" s="40">
        <v>1.5</v>
      </c>
      <c r="J215" s="40">
        <v>2.0580786442108661</v>
      </c>
      <c r="L215" s="40">
        <v>1.5</v>
      </c>
      <c r="M215" s="40">
        <v>1.5504977621553513</v>
      </c>
      <c r="O215" s="40">
        <v>1.5</v>
      </c>
      <c r="P215" s="40">
        <v>2.0624597462586243</v>
      </c>
    </row>
    <row r="216" spans="2:16" x14ac:dyDescent="0.3">
      <c r="B216" s="41">
        <v>43829</v>
      </c>
      <c r="C216" s="40">
        <v>1.2</v>
      </c>
      <c r="D216" s="40">
        <v>2.5276759880925956</v>
      </c>
      <c r="F216" s="40">
        <v>1.2</v>
      </c>
      <c r="G216" s="40">
        <v>2.1461455333385104</v>
      </c>
      <c r="I216" s="40">
        <v>1.2</v>
      </c>
      <c r="J216" s="40">
        <v>2.3078925099081546</v>
      </c>
      <c r="L216" s="40">
        <v>1.2</v>
      </c>
      <c r="M216" s="40">
        <v>2.7080529346353441</v>
      </c>
      <c r="O216" s="40">
        <v>1.2</v>
      </c>
      <c r="P216" s="40">
        <v>2.3060407572704733</v>
      </c>
    </row>
    <row r="217" spans="2:16" x14ac:dyDescent="0.3">
      <c r="B217" s="41">
        <v>43830</v>
      </c>
      <c r="C217" s="40">
        <v>1.3</v>
      </c>
      <c r="D217" s="40">
        <v>2.4620392036155878</v>
      </c>
      <c r="F217" s="40">
        <v>1.3</v>
      </c>
      <c r="G217" s="40">
        <v>2.861349654160017</v>
      </c>
      <c r="I217" s="40">
        <v>1.3</v>
      </c>
      <c r="J217" s="40">
        <v>1.8331304506326991</v>
      </c>
      <c r="L217" s="40">
        <v>1.3</v>
      </c>
      <c r="M217" s="40">
        <v>2.861349654160017</v>
      </c>
      <c r="O217" s="40">
        <v>1.3</v>
      </c>
      <c r="P217" s="40">
        <v>3.1788007193228522</v>
      </c>
    </row>
    <row r="218" spans="2:16" x14ac:dyDescent="0.3">
      <c r="B218" s="41">
        <v>43831</v>
      </c>
      <c r="C218" s="40">
        <v>2</v>
      </c>
      <c r="D218" s="40">
        <v>1.5513574917541402</v>
      </c>
      <c r="E218">
        <f>MAX(D218:D369)</f>
        <v>9.7835367897900785</v>
      </c>
      <c r="F218" s="40">
        <v>2</v>
      </c>
      <c r="G218" s="40">
        <v>1.6998026758876563</v>
      </c>
      <c r="H218">
        <f>MAX(G218:G369)</f>
        <v>12.204190330796814</v>
      </c>
      <c r="I218" s="40">
        <v>2</v>
      </c>
      <c r="J218" s="40">
        <v>1.5513574917541402</v>
      </c>
      <c r="L218" s="40">
        <v>2</v>
      </c>
      <c r="M218" s="40">
        <v>1.6998026758876563</v>
      </c>
      <c r="O218" s="40">
        <v>2</v>
      </c>
      <c r="P218" s="40">
        <v>1.0688058603934236</v>
      </c>
    </row>
    <row r="219" spans="2:16" x14ac:dyDescent="0.3">
      <c r="B219" s="41">
        <v>43832</v>
      </c>
      <c r="C219" s="40">
        <v>1.2</v>
      </c>
      <c r="D219" s="40">
        <v>2.9469537659574851</v>
      </c>
      <c r="F219" s="40">
        <v>1.2</v>
      </c>
      <c r="G219" s="40">
        <v>1.5222866356451688</v>
      </c>
      <c r="I219" s="40">
        <v>1.2</v>
      </c>
      <c r="J219" s="40">
        <v>1.5222866356451688</v>
      </c>
      <c r="L219" s="40">
        <v>1.2</v>
      </c>
      <c r="M219" s="40">
        <v>1.5222866356451688</v>
      </c>
      <c r="O219" s="40">
        <v>1.2</v>
      </c>
      <c r="P219" s="40">
        <v>1.5222866356451688</v>
      </c>
    </row>
    <row r="220" spans="2:16" x14ac:dyDescent="0.3">
      <c r="B220" s="41">
        <v>43833</v>
      </c>
      <c r="C220" s="40">
        <v>1.7</v>
      </c>
      <c r="D220" s="40">
        <v>1.753511193619516</v>
      </c>
      <c r="F220" s="40">
        <v>1.7</v>
      </c>
      <c r="G220" s="40">
        <v>1.3646909854610216</v>
      </c>
      <c r="I220" s="40">
        <v>1.7</v>
      </c>
      <c r="J220" s="40">
        <v>1.7220995222457296</v>
      </c>
      <c r="L220" s="40">
        <v>1.7</v>
      </c>
      <c r="M220" s="40">
        <v>1.7220995222457296</v>
      </c>
      <c r="O220" s="40">
        <v>1.7</v>
      </c>
      <c r="P220" s="40">
        <v>1.7220995222457296</v>
      </c>
    </row>
    <row r="221" spans="2:16" x14ac:dyDescent="0.3">
      <c r="B221" s="41">
        <v>43834</v>
      </c>
      <c r="C221" s="40">
        <v>1.7</v>
      </c>
      <c r="D221" s="40">
        <v>1.2342668201918587</v>
      </c>
      <c r="F221" s="40">
        <v>1.7</v>
      </c>
      <c r="G221" s="40">
        <v>1.8136167763925108</v>
      </c>
      <c r="I221" s="40">
        <v>1.7</v>
      </c>
      <c r="J221" s="40">
        <v>0.76555778355554271</v>
      </c>
      <c r="L221" s="40">
        <v>1.7</v>
      </c>
      <c r="M221" s="40">
        <v>0.99688940023893691</v>
      </c>
      <c r="O221" s="40">
        <v>1.7</v>
      </c>
      <c r="P221" s="40">
        <v>0.99688940023893691</v>
      </c>
    </row>
    <row r="222" spans="2:16" x14ac:dyDescent="0.3">
      <c r="B222" s="41">
        <v>43835</v>
      </c>
      <c r="C222" s="40">
        <v>1.7</v>
      </c>
      <c r="D222" s="40">
        <v>1.5587266643064679</v>
      </c>
      <c r="F222" s="40">
        <v>1.7</v>
      </c>
      <c r="G222" s="40">
        <v>1.9985076939600914</v>
      </c>
      <c r="I222" s="40">
        <v>1.7</v>
      </c>
      <c r="J222" s="40">
        <v>1.4035916399159161</v>
      </c>
      <c r="L222" s="40">
        <v>1.7</v>
      </c>
      <c r="M222" s="40">
        <v>1.8069952055633671</v>
      </c>
      <c r="O222" s="40">
        <v>1.7</v>
      </c>
      <c r="P222" s="40">
        <v>1.9472948458468058</v>
      </c>
    </row>
    <row r="223" spans="2:16" x14ac:dyDescent="0.3">
      <c r="B223" s="41">
        <v>43836</v>
      </c>
      <c r="C223" s="40">
        <v>2.2999999999999998</v>
      </c>
      <c r="D223" s="40">
        <v>2.0153721637865911</v>
      </c>
      <c r="F223" s="40">
        <v>2.2999999999999998</v>
      </c>
      <c r="G223" s="40">
        <v>1.8578762860063811</v>
      </c>
      <c r="I223" s="40">
        <v>2.2999999999999998</v>
      </c>
      <c r="J223" s="40">
        <v>2.0328617440082093</v>
      </c>
      <c r="L223" s="40">
        <v>2.2999999999999998</v>
      </c>
      <c r="M223" s="40">
        <v>1.8578762860063811</v>
      </c>
      <c r="O223" s="40">
        <v>2.2999999999999998</v>
      </c>
      <c r="P223" s="40">
        <v>1.7393133244326162</v>
      </c>
    </row>
    <row r="224" spans="2:16" x14ac:dyDescent="0.3">
      <c r="B224" s="41">
        <v>43837</v>
      </c>
      <c r="C224" s="40">
        <v>1.3</v>
      </c>
      <c r="D224" s="40">
        <v>1.8637920718352106</v>
      </c>
      <c r="F224" s="40">
        <v>1.3</v>
      </c>
      <c r="G224" s="40">
        <v>1.8060191076591074</v>
      </c>
      <c r="I224" s="40">
        <v>1.3</v>
      </c>
      <c r="J224" s="40">
        <v>1.4881707338543553</v>
      </c>
      <c r="L224" s="40">
        <v>1.3</v>
      </c>
      <c r="M224" s="40">
        <v>1.6606016146219549</v>
      </c>
      <c r="O224" s="40">
        <v>1.3</v>
      </c>
      <c r="P224" s="40">
        <v>1.5536889204861182</v>
      </c>
    </row>
    <row r="225" spans="2:16" x14ac:dyDescent="0.3">
      <c r="B225" s="41">
        <v>43838</v>
      </c>
      <c r="C225" s="40">
        <v>2.5</v>
      </c>
      <c r="D225" s="40">
        <v>2.1023156985266609</v>
      </c>
      <c r="F225" s="40">
        <v>2.5</v>
      </c>
      <c r="G225" s="40">
        <v>2.4356331514028762</v>
      </c>
      <c r="I225" s="40">
        <v>2.5</v>
      </c>
      <c r="J225" s="40">
        <v>2.4356331514028762</v>
      </c>
      <c r="L225" s="40">
        <v>2.5</v>
      </c>
      <c r="M225" s="40">
        <v>2.7432827914674491</v>
      </c>
      <c r="O225" s="40">
        <v>2.5</v>
      </c>
      <c r="P225" s="40">
        <v>2.7302332716761741</v>
      </c>
    </row>
    <row r="226" spans="2:16" x14ac:dyDescent="0.3">
      <c r="B226" s="41">
        <v>43839</v>
      </c>
      <c r="C226" s="40">
        <v>1.1000000000000001</v>
      </c>
      <c r="D226" s="40">
        <v>2.275200402201051</v>
      </c>
      <c r="F226" s="40">
        <v>1.1000000000000001</v>
      </c>
      <c r="G226" s="40">
        <v>2.2431141219770607</v>
      </c>
      <c r="I226" s="40">
        <v>1.1000000000000001</v>
      </c>
      <c r="J226" s="40">
        <v>1.7175342080675544</v>
      </c>
      <c r="L226" s="40">
        <v>1.1000000000000001</v>
      </c>
      <c r="M226" s="40">
        <v>2.3887566350766285</v>
      </c>
      <c r="O226" s="40">
        <v>1.1000000000000001</v>
      </c>
      <c r="P226" s="40">
        <v>2.5552438596114313</v>
      </c>
    </row>
    <row r="227" spans="2:16" x14ac:dyDescent="0.3">
      <c r="B227" s="41">
        <v>43840</v>
      </c>
      <c r="C227" s="40">
        <v>1.9</v>
      </c>
      <c r="D227" s="40">
        <v>1.6024492270351225</v>
      </c>
      <c r="F227" s="40">
        <v>1.9</v>
      </c>
      <c r="G227" s="40">
        <v>1.843678214048295</v>
      </c>
      <c r="I227" s="40">
        <v>1.9</v>
      </c>
      <c r="J227" s="40">
        <v>1.0695683338964321</v>
      </c>
      <c r="L227" s="40">
        <v>1.9</v>
      </c>
      <c r="M227" s="40">
        <v>1.843678214048295</v>
      </c>
      <c r="O227" s="40">
        <v>1.9</v>
      </c>
      <c r="P227" s="40">
        <v>1.1197184522164025</v>
      </c>
    </row>
    <row r="228" spans="2:16" x14ac:dyDescent="0.3">
      <c r="B228" s="41">
        <v>43841</v>
      </c>
      <c r="C228" s="40">
        <v>2</v>
      </c>
      <c r="D228" s="40">
        <v>1.9021096928423935</v>
      </c>
      <c r="F228" s="40">
        <v>2</v>
      </c>
      <c r="G228" s="40">
        <v>2.0910840570161118</v>
      </c>
      <c r="I228" s="40">
        <v>2</v>
      </c>
      <c r="J228" s="40">
        <v>2.2449505659826121</v>
      </c>
      <c r="L228" s="40">
        <v>2</v>
      </c>
      <c r="M228" s="40">
        <v>2.400688436619296</v>
      </c>
      <c r="O228" s="40">
        <v>2</v>
      </c>
      <c r="P228" s="40">
        <v>1.8542763454466715</v>
      </c>
    </row>
    <row r="229" spans="2:16" x14ac:dyDescent="0.3">
      <c r="B229" s="41">
        <v>43842</v>
      </c>
      <c r="C229" s="40">
        <v>2.2999999999999998</v>
      </c>
      <c r="D229" s="40">
        <v>1.6282300438946482</v>
      </c>
      <c r="F229" s="40">
        <v>2.2999999999999998</v>
      </c>
      <c r="G229" s="40">
        <v>2.4438886786982001</v>
      </c>
      <c r="I229" s="40">
        <v>2.2999999999999998</v>
      </c>
      <c r="J229" s="40">
        <v>2.3385588691809223</v>
      </c>
      <c r="L229" s="40">
        <v>2.2999999999999998</v>
      </c>
      <c r="M229" s="40">
        <v>2.6235396766720425</v>
      </c>
      <c r="O229" s="40">
        <v>2.2999999999999998</v>
      </c>
      <c r="P229" s="40">
        <v>2.4573916644133975</v>
      </c>
    </row>
    <row r="230" spans="2:16" x14ac:dyDescent="0.3">
      <c r="B230" s="41">
        <v>43843</v>
      </c>
      <c r="C230" s="40">
        <v>2.2999999999999998</v>
      </c>
      <c r="D230" s="40">
        <v>1.41655840496713</v>
      </c>
      <c r="F230" s="40">
        <v>2.2999999999999998</v>
      </c>
      <c r="G230" s="40">
        <v>1.4347362620521122</v>
      </c>
      <c r="I230" s="40">
        <v>2.2999999999999998</v>
      </c>
      <c r="J230" s="40">
        <v>1.4347362620521122</v>
      </c>
      <c r="L230" s="40">
        <v>2.2999999999999998</v>
      </c>
      <c r="M230" s="40">
        <v>1.7430336089424328</v>
      </c>
      <c r="O230" s="40">
        <v>2.2999999999999998</v>
      </c>
      <c r="P230" s="40">
        <v>1.3041189268823647</v>
      </c>
    </row>
    <row r="231" spans="2:16" x14ac:dyDescent="0.3">
      <c r="B231" s="41">
        <v>43844</v>
      </c>
      <c r="C231" s="40">
        <v>2.4</v>
      </c>
      <c r="D231" s="40">
        <v>2.3215703022781478</v>
      </c>
      <c r="F231" s="40">
        <v>2.4</v>
      </c>
      <c r="G231" s="40">
        <v>2.4182101582548339</v>
      </c>
      <c r="I231" s="40">
        <v>2.4</v>
      </c>
      <c r="J231" s="40">
        <v>2.4182101582548339</v>
      </c>
      <c r="L231" s="40">
        <v>2.4</v>
      </c>
      <c r="M231" s="40">
        <v>2.4182101582548339</v>
      </c>
      <c r="O231" s="40">
        <v>2.4</v>
      </c>
      <c r="P231" s="40">
        <v>1.4325610230623167</v>
      </c>
    </row>
    <row r="232" spans="2:16" x14ac:dyDescent="0.3">
      <c r="B232" s="41">
        <v>43845</v>
      </c>
      <c r="C232" s="40">
        <v>3.2</v>
      </c>
      <c r="D232" s="40">
        <v>3.3383320852040339</v>
      </c>
      <c r="F232" s="40">
        <v>3.2</v>
      </c>
      <c r="G232" s="40">
        <v>3.1368132029380948</v>
      </c>
      <c r="I232" s="40">
        <v>3.2</v>
      </c>
      <c r="J232" s="40">
        <v>3.2835428359755414</v>
      </c>
      <c r="L232" s="40">
        <v>3.2</v>
      </c>
      <c r="M232" s="40">
        <v>3.2835428359755414</v>
      </c>
      <c r="O232" s="40">
        <v>3.2</v>
      </c>
      <c r="P232" s="40">
        <v>2.5043433313918597</v>
      </c>
    </row>
    <row r="233" spans="2:16" x14ac:dyDescent="0.3">
      <c r="B233" s="41">
        <v>43846</v>
      </c>
      <c r="C233" s="40">
        <v>3.6</v>
      </c>
      <c r="D233" s="40">
        <v>4.003632649761637</v>
      </c>
      <c r="F233" s="40">
        <v>3.6</v>
      </c>
      <c r="G233" s="40">
        <v>3.8263476249209503</v>
      </c>
      <c r="I233" s="40">
        <v>3.6</v>
      </c>
      <c r="J233" s="40">
        <v>3.8695601598956739</v>
      </c>
      <c r="L233" s="40">
        <v>3.6</v>
      </c>
      <c r="M233" s="40">
        <v>3.4949606444457393</v>
      </c>
      <c r="O233" s="40">
        <v>3.6</v>
      </c>
      <c r="P233" s="40">
        <v>3.473393580440499</v>
      </c>
    </row>
    <row r="234" spans="2:16" x14ac:dyDescent="0.3">
      <c r="B234" s="41">
        <v>43847</v>
      </c>
      <c r="C234" s="40">
        <v>2</v>
      </c>
      <c r="D234" s="40">
        <v>3.0270984993895569</v>
      </c>
      <c r="F234" s="40">
        <v>2</v>
      </c>
      <c r="G234" s="40">
        <v>2.9799584543263391</v>
      </c>
      <c r="I234" s="40">
        <v>2</v>
      </c>
      <c r="J234" s="40">
        <v>2.3352107470795591</v>
      </c>
      <c r="L234" s="40">
        <v>2</v>
      </c>
      <c r="M234" s="40">
        <v>3.3525261375808193</v>
      </c>
      <c r="O234" s="40">
        <v>2</v>
      </c>
      <c r="P234" s="40">
        <v>3.3405299170740599</v>
      </c>
    </row>
    <row r="235" spans="2:16" x14ac:dyDescent="0.3">
      <c r="B235" s="41">
        <v>43848</v>
      </c>
      <c r="C235" s="40">
        <v>2.2000000000000002</v>
      </c>
      <c r="D235" s="40">
        <v>1.5598636824042693</v>
      </c>
      <c r="F235" s="40">
        <v>2.2000000000000002</v>
      </c>
      <c r="G235" s="40">
        <v>2.5263729328679378</v>
      </c>
      <c r="I235" s="40">
        <v>2.2000000000000002</v>
      </c>
      <c r="J235" s="40">
        <v>2.8674346090649143</v>
      </c>
      <c r="L235" s="40">
        <v>2.2000000000000002</v>
      </c>
      <c r="M235" s="40">
        <v>2.5263729328679378</v>
      </c>
      <c r="O235" s="40">
        <v>2.2000000000000002</v>
      </c>
      <c r="P235" s="40">
        <v>2.8674346090649143</v>
      </c>
    </row>
    <row r="236" spans="2:16" x14ac:dyDescent="0.3">
      <c r="B236" s="41">
        <v>43849</v>
      </c>
      <c r="C236" s="40">
        <v>2.5</v>
      </c>
      <c r="D236" s="40">
        <v>2.8206059726165673</v>
      </c>
      <c r="F236" s="40">
        <v>2.5</v>
      </c>
      <c r="G236" s="40">
        <v>2.414716422008746</v>
      </c>
      <c r="I236" s="40">
        <v>2.5</v>
      </c>
      <c r="J236" s="40">
        <v>2.414716422008746</v>
      </c>
      <c r="L236" s="40">
        <v>2.5</v>
      </c>
      <c r="M236" s="40">
        <v>2.5147755167033039</v>
      </c>
      <c r="O236" s="40">
        <v>2.5</v>
      </c>
      <c r="P236" s="40">
        <v>2.8692421314774004</v>
      </c>
    </row>
    <row r="237" spans="2:16" x14ac:dyDescent="0.3">
      <c r="B237" s="41">
        <v>43850</v>
      </c>
      <c r="C237" s="40">
        <v>2.2000000000000002</v>
      </c>
      <c r="D237" s="40">
        <v>1.2118611775026231</v>
      </c>
      <c r="F237" s="40">
        <v>2.2000000000000002</v>
      </c>
      <c r="G237" s="40">
        <v>1.269496063237483</v>
      </c>
      <c r="I237" s="40">
        <v>2.2000000000000002</v>
      </c>
      <c r="J237" s="40">
        <v>1.269496063237483</v>
      </c>
      <c r="L237" s="40">
        <v>2.2000000000000002</v>
      </c>
      <c r="M237" s="40">
        <v>2.2557570399512192</v>
      </c>
      <c r="O237" s="40">
        <v>2.2000000000000002</v>
      </c>
      <c r="P237" s="40">
        <v>2.4312111577617213</v>
      </c>
    </row>
    <row r="238" spans="2:16" x14ac:dyDescent="0.3">
      <c r="B238" s="41">
        <v>43851</v>
      </c>
      <c r="C238" s="40">
        <v>2.9</v>
      </c>
      <c r="D238" s="40">
        <v>2.4162897712969391</v>
      </c>
      <c r="F238" s="40">
        <v>2.9</v>
      </c>
      <c r="G238" s="40">
        <v>2.5022133954804371</v>
      </c>
      <c r="I238" s="40">
        <v>2.9</v>
      </c>
      <c r="J238" s="40">
        <v>2.621258457646277</v>
      </c>
      <c r="L238" s="40">
        <v>2.9</v>
      </c>
      <c r="M238" s="40">
        <v>3.145821670238</v>
      </c>
      <c r="O238" s="40">
        <v>2.9</v>
      </c>
      <c r="P238" s="40">
        <v>2.9389215789834635</v>
      </c>
    </row>
    <row r="239" spans="2:16" x14ac:dyDescent="0.3">
      <c r="B239" s="41">
        <v>43852</v>
      </c>
      <c r="C239" s="40">
        <v>3</v>
      </c>
      <c r="D239" s="40">
        <v>3.1438234492538033</v>
      </c>
      <c r="F239" s="40">
        <v>3</v>
      </c>
      <c r="G239" s="40">
        <v>3.4713219540871632</v>
      </c>
      <c r="I239" s="40">
        <v>3</v>
      </c>
      <c r="J239" s="40">
        <v>3.4235758980948976</v>
      </c>
      <c r="L239" s="40">
        <v>3</v>
      </c>
      <c r="M239" s="40">
        <v>3.4713219540871632</v>
      </c>
      <c r="O239" s="40">
        <v>3</v>
      </c>
      <c r="P239" s="40">
        <v>3.4713219540871632</v>
      </c>
    </row>
    <row r="240" spans="2:16" x14ac:dyDescent="0.3">
      <c r="B240" s="41">
        <v>43853</v>
      </c>
      <c r="C240" s="40">
        <v>2.5</v>
      </c>
      <c r="D240" s="40">
        <v>2.7051284497956924</v>
      </c>
      <c r="F240" s="40">
        <v>2.5</v>
      </c>
      <c r="G240" s="40">
        <v>3.7993523175742938</v>
      </c>
      <c r="I240" s="40">
        <v>2.5</v>
      </c>
      <c r="J240" s="40">
        <v>3.1922833736241669</v>
      </c>
      <c r="L240" s="40">
        <v>2.5</v>
      </c>
      <c r="M240" s="40">
        <v>3.7008687681476005</v>
      </c>
      <c r="O240" s="40">
        <v>2.5</v>
      </c>
      <c r="P240" s="40">
        <v>3.7008687681476005</v>
      </c>
    </row>
    <row r="241" spans="2:16" x14ac:dyDescent="0.3">
      <c r="B241" s="41">
        <v>43854</v>
      </c>
      <c r="C241" s="40">
        <v>2.4</v>
      </c>
      <c r="D241" s="40">
        <v>2.0618358318315146</v>
      </c>
      <c r="F241" s="40">
        <v>2.4</v>
      </c>
      <c r="G241" s="40">
        <v>1.9611912997667167</v>
      </c>
      <c r="I241" s="40">
        <v>2.4</v>
      </c>
      <c r="J241" s="40">
        <v>2.808695567754437</v>
      </c>
      <c r="L241" s="40">
        <v>2.4</v>
      </c>
      <c r="M241" s="40">
        <v>4.0862173870356377</v>
      </c>
      <c r="O241" s="40">
        <v>2.4</v>
      </c>
      <c r="P241" s="40">
        <v>4.0862173870356377</v>
      </c>
    </row>
    <row r="242" spans="2:16" x14ac:dyDescent="0.3">
      <c r="B242" s="41">
        <v>43855</v>
      </c>
      <c r="C242" s="40">
        <v>3</v>
      </c>
      <c r="D242" s="40">
        <v>2.2501407934172346</v>
      </c>
      <c r="F242" s="40">
        <v>3</v>
      </c>
      <c r="G242" s="40">
        <v>2.404619403768383</v>
      </c>
      <c r="I242" s="40">
        <v>3</v>
      </c>
      <c r="J242" s="40">
        <v>1.7555920606538289</v>
      </c>
      <c r="L242" s="40">
        <v>3</v>
      </c>
      <c r="M242" s="40">
        <v>1.7555920606538289</v>
      </c>
      <c r="O242" s="40">
        <v>3</v>
      </c>
      <c r="P242" s="40">
        <v>2.7065959870377858</v>
      </c>
    </row>
    <row r="243" spans="2:16" x14ac:dyDescent="0.3">
      <c r="B243" s="41">
        <v>43856</v>
      </c>
      <c r="C243" s="40">
        <v>2.5</v>
      </c>
      <c r="D243" s="40">
        <v>2.084078263434709</v>
      </c>
      <c r="F243" s="40">
        <v>2.5</v>
      </c>
      <c r="G243" s="40">
        <v>2.0141746093404627</v>
      </c>
      <c r="I243" s="40">
        <v>2.5</v>
      </c>
      <c r="J243" s="40">
        <v>2.0141746093404627</v>
      </c>
      <c r="L243" s="40">
        <v>2.5</v>
      </c>
      <c r="M243" s="40">
        <v>2.0141746093404627</v>
      </c>
      <c r="O243" s="40">
        <v>2.5</v>
      </c>
      <c r="P243" s="40">
        <v>1.665120536689926</v>
      </c>
    </row>
    <row r="244" spans="2:16" x14ac:dyDescent="0.3">
      <c r="B244" s="41">
        <v>43857</v>
      </c>
      <c r="C244" s="40">
        <v>2.7</v>
      </c>
      <c r="D244" s="40">
        <v>2.6763364176460418</v>
      </c>
      <c r="F244" s="40">
        <v>2.7</v>
      </c>
      <c r="G244" s="40">
        <v>2.5882845068808664</v>
      </c>
      <c r="I244" s="40">
        <v>2.7</v>
      </c>
      <c r="J244" s="40">
        <v>2.65588107403536</v>
      </c>
      <c r="L244" s="40">
        <v>2.7</v>
      </c>
      <c r="M244" s="40">
        <v>2.65588107403536</v>
      </c>
      <c r="O244" s="40">
        <v>2.7</v>
      </c>
      <c r="P244" s="40">
        <v>2.9509819628049474</v>
      </c>
    </row>
    <row r="245" spans="2:16" x14ac:dyDescent="0.3">
      <c r="B245" s="41">
        <v>43858</v>
      </c>
      <c r="C245" s="40">
        <v>2.5</v>
      </c>
      <c r="D245" s="40">
        <v>4.1034758634800674</v>
      </c>
      <c r="F245" s="40">
        <v>2.5</v>
      </c>
      <c r="G245" s="40">
        <v>4.5710884124277582</v>
      </c>
      <c r="I245" s="40">
        <v>2.5</v>
      </c>
      <c r="J245" s="40">
        <v>4.7792221550742271</v>
      </c>
      <c r="L245" s="40">
        <v>2.5</v>
      </c>
      <c r="M245" s="40">
        <v>4.9754636293887176</v>
      </c>
      <c r="O245" s="40">
        <v>2.5</v>
      </c>
      <c r="P245" s="40">
        <v>5.3176269600583064</v>
      </c>
    </row>
    <row r="246" spans="2:16" x14ac:dyDescent="0.3">
      <c r="B246" s="41">
        <v>43859</v>
      </c>
      <c r="C246" s="40">
        <v>2.2999999999999998</v>
      </c>
      <c r="D246" s="40">
        <v>3.9357417487534154</v>
      </c>
      <c r="F246" s="40">
        <v>2.2999999999999998</v>
      </c>
      <c r="G246" s="40">
        <v>3.3573324387787311</v>
      </c>
      <c r="I246" s="40">
        <v>2.2999999999999998</v>
      </c>
      <c r="J246" s="40">
        <v>3.4154397738316975</v>
      </c>
      <c r="L246" s="40">
        <v>2.2999999999999998</v>
      </c>
      <c r="M246" s="40">
        <v>2.8073014984399056</v>
      </c>
      <c r="O246" s="40">
        <v>2.2999999999999998</v>
      </c>
      <c r="P246" s="40">
        <v>3.2092488433718724</v>
      </c>
    </row>
    <row r="247" spans="2:16" x14ac:dyDescent="0.3">
      <c r="B247" s="41">
        <v>43860</v>
      </c>
      <c r="C247" s="40">
        <v>2.2000000000000002</v>
      </c>
      <c r="D247" s="40">
        <v>1.8984535317153581</v>
      </c>
      <c r="F247" s="40">
        <v>2.2000000000000002</v>
      </c>
      <c r="G247" s="40">
        <v>2.0781081294693</v>
      </c>
      <c r="I247" s="40">
        <v>2.2000000000000002</v>
      </c>
      <c r="J247" s="40">
        <v>2.767988706634934</v>
      </c>
      <c r="L247" s="40">
        <v>2.2000000000000002</v>
      </c>
      <c r="M247" s="40">
        <v>2.0781081294693</v>
      </c>
      <c r="O247" s="40">
        <v>2.2000000000000002</v>
      </c>
      <c r="P247" s="40">
        <v>2.8370397318235163</v>
      </c>
    </row>
    <row r="248" spans="2:16" x14ac:dyDescent="0.3">
      <c r="B248" s="41">
        <v>43861</v>
      </c>
      <c r="C248" s="40">
        <v>2.2000000000000002</v>
      </c>
      <c r="D248" s="40">
        <v>2.622170162252131</v>
      </c>
      <c r="F248" s="40">
        <v>2.2000000000000002</v>
      </c>
      <c r="G248" s="40">
        <v>2.5906170556472889</v>
      </c>
      <c r="I248" s="40">
        <v>2.2000000000000002</v>
      </c>
      <c r="J248" s="40">
        <v>2.2972214481874937</v>
      </c>
      <c r="L248" s="40">
        <v>2.2000000000000002</v>
      </c>
      <c r="M248" s="40">
        <v>2.6984033808194474</v>
      </c>
      <c r="O248" s="40">
        <v>2.2000000000000002</v>
      </c>
      <c r="P248" s="40">
        <v>2.2863781617090542</v>
      </c>
    </row>
    <row r="249" spans="2:16" x14ac:dyDescent="0.3">
      <c r="B249" s="41">
        <v>43862</v>
      </c>
      <c r="C249" s="40">
        <v>3</v>
      </c>
      <c r="D249" s="40">
        <v>3.4044778481856808</v>
      </c>
      <c r="F249" s="40">
        <v>3</v>
      </c>
      <c r="G249" s="40">
        <v>3.5894161537897751</v>
      </c>
      <c r="I249" s="40">
        <v>3</v>
      </c>
      <c r="J249" s="40">
        <v>3.5894161537897751</v>
      </c>
      <c r="L249" s="40">
        <v>3</v>
      </c>
      <c r="M249" s="40">
        <v>4.4200259162772735</v>
      </c>
      <c r="O249" s="40">
        <v>3</v>
      </c>
      <c r="P249" s="40">
        <v>3.5894161537897751</v>
      </c>
    </row>
    <row r="250" spans="2:16" x14ac:dyDescent="0.3">
      <c r="B250" s="41">
        <v>43863</v>
      </c>
      <c r="C250" s="40">
        <v>1.7</v>
      </c>
      <c r="D250" s="40">
        <v>3.2689049878204508</v>
      </c>
      <c r="F250" s="40">
        <v>1.7</v>
      </c>
      <c r="G250" s="40">
        <v>3.5354195858871611</v>
      </c>
      <c r="I250" s="40">
        <v>1.7</v>
      </c>
      <c r="J250" s="40">
        <v>4.4944726477677559</v>
      </c>
      <c r="L250" s="40">
        <v>1.7</v>
      </c>
      <c r="M250" s="40">
        <v>3.234615836851169</v>
      </c>
      <c r="O250" s="40">
        <v>1.7</v>
      </c>
      <c r="P250" s="40">
        <v>4.5091937776619337</v>
      </c>
    </row>
    <row r="251" spans="2:16" x14ac:dyDescent="0.3">
      <c r="B251" s="41">
        <v>43864</v>
      </c>
      <c r="C251" s="40">
        <v>2.2999999999999998</v>
      </c>
      <c r="D251" s="40">
        <v>2.3804069081061385</v>
      </c>
      <c r="F251" s="40">
        <v>2.2999999999999998</v>
      </c>
      <c r="G251" s="40">
        <v>2.947703034026389</v>
      </c>
      <c r="I251" s="40">
        <v>2.2999999999999998</v>
      </c>
      <c r="J251" s="40">
        <v>4.6906381154660952</v>
      </c>
      <c r="L251" s="40">
        <v>2.2999999999999998</v>
      </c>
      <c r="M251" s="40">
        <v>2.947703034026389</v>
      </c>
      <c r="O251" s="40">
        <v>2.2999999999999998</v>
      </c>
      <c r="P251" s="40">
        <v>4.6506074271535178</v>
      </c>
    </row>
    <row r="252" spans="2:16" x14ac:dyDescent="0.3">
      <c r="B252" s="41">
        <v>43865</v>
      </c>
      <c r="C252" s="40">
        <v>3.3</v>
      </c>
      <c r="D252" s="40">
        <v>4.0408653295424086</v>
      </c>
      <c r="F252" s="40">
        <v>3.3</v>
      </c>
      <c r="G252" s="40">
        <v>4.434408847799979</v>
      </c>
      <c r="I252" s="40">
        <v>3.3</v>
      </c>
      <c r="J252" s="40">
        <v>3.7610116949231682</v>
      </c>
      <c r="L252" s="40">
        <v>3.3</v>
      </c>
      <c r="M252" s="40">
        <v>4.0514856440882472</v>
      </c>
      <c r="O252" s="40">
        <v>3.3</v>
      </c>
      <c r="P252" s="40">
        <v>4.593127087756983</v>
      </c>
    </row>
    <row r="253" spans="2:16" x14ac:dyDescent="0.3">
      <c r="B253" s="41">
        <v>43866</v>
      </c>
      <c r="C253" s="40">
        <v>2.2000000000000002</v>
      </c>
      <c r="D253" s="40">
        <v>3.9361715637682675</v>
      </c>
      <c r="F253" s="40">
        <v>2.2000000000000002</v>
      </c>
      <c r="G253" s="40">
        <v>3.8382836239168507</v>
      </c>
      <c r="I253" s="40">
        <v>2.2000000000000002</v>
      </c>
      <c r="J253" s="40">
        <v>4.2467884214209972</v>
      </c>
      <c r="L253" s="40">
        <v>2.2000000000000002</v>
      </c>
      <c r="M253" s="40">
        <v>4.0491009034987187</v>
      </c>
      <c r="O253" s="40">
        <v>2.2000000000000002</v>
      </c>
      <c r="P253" s="40">
        <v>4.2477787339112547</v>
      </c>
    </row>
    <row r="254" spans="2:16" x14ac:dyDescent="0.3">
      <c r="B254" s="41">
        <v>43867</v>
      </c>
      <c r="C254" s="40">
        <v>3</v>
      </c>
      <c r="D254" s="40">
        <v>3.2417582623342414</v>
      </c>
      <c r="F254" s="40">
        <v>3</v>
      </c>
      <c r="G254" s="40">
        <v>3.6829509316436013</v>
      </c>
      <c r="I254" s="40">
        <v>3</v>
      </c>
      <c r="J254" s="40">
        <v>4.2342086481808092</v>
      </c>
      <c r="L254" s="40">
        <v>3</v>
      </c>
      <c r="M254" s="40">
        <v>3.6829509316436013</v>
      </c>
      <c r="O254" s="40">
        <v>3</v>
      </c>
      <c r="P254" s="40">
        <v>3.5086814359548986</v>
      </c>
    </row>
    <row r="255" spans="2:16" x14ac:dyDescent="0.3">
      <c r="B255" s="41">
        <v>43868</v>
      </c>
      <c r="C255" s="40">
        <v>2.8</v>
      </c>
      <c r="D255" s="40">
        <v>5.229137889115826</v>
      </c>
      <c r="F255" s="40">
        <v>2.8</v>
      </c>
      <c r="G255" s="40">
        <v>4.1729470194529821</v>
      </c>
      <c r="I255" s="40">
        <v>2.8</v>
      </c>
      <c r="J255" s="40">
        <v>4.1729470194529821</v>
      </c>
      <c r="L255" s="40">
        <v>2.8</v>
      </c>
      <c r="M255" s="40">
        <v>4.1729470194529821</v>
      </c>
      <c r="O255" s="40">
        <v>2.8</v>
      </c>
      <c r="P255" s="40">
        <v>5.1457595014327584</v>
      </c>
    </row>
    <row r="256" spans="2:16" x14ac:dyDescent="0.3">
      <c r="B256" s="41">
        <v>43869</v>
      </c>
      <c r="C256" s="40">
        <v>1.9</v>
      </c>
      <c r="D256" s="40">
        <v>4.8742312329009438</v>
      </c>
      <c r="F256" s="40">
        <v>1.9</v>
      </c>
      <c r="G256" s="40">
        <v>3.0231610945813485</v>
      </c>
      <c r="I256" s="40">
        <v>1.9</v>
      </c>
      <c r="J256" s="40">
        <v>4.025125510720807</v>
      </c>
      <c r="L256" s="40">
        <v>1.9</v>
      </c>
      <c r="M256" s="40">
        <v>4.025125510720807</v>
      </c>
      <c r="O256" s="40">
        <v>1.9</v>
      </c>
      <c r="P256" s="40">
        <v>2.7596878254011163</v>
      </c>
    </row>
    <row r="257" spans="2:16" x14ac:dyDescent="0.3">
      <c r="B257" s="41">
        <v>43870</v>
      </c>
      <c r="C257" s="40">
        <v>1.3</v>
      </c>
      <c r="D257" s="40">
        <v>2.3343835029315385</v>
      </c>
      <c r="F257" s="40">
        <v>1.3</v>
      </c>
      <c r="G257" s="40">
        <v>1.8994285320214828</v>
      </c>
      <c r="I257" s="40">
        <v>1.3</v>
      </c>
      <c r="J257" s="40">
        <v>2.1228835226093934</v>
      </c>
      <c r="L257" s="40">
        <v>1.3</v>
      </c>
      <c r="M257" s="40">
        <v>1.8398050603503071</v>
      </c>
      <c r="O257" s="40">
        <v>1.3</v>
      </c>
      <c r="P257" s="40">
        <v>2.039932596797565</v>
      </c>
    </row>
    <row r="258" spans="2:16" x14ac:dyDescent="0.3">
      <c r="B258" s="41">
        <v>43871</v>
      </c>
      <c r="C258" s="40">
        <v>2.1</v>
      </c>
      <c r="D258" s="40">
        <v>2.5941352575911436</v>
      </c>
      <c r="F258" s="40">
        <v>2.1</v>
      </c>
      <c r="G258" s="40">
        <v>2.464352663691681</v>
      </c>
      <c r="I258" s="40">
        <v>2.1</v>
      </c>
      <c r="J258" s="40">
        <v>2.3412661259510421</v>
      </c>
      <c r="L258" s="40">
        <v>2.1</v>
      </c>
      <c r="M258" s="40">
        <v>2.2944146608499918</v>
      </c>
      <c r="O258" s="40">
        <v>2.1</v>
      </c>
      <c r="P258" s="40">
        <v>2.464352663691681</v>
      </c>
    </row>
    <row r="259" spans="2:16" x14ac:dyDescent="0.3">
      <c r="B259" s="41">
        <v>43872</v>
      </c>
      <c r="C259" s="40">
        <v>2.5</v>
      </c>
      <c r="D259" s="40">
        <v>2.461634230772042</v>
      </c>
      <c r="F259" s="40">
        <v>2.5</v>
      </c>
      <c r="G259" s="40">
        <v>2.789987762566041</v>
      </c>
      <c r="I259" s="40">
        <v>2.5</v>
      </c>
      <c r="J259" s="40">
        <v>2.3233127192061578</v>
      </c>
      <c r="L259" s="40">
        <v>2.5</v>
      </c>
      <c r="M259" s="40">
        <v>2.789987762566041</v>
      </c>
      <c r="O259" s="40">
        <v>2.5</v>
      </c>
      <c r="P259" s="40">
        <v>2.789987762566041</v>
      </c>
    </row>
    <row r="260" spans="2:16" x14ac:dyDescent="0.3">
      <c r="B260" s="41">
        <v>43873</v>
      </c>
      <c r="C260" s="40">
        <v>1.7</v>
      </c>
      <c r="D260" s="40">
        <v>2.1111644657939355</v>
      </c>
      <c r="F260" s="40">
        <v>1.7</v>
      </c>
      <c r="G260" s="40">
        <v>1.837873752179199</v>
      </c>
      <c r="I260" s="40">
        <v>1.7</v>
      </c>
      <c r="J260" s="40">
        <v>1.837873752179199</v>
      </c>
      <c r="L260" s="40">
        <v>1.7</v>
      </c>
      <c r="M260" s="40">
        <v>4.1885143337872615</v>
      </c>
      <c r="O260" s="40">
        <v>1.7</v>
      </c>
      <c r="P260" s="40">
        <v>3.1627816874629491</v>
      </c>
    </row>
    <row r="261" spans="2:16" x14ac:dyDescent="0.3">
      <c r="B261" s="41">
        <v>43874</v>
      </c>
      <c r="C261" s="40">
        <v>2.9</v>
      </c>
      <c r="D261" s="40">
        <v>1.128532007209365</v>
      </c>
      <c r="F261" s="40">
        <v>2.9</v>
      </c>
      <c r="G261" s="40">
        <v>2.6546950834648406</v>
      </c>
      <c r="I261" s="40">
        <v>2.9</v>
      </c>
      <c r="J261" s="40">
        <v>2.6546950834648406</v>
      </c>
      <c r="L261" s="40">
        <v>2.9</v>
      </c>
      <c r="M261" s="40">
        <v>2.4775596798349917</v>
      </c>
      <c r="O261" s="40">
        <v>2.9</v>
      </c>
      <c r="P261" s="40">
        <v>3.1104491826949414</v>
      </c>
    </row>
    <row r="262" spans="2:16" x14ac:dyDescent="0.3">
      <c r="B262" s="41">
        <v>43875</v>
      </c>
      <c r="C262" s="40">
        <v>2.8</v>
      </c>
      <c r="D262" s="40">
        <v>3.0024185194513273</v>
      </c>
      <c r="F262" s="40">
        <v>2.8</v>
      </c>
      <c r="G262" s="40">
        <v>2.6858868614688718</v>
      </c>
      <c r="I262" s="40">
        <v>2.8</v>
      </c>
      <c r="J262" s="40">
        <v>3.6297697538784055</v>
      </c>
      <c r="L262" s="40">
        <v>2.8</v>
      </c>
      <c r="M262" s="40">
        <v>2.6858868614688718</v>
      </c>
      <c r="O262" s="40">
        <v>2.8</v>
      </c>
      <c r="P262" s="40">
        <v>3.2442621455094049</v>
      </c>
    </row>
    <row r="263" spans="2:16" x14ac:dyDescent="0.3">
      <c r="B263" s="41">
        <v>43876</v>
      </c>
      <c r="C263" s="40">
        <v>3</v>
      </c>
      <c r="D263" s="40">
        <v>1.8719925106228774</v>
      </c>
      <c r="F263" s="40">
        <v>3</v>
      </c>
      <c r="G263" s="40">
        <v>1.8826615051020841</v>
      </c>
      <c r="I263" s="40">
        <v>3</v>
      </c>
      <c r="J263" s="40">
        <v>2.7081785009075676</v>
      </c>
      <c r="L263" s="40">
        <v>3</v>
      </c>
      <c r="M263" s="40">
        <v>1.8826615051020841</v>
      </c>
      <c r="O263" s="40">
        <v>3</v>
      </c>
      <c r="P263" s="40">
        <v>2.2995097978118682</v>
      </c>
    </row>
    <row r="264" spans="2:16" x14ac:dyDescent="0.3">
      <c r="B264" s="41">
        <v>43877</v>
      </c>
      <c r="C264" s="40">
        <v>2.9</v>
      </c>
      <c r="D264" s="40">
        <v>2.3080653426650213</v>
      </c>
      <c r="F264" s="40">
        <v>2.9</v>
      </c>
      <c r="G264" s="40">
        <v>1.8012137751344519</v>
      </c>
      <c r="I264" s="40">
        <v>2.9</v>
      </c>
      <c r="J264" s="40">
        <v>2.2202399546480134</v>
      </c>
      <c r="L264" s="40">
        <v>2.9</v>
      </c>
      <c r="M264" s="40">
        <v>1.8546193683981391</v>
      </c>
      <c r="O264" s="40">
        <v>2.9</v>
      </c>
      <c r="P264" s="40">
        <v>2.2202399546480134</v>
      </c>
    </row>
    <row r="265" spans="2:16" x14ac:dyDescent="0.3">
      <c r="B265" s="41">
        <v>43878</v>
      </c>
      <c r="C265" s="40">
        <v>3</v>
      </c>
      <c r="D265" s="40">
        <v>2.9059943020237875</v>
      </c>
      <c r="F265" s="40">
        <v>3</v>
      </c>
      <c r="G265" s="40">
        <v>3.0269686408042933</v>
      </c>
      <c r="I265" s="40">
        <v>3</v>
      </c>
      <c r="J265" s="40">
        <v>3.2588523988300286</v>
      </c>
      <c r="L265" s="40">
        <v>3</v>
      </c>
      <c r="M265" s="40">
        <v>2.9999822927876569</v>
      </c>
      <c r="O265" s="40">
        <v>3</v>
      </c>
      <c r="P265" s="40">
        <v>3.2588523988300286</v>
      </c>
    </row>
    <row r="266" spans="2:16" x14ac:dyDescent="0.3">
      <c r="B266" s="41">
        <v>43879</v>
      </c>
      <c r="C266" s="40">
        <v>4.8</v>
      </c>
      <c r="D266" s="40">
        <v>3.2096245563670696</v>
      </c>
      <c r="F266" s="40">
        <v>4.8</v>
      </c>
      <c r="G266" s="40">
        <v>3.9684828824693685</v>
      </c>
      <c r="I266" s="40">
        <v>4.8</v>
      </c>
      <c r="J266" s="40">
        <v>3.9684828824693685</v>
      </c>
      <c r="L266" s="40">
        <v>4.8</v>
      </c>
      <c r="M266" s="40">
        <v>3.9684828824693685</v>
      </c>
      <c r="O266" s="40">
        <v>4.8</v>
      </c>
      <c r="P266" s="40">
        <v>2.5585051507166656</v>
      </c>
    </row>
    <row r="267" spans="2:16" x14ac:dyDescent="0.3">
      <c r="B267" s="41">
        <v>43880</v>
      </c>
      <c r="C267" s="40">
        <v>3.2</v>
      </c>
      <c r="D267" s="40">
        <v>4.3512187273273577</v>
      </c>
      <c r="F267" s="40">
        <v>3.2</v>
      </c>
      <c r="G267" s="40">
        <v>2.9412459068757899</v>
      </c>
      <c r="I267" s="40">
        <v>3.2</v>
      </c>
      <c r="J267" s="40">
        <v>2.9412459068757899</v>
      </c>
      <c r="L267" s="40">
        <v>3.2</v>
      </c>
      <c r="M267" s="40">
        <v>2.9412459068757899</v>
      </c>
      <c r="O267" s="40">
        <v>3.2</v>
      </c>
      <c r="P267" s="40">
        <v>3.3762608558415406</v>
      </c>
    </row>
    <row r="268" spans="2:16" x14ac:dyDescent="0.3">
      <c r="B268" s="41">
        <v>43881</v>
      </c>
      <c r="C268" s="40">
        <v>3.6</v>
      </c>
      <c r="D268" s="40">
        <v>3.9987742494322664</v>
      </c>
      <c r="F268" s="40">
        <v>3.6</v>
      </c>
      <c r="G268" s="40">
        <v>3.4000018614208023</v>
      </c>
      <c r="I268" s="40">
        <v>3.6</v>
      </c>
      <c r="J268" s="40">
        <v>3.7762458816494018</v>
      </c>
      <c r="L268" s="40">
        <v>3.6</v>
      </c>
      <c r="M268" s="40">
        <v>3.7762458816494018</v>
      </c>
      <c r="O268" s="40">
        <v>3.6</v>
      </c>
      <c r="P268" s="40">
        <v>3.9184630828417513</v>
      </c>
    </row>
    <row r="269" spans="2:16" x14ac:dyDescent="0.3">
      <c r="B269" s="41">
        <v>43882</v>
      </c>
      <c r="C269" s="40">
        <v>3.8</v>
      </c>
      <c r="D269" s="40">
        <v>4.4164326452323985</v>
      </c>
      <c r="F269" s="40">
        <v>3.8</v>
      </c>
      <c r="G269" s="40">
        <v>5.0774222986752831</v>
      </c>
      <c r="I269" s="40">
        <v>3.8</v>
      </c>
      <c r="J269" s="40">
        <v>4.4608400645949686</v>
      </c>
      <c r="L269" s="40">
        <v>3.8</v>
      </c>
      <c r="M269" s="40">
        <v>5.328749717126068</v>
      </c>
      <c r="O269" s="40">
        <v>3.8</v>
      </c>
      <c r="P269" s="40">
        <v>5.067221166163173</v>
      </c>
    </row>
    <row r="270" spans="2:16" x14ac:dyDescent="0.3">
      <c r="B270" s="41">
        <v>43883</v>
      </c>
      <c r="C270" s="40">
        <v>3.6</v>
      </c>
      <c r="D270" s="40">
        <v>3.9581111288107556</v>
      </c>
      <c r="F270" s="40">
        <v>3.6</v>
      </c>
      <c r="G270" s="40">
        <v>4.4777581239544713</v>
      </c>
      <c r="I270" s="40">
        <v>3.6</v>
      </c>
      <c r="J270" s="40">
        <v>4.1648224307269262</v>
      </c>
      <c r="L270" s="40">
        <v>3.6</v>
      </c>
      <c r="M270" s="40">
        <v>4.4777581239544713</v>
      </c>
      <c r="O270" s="40">
        <v>3.6</v>
      </c>
      <c r="P270" s="40">
        <v>4.9427541326379814</v>
      </c>
    </row>
    <row r="271" spans="2:16" x14ac:dyDescent="0.3">
      <c r="B271" s="41">
        <v>43884</v>
      </c>
      <c r="C271" s="40">
        <v>3.8</v>
      </c>
      <c r="D271" s="40">
        <v>4.2054720028133419</v>
      </c>
      <c r="F271" s="40">
        <v>3.8</v>
      </c>
      <c r="G271" s="40">
        <v>4.1724500364033732</v>
      </c>
      <c r="I271" s="40">
        <v>3.8</v>
      </c>
      <c r="J271" s="40">
        <v>4.4764327610733021</v>
      </c>
      <c r="L271" s="40">
        <v>3.8</v>
      </c>
      <c r="M271" s="40">
        <v>4.1724500364033732</v>
      </c>
      <c r="O271" s="40">
        <v>3.8</v>
      </c>
      <c r="P271" s="40">
        <v>4.6938498558524637</v>
      </c>
    </row>
    <row r="272" spans="2:16" x14ac:dyDescent="0.3">
      <c r="B272" s="41">
        <v>43885</v>
      </c>
      <c r="C272" s="40">
        <v>3.6</v>
      </c>
      <c r="D272" s="40">
        <v>4.3937458223233641</v>
      </c>
      <c r="F272" s="40">
        <v>3.6</v>
      </c>
      <c r="G272" s="40">
        <v>5.4683198513660969</v>
      </c>
      <c r="I272" s="40">
        <v>3.6</v>
      </c>
      <c r="J272" s="40">
        <v>5.4683198513660969</v>
      </c>
      <c r="L272" s="40">
        <v>3.6</v>
      </c>
      <c r="M272" s="40">
        <v>5.1529511529818661</v>
      </c>
      <c r="O272" s="40">
        <v>3.6</v>
      </c>
      <c r="P272" s="40">
        <v>4.9567922310778867</v>
      </c>
    </row>
    <row r="273" spans="2:16" x14ac:dyDescent="0.3">
      <c r="B273" s="41">
        <v>43886</v>
      </c>
      <c r="C273" s="40">
        <v>3.5</v>
      </c>
      <c r="D273" s="40">
        <v>4.282357829586763</v>
      </c>
      <c r="F273" s="40">
        <v>3.5</v>
      </c>
      <c r="G273" s="40">
        <v>3.2132763110129008</v>
      </c>
      <c r="I273" s="40">
        <v>3.5</v>
      </c>
      <c r="J273" s="40">
        <v>3.2132763110129008</v>
      </c>
      <c r="L273" s="40">
        <v>3.5</v>
      </c>
      <c r="M273" s="40">
        <v>3.8397664371574396</v>
      </c>
      <c r="O273" s="40">
        <v>3.5</v>
      </c>
      <c r="P273" s="40">
        <v>3.9735436926530099</v>
      </c>
    </row>
    <row r="274" spans="2:16" x14ac:dyDescent="0.3">
      <c r="B274" s="41">
        <v>43887</v>
      </c>
      <c r="C274" s="40">
        <v>2.9</v>
      </c>
      <c r="D274" s="40">
        <v>2.3839831307096717</v>
      </c>
      <c r="F274" s="40">
        <v>2.9</v>
      </c>
      <c r="G274" s="40">
        <v>1.7645165614363507</v>
      </c>
      <c r="I274" s="40">
        <v>2.9</v>
      </c>
      <c r="J274" s="40">
        <v>1.5746955417860069</v>
      </c>
      <c r="L274" s="40">
        <v>2.9</v>
      </c>
      <c r="M274" s="40">
        <v>2.8913295586464258</v>
      </c>
      <c r="O274" s="40">
        <v>2.9</v>
      </c>
      <c r="P274" s="40">
        <v>2.0826411539735461</v>
      </c>
    </row>
    <row r="275" spans="2:16" x14ac:dyDescent="0.3">
      <c r="B275" s="41">
        <v>43888</v>
      </c>
      <c r="C275" s="40">
        <v>3</v>
      </c>
      <c r="D275" s="40">
        <v>2.886602865990179</v>
      </c>
      <c r="F275" s="40">
        <v>3</v>
      </c>
      <c r="G275" s="40">
        <v>2.7198389862268297</v>
      </c>
      <c r="I275" s="40">
        <v>3</v>
      </c>
      <c r="J275" s="40">
        <v>1.8177364411615569</v>
      </c>
      <c r="L275" s="40">
        <v>3</v>
      </c>
      <c r="M275" s="40">
        <v>2.5909976267476571</v>
      </c>
      <c r="O275" s="40">
        <v>3</v>
      </c>
      <c r="P275" s="40">
        <v>2.3883338749709497</v>
      </c>
    </row>
    <row r="276" spans="2:16" x14ac:dyDescent="0.3">
      <c r="B276" s="41">
        <v>43889</v>
      </c>
      <c r="C276" s="40">
        <v>3</v>
      </c>
      <c r="D276" s="40">
        <v>2.7432520136118845</v>
      </c>
      <c r="F276" s="40">
        <v>3</v>
      </c>
      <c r="G276" s="40">
        <v>2.8237319152421394</v>
      </c>
      <c r="I276" s="40">
        <v>3</v>
      </c>
      <c r="J276" s="40">
        <v>2.8337289384743292</v>
      </c>
      <c r="L276" s="40">
        <v>3</v>
      </c>
      <c r="M276" s="40">
        <v>3.4997048952397649</v>
      </c>
      <c r="O276" s="40">
        <v>3</v>
      </c>
      <c r="P276" s="40">
        <v>2.6804676780307579</v>
      </c>
    </row>
    <row r="277" spans="2:16" x14ac:dyDescent="0.3">
      <c r="B277" s="41">
        <v>43890</v>
      </c>
      <c r="C277" s="40">
        <v>3.4</v>
      </c>
      <c r="D277" s="40">
        <v>3.3622512274629348</v>
      </c>
      <c r="F277" s="40">
        <v>3.4</v>
      </c>
      <c r="G277" s="40">
        <v>3.4619013992869063</v>
      </c>
      <c r="I277" s="40">
        <v>3.4</v>
      </c>
      <c r="J277" s="40">
        <v>4.0743055090400286</v>
      </c>
      <c r="L277" s="40">
        <v>3.4</v>
      </c>
      <c r="M277" s="40">
        <v>3.8972039228255508</v>
      </c>
      <c r="O277" s="40">
        <v>3.4</v>
      </c>
      <c r="P277" s="40">
        <v>3.3403104100171777</v>
      </c>
    </row>
    <row r="278" spans="2:16" x14ac:dyDescent="0.3">
      <c r="B278" s="41">
        <v>43891</v>
      </c>
      <c r="C278" s="40">
        <v>3.4</v>
      </c>
      <c r="D278" s="40">
        <v>2.5461462523035645</v>
      </c>
      <c r="F278" s="40">
        <v>3.4</v>
      </c>
      <c r="G278" s="40">
        <v>3.2407599759527455</v>
      </c>
      <c r="I278" s="40">
        <v>3.4</v>
      </c>
      <c r="J278" s="40">
        <v>3.4918195320361161</v>
      </c>
      <c r="L278" s="40">
        <v>3.4</v>
      </c>
      <c r="M278" s="40">
        <v>3.2407599759527455</v>
      </c>
      <c r="O278" s="40">
        <v>3.4</v>
      </c>
      <c r="P278" s="40">
        <v>2.9805168471602062</v>
      </c>
    </row>
    <row r="279" spans="2:16" x14ac:dyDescent="0.3">
      <c r="B279" s="41">
        <v>43892</v>
      </c>
      <c r="C279" s="40">
        <v>3</v>
      </c>
      <c r="D279" s="40">
        <v>2.7075758882630985</v>
      </c>
      <c r="F279" s="40">
        <v>3</v>
      </c>
      <c r="G279" s="40">
        <v>1.8505085077302117</v>
      </c>
      <c r="I279" s="40">
        <v>3</v>
      </c>
      <c r="J279" s="40">
        <v>1.8505085077302117</v>
      </c>
      <c r="L279" s="40">
        <v>3</v>
      </c>
      <c r="M279" s="40">
        <v>1.8505085077302117</v>
      </c>
      <c r="O279" s="40">
        <v>3</v>
      </c>
      <c r="P279" s="40">
        <v>1.8505085077302117</v>
      </c>
    </row>
    <row r="280" spans="2:16" x14ac:dyDescent="0.3">
      <c r="B280" s="41">
        <v>43893</v>
      </c>
      <c r="C280" s="40">
        <v>2.2999999999999998</v>
      </c>
      <c r="D280" s="40">
        <v>2.3416680171584363</v>
      </c>
      <c r="F280" s="40">
        <v>2.2999999999999998</v>
      </c>
      <c r="G280" s="40">
        <v>2.5697811532023422</v>
      </c>
      <c r="I280" s="40">
        <v>2.2999999999999998</v>
      </c>
      <c r="J280" s="40">
        <v>2.0940108481763873</v>
      </c>
      <c r="L280" s="40">
        <v>2.2999999999999998</v>
      </c>
      <c r="M280" s="40">
        <v>2.0940108481763873</v>
      </c>
      <c r="O280" s="40">
        <v>2.2999999999999998</v>
      </c>
      <c r="P280" s="40">
        <v>2.0940108481763873</v>
      </c>
    </row>
    <row r="281" spans="2:16" x14ac:dyDescent="0.3">
      <c r="B281" s="41">
        <v>43894</v>
      </c>
      <c r="C281" s="40">
        <v>3.3</v>
      </c>
      <c r="D281" s="40">
        <v>4.034348356450943</v>
      </c>
      <c r="F281" s="40">
        <v>3.3</v>
      </c>
      <c r="G281" s="40">
        <v>2.967910778745634</v>
      </c>
      <c r="I281" s="40">
        <v>3.3</v>
      </c>
      <c r="J281" s="40">
        <v>1.8850287484227561</v>
      </c>
      <c r="L281" s="40">
        <v>3.3</v>
      </c>
      <c r="M281" s="40">
        <v>2.5524952334061921</v>
      </c>
      <c r="O281" s="40">
        <v>3.3</v>
      </c>
      <c r="P281" s="40">
        <v>2.5524952334061921</v>
      </c>
    </row>
    <row r="282" spans="2:16" x14ac:dyDescent="0.3">
      <c r="B282" s="41">
        <v>43895</v>
      </c>
      <c r="C282" s="40">
        <v>2.8</v>
      </c>
      <c r="D282" s="40">
        <v>2.718034145470281</v>
      </c>
      <c r="F282" s="40">
        <v>2.8</v>
      </c>
      <c r="G282" s="40">
        <v>1.7818238661864074</v>
      </c>
      <c r="I282" s="40">
        <v>2.8</v>
      </c>
      <c r="J282" s="40">
        <v>3.3037080516490658</v>
      </c>
      <c r="L282" s="40">
        <v>2.8</v>
      </c>
      <c r="M282" s="40">
        <v>3.3280147731608576</v>
      </c>
      <c r="O282" s="40">
        <v>2.8</v>
      </c>
      <c r="P282" s="40">
        <v>3.529493511090759</v>
      </c>
    </row>
    <row r="283" spans="2:16" x14ac:dyDescent="0.3">
      <c r="B283" s="41">
        <v>43896</v>
      </c>
      <c r="C283" s="40">
        <v>3.5</v>
      </c>
      <c r="D283" s="40">
        <v>5.5671415900200678</v>
      </c>
      <c r="F283" s="40">
        <v>3.5</v>
      </c>
      <c r="G283" s="40">
        <v>5.6813858832367572</v>
      </c>
      <c r="I283" s="40">
        <v>3.5</v>
      </c>
      <c r="J283" s="40">
        <v>5.0996554232128197</v>
      </c>
      <c r="L283" s="40">
        <v>3.5</v>
      </c>
      <c r="M283" s="40">
        <v>5.6813858832367572</v>
      </c>
      <c r="O283" s="40">
        <v>3.5</v>
      </c>
      <c r="P283" s="40">
        <v>3.0389752922146074</v>
      </c>
    </row>
    <row r="284" spans="2:16" x14ac:dyDescent="0.3">
      <c r="B284" s="41">
        <v>43897</v>
      </c>
      <c r="C284" s="40">
        <v>3.3</v>
      </c>
      <c r="D284" s="40">
        <v>4.2142960572206674</v>
      </c>
      <c r="F284" s="40">
        <v>3.3</v>
      </c>
      <c r="G284" s="40">
        <v>3.6530766145542266</v>
      </c>
      <c r="I284" s="40">
        <v>3.3</v>
      </c>
      <c r="J284" s="40">
        <v>3.4025374045683696</v>
      </c>
      <c r="L284" s="40">
        <v>3.3</v>
      </c>
      <c r="M284" s="40">
        <v>3.3514166497063549</v>
      </c>
      <c r="O284" s="40">
        <v>3.3</v>
      </c>
      <c r="P284" s="40">
        <v>4.091883115984837</v>
      </c>
    </row>
    <row r="285" spans="2:16" x14ac:dyDescent="0.3">
      <c r="B285" s="41">
        <v>43898</v>
      </c>
      <c r="C285" s="40">
        <v>3.1</v>
      </c>
      <c r="D285" s="40">
        <v>2.3010412312873183</v>
      </c>
      <c r="F285" s="40">
        <v>3.1</v>
      </c>
      <c r="G285" s="40">
        <v>2.551890730066646</v>
      </c>
      <c r="I285" s="40">
        <v>3.1</v>
      </c>
      <c r="J285" s="40">
        <v>2.551890730066646</v>
      </c>
      <c r="L285" s="40">
        <v>3.1</v>
      </c>
      <c r="M285" s="40">
        <v>3.0192828637467155</v>
      </c>
      <c r="O285" s="40">
        <v>3.1</v>
      </c>
      <c r="P285" s="40">
        <v>3.3198235457639536</v>
      </c>
    </row>
    <row r="286" spans="2:16" x14ac:dyDescent="0.3">
      <c r="B286" s="41">
        <v>43899</v>
      </c>
      <c r="C286" s="40">
        <v>2.6</v>
      </c>
      <c r="D286" s="40">
        <v>2.3281306522021827</v>
      </c>
      <c r="F286" s="40">
        <v>2.6</v>
      </c>
      <c r="G286" s="40">
        <v>2.5236288969047025</v>
      </c>
      <c r="I286" s="40">
        <v>2.6</v>
      </c>
      <c r="J286" s="40">
        <v>2.8407437452778304</v>
      </c>
      <c r="L286" s="40">
        <v>2.6</v>
      </c>
      <c r="M286" s="40">
        <v>2.7538932957770164</v>
      </c>
      <c r="O286" s="40">
        <v>2.6</v>
      </c>
      <c r="P286" s="40">
        <v>5.4505911484087397</v>
      </c>
    </row>
    <row r="287" spans="2:16" x14ac:dyDescent="0.3">
      <c r="B287" s="41">
        <v>43900</v>
      </c>
      <c r="C287" s="40">
        <v>3.9</v>
      </c>
      <c r="D287" s="40">
        <v>3.1867116233069259</v>
      </c>
      <c r="F287" s="40">
        <v>3.9</v>
      </c>
      <c r="G287" s="40">
        <v>4.1406867816300323</v>
      </c>
      <c r="I287" s="40">
        <v>3.9</v>
      </c>
      <c r="J287" s="40">
        <v>3.746721284711064</v>
      </c>
      <c r="L287" s="40">
        <v>3.9</v>
      </c>
      <c r="M287" s="40">
        <v>3.6963517519807851</v>
      </c>
      <c r="O287" s="40">
        <v>3.9</v>
      </c>
      <c r="P287" s="40">
        <v>5.9181071963043212</v>
      </c>
    </row>
    <row r="288" spans="2:16" x14ac:dyDescent="0.3">
      <c r="B288" s="41">
        <v>43901</v>
      </c>
      <c r="C288" s="40">
        <v>3.5</v>
      </c>
      <c r="D288" s="40">
        <v>3.7427720568296476</v>
      </c>
      <c r="F288" s="40">
        <v>3.5</v>
      </c>
      <c r="G288" s="40">
        <v>3.5901490482003195</v>
      </c>
      <c r="I288" s="40">
        <v>3.5</v>
      </c>
      <c r="J288" s="40">
        <v>4.1677359400432454</v>
      </c>
      <c r="L288" s="40">
        <v>3.5</v>
      </c>
      <c r="M288" s="40">
        <v>4.1207075497621393</v>
      </c>
      <c r="O288" s="40">
        <v>3.5</v>
      </c>
      <c r="P288" s="40">
        <v>4.5729036961262164</v>
      </c>
    </row>
    <row r="289" spans="2:16" x14ac:dyDescent="0.3">
      <c r="B289" s="41">
        <v>43902</v>
      </c>
      <c r="C289" s="40">
        <v>2.9</v>
      </c>
      <c r="D289" s="40">
        <v>3.1814233946340322</v>
      </c>
      <c r="F289" s="40">
        <v>2.9</v>
      </c>
      <c r="G289" s="40">
        <v>4.6641986459832347</v>
      </c>
      <c r="I289" s="40">
        <v>2.9</v>
      </c>
      <c r="J289" s="40">
        <v>2.5639519136698707</v>
      </c>
      <c r="L289" s="40">
        <v>2.9</v>
      </c>
      <c r="M289" s="40">
        <v>3.4132778858750732</v>
      </c>
      <c r="O289" s="40">
        <v>2.9</v>
      </c>
      <c r="P289" s="40">
        <v>3.5959319660167397</v>
      </c>
    </row>
    <row r="290" spans="2:16" x14ac:dyDescent="0.3">
      <c r="B290" s="41">
        <v>43903</v>
      </c>
      <c r="C290" s="40">
        <v>4.4000000000000004</v>
      </c>
      <c r="D290" s="40">
        <v>3.7022330844190794</v>
      </c>
      <c r="F290" s="40">
        <v>4.4000000000000004</v>
      </c>
      <c r="G290" s="40">
        <v>4.6218496309116262</v>
      </c>
      <c r="I290" s="40">
        <v>4.4000000000000004</v>
      </c>
      <c r="J290" s="40">
        <v>3.7137277791067711</v>
      </c>
      <c r="L290" s="40">
        <v>4.4000000000000004</v>
      </c>
      <c r="M290" s="40">
        <v>4.6601533258346937</v>
      </c>
      <c r="O290" s="40">
        <v>4.4000000000000004</v>
      </c>
      <c r="P290" s="40">
        <v>4.0568714410062912</v>
      </c>
    </row>
    <row r="291" spans="2:16" x14ac:dyDescent="0.3">
      <c r="B291" s="41">
        <v>43904</v>
      </c>
      <c r="C291" s="40">
        <v>3.2</v>
      </c>
      <c r="D291" s="40">
        <v>4.3508422223188292</v>
      </c>
      <c r="F291" s="40">
        <v>3.2</v>
      </c>
      <c r="G291" s="40">
        <v>3.895542922125657</v>
      </c>
      <c r="I291" s="40">
        <v>3.2</v>
      </c>
      <c r="J291" s="40">
        <v>4.6177552203014178</v>
      </c>
      <c r="L291" s="40">
        <v>3.2</v>
      </c>
      <c r="M291" s="40">
        <v>4.6177552203014178</v>
      </c>
      <c r="O291" s="40">
        <v>3.2</v>
      </c>
      <c r="P291" s="40">
        <v>3.8525503271349262</v>
      </c>
    </row>
    <row r="292" spans="2:16" x14ac:dyDescent="0.3">
      <c r="B292" s="41">
        <v>43905</v>
      </c>
      <c r="C292" s="40">
        <v>3.9</v>
      </c>
      <c r="D292" s="40">
        <v>4.2132737156621278</v>
      </c>
      <c r="F292" s="40">
        <v>3.9</v>
      </c>
      <c r="G292" s="40">
        <v>4.4583335799537993</v>
      </c>
      <c r="I292" s="40">
        <v>3.9</v>
      </c>
      <c r="J292" s="40">
        <v>3.5533252363659193</v>
      </c>
      <c r="L292" s="40">
        <v>3.9</v>
      </c>
      <c r="M292" s="40">
        <v>3.5533252363659193</v>
      </c>
      <c r="O292" s="40">
        <v>3.9</v>
      </c>
      <c r="P292" s="40">
        <v>4.6796055207287646</v>
      </c>
    </row>
    <row r="293" spans="2:16" x14ac:dyDescent="0.3">
      <c r="B293" s="41">
        <v>43906</v>
      </c>
      <c r="C293" s="40">
        <v>4.2</v>
      </c>
      <c r="D293" s="40">
        <v>4.667340087975882</v>
      </c>
      <c r="F293" s="40">
        <v>4.2</v>
      </c>
      <c r="G293" s="40">
        <v>2.3967904521049905</v>
      </c>
      <c r="I293" s="40">
        <v>4.2</v>
      </c>
      <c r="J293" s="40">
        <v>4.668644137729336</v>
      </c>
      <c r="L293" s="40">
        <v>4.2</v>
      </c>
      <c r="M293" s="40">
        <v>5.086119486656429</v>
      </c>
      <c r="O293" s="40">
        <v>4.2</v>
      </c>
      <c r="P293" s="40">
        <v>4.9426072391510072</v>
      </c>
    </row>
    <row r="294" spans="2:16" x14ac:dyDescent="0.3">
      <c r="B294" s="41">
        <v>43907</v>
      </c>
      <c r="C294" s="40">
        <v>5</v>
      </c>
      <c r="D294" s="40">
        <v>4.0641351159089361</v>
      </c>
      <c r="F294" s="40">
        <v>5</v>
      </c>
      <c r="G294" s="40">
        <v>2.3497900415052539</v>
      </c>
      <c r="I294" s="40">
        <v>5</v>
      </c>
      <c r="J294" s="40">
        <v>4.5406549733239352</v>
      </c>
      <c r="L294" s="40">
        <v>5</v>
      </c>
      <c r="M294" s="40">
        <v>5.7436346499877677</v>
      </c>
      <c r="O294" s="40">
        <v>5</v>
      </c>
      <c r="P294" s="40">
        <v>4.530736120811528</v>
      </c>
    </row>
    <row r="295" spans="2:16" x14ac:dyDescent="0.3">
      <c r="B295" s="41">
        <v>43908</v>
      </c>
      <c r="C295" s="40">
        <v>4.3</v>
      </c>
      <c r="D295" s="40">
        <v>5.446304492056651</v>
      </c>
      <c r="F295" s="40">
        <v>4.3</v>
      </c>
      <c r="G295" s="40">
        <v>5.7847920085065496</v>
      </c>
      <c r="I295" s="40">
        <v>4.3</v>
      </c>
      <c r="J295" s="40">
        <v>5.6228135392629239</v>
      </c>
      <c r="L295" s="40">
        <v>4.3</v>
      </c>
      <c r="M295" s="40">
        <v>5.7847920085065496</v>
      </c>
      <c r="O295" s="40">
        <v>4.3</v>
      </c>
      <c r="P295" s="40">
        <v>5.6326093869800715</v>
      </c>
    </row>
    <row r="296" spans="2:16" x14ac:dyDescent="0.3">
      <c r="B296" s="41">
        <v>43909</v>
      </c>
      <c r="C296" s="40">
        <v>3.7</v>
      </c>
      <c r="D296" s="40">
        <v>3.7347387398257381</v>
      </c>
      <c r="F296" s="40">
        <v>3.7</v>
      </c>
      <c r="G296" s="40">
        <v>2.9945807412358345</v>
      </c>
      <c r="I296" s="40">
        <v>3.7</v>
      </c>
      <c r="J296" s="40">
        <v>2.5984641535170026</v>
      </c>
      <c r="L296" s="40">
        <v>3.7</v>
      </c>
      <c r="M296" s="40">
        <v>2.8783823392330832</v>
      </c>
      <c r="O296" s="40">
        <v>3.7</v>
      </c>
      <c r="P296" s="40">
        <v>2.3880379182339464</v>
      </c>
    </row>
    <row r="297" spans="2:16" x14ac:dyDescent="0.3">
      <c r="B297" s="41">
        <v>43910</v>
      </c>
      <c r="C297" s="40">
        <v>4.3</v>
      </c>
      <c r="D297" s="40">
        <v>3.7432505845338224</v>
      </c>
      <c r="F297" s="40">
        <v>4.3</v>
      </c>
      <c r="G297" s="40">
        <v>3.3334938211050789</v>
      </c>
      <c r="I297" s="40">
        <v>4.3</v>
      </c>
      <c r="J297" s="40">
        <v>3.3334938211050789</v>
      </c>
      <c r="L297" s="40">
        <v>4.3</v>
      </c>
      <c r="M297" s="40">
        <v>3.3029690304212491</v>
      </c>
      <c r="O297" s="40">
        <v>4.3</v>
      </c>
      <c r="P297" s="40">
        <v>3.5324692022482602</v>
      </c>
    </row>
    <row r="298" spans="2:16" x14ac:dyDescent="0.3">
      <c r="B298" s="41">
        <v>43911</v>
      </c>
      <c r="C298" s="40">
        <v>4</v>
      </c>
      <c r="D298" s="40">
        <v>3.6120190701154371</v>
      </c>
      <c r="F298" s="40">
        <v>4</v>
      </c>
      <c r="G298" s="40">
        <v>3.9409239950070329</v>
      </c>
      <c r="I298" s="40">
        <v>4</v>
      </c>
      <c r="J298" s="40">
        <v>4.0481781368015097</v>
      </c>
      <c r="L298" s="40">
        <v>4</v>
      </c>
      <c r="M298" s="40">
        <v>4.2690541730696729</v>
      </c>
      <c r="O298" s="40">
        <v>4</v>
      </c>
      <c r="P298" s="40">
        <v>3.6019018481346818</v>
      </c>
    </row>
    <row r="299" spans="2:16" x14ac:dyDescent="0.3">
      <c r="B299" s="41">
        <v>43912</v>
      </c>
      <c r="C299" s="40">
        <v>4.2</v>
      </c>
      <c r="D299" s="40">
        <v>2.1190489092932605</v>
      </c>
      <c r="F299" s="40">
        <v>4.2</v>
      </c>
      <c r="G299" s="40">
        <v>2.5503812496916747</v>
      </c>
      <c r="I299" s="40">
        <v>4.2</v>
      </c>
      <c r="J299" s="40">
        <v>2.2532121707820214</v>
      </c>
      <c r="L299" s="40">
        <v>4.2</v>
      </c>
      <c r="M299" s="40">
        <v>2.5503812496916747</v>
      </c>
      <c r="O299" s="40">
        <v>4.2</v>
      </c>
      <c r="P299" s="40">
        <v>2.5503812496916747</v>
      </c>
    </row>
    <row r="300" spans="2:16" x14ac:dyDescent="0.3">
      <c r="B300" s="41">
        <v>43913</v>
      </c>
      <c r="C300" s="40">
        <v>4.3</v>
      </c>
      <c r="D300" s="40">
        <v>3.4412366944129409</v>
      </c>
      <c r="F300" s="40">
        <v>4.3</v>
      </c>
      <c r="G300" s="40">
        <v>4.0279340006336479</v>
      </c>
      <c r="I300" s="40">
        <v>4.3</v>
      </c>
      <c r="J300" s="40">
        <v>3.1294305522360006</v>
      </c>
      <c r="L300" s="40">
        <v>4.3</v>
      </c>
      <c r="M300" s="40">
        <v>4.4399730096427428</v>
      </c>
      <c r="O300" s="40">
        <v>4.3</v>
      </c>
      <c r="P300" s="40">
        <v>4.4399730096427428</v>
      </c>
    </row>
    <row r="301" spans="2:16" x14ac:dyDescent="0.3">
      <c r="B301" s="41">
        <v>43914</v>
      </c>
      <c r="C301" s="40">
        <v>4.4000000000000004</v>
      </c>
      <c r="D301" s="40">
        <v>3.7104038944052169</v>
      </c>
      <c r="F301" s="40">
        <v>4.4000000000000004</v>
      </c>
      <c r="G301" s="40">
        <v>4.1568725762961867</v>
      </c>
      <c r="I301" s="40">
        <v>4.4000000000000004</v>
      </c>
      <c r="J301" s="40">
        <v>4.5982125976787049</v>
      </c>
      <c r="L301" s="40">
        <v>4.4000000000000004</v>
      </c>
      <c r="M301" s="40">
        <v>3.9306229571940299</v>
      </c>
      <c r="O301" s="40">
        <v>4.4000000000000004</v>
      </c>
      <c r="P301" s="40">
        <v>4.522846256525157</v>
      </c>
    </row>
    <row r="302" spans="2:16" x14ac:dyDescent="0.3">
      <c r="B302" s="41">
        <v>43915</v>
      </c>
      <c r="C302" s="40">
        <v>4.5</v>
      </c>
      <c r="D302" s="40">
        <v>3.2926884536500558</v>
      </c>
      <c r="F302" s="40">
        <v>4.5</v>
      </c>
      <c r="G302" s="40">
        <v>2.8649222308630566</v>
      </c>
      <c r="I302" s="40">
        <v>4.5</v>
      </c>
      <c r="J302" s="40">
        <v>4.0108444159538124</v>
      </c>
      <c r="L302" s="40">
        <v>4.5</v>
      </c>
      <c r="M302" s="40">
        <v>4.0108444159538124</v>
      </c>
      <c r="O302" s="40">
        <v>4.5</v>
      </c>
      <c r="P302" s="40">
        <v>4.3773761344773279</v>
      </c>
    </row>
    <row r="303" spans="2:16" x14ac:dyDescent="0.3">
      <c r="B303" s="41">
        <v>43916</v>
      </c>
      <c r="C303" s="40">
        <v>4.8</v>
      </c>
      <c r="D303" s="40">
        <v>5.0460140172487984</v>
      </c>
      <c r="F303" s="40">
        <v>4.8</v>
      </c>
      <c r="G303" s="40">
        <v>5.6398110464038371</v>
      </c>
      <c r="I303" s="40">
        <v>4.8</v>
      </c>
      <c r="J303" s="40">
        <v>5.6398110464038371</v>
      </c>
      <c r="L303" s="40">
        <v>4.8</v>
      </c>
      <c r="M303" s="40">
        <v>5.6398110464038371</v>
      </c>
      <c r="O303" s="40">
        <v>4.8</v>
      </c>
      <c r="P303" s="40">
        <v>3.3229648594709298</v>
      </c>
    </row>
    <row r="304" spans="2:16" x14ac:dyDescent="0.3">
      <c r="B304" s="41">
        <v>43917</v>
      </c>
      <c r="C304" s="40">
        <v>5.4</v>
      </c>
      <c r="D304" s="40">
        <v>5.6137855257531371</v>
      </c>
      <c r="F304" s="40">
        <v>5.4</v>
      </c>
      <c r="G304" s="40">
        <v>4.6136844462239752</v>
      </c>
      <c r="I304" s="40">
        <v>5.4</v>
      </c>
      <c r="J304" s="40">
        <v>4.5734784958473131</v>
      </c>
      <c r="L304" s="40">
        <v>5.4</v>
      </c>
      <c r="M304" s="40">
        <v>4.5734784958473131</v>
      </c>
      <c r="O304" s="40">
        <v>5.4</v>
      </c>
      <c r="P304" s="40">
        <v>5.8962540170486477</v>
      </c>
    </row>
    <row r="305" spans="2:16" x14ac:dyDescent="0.3">
      <c r="B305" s="41">
        <v>43918</v>
      </c>
      <c r="C305" s="40">
        <v>4.0999999999999996</v>
      </c>
      <c r="D305" s="40">
        <v>4.9996705797111192</v>
      </c>
      <c r="F305" s="40">
        <v>4.0999999999999996</v>
      </c>
      <c r="G305" s="40">
        <v>5.6950681776465668</v>
      </c>
      <c r="I305" s="40">
        <v>4.0999999999999996</v>
      </c>
      <c r="J305" s="40">
        <v>5.7449104891341154</v>
      </c>
      <c r="L305" s="40">
        <v>4.0999999999999996</v>
      </c>
      <c r="M305" s="40">
        <v>5.2132894489842965</v>
      </c>
      <c r="O305" s="40">
        <v>4.0999999999999996</v>
      </c>
      <c r="P305" s="40">
        <v>4.7640831262684946</v>
      </c>
    </row>
    <row r="306" spans="2:16" x14ac:dyDescent="0.3">
      <c r="B306" s="41">
        <v>43919</v>
      </c>
      <c r="C306" s="40">
        <v>4.3</v>
      </c>
      <c r="D306" s="40">
        <v>4.2556636952115721</v>
      </c>
      <c r="F306" s="40">
        <v>4.3</v>
      </c>
      <c r="G306" s="40">
        <v>3.0484622584395722</v>
      </c>
      <c r="I306" s="40">
        <v>4.3</v>
      </c>
      <c r="J306" s="40">
        <v>4.8068404051823119</v>
      </c>
      <c r="L306" s="40">
        <v>4.3</v>
      </c>
      <c r="M306" s="40">
        <v>3.8879885179079419</v>
      </c>
      <c r="O306" s="40">
        <v>4.3</v>
      </c>
      <c r="P306" s="40">
        <v>3.5975891942633811</v>
      </c>
    </row>
    <row r="307" spans="2:16" x14ac:dyDescent="0.3">
      <c r="B307" s="41">
        <v>43920</v>
      </c>
      <c r="C307" s="40">
        <v>4.8</v>
      </c>
      <c r="D307" s="40">
        <v>3.0435697997525577</v>
      </c>
      <c r="F307" s="40">
        <v>4.8</v>
      </c>
      <c r="G307" s="40">
        <v>2.7576513096809805</v>
      </c>
      <c r="I307" s="40">
        <v>4.8</v>
      </c>
      <c r="J307" s="40">
        <v>3.8632305680963372</v>
      </c>
      <c r="L307" s="40">
        <v>4.8</v>
      </c>
      <c r="M307" s="40">
        <v>2.7576513096809805</v>
      </c>
      <c r="O307" s="40">
        <v>4.8</v>
      </c>
      <c r="P307" s="40">
        <v>2.3447004714854565</v>
      </c>
    </row>
    <row r="308" spans="2:16" x14ac:dyDescent="0.3">
      <c r="B308" s="41">
        <v>43921</v>
      </c>
      <c r="C308" s="40">
        <v>4.3</v>
      </c>
      <c r="D308" s="40">
        <v>5.007258503287547</v>
      </c>
      <c r="F308" s="40">
        <v>4.3</v>
      </c>
      <c r="G308" s="40">
        <v>5.3295165038979579</v>
      </c>
      <c r="I308" s="40">
        <v>4.3</v>
      </c>
      <c r="J308" s="40">
        <v>5.3295165038979579</v>
      </c>
      <c r="L308" s="40">
        <v>4.3</v>
      </c>
      <c r="M308" s="40">
        <v>4.080741217394892</v>
      </c>
      <c r="O308" s="40">
        <v>4.3</v>
      </c>
      <c r="P308" s="40">
        <v>4.5373027521029732</v>
      </c>
    </row>
    <row r="309" spans="2:16" x14ac:dyDescent="0.3">
      <c r="B309" s="41">
        <v>43922</v>
      </c>
      <c r="C309" s="40">
        <v>3.6</v>
      </c>
      <c r="D309" s="40">
        <v>4.0803618516801361</v>
      </c>
      <c r="F309" s="40">
        <v>3.6</v>
      </c>
      <c r="G309" s="40">
        <v>3.398097079887755</v>
      </c>
      <c r="I309" s="40">
        <v>3.6</v>
      </c>
      <c r="J309" s="40">
        <v>3.398097079887755</v>
      </c>
      <c r="L309" s="40">
        <v>3.6</v>
      </c>
      <c r="M309" s="40">
        <v>2.9031139326569382</v>
      </c>
      <c r="O309" s="40">
        <v>3.6</v>
      </c>
      <c r="P309" s="40">
        <v>3.4638270544298462</v>
      </c>
    </row>
    <row r="310" spans="2:16" x14ac:dyDescent="0.3">
      <c r="B310" s="41">
        <v>43923</v>
      </c>
      <c r="C310" s="40">
        <v>3.4</v>
      </c>
      <c r="D310" s="40">
        <v>3.0456288827379758</v>
      </c>
      <c r="F310" s="40">
        <v>3.4</v>
      </c>
      <c r="G310" s="40">
        <v>4.2976861657449845</v>
      </c>
      <c r="I310" s="40">
        <v>3.4</v>
      </c>
      <c r="J310" s="40">
        <v>4.000666388573606</v>
      </c>
      <c r="L310" s="40">
        <v>3.4</v>
      </c>
      <c r="M310" s="40">
        <v>2.2667009941650198</v>
      </c>
      <c r="O310" s="40">
        <v>3.4</v>
      </c>
      <c r="P310" s="40">
        <v>3.9633082008516065</v>
      </c>
    </row>
    <row r="311" spans="2:16" x14ac:dyDescent="0.3">
      <c r="B311" s="41">
        <v>43924</v>
      </c>
      <c r="C311" s="40">
        <v>4</v>
      </c>
      <c r="D311" s="40">
        <v>4.6868706661528865</v>
      </c>
      <c r="F311" s="40">
        <v>4</v>
      </c>
      <c r="G311" s="40">
        <v>4.0390334971462449</v>
      </c>
      <c r="I311" s="40">
        <v>4</v>
      </c>
      <c r="J311" s="40">
        <v>2.8584309321262622</v>
      </c>
      <c r="L311" s="40">
        <v>4</v>
      </c>
      <c r="M311" s="40">
        <v>4.5122242898412601</v>
      </c>
      <c r="O311" s="40">
        <v>4</v>
      </c>
      <c r="P311" s="40">
        <v>3.234002910663262</v>
      </c>
    </row>
    <row r="312" spans="2:16" x14ac:dyDescent="0.3">
      <c r="B312" s="41">
        <v>43925</v>
      </c>
      <c r="C312" s="40">
        <v>2.9</v>
      </c>
      <c r="D312" s="40">
        <v>4.0261902151076034</v>
      </c>
      <c r="F312" s="40">
        <v>2.9</v>
      </c>
      <c r="G312" s="40">
        <v>4.329659292732428</v>
      </c>
      <c r="I312" s="40">
        <v>2.9</v>
      </c>
      <c r="J312" s="40">
        <v>4.7249129302269859</v>
      </c>
      <c r="L312" s="40">
        <v>2.9</v>
      </c>
      <c r="M312" s="40">
        <v>3.1762480256222436</v>
      </c>
      <c r="O312" s="40">
        <v>2.9</v>
      </c>
      <c r="P312" s="40">
        <v>3.9194458794976481</v>
      </c>
    </row>
    <row r="313" spans="2:16" x14ac:dyDescent="0.3">
      <c r="B313" s="41">
        <v>43926</v>
      </c>
      <c r="C313" s="40">
        <v>4.5</v>
      </c>
      <c r="D313" s="40">
        <v>3.8941279008353531</v>
      </c>
      <c r="F313" s="40">
        <v>4.5</v>
      </c>
      <c r="G313" s="40">
        <v>3.5302625544083495</v>
      </c>
      <c r="I313" s="40">
        <v>4.5</v>
      </c>
      <c r="J313" s="40">
        <v>6.0837808769942301</v>
      </c>
      <c r="L313" s="40">
        <v>4.5</v>
      </c>
      <c r="M313" s="40">
        <v>4.7836472248989415</v>
      </c>
      <c r="O313" s="40">
        <v>4.5</v>
      </c>
      <c r="P313" s="40">
        <v>4.3270623277903448</v>
      </c>
    </row>
    <row r="314" spans="2:16" x14ac:dyDescent="0.3">
      <c r="B314" s="41">
        <v>43927</v>
      </c>
      <c r="C314" s="40">
        <v>4.2</v>
      </c>
      <c r="D314" s="40">
        <v>5.1245605833261259</v>
      </c>
      <c r="F314" s="40">
        <v>4.2</v>
      </c>
      <c r="G314" s="40">
        <v>4.1944607976703248</v>
      </c>
      <c r="I314" s="40">
        <v>4.2</v>
      </c>
      <c r="J314" s="40">
        <v>4.5561760152623796</v>
      </c>
      <c r="L314" s="40">
        <v>4.2</v>
      </c>
      <c r="M314" s="40">
        <v>4.5561760152623796</v>
      </c>
      <c r="O314" s="40">
        <v>4.2</v>
      </c>
      <c r="P314" s="40">
        <v>4.6471326952562242</v>
      </c>
    </row>
    <row r="315" spans="2:16" x14ac:dyDescent="0.3">
      <c r="B315" s="41">
        <v>43928</v>
      </c>
      <c r="C315" s="40">
        <v>4.8</v>
      </c>
      <c r="D315" s="40">
        <v>4.5531046463505023</v>
      </c>
      <c r="F315" s="40">
        <v>4.8</v>
      </c>
      <c r="G315" s="40">
        <v>3.7979713771901507</v>
      </c>
      <c r="I315" s="40">
        <v>4.8</v>
      </c>
      <c r="J315" s="40">
        <v>3.7979713771901507</v>
      </c>
      <c r="L315" s="40">
        <v>4.8</v>
      </c>
      <c r="M315" s="40">
        <v>3.7979713771901507</v>
      </c>
      <c r="O315" s="40">
        <v>4.8</v>
      </c>
      <c r="P315" s="40">
        <v>5.0070535096090474</v>
      </c>
    </row>
    <row r="316" spans="2:16" x14ac:dyDescent="0.3">
      <c r="B316" s="41">
        <v>43929</v>
      </c>
      <c r="C316" s="40">
        <v>4.4000000000000004</v>
      </c>
      <c r="D316" s="40">
        <v>3.8327594521649564</v>
      </c>
      <c r="F316" s="40">
        <v>4.4000000000000004</v>
      </c>
      <c r="G316" s="40">
        <v>4.9769255460262194</v>
      </c>
      <c r="I316" s="40">
        <v>4.4000000000000004</v>
      </c>
      <c r="J316" s="40">
        <v>5.1295707697434709</v>
      </c>
      <c r="L316" s="40">
        <v>4.4000000000000004</v>
      </c>
      <c r="M316" s="40">
        <v>5.1295707697434709</v>
      </c>
      <c r="O316" s="40">
        <v>4.4000000000000004</v>
      </c>
      <c r="P316" s="40">
        <v>4.4286045494696484</v>
      </c>
    </row>
    <row r="317" spans="2:16" x14ac:dyDescent="0.3">
      <c r="B317" s="41">
        <v>43930</v>
      </c>
      <c r="C317" s="40">
        <v>5.2</v>
      </c>
      <c r="D317" s="40">
        <v>3.2536127263741794</v>
      </c>
      <c r="F317" s="40">
        <v>5.2</v>
      </c>
      <c r="G317" s="40">
        <v>3.2155281623286487</v>
      </c>
      <c r="I317" s="40">
        <v>5.2</v>
      </c>
      <c r="J317" s="40">
        <v>3.46414516979479</v>
      </c>
      <c r="L317" s="40">
        <v>5.2</v>
      </c>
      <c r="M317" s="40">
        <v>3.1190309938369487</v>
      </c>
      <c r="O317" s="40">
        <v>5.2</v>
      </c>
      <c r="P317" s="40">
        <v>3.9308162513178373</v>
      </c>
    </row>
    <row r="318" spans="2:16" x14ac:dyDescent="0.3">
      <c r="B318" s="41">
        <v>43931</v>
      </c>
      <c r="C318" s="40">
        <v>4.8</v>
      </c>
      <c r="D318" s="40">
        <v>5.0265201476087178</v>
      </c>
      <c r="F318" s="40">
        <v>4.8</v>
      </c>
      <c r="G318" s="40">
        <v>4.1904947415973126</v>
      </c>
      <c r="I318" s="40">
        <v>4.8</v>
      </c>
      <c r="J318" s="40">
        <v>5.0964045551743427</v>
      </c>
      <c r="L318" s="40">
        <v>4.8</v>
      </c>
      <c r="M318" s="40">
        <v>5.3080572319189478</v>
      </c>
      <c r="O318" s="40">
        <v>4.8</v>
      </c>
      <c r="P318" s="40">
        <v>4.1904947415973126</v>
      </c>
    </row>
    <row r="319" spans="2:16" x14ac:dyDescent="0.3">
      <c r="B319" s="41">
        <v>43932</v>
      </c>
      <c r="C319" s="40">
        <v>4.3</v>
      </c>
      <c r="D319" s="40">
        <v>5.3037243636509537</v>
      </c>
      <c r="F319" s="40">
        <v>4.3</v>
      </c>
      <c r="G319" s="40">
        <v>5.9816286055364642</v>
      </c>
      <c r="I319" s="40">
        <v>4.3</v>
      </c>
      <c r="J319" s="40">
        <v>4.6215657544301232</v>
      </c>
      <c r="L319" s="40">
        <v>4.3</v>
      </c>
      <c r="M319" s="40">
        <v>5.9816286055364642</v>
      </c>
      <c r="O319" s="40">
        <v>4.3</v>
      </c>
      <c r="P319" s="40">
        <v>5.9816286055364642</v>
      </c>
    </row>
    <row r="320" spans="2:16" x14ac:dyDescent="0.3">
      <c r="B320" s="41">
        <v>43933</v>
      </c>
      <c r="C320" s="40">
        <v>4.2</v>
      </c>
      <c r="D320" s="40">
        <v>4.8082236680158452</v>
      </c>
      <c r="F320" s="40">
        <v>4.2</v>
      </c>
      <c r="G320" s="40">
        <v>3.5523556005613184</v>
      </c>
      <c r="I320" s="40">
        <v>4.2</v>
      </c>
      <c r="J320" s="40">
        <v>4.4085683031286003</v>
      </c>
      <c r="L320" s="40">
        <v>4.2</v>
      </c>
      <c r="M320" s="40">
        <v>3.7275891129459722</v>
      </c>
      <c r="O320" s="40">
        <v>4.2</v>
      </c>
      <c r="P320" s="40">
        <v>3.7275891129459722</v>
      </c>
    </row>
    <row r="321" spans="2:16" x14ac:dyDescent="0.3">
      <c r="B321" s="41">
        <v>43934</v>
      </c>
      <c r="C321" s="40">
        <v>4.4000000000000004</v>
      </c>
      <c r="D321" s="40">
        <v>4.8116362348411119</v>
      </c>
      <c r="F321" s="40">
        <v>4.4000000000000004</v>
      </c>
      <c r="G321" s="40">
        <v>5.4479547189255522</v>
      </c>
      <c r="I321" s="40">
        <v>4.4000000000000004</v>
      </c>
      <c r="J321" s="40">
        <v>5.4479547189255522</v>
      </c>
      <c r="L321" s="40">
        <v>4.4000000000000004</v>
      </c>
      <c r="M321" s="40">
        <v>5.277324004102824</v>
      </c>
      <c r="O321" s="40">
        <v>4.4000000000000004</v>
      </c>
      <c r="P321" s="40">
        <v>5.277324004102824</v>
      </c>
    </row>
    <row r="322" spans="2:16" x14ac:dyDescent="0.3">
      <c r="B322" s="41">
        <v>43935</v>
      </c>
      <c r="C322" s="40">
        <v>4.2</v>
      </c>
      <c r="D322" s="40">
        <v>4.8643550029769127</v>
      </c>
      <c r="F322" s="40">
        <v>4.2</v>
      </c>
      <c r="G322" s="40">
        <v>4.0286732042690012</v>
      </c>
      <c r="I322" s="40">
        <v>4.2</v>
      </c>
      <c r="J322" s="40">
        <v>3.7296742613348006</v>
      </c>
      <c r="L322" s="40">
        <v>4.2</v>
      </c>
      <c r="M322" s="40">
        <v>6.2080327040632781</v>
      </c>
      <c r="O322" s="40">
        <v>4.2</v>
      </c>
      <c r="P322" s="40">
        <v>6.4685082964481229</v>
      </c>
    </row>
    <row r="323" spans="2:16" x14ac:dyDescent="0.3">
      <c r="B323" s="41">
        <v>43936</v>
      </c>
      <c r="C323" s="40">
        <v>4.3</v>
      </c>
      <c r="D323" s="40">
        <v>5.3703191019888186</v>
      </c>
      <c r="F323" s="40">
        <v>4.3</v>
      </c>
      <c r="G323" s="40">
        <v>5.0805272273479094</v>
      </c>
      <c r="I323" s="40">
        <v>4.3</v>
      </c>
      <c r="J323" s="40">
        <v>4.4192746601158062</v>
      </c>
      <c r="L323" s="40">
        <v>4.3</v>
      </c>
      <c r="M323" s="40">
        <v>5.0805272273479094</v>
      </c>
      <c r="O323" s="40">
        <v>4.3</v>
      </c>
      <c r="P323" s="40">
        <v>5.2975552707868445</v>
      </c>
    </row>
    <row r="324" spans="2:16" x14ac:dyDescent="0.3">
      <c r="B324" s="41">
        <v>43937</v>
      </c>
      <c r="C324" s="40">
        <v>4.8</v>
      </c>
      <c r="D324" s="40">
        <v>5.6971705451558785</v>
      </c>
      <c r="F324" s="40">
        <v>4.8</v>
      </c>
      <c r="G324" s="40">
        <v>5.2738269401269582</v>
      </c>
      <c r="I324" s="40">
        <v>4.8</v>
      </c>
      <c r="J324" s="40">
        <v>5.339670555916415</v>
      </c>
      <c r="L324" s="40">
        <v>4.8</v>
      </c>
      <c r="M324" s="40">
        <v>5.5162834571662769</v>
      </c>
      <c r="O324" s="40">
        <v>4.8</v>
      </c>
      <c r="P324" s="40">
        <v>5.3281247864970407</v>
      </c>
    </row>
    <row r="325" spans="2:16" x14ac:dyDescent="0.3">
      <c r="B325" s="41">
        <v>43938</v>
      </c>
      <c r="C325" s="40">
        <v>4.8</v>
      </c>
      <c r="D325" s="40">
        <v>4.4506020822389667</v>
      </c>
      <c r="F325" s="40">
        <v>4.8</v>
      </c>
      <c r="G325" s="40">
        <v>4.4427243990138221</v>
      </c>
      <c r="I325" s="40">
        <v>4.8</v>
      </c>
      <c r="J325" s="40">
        <v>5.1588791704173458</v>
      </c>
      <c r="L325" s="40">
        <v>4.8</v>
      </c>
      <c r="M325" s="40">
        <v>5.1861072416188243</v>
      </c>
      <c r="O325" s="40">
        <v>4.8</v>
      </c>
      <c r="P325" s="40">
        <v>5.1650187986721452</v>
      </c>
    </row>
    <row r="326" spans="2:16" x14ac:dyDescent="0.3">
      <c r="B326" s="41">
        <v>43939</v>
      </c>
      <c r="C326" s="40">
        <v>4.2</v>
      </c>
      <c r="D326" s="40">
        <v>2.8479376534445771</v>
      </c>
      <c r="F326" s="40">
        <v>4.2</v>
      </c>
      <c r="G326" s="40">
        <v>4.8929526197917061</v>
      </c>
      <c r="I326" s="40">
        <v>4.2</v>
      </c>
      <c r="J326" s="40">
        <v>5.6792425087398817</v>
      </c>
      <c r="L326" s="40">
        <v>4.2</v>
      </c>
      <c r="M326" s="40">
        <v>5.2919399789693919</v>
      </c>
      <c r="O326" s="40">
        <v>4.2</v>
      </c>
      <c r="P326" s="40">
        <v>5.3213639466366152</v>
      </c>
    </row>
    <row r="327" spans="2:16" x14ac:dyDescent="0.3">
      <c r="B327" s="41">
        <v>43940</v>
      </c>
      <c r="C327" s="40">
        <v>4.5999999999999996</v>
      </c>
      <c r="D327" s="40">
        <v>3.1652294573098572</v>
      </c>
      <c r="F327" s="40">
        <v>4.5999999999999996</v>
      </c>
      <c r="G327" s="40">
        <v>2.7206545705528726</v>
      </c>
      <c r="I327" s="40">
        <v>4.5999999999999996</v>
      </c>
      <c r="J327" s="40">
        <v>2.7206545705528726</v>
      </c>
      <c r="L327" s="40">
        <v>4.5999999999999996</v>
      </c>
      <c r="M327" s="40">
        <v>2.7206545705528726</v>
      </c>
      <c r="O327" s="40">
        <v>4.5999999999999996</v>
      </c>
      <c r="P327" s="40">
        <v>3.6211167255229468</v>
      </c>
    </row>
    <row r="328" spans="2:16" x14ac:dyDescent="0.3">
      <c r="B328" s="41">
        <v>43941</v>
      </c>
      <c r="C328" s="40">
        <v>4.8</v>
      </c>
      <c r="D328" s="40">
        <v>4.3700775653299084</v>
      </c>
      <c r="F328" s="40">
        <v>4.8</v>
      </c>
      <c r="G328" s="40">
        <v>3.6163369702324579</v>
      </c>
      <c r="I328" s="40">
        <v>4.8</v>
      </c>
      <c r="J328" s="40">
        <v>3.0326578581472172</v>
      </c>
      <c r="L328" s="40">
        <v>4.8</v>
      </c>
      <c r="M328" s="40">
        <v>3.0326578581472172</v>
      </c>
      <c r="O328" s="40">
        <v>4.8</v>
      </c>
      <c r="P328" s="40">
        <v>4.9293899952577211</v>
      </c>
    </row>
    <row r="329" spans="2:16" x14ac:dyDescent="0.3">
      <c r="B329" s="41">
        <v>43942</v>
      </c>
      <c r="C329" s="40">
        <v>4.5999999999999996</v>
      </c>
      <c r="D329" s="40">
        <v>5.7304739608732502</v>
      </c>
      <c r="F329" s="40">
        <v>4.5999999999999996</v>
      </c>
      <c r="G329" s="40">
        <v>6.0406788469163502</v>
      </c>
      <c r="I329" s="40">
        <v>4.5999999999999996</v>
      </c>
      <c r="J329" s="40">
        <v>4.7316740006944347</v>
      </c>
      <c r="L329" s="40">
        <v>4.5999999999999996</v>
      </c>
      <c r="M329" s="40">
        <v>3.6982603785261325</v>
      </c>
      <c r="O329" s="40">
        <v>4.5999999999999996</v>
      </c>
      <c r="P329" s="40">
        <v>6.0497005663283607</v>
      </c>
    </row>
    <row r="330" spans="2:16" x14ac:dyDescent="0.3">
      <c r="B330" s="41">
        <v>43943</v>
      </c>
      <c r="C330" s="40">
        <v>5.2</v>
      </c>
      <c r="D330" s="40">
        <v>5.1213336714666884</v>
      </c>
      <c r="F330" s="40">
        <v>5.2</v>
      </c>
      <c r="G330" s="40">
        <v>5.1917273464882108</v>
      </c>
      <c r="I330" s="40">
        <v>5.2</v>
      </c>
      <c r="J330" s="40">
        <v>5.2725266605615113</v>
      </c>
      <c r="L330" s="40">
        <v>5.2</v>
      </c>
      <c r="M330" s="40">
        <v>4.1321713938922588</v>
      </c>
      <c r="O330" s="40">
        <v>5.2</v>
      </c>
      <c r="P330" s="40">
        <v>5.8188155853044146</v>
      </c>
    </row>
    <row r="331" spans="2:16" x14ac:dyDescent="0.3">
      <c r="B331" s="41">
        <v>43944</v>
      </c>
      <c r="C331" s="40">
        <v>5.6</v>
      </c>
      <c r="D331" s="40">
        <v>5.1881193902877794</v>
      </c>
      <c r="F331" s="40">
        <v>5.6</v>
      </c>
      <c r="G331" s="40">
        <v>5.2624960751097705</v>
      </c>
      <c r="I331" s="40">
        <v>5.6</v>
      </c>
      <c r="J331" s="40">
        <v>6.3545848988338376</v>
      </c>
      <c r="L331" s="40">
        <v>5.6</v>
      </c>
      <c r="M331" s="40">
        <v>5.2624960751097705</v>
      </c>
      <c r="O331" s="40">
        <v>5.6</v>
      </c>
      <c r="P331" s="40">
        <v>5.4408129824227993</v>
      </c>
    </row>
    <row r="332" spans="2:16" x14ac:dyDescent="0.3">
      <c r="B332" s="41">
        <v>43945</v>
      </c>
      <c r="C332" s="40">
        <v>5.3</v>
      </c>
      <c r="D332" s="40">
        <v>6.2669675378046454</v>
      </c>
      <c r="F332" s="40">
        <v>5.3</v>
      </c>
      <c r="G332" s="40">
        <v>3.8619200350151317</v>
      </c>
      <c r="I332" s="40">
        <v>5.3</v>
      </c>
      <c r="J332" s="40">
        <v>5.1553198112381411</v>
      </c>
      <c r="L332" s="40">
        <v>5.3</v>
      </c>
      <c r="M332" s="40">
        <v>4.6515661327936089</v>
      </c>
      <c r="O332" s="40">
        <v>5.3</v>
      </c>
      <c r="P332" s="40">
        <v>6.4103479499406193</v>
      </c>
    </row>
    <row r="333" spans="2:16" x14ac:dyDescent="0.3">
      <c r="B333" s="41">
        <v>43946</v>
      </c>
      <c r="C333" s="40">
        <v>3.6</v>
      </c>
      <c r="D333" s="40">
        <v>5.1510261588076744</v>
      </c>
      <c r="F333" s="40">
        <v>3.6</v>
      </c>
      <c r="G333" s="40">
        <v>6.622560661053849</v>
      </c>
      <c r="I333" s="40">
        <v>3.6</v>
      </c>
      <c r="J333" s="40">
        <v>6.622560661053849</v>
      </c>
      <c r="L333" s="40">
        <v>3.6</v>
      </c>
      <c r="M333" s="40">
        <v>3.9373734530040041</v>
      </c>
      <c r="O333" s="40">
        <v>3.6</v>
      </c>
      <c r="P333" s="40">
        <v>4.0069910036054042</v>
      </c>
    </row>
    <row r="334" spans="2:16" x14ac:dyDescent="0.3">
      <c r="B334" s="41">
        <v>43947</v>
      </c>
      <c r="C334" s="40">
        <v>5</v>
      </c>
      <c r="D334" s="40">
        <v>3.9945309358184264</v>
      </c>
      <c r="F334" s="40">
        <v>5</v>
      </c>
      <c r="G334" s="40">
        <v>2.9306637901104118</v>
      </c>
      <c r="I334" s="40">
        <v>5</v>
      </c>
      <c r="J334" s="40">
        <v>3.8669941389615001</v>
      </c>
      <c r="L334" s="40">
        <v>5</v>
      </c>
      <c r="M334" s="40">
        <v>3.9103875390949683</v>
      </c>
      <c r="O334" s="40">
        <v>5</v>
      </c>
      <c r="P334" s="40">
        <v>3.3096536162123305</v>
      </c>
    </row>
    <row r="335" spans="2:16" x14ac:dyDescent="0.3">
      <c r="B335" s="41">
        <v>43948</v>
      </c>
      <c r="C335" s="40">
        <v>5.4</v>
      </c>
      <c r="D335" s="40">
        <v>3.9060812135188692</v>
      </c>
      <c r="F335" s="40">
        <v>5.4</v>
      </c>
      <c r="G335" s="40">
        <v>4.0920535337793931</v>
      </c>
      <c r="I335" s="40">
        <v>5.4</v>
      </c>
      <c r="J335" s="40">
        <v>6.2272417094721053</v>
      </c>
      <c r="L335" s="40">
        <v>5.4</v>
      </c>
      <c r="M335" s="40">
        <v>4.0920535337793931</v>
      </c>
      <c r="O335" s="40">
        <v>5.4</v>
      </c>
      <c r="P335" s="40">
        <v>4.828012153809512</v>
      </c>
    </row>
    <row r="336" spans="2:16" x14ac:dyDescent="0.3">
      <c r="B336" s="41">
        <v>43949</v>
      </c>
      <c r="C336" s="40">
        <v>5.6</v>
      </c>
      <c r="D336" s="40">
        <v>5.4331504393246073</v>
      </c>
      <c r="F336" s="40">
        <v>5.6</v>
      </c>
      <c r="G336" s="40">
        <v>5.2947524311215943</v>
      </c>
      <c r="I336" s="40">
        <v>5.6</v>
      </c>
      <c r="J336" s="40">
        <v>4.5268467062741271</v>
      </c>
      <c r="L336" s="40">
        <v>5.6</v>
      </c>
      <c r="M336" s="40">
        <v>4.9957040227491207</v>
      </c>
      <c r="O336" s="40">
        <v>5.6</v>
      </c>
      <c r="P336" s="40">
        <v>5.673518497313073</v>
      </c>
    </row>
    <row r="337" spans="2:16" x14ac:dyDescent="0.3">
      <c r="B337" s="41">
        <v>43950</v>
      </c>
      <c r="C337" s="40">
        <v>5</v>
      </c>
      <c r="D337" s="40">
        <v>4.6468932139884647</v>
      </c>
      <c r="F337" s="40">
        <v>5</v>
      </c>
      <c r="G337" s="40">
        <v>4.7778226549000467</v>
      </c>
      <c r="I337" s="40">
        <v>5</v>
      </c>
      <c r="J337" s="40">
        <v>4.4413980191299922</v>
      </c>
      <c r="L337" s="40">
        <v>5</v>
      </c>
      <c r="M337" s="40">
        <v>4.5003411801713504</v>
      </c>
      <c r="O337" s="40">
        <v>5</v>
      </c>
      <c r="P337" s="40">
        <v>5.639498977192603</v>
      </c>
    </row>
    <row r="338" spans="2:16" x14ac:dyDescent="0.3">
      <c r="B338" s="41">
        <v>43951</v>
      </c>
      <c r="C338" s="40">
        <v>4.9000000000000004</v>
      </c>
      <c r="D338" s="40">
        <v>4.4543277142269559</v>
      </c>
      <c r="F338" s="40">
        <v>4.9000000000000004</v>
      </c>
      <c r="G338" s="40">
        <v>2.7781496682859488</v>
      </c>
      <c r="I338" s="40">
        <v>4.9000000000000004</v>
      </c>
      <c r="J338" s="40">
        <v>5.2942998221910553</v>
      </c>
      <c r="L338" s="40">
        <v>4.9000000000000004</v>
      </c>
      <c r="M338" s="40">
        <v>2.8444441420599236</v>
      </c>
      <c r="O338" s="40">
        <v>4.9000000000000004</v>
      </c>
      <c r="P338" s="40">
        <v>5.3681525470147546</v>
      </c>
    </row>
    <row r="339" spans="2:16" x14ac:dyDescent="0.3">
      <c r="B339" s="41">
        <v>43952</v>
      </c>
      <c r="C339" s="40">
        <v>5.5</v>
      </c>
      <c r="D339" s="40">
        <v>3.6654721483662174</v>
      </c>
      <c r="F339" s="40">
        <v>5.5</v>
      </c>
      <c r="G339" s="40">
        <v>3.9297032866797208</v>
      </c>
      <c r="I339" s="40">
        <v>5.5</v>
      </c>
      <c r="J339" s="40">
        <v>3.9297032866797208</v>
      </c>
      <c r="L339" s="40">
        <v>5.5</v>
      </c>
      <c r="M339" s="40">
        <v>3.9297032866797208</v>
      </c>
      <c r="O339" s="40">
        <v>5.5</v>
      </c>
      <c r="P339" s="40">
        <v>3.9297032866797208</v>
      </c>
    </row>
    <row r="340" spans="2:16" x14ac:dyDescent="0.3">
      <c r="B340" s="41">
        <v>43953</v>
      </c>
      <c r="C340" s="40">
        <v>4.8</v>
      </c>
      <c r="D340" s="40">
        <v>2.8841738520611897</v>
      </c>
      <c r="F340" s="40">
        <v>4.8</v>
      </c>
      <c r="G340" s="40">
        <v>4.9252537508664993</v>
      </c>
      <c r="I340" s="40">
        <v>4.8</v>
      </c>
      <c r="J340" s="40">
        <v>5.080744657873173</v>
      </c>
      <c r="L340" s="40">
        <v>4.8</v>
      </c>
      <c r="M340" s="40">
        <v>5.080744657873173</v>
      </c>
      <c r="O340" s="40">
        <v>4.8</v>
      </c>
      <c r="P340" s="40">
        <v>5.080744657873173</v>
      </c>
    </row>
    <row r="341" spans="2:16" x14ac:dyDescent="0.3">
      <c r="B341" s="41">
        <v>43954</v>
      </c>
      <c r="C341" s="40">
        <v>5.5</v>
      </c>
      <c r="D341" s="40">
        <v>3.6145017350899828</v>
      </c>
      <c r="F341" s="40">
        <v>5.5</v>
      </c>
      <c r="G341" s="40">
        <v>4.1625431522732725</v>
      </c>
      <c r="I341" s="40">
        <v>5.5</v>
      </c>
      <c r="J341" s="40">
        <v>5.7373116965075983</v>
      </c>
      <c r="L341" s="40">
        <v>5.5</v>
      </c>
      <c r="M341" s="40">
        <v>5.6467334011083379</v>
      </c>
      <c r="O341" s="40">
        <v>5.5</v>
      </c>
      <c r="P341" s="40">
        <v>5.6467334011083379</v>
      </c>
    </row>
    <row r="342" spans="2:16" x14ac:dyDescent="0.3">
      <c r="B342" s="41">
        <v>43955</v>
      </c>
      <c r="C342" s="40">
        <v>5.6</v>
      </c>
      <c r="D342" s="40">
        <v>6.168868006197874</v>
      </c>
      <c r="F342" s="40">
        <v>5.6</v>
      </c>
      <c r="G342" s="40">
        <v>5.9854881601625296</v>
      </c>
      <c r="I342" s="40">
        <v>5.6</v>
      </c>
      <c r="J342" s="40">
        <v>5.8531418715340191</v>
      </c>
      <c r="L342" s="40">
        <v>5.6</v>
      </c>
      <c r="M342" s="40">
        <v>5.9488223834109988</v>
      </c>
      <c r="O342" s="40">
        <v>5.6</v>
      </c>
      <c r="P342" s="40">
        <v>6.9340783715184466</v>
      </c>
    </row>
    <row r="343" spans="2:16" x14ac:dyDescent="0.3">
      <c r="B343" s="41">
        <v>43956</v>
      </c>
      <c r="C343" s="40">
        <v>6.3</v>
      </c>
      <c r="D343" s="40">
        <v>5.6023668456871425</v>
      </c>
      <c r="F343" s="40">
        <v>6.3</v>
      </c>
      <c r="G343" s="40">
        <v>6.4954997010573798</v>
      </c>
      <c r="I343" s="40">
        <v>6.3</v>
      </c>
      <c r="J343" s="40">
        <v>5.7886945309119886</v>
      </c>
      <c r="L343" s="40">
        <v>6.3</v>
      </c>
      <c r="M343" s="40">
        <v>6.4954997010573798</v>
      </c>
      <c r="O343" s="40">
        <v>6.3</v>
      </c>
      <c r="P343" s="40">
        <v>3.8687538382025637</v>
      </c>
    </row>
    <row r="344" spans="2:16" x14ac:dyDescent="0.3">
      <c r="B344" s="41">
        <v>43957</v>
      </c>
      <c r="C344" s="40">
        <v>4.9000000000000004</v>
      </c>
      <c r="D344" s="40">
        <v>5.8578791778935626</v>
      </c>
      <c r="F344" s="40">
        <v>4.9000000000000004</v>
      </c>
      <c r="G344" s="40">
        <v>3.9421532158005728</v>
      </c>
      <c r="I344" s="40">
        <v>4.9000000000000004</v>
      </c>
      <c r="J344" s="40">
        <v>4.7625372204908283</v>
      </c>
      <c r="L344" s="40">
        <v>4.9000000000000004</v>
      </c>
      <c r="M344" s="40">
        <v>3.80507110853247</v>
      </c>
      <c r="O344" s="40">
        <v>4.9000000000000004</v>
      </c>
      <c r="P344" s="40">
        <v>5.5412921419200005</v>
      </c>
    </row>
    <row r="345" spans="2:16" x14ac:dyDescent="0.3">
      <c r="B345" s="41">
        <v>43958</v>
      </c>
      <c r="C345" s="40">
        <v>3.9</v>
      </c>
      <c r="D345" s="40">
        <v>6.6174627076857089</v>
      </c>
      <c r="F345" s="40">
        <v>3.9</v>
      </c>
      <c r="G345" s="40">
        <v>6.5393320175434155</v>
      </c>
      <c r="I345" s="40">
        <v>3.9</v>
      </c>
      <c r="J345" s="40">
        <v>6.5393320175434155</v>
      </c>
      <c r="L345" s="40">
        <v>3.9</v>
      </c>
      <c r="M345" s="40">
        <v>4.9152811897882689</v>
      </c>
      <c r="O345" s="40">
        <v>3.9</v>
      </c>
      <c r="P345" s="40">
        <v>6.1420833088852316</v>
      </c>
    </row>
    <row r="346" spans="2:16" x14ac:dyDescent="0.3">
      <c r="B346" s="41">
        <v>43959</v>
      </c>
      <c r="C346" s="40">
        <v>4.3</v>
      </c>
      <c r="D346" s="40">
        <v>5.268000373545255</v>
      </c>
      <c r="F346" s="40">
        <v>4.3</v>
      </c>
      <c r="G346" s="40">
        <v>4.6903731291274005</v>
      </c>
      <c r="I346" s="40">
        <v>4.3</v>
      </c>
      <c r="J346" s="40">
        <v>4.5569594916879046</v>
      </c>
      <c r="L346" s="40">
        <v>4.3</v>
      </c>
      <c r="M346" s="40">
        <v>5.4263741355672837</v>
      </c>
      <c r="O346" s="40">
        <v>4.3</v>
      </c>
      <c r="P346" s="40">
        <v>5.7561161059617474</v>
      </c>
    </row>
    <row r="347" spans="2:16" x14ac:dyDescent="0.3">
      <c r="B347" s="41">
        <v>43960</v>
      </c>
      <c r="C347" s="40">
        <v>5.2</v>
      </c>
      <c r="D347" s="40">
        <v>4.3031546474611524</v>
      </c>
      <c r="F347" s="40">
        <v>5.2</v>
      </c>
      <c r="G347" s="40">
        <v>4.0635165512268427</v>
      </c>
      <c r="I347" s="40">
        <v>5.2</v>
      </c>
      <c r="J347" s="40">
        <v>3.9898688317071174</v>
      </c>
      <c r="L347" s="40">
        <v>5.2</v>
      </c>
      <c r="M347" s="40">
        <v>4.0635165512268427</v>
      </c>
      <c r="O347" s="40">
        <v>5.2</v>
      </c>
      <c r="P347" s="40">
        <v>6.5743282561438141</v>
      </c>
    </row>
    <row r="348" spans="2:16" x14ac:dyDescent="0.3">
      <c r="B348" s="41">
        <v>43961</v>
      </c>
      <c r="C348" s="40">
        <v>2.7</v>
      </c>
      <c r="D348" s="40">
        <v>5.3445294542770618</v>
      </c>
      <c r="F348" s="40">
        <v>2.7</v>
      </c>
      <c r="G348" s="40">
        <v>4.1239447729934744</v>
      </c>
      <c r="I348" s="40">
        <v>2.7</v>
      </c>
      <c r="J348" s="40">
        <v>5.2367045452355701</v>
      </c>
      <c r="L348" s="40">
        <v>2.7</v>
      </c>
      <c r="M348" s="40">
        <v>3.7135509505632109</v>
      </c>
      <c r="O348" s="40">
        <v>2.7</v>
      </c>
      <c r="P348" s="40">
        <v>4.1227054644301351</v>
      </c>
    </row>
    <row r="349" spans="2:16" x14ac:dyDescent="0.3">
      <c r="B349" s="41">
        <v>43962</v>
      </c>
      <c r="C349" s="40">
        <v>5.2</v>
      </c>
      <c r="D349" s="40">
        <v>3.6930822111688015</v>
      </c>
      <c r="F349" s="40">
        <v>5.2</v>
      </c>
      <c r="G349" s="40">
        <v>3.2332784688310303</v>
      </c>
      <c r="I349" s="40">
        <v>5.2</v>
      </c>
      <c r="J349" s="40">
        <v>3.3945101165599851</v>
      </c>
      <c r="L349" s="40">
        <v>5.2</v>
      </c>
      <c r="M349" s="40">
        <v>4.8062409675700808</v>
      </c>
      <c r="O349" s="40">
        <v>5.2</v>
      </c>
      <c r="P349" s="40">
        <v>3.2215976866136637</v>
      </c>
    </row>
    <row r="350" spans="2:16" x14ac:dyDescent="0.3">
      <c r="B350" s="41">
        <v>43963</v>
      </c>
      <c r="C350" s="40">
        <v>5</v>
      </c>
      <c r="D350" s="40">
        <v>4.0683233213611505</v>
      </c>
      <c r="F350" s="40">
        <v>5</v>
      </c>
      <c r="G350" s="40">
        <v>2.9100830007768419</v>
      </c>
      <c r="I350" s="40">
        <v>5</v>
      </c>
      <c r="J350" s="40">
        <v>4.1790310224794398</v>
      </c>
      <c r="L350" s="40">
        <v>5</v>
      </c>
      <c r="M350" s="40">
        <v>4.5764641126888668</v>
      </c>
      <c r="O350" s="40">
        <v>5</v>
      </c>
      <c r="P350" s="40">
        <v>2.8059832132372584</v>
      </c>
    </row>
    <row r="351" spans="2:16" x14ac:dyDescent="0.3">
      <c r="B351" s="41">
        <v>43964</v>
      </c>
      <c r="C351" s="40">
        <v>4.8</v>
      </c>
      <c r="D351" s="40">
        <v>2.9067922546072684</v>
      </c>
      <c r="F351" s="40">
        <v>4.8</v>
      </c>
      <c r="G351" s="40">
        <v>3.2396090841473177</v>
      </c>
      <c r="I351" s="40">
        <v>4.8</v>
      </c>
      <c r="J351" s="40">
        <v>3.2396090841473177</v>
      </c>
      <c r="L351" s="40">
        <v>4.8</v>
      </c>
      <c r="M351" s="40">
        <v>3.2396090841473177</v>
      </c>
      <c r="O351" s="40">
        <v>4.8</v>
      </c>
      <c r="P351" s="40">
        <v>3.8636863032752324</v>
      </c>
    </row>
    <row r="352" spans="2:16" x14ac:dyDescent="0.3">
      <c r="B352" s="41">
        <v>43965</v>
      </c>
      <c r="C352" s="40">
        <v>5.2</v>
      </c>
      <c r="D352" s="40">
        <v>4.1115665328824056</v>
      </c>
      <c r="F352" s="40">
        <v>5.2</v>
      </c>
      <c r="G352" s="40">
        <v>3.2606613574399042</v>
      </c>
      <c r="I352" s="40">
        <v>5.2</v>
      </c>
      <c r="J352" s="40">
        <v>3.350363526948005</v>
      </c>
      <c r="L352" s="40">
        <v>5.2</v>
      </c>
      <c r="M352" s="40">
        <v>3.350363526948005</v>
      </c>
      <c r="O352" s="40">
        <v>5.2</v>
      </c>
      <c r="P352" s="40">
        <v>4.2892244007174201</v>
      </c>
    </row>
    <row r="353" spans="2:16" x14ac:dyDescent="0.3">
      <c r="B353" s="41">
        <v>43966</v>
      </c>
      <c r="C353" s="40">
        <v>4.9000000000000004</v>
      </c>
      <c r="D353" s="40">
        <v>5.7116248338871758</v>
      </c>
      <c r="F353" s="40">
        <v>4.9000000000000004</v>
      </c>
      <c r="G353" s="40">
        <v>5.3251537258880415</v>
      </c>
      <c r="I353" s="40">
        <v>4.9000000000000004</v>
      </c>
      <c r="J353" s="40">
        <v>4.6147436225604208</v>
      </c>
      <c r="L353" s="40">
        <v>4.9000000000000004</v>
      </c>
      <c r="M353" s="40">
        <v>3.9017615745747487</v>
      </c>
      <c r="O353" s="40">
        <v>4.9000000000000004</v>
      </c>
      <c r="P353" s="40">
        <v>6.2435219038496799</v>
      </c>
    </row>
    <row r="354" spans="2:16" x14ac:dyDescent="0.3">
      <c r="B354" s="41">
        <v>43967</v>
      </c>
      <c r="C354" s="40">
        <v>5</v>
      </c>
      <c r="D354" s="40">
        <v>3.8914452498689909</v>
      </c>
      <c r="F354" s="40">
        <v>5</v>
      </c>
      <c r="G354" s="40">
        <v>4.1133086525967997</v>
      </c>
      <c r="I354" s="40">
        <v>5</v>
      </c>
      <c r="J354" s="40">
        <v>4.1537704375026099</v>
      </c>
      <c r="L354" s="40">
        <v>5</v>
      </c>
      <c r="M354" s="40">
        <v>4.1133086525967997</v>
      </c>
      <c r="O354" s="40">
        <v>5</v>
      </c>
      <c r="P354" s="40">
        <v>4.1527466558260411</v>
      </c>
    </row>
    <row r="355" spans="2:16" x14ac:dyDescent="0.3">
      <c r="B355" s="41">
        <v>43968</v>
      </c>
      <c r="C355" s="40">
        <v>3.8</v>
      </c>
      <c r="D355" s="40">
        <v>5.5788360550316032</v>
      </c>
      <c r="F355" s="40">
        <v>3.8</v>
      </c>
      <c r="G355" s="40">
        <v>6.4171206246045198</v>
      </c>
      <c r="I355" s="40">
        <v>3.8</v>
      </c>
      <c r="J355" s="40">
        <v>7.5166073619285685</v>
      </c>
      <c r="L355" s="40">
        <v>3.8</v>
      </c>
      <c r="M355" s="40">
        <v>6.4171206246045198</v>
      </c>
      <c r="O355" s="40">
        <v>3.8</v>
      </c>
      <c r="P355" s="40">
        <v>7.51642504820743</v>
      </c>
    </row>
    <row r="356" spans="2:16" x14ac:dyDescent="0.3">
      <c r="B356" s="41">
        <v>43969</v>
      </c>
      <c r="C356" s="40">
        <v>5.9</v>
      </c>
      <c r="D356" s="40">
        <v>4.2443451471947382</v>
      </c>
      <c r="F356" s="40">
        <v>5.9</v>
      </c>
      <c r="G356" s="40">
        <v>6.566517671125907</v>
      </c>
      <c r="I356" s="40">
        <v>5.9</v>
      </c>
      <c r="J356" s="40">
        <v>6.1669729007240806</v>
      </c>
      <c r="L356" s="40">
        <v>5.9</v>
      </c>
      <c r="M356" s="40">
        <v>6.9083781582290928</v>
      </c>
      <c r="O356" s="40">
        <v>5.9</v>
      </c>
      <c r="P356" s="40">
        <v>6.455120603075124</v>
      </c>
    </row>
    <row r="357" spans="2:16" x14ac:dyDescent="0.3">
      <c r="B357" s="41">
        <v>43970</v>
      </c>
      <c r="C357" s="40">
        <v>5</v>
      </c>
      <c r="D357" s="40">
        <v>8.056298707774932</v>
      </c>
      <c r="F357" s="40">
        <v>5</v>
      </c>
      <c r="G357" s="40">
        <v>8.4997223582559069</v>
      </c>
      <c r="I357" s="40">
        <v>5</v>
      </c>
      <c r="J357" s="40">
        <v>8.4997223582559069</v>
      </c>
      <c r="L357" s="40">
        <v>5</v>
      </c>
      <c r="M357" s="40">
        <v>10.819198884084273</v>
      </c>
      <c r="O357" s="40">
        <v>5</v>
      </c>
      <c r="P357" s="40">
        <v>10.202857518869626</v>
      </c>
    </row>
    <row r="358" spans="2:16" x14ac:dyDescent="0.3">
      <c r="B358" s="41">
        <v>43971</v>
      </c>
      <c r="C358" s="40">
        <v>6.6</v>
      </c>
      <c r="D358" s="40">
        <v>9.4584134367986898</v>
      </c>
      <c r="F358" s="40">
        <v>6.6</v>
      </c>
      <c r="G358" s="40">
        <v>12.204190330796814</v>
      </c>
      <c r="I358" s="40">
        <v>6.6</v>
      </c>
      <c r="J358" s="40">
        <v>11.822709730741353</v>
      </c>
      <c r="L358" s="40">
        <v>6.6</v>
      </c>
      <c r="M358" s="40">
        <v>12.935669429539159</v>
      </c>
      <c r="O358" s="40">
        <v>6.6</v>
      </c>
      <c r="P358" s="40">
        <v>11.825228956300235</v>
      </c>
    </row>
    <row r="359" spans="2:16" x14ac:dyDescent="0.3">
      <c r="B359" s="41">
        <v>43972</v>
      </c>
      <c r="C359" s="40">
        <v>6.9</v>
      </c>
      <c r="D359" s="40">
        <v>9.7835367897900785</v>
      </c>
      <c r="F359" s="40">
        <v>6.9</v>
      </c>
      <c r="G359" s="40">
        <v>9.0009762058208178</v>
      </c>
      <c r="I359" s="40">
        <v>6.9</v>
      </c>
      <c r="J359" s="40">
        <v>7.5049207739169557</v>
      </c>
      <c r="L359" s="40">
        <v>6.9</v>
      </c>
      <c r="M359" s="40">
        <v>9.0009762058208178</v>
      </c>
      <c r="O359" s="40">
        <v>6.9</v>
      </c>
      <c r="P359" s="40">
        <v>9.0009762058208178</v>
      </c>
    </row>
    <row r="360" spans="2:16" x14ac:dyDescent="0.3">
      <c r="B360" s="41">
        <v>43973</v>
      </c>
      <c r="C360" s="40">
        <v>6.2</v>
      </c>
      <c r="D360" s="40">
        <v>7.502448058687273</v>
      </c>
      <c r="F360" s="40">
        <v>6.2</v>
      </c>
      <c r="G360" s="40">
        <v>7.7698267170286606</v>
      </c>
      <c r="I360" s="40">
        <v>6.2</v>
      </c>
      <c r="J360" s="40">
        <v>7.0576508813187013</v>
      </c>
      <c r="L360" s="40">
        <v>6.2</v>
      </c>
      <c r="M360" s="40">
        <v>8.6331798126799661</v>
      </c>
      <c r="O360" s="40">
        <v>6.2</v>
      </c>
      <c r="P360" s="40">
        <v>8.6331798126799661</v>
      </c>
    </row>
    <row r="361" spans="2:16" x14ac:dyDescent="0.3">
      <c r="B361" s="41">
        <v>43974</v>
      </c>
      <c r="C361" s="40">
        <v>6</v>
      </c>
      <c r="D361" s="40">
        <v>6.3793205327884541</v>
      </c>
      <c r="F361" s="40">
        <v>6</v>
      </c>
      <c r="G361" s="40">
        <v>5.7087186788703379</v>
      </c>
      <c r="I361" s="40">
        <v>6</v>
      </c>
      <c r="J361" s="40">
        <v>6.558026621402977</v>
      </c>
      <c r="L361" s="40">
        <v>6</v>
      </c>
      <c r="M361" s="40">
        <v>6.1561310374943341</v>
      </c>
      <c r="O361" s="40">
        <v>6</v>
      </c>
      <c r="P361" s="40">
        <v>6.1561310374943341</v>
      </c>
    </row>
    <row r="362" spans="2:16" x14ac:dyDescent="0.3">
      <c r="B362" s="41">
        <v>43975</v>
      </c>
      <c r="C362" s="40">
        <v>5.3</v>
      </c>
      <c r="D362" s="40">
        <v>5.4931993390844545</v>
      </c>
      <c r="F362" s="40">
        <v>5.3</v>
      </c>
      <c r="G362" s="40">
        <v>5.5851216183768795</v>
      </c>
      <c r="I362" s="40">
        <v>5.3</v>
      </c>
      <c r="J362" s="40">
        <v>5.1432553168256554</v>
      </c>
      <c r="L362" s="40">
        <v>5.3</v>
      </c>
      <c r="M362" s="40">
        <v>5.1432553168256554</v>
      </c>
      <c r="O362" s="40">
        <v>5.3</v>
      </c>
      <c r="P362" s="40">
        <v>6.2819762843379081</v>
      </c>
    </row>
    <row r="363" spans="2:16" x14ac:dyDescent="0.3">
      <c r="B363" s="41">
        <v>43976</v>
      </c>
      <c r="C363" s="40">
        <v>6.3</v>
      </c>
      <c r="D363" s="40">
        <v>5.1403985413189801</v>
      </c>
      <c r="F363" s="40">
        <v>6.3</v>
      </c>
      <c r="G363" s="40">
        <v>5.5952343334635231</v>
      </c>
      <c r="I363" s="40">
        <v>6.3</v>
      </c>
      <c r="J363" s="40">
        <v>5.5952343334635231</v>
      </c>
      <c r="L363" s="40">
        <v>6.3</v>
      </c>
      <c r="M363" s="40">
        <v>5.5952343334635231</v>
      </c>
      <c r="O363" s="40">
        <v>6.3</v>
      </c>
      <c r="P363" s="40">
        <v>7.0132890191245787</v>
      </c>
    </row>
    <row r="364" spans="2:16" x14ac:dyDescent="0.3">
      <c r="B364" s="41">
        <v>43977</v>
      </c>
      <c r="C364" s="40">
        <v>6.5</v>
      </c>
      <c r="D364" s="40">
        <v>4.4430360506777493</v>
      </c>
      <c r="F364" s="40">
        <v>6.5</v>
      </c>
      <c r="G364" s="40">
        <v>4.570845203317182</v>
      </c>
      <c r="I364" s="40">
        <v>6.5</v>
      </c>
      <c r="J364" s="40">
        <v>5.3749224428112345</v>
      </c>
      <c r="L364" s="40">
        <v>6.5</v>
      </c>
      <c r="M364" s="40">
        <v>5.3749224428112345</v>
      </c>
      <c r="O364" s="40">
        <v>6.5</v>
      </c>
      <c r="P364" s="40">
        <v>4.1190661341706472</v>
      </c>
    </row>
    <row r="365" spans="2:16" x14ac:dyDescent="0.3">
      <c r="B365" s="41">
        <v>43978</v>
      </c>
      <c r="C365" s="40">
        <v>5.8</v>
      </c>
      <c r="D365" s="40">
        <v>4.5689342494298337</v>
      </c>
      <c r="F365" s="40">
        <v>5.8</v>
      </c>
      <c r="G365" s="40">
        <v>5.8925913822232161</v>
      </c>
      <c r="I365" s="40">
        <v>5.8</v>
      </c>
      <c r="J365" s="40">
        <v>5.1633749353803751</v>
      </c>
      <c r="L365" s="40">
        <v>5.8</v>
      </c>
      <c r="M365" s="40">
        <v>5.4579763787871389</v>
      </c>
      <c r="O365" s="40">
        <v>5.8</v>
      </c>
      <c r="P365" s="40">
        <v>6.0821245972720108</v>
      </c>
    </row>
    <row r="366" spans="2:16" x14ac:dyDescent="0.3">
      <c r="B366" s="41">
        <v>43979</v>
      </c>
      <c r="C366" s="40">
        <v>6.2</v>
      </c>
      <c r="D366" s="40">
        <v>5.16148054195612</v>
      </c>
      <c r="F366" s="40">
        <v>6.2</v>
      </c>
      <c r="G366" s="40">
        <v>4.6126061470325155</v>
      </c>
      <c r="I366" s="40">
        <v>6.2</v>
      </c>
      <c r="J366" s="40">
        <v>5.4873385874999725</v>
      </c>
      <c r="L366" s="40">
        <v>6.2</v>
      </c>
      <c r="M366" s="40">
        <v>7.5098015677568606</v>
      </c>
      <c r="O366" s="40">
        <v>6.2</v>
      </c>
      <c r="P366" s="40">
        <v>6.9885746544089962</v>
      </c>
    </row>
    <row r="367" spans="2:16" x14ac:dyDescent="0.3">
      <c r="B367" s="41">
        <v>43980</v>
      </c>
      <c r="C367" s="40">
        <v>6.3</v>
      </c>
      <c r="D367" s="40">
        <v>5.1233871196538461</v>
      </c>
      <c r="F367" s="40">
        <v>6.3</v>
      </c>
      <c r="G367" s="40">
        <v>6.0250681250948723</v>
      </c>
      <c r="I367" s="40">
        <v>6.3</v>
      </c>
      <c r="J367" s="40">
        <v>5.061924132433675</v>
      </c>
      <c r="L367" s="40">
        <v>6.3</v>
      </c>
      <c r="M367" s="40">
        <v>6.0250681250948723</v>
      </c>
      <c r="O367" s="40">
        <v>6.3</v>
      </c>
      <c r="P367" s="40">
        <v>6.8963660119950694</v>
      </c>
    </row>
    <row r="368" spans="2:16" x14ac:dyDescent="0.3">
      <c r="B368" s="41">
        <v>43981</v>
      </c>
      <c r="C368" s="40">
        <v>3.1</v>
      </c>
      <c r="D368" s="40">
        <v>4.8499880065103804</v>
      </c>
      <c r="F368" s="40">
        <v>3.1</v>
      </c>
      <c r="G368" s="40">
        <v>4.1927521656545981</v>
      </c>
      <c r="I368" s="40">
        <v>3.1</v>
      </c>
      <c r="J368" s="40">
        <v>4.6220698868898289</v>
      </c>
      <c r="L368" s="40">
        <v>3.1</v>
      </c>
      <c r="M368" s="40">
        <v>4.3177195361631568</v>
      </c>
      <c r="O368" s="40">
        <v>3.1</v>
      </c>
      <c r="P368" s="40">
        <v>5.4533445060790386</v>
      </c>
    </row>
    <row r="369" spans="2:16" x14ac:dyDescent="0.3">
      <c r="B369" s="41">
        <v>43982</v>
      </c>
      <c r="C369" s="40">
        <v>4.5</v>
      </c>
      <c r="D369" s="40">
        <v>0</v>
      </c>
      <c r="F369" s="40">
        <v>4.5</v>
      </c>
      <c r="G369" s="40">
        <v>0</v>
      </c>
      <c r="I369" s="40">
        <v>4.5</v>
      </c>
      <c r="J369" s="40">
        <v>0</v>
      </c>
      <c r="L369" s="40">
        <v>4.5</v>
      </c>
      <c r="M369" s="40">
        <v>0</v>
      </c>
      <c r="O369" s="40">
        <v>4.5</v>
      </c>
      <c r="P369" s="40">
        <v>0</v>
      </c>
    </row>
  </sheetData>
  <mergeCells count="2">
    <mergeCell ref="AC8:AF8"/>
    <mergeCell ref="AI8:AK8"/>
  </mergeCells>
  <conditionalFormatting sqref="AC11:AC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:AD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:A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I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:AK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42"/>
  <sheetViews>
    <sheetView workbookViewId="0">
      <selection activeCell="M3" sqref="M3"/>
    </sheetView>
  </sheetViews>
  <sheetFormatPr defaultRowHeight="14.4" x14ac:dyDescent="0.3"/>
  <cols>
    <col min="1" max="1" width="10.109375" bestFit="1" customWidth="1"/>
    <col min="2" max="2" width="14.5546875" customWidth="1"/>
    <col min="3" max="3" width="12.5546875" bestFit="1" customWidth="1"/>
    <col min="4" max="4" width="13.6640625" customWidth="1"/>
    <col min="5" max="5" width="11.33203125" bestFit="1" customWidth="1"/>
    <col min="6" max="6" width="10.33203125" bestFit="1" customWidth="1"/>
    <col min="7" max="7" width="12.33203125" customWidth="1"/>
    <col min="8" max="8" width="14.33203125" customWidth="1"/>
    <col min="9" max="9" width="11.109375" customWidth="1"/>
    <col min="10" max="11" width="10.33203125" bestFit="1" customWidth="1"/>
    <col min="12" max="12" width="13.33203125" customWidth="1"/>
    <col min="13" max="17" width="11" bestFit="1" customWidth="1"/>
  </cols>
  <sheetData>
    <row r="2" spans="1:17" x14ac:dyDescent="0.3">
      <c r="C2" s="64"/>
      <c r="D2" s="64"/>
      <c r="E2" s="18"/>
    </row>
    <row r="3" spans="1:17" x14ac:dyDescent="0.3">
      <c r="C3" s="62" t="s">
        <v>25</v>
      </c>
      <c r="D3" s="62"/>
      <c r="E3" s="2">
        <f>101.3*(((293-0.0065*'Data 1day'!E3)/293)^5.26)</f>
        <v>95.302420515518378</v>
      </c>
      <c r="G3" s="67" t="s">
        <v>24</v>
      </c>
      <c r="H3" s="68"/>
      <c r="I3" s="2">
        <f>0.00065*$E$3</f>
        <v>6.1946573335086942E-2</v>
      </c>
    </row>
    <row r="4" spans="1:17" ht="43.2" customHeight="1" x14ac:dyDescent="0.3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39" customFormat="1" ht="14.25" customHeight="1" x14ac:dyDescent="0.3">
      <c r="A5" s="38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39" customFormat="1" ht="19.350000000000001" customHeight="1" x14ac:dyDescent="0.3">
      <c r="A6" s="38">
        <v>43618</v>
      </c>
      <c r="B6" s="8">
        <f>1+0.033*COS(2*'Data 1day'!A5*PI()/365)</f>
        <v>0.9714448606060142</v>
      </c>
      <c r="C6" s="8">
        <f>0.409*SIN(((2*PI()*'Data 1day'!A5)/365)-1.39)</f>
        <v>0.38500529278333917</v>
      </c>
      <c r="D6" s="8">
        <f>ACOS(-TAN('Data 1day'!$E$2*PI()/180)*TAN(C6))</f>
        <v>1.6996204656722169</v>
      </c>
      <c r="E6" s="23">
        <f>('Data 1day'!C6+'Data 1day'!D6)/2</f>
        <v>34.5</v>
      </c>
      <c r="F6" s="8">
        <f t="shared" ref="F6:F68" si="0">(4098*0.6108*EXP((17.27*E6)/(E6+237.3)))/((E6+237.3)^2)</f>
        <v>0.30338392009421339</v>
      </c>
      <c r="G6" s="8">
        <f>'Data 1day'!E5*4.87/LN(67.8*'Data 1day'!$H$2-5.42)</f>
        <v>0</v>
      </c>
      <c r="H6" s="8">
        <f>0.6108*EXP(17.27*'Data 1day'!C6/('Data 1day'!C6+237.3))</f>
        <v>8.0282186216264044</v>
      </c>
      <c r="I6" s="8">
        <f>0.6108*EXP(17.27*'Data 1day'!D6/('Data 1day'!D6+237.3))</f>
        <v>3.6498676599831983</v>
      </c>
      <c r="J6" s="8">
        <f t="shared" ref="J6:J68" si="1">(H6+I6)/2</f>
        <v>5.8390431408048009</v>
      </c>
      <c r="K6" s="8">
        <f>(I6*'Data 1day'!F6+H6*'Data 1day'!G6)/200</f>
        <v>1.5116470249560905</v>
      </c>
      <c r="L6" s="8">
        <f>24*60/PI()*0.0082*B6*(D6*SIN('Data 1day'!$E$2)*SIN(C6)+COS('Data 1day'!$E$2)*COS(C6)*SIN(D6))</f>
        <v>-1.1909660588094804</v>
      </c>
      <c r="M6" s="8">
        <f>(0.75+2/100000*'Data 1day'!$E$3)*L6</f>
        <v>-0.90561059111872888</v>
      </c>
      <c r="N6" s="8">
        <f>(0.25+0.5*(1-'Data 1day'!H6/8))*L6</f>
        <v>-0.44661227205355514</v>
      </c>
      <c r="O6" s="8">
        <f t="shared" ref="O6:O68" si="2">(1-0.23)*N6</f>
        <v>-0.34389144948123745</v>
      </c>
      <c r="P6" s="8">
        <f>4.903*(10^(-9))*(0.34-0.14*SQRT(K6))*(1.35*(N6/M6)-0.35)*(('Data 1day'!C6+273.16)^4+('Data 1day'!D6+273.16)^4)/2</f>
        <v>2.3360188552221928</v>
      </c>
      <c r="Q6" s="8">
        <f t="shared" ref="Q6:Q68" si="3">O6-P6</f>
        <v>-2.6799103047034301</v>
      </c>
    </row>
    <row r="7" spans="1:17" s="39" customFormat="1" ht="38.1" customHeight="1" x14ac:dyDescent="0.3">
      <c r="A7" s="38">
        <v>43619</v>
      </c>
      <c r="B7" s="8">
        <f>1+0.033*COS(2*'Data 1day'!A6*PI()/365)</f>
        <v>0.9711643655808343</v>
      </c>
      <c r="C7" s="8">
        <f>0.409*SIN(((2*PI()*'Data 1day'!A6)/365)-1.39)</f>
        <v>0.38732418742369806</v>
      </c>
      <c r="D7" s="8">
        <f>ACOS(-TAN('Data 1day'!$E$2*PI()/180)*TAN(C7))</f>
        <v>1.700484349095182</v>
      </c>
      <c r="E7" s="23">
        <f>('Data 1day'!C7+'Data 1day'!D7)/2</f>
        <v>34.5</v>
      </c>
      <c r="F7" s="8">
        <f t="shared" si="0"/>
        <v>0.30338392009421339</v>
      </c>
      <c r="G7" s="8">
        <f>'Data 1day'!E6*4.87/LN(67.8*'Data 1day'!$H$2-5.42)</f>
        <v>3.6119135135369844</v>
      </c>
      <c r="H7" s="8">
        <f>0.6108*EXP(17.27*'Data 1day'!C7/('Data 1day'!C7+237.3))</f>
        <v>8.0282186216264044</v>
      </c>
      <c r="I7" s="8">
        <f>0.6108*EXP(17.27*'Data 1day'!D7/('Data 1day'!D7+237.3))</f>
        <v>3.6498676599831983</v>
      </c>
      <c r="J7" s="8">
        <f t="shared" si="1"/>
        <v>5.8390431408048009</v>
      </c>
      <c r="K7" s="8">
        <f>(I7*'Data 1day'!F7+H7*'Data 1day'!G7)/200</f>
        <v>1.5152894414643903</v>
      </c>
      <c r="L7" s="8">
        <f>24*60/PI()*0.0082*B7*(D7*SIN('Data 1day'!$E$2)*SIN(C7)+COS('Data 1day'!$E$2)*COS(C7)*SIN(D7))</f>
        <v>-1.2055261744889396</v>
      </c>
      <c r="M7" s="8">
        <f>(0.75+2/100000*'Data 1day'!$E$3)*L7</f>
        <v>-0.91668210308138964</v>
      </c>
      <c r="N7" s="8">
        <f>(0.25+0.5*(1-'Data 1day'!H7/8))*L7</f>
        <v>-0.60276308724446981</v>
      </c>
      <c r="O7" s="8">
        <f t="shared" si="2"/>
        <v>-0.46412757717824177</v>
      </c>
      <c r="P7" s="8">
        <f>4.903*(10^(-9))*(0.34-0.14*SQRT(K7))*(1.35*(N7/M7)-0.35)*(('Data 1day'!C7+273.16)^4+('Data 1day'!D7+273.16)^4)/2</f>
        <v>3.9728686917536016</v>
      </c>
      <c r="Q7" s="8">
        <f t="shared" si="3"/>
        <v>-4.4369962689318436</v>
      </c>
    </row>
    <row r="8" spans="1:17" s="39" customFormat="1" ht="38.1" customHeight="1" x14ac:dyDescent="0.3">
      <c r="A8" s="38">
        <v>43620</v>
      </c>
      <c r="B8" s="8">
        <f>1+0.033*COS(2*'Data 1day'!A7*PI()/365)</f>
        <v>0.97089241517645686</v>
      </c>
      <c r="C8" s="8">
        <f>0.409*SIN(((2*PI()*'Data 1day'!A7)/365)-1.39)</f>
        <v>0.38952830954818274</v>
      </c>
      <c r="D8" s="8">
        <f>ACOS(-TAN('Data 1day'!$E$2*PI()/180)*TAN(C8))</f>
        <v>1.7013070817821907</v>
      </c>
      <c r="E8" s="23">
        <f>('Data 1day'!C8+'Data 1day'!D8)/2</f>
        <v>31.65</v>
      </c>
      <c r="F8" s="8">
        <f t="shared" si="0"/>
        <v>0.26409376566171638</v>
      </c>
      <c r="G8" s="8">
        <f>'Data 1day'!E7*4.87/LN(67.8*'Data 1day'!$H$2-5.42)</f>
        <v>3.334074012495678</v>
      </c>
      <c r="H8" s="8">
        <f>0.6108*EXP(17.27*'Data 1day'!C8/('Data 1day'!C8+237.3))</f>
        <v>7.2973575963193085</v>
      </c>
      <c r="I8" s="8">
        <f>0.6108*EXP(17.27*'Data 1day'!D8/('Data 1day'!D8+237.3))</f>
        <v>2.8955307729089892</v>
      </c>
      <c r="J8" s="8">
        <f t="shared" si="1"/>
        <v>5.0964441846141488</v>
      </c>
      <c r="K8" s="8">
        <f>(I8*'Data 1day'!F8+H8*'Data 1day'!G8)/200</f>
        <v>1.8004030294617694</v>
      </c>
      <c r="L8" s="8">
        <f>24*60/PI()*0.0082*B8*(D8*SIN('Data 1day'!$E$2)*SIN(C8)+COS('Data 1day'!$E$2)*COS(C8)*SIN(D8))</f>
        <v>-1.2193597425515552</v>
      </c>
      <c r="M8" s="8">
        <f>(0.75+2/100000*'Data 1day'!$E$3)*L8</f>
        <v>-0.92720114823620259</v>
      </c>
      <c r="N8" s="8">
        <f>(0.25+0.5*(1-'Data 1day'!H8/8))*L8</f>
        <v>-0.45725990345683321</v>
      </c>
      <c r="O8" s="8">
        <f t="shared" si="2"/>
        <v>-0.35209012566176157</v>
      </c>
      <c r="P8" s="8">
        <f>4.903*(10^(-9))*(0.34-0.14*SQRT(K8))*(1.35*(N8/M8)-0.35)*(('Data 1day'!C8+273.16)^4+('Data 1day'!D8+273.16)^4)/2</f>
        <v>2.0420947023510139</v>
      </c>
      <c r="Q8" s="8">
        <f t="shared" si="3"/>
        <v>-2.3941848280127753</v>
      </c>
    </row>
    <row r="9" spans="1:17" s="39" customFormat="1" ht="38.1" customHeight="1" x14ac:dyDescent="0.3">
      <c r="A9" s="38">
        <v>43621</v>
      </c>
      <c r="B9" s="8">
        <f>1+0.033*COS(2*'Data 1day'!A8*PI()/365)</f>
        <v>0.97062908997765562</v>
      </c>
      <c r="C9" s="8">
        <f>0.409*SIN(((2*PI()*'Data 1day'!A8)/365)-1.39)</f>
        <v>0.39161700602783883</v>
      </c>
      <c r="D9" s="8">
        <f>ACOS(-TAN('Data 1day'!$E$2*PI()/180)*TAN(C9))</f>
        <v>1.702088186702674</v>
      </c>
      <c r="E9" s="23">
        <f>('Data 1day'!C9+'Data 1day'!D9)/2</f>
        <v>34.5</v>
      </c>
      <c r="F9" s="8">
        <f t="shared" si="0"/>
        <v>0.30338392009421339</v>
      </c>
      <c r="G9" s="8">
        <f>'Data 1day'!E8*4.87/LN(67.8*'Data 1day'!$H$2-5.42)</f>
        <v>5.2789505197848232</v>
      </c>
      <c r="H9" s="8">
        <f>0.6108*EXP(17.27*'Data 1day'!C9/('Data 1day'!C9+237.3))</f>
        <v>8.0282186216264044</v>
      </c>
      <c r="I9" s="8">
        <f>0.6108*EXP(17.27*'Data 1day'!D9/('Data 1day'!D9+237.3))</f>
        <v>3.6498676599831983</v>
      </c>
      <c r="J9" s="8">
        <f t="shared" si="1"/>
        <v>5.8390431408048009</v>
      </c>
      <c r="K9" s="8">
        <f>(I9*'Data 1day'!F9+H9*'Data 1day'!G9)/200</f>
        <v>1.5152894414643903</v>
      </c>
      <c r="L9" s="8">
        <f>24*60/PI()*0.0082*B9*(D9*SIN('Data 1day'!$E$2)*SIN(C9)+COS('Data 1day'!$E$2)*COS(C9)*SIN(D9))</f>
        <v>-1.2324622886401528</v>
      </c>
      <c r="M9" s="8">
        <f>(0.75+2/100000*'Data 1day'!$E$3)*L9</f>
        <v>-0.93716432428197216</v>
      </c>
      <c r="N9" s="8">
        <f>(0.25+0.5*(1-'Data 1day'!H9/8))*L9</f>
        <v>-0.61623114432007642</v>
      </c>
      <c r="O9" s="8">
        <f t="shared" si="2"/>
        <v>-0.47449798112645886</v>
      </c>
      <c r="P9" s="8">
        <f>4.903*(10^(-9))*(0.34-0.14*SQRT(K9))*(1.35*(N9/M9)-0.35)*(('Data 1day'!C9+273.16)^4+('Data 1day'!D9+273.16)^4)/2</f>
        <v>3.9728686917536016</v>
      </c>
      <c r="Q9" s="8">
        <f t="shared" si="3"/>
        <v>-4.4473666728800607</v>
      </c>
    </row>
    <row r="10" spans="1:17" s="39" customFormat="1" ht="38.1" customHeight="1" x14ac:dyDescent="0.3">
      <c r="A10" s="38">
        <v>43622</v>
      </c>
      <c r="B10" s="8">
        <f>1+0.033*COS(2*'Data 1day'!A9*PI()/365)</f>
        <v>0.97037446801337024</v>
      </c>
      <c r="C10" s="8">
        <f>0.409*SIN(((2*PI()*'Data 1day'!A9)/365)-1.39)</f>
        <v>0.3935896579368216</v>
      </c>
      <c r="D10" s="8">
        <f>ACOS(-TAN('Data 1day'!$E$2*PI()/180)*TAN(C10))</f>
        <v>1.7028272069877866</v>
      </c>
      <c r="E10" s="23">
        <f>('Data 1day'!C10+'Data 1day'!D10)/2</f>
        <v>33.65</v>
      </c>
      <c r="F10" s="8">
        <f t="shared" si="0"/>
        <v>0.29118606402248254</v>
      </c>
      <c r="G10" s="8">
        <f>'Data 1day'!E9*4.87/LN(67.8*'Data 1day'!$H$2-5.42)</f>
        <v>3.334074012495678</v>
      </c>
      <c r="H10" s="8">
        <f>0.6108*EXP(17.27*'Data 1day'!C10/('Data 1day'!C10+237.3))</f>
        <v>7.6959393088196224</v>
      </c>
      <c r="I10" s="8">
        <f>0.6108*EXP(17.27*'Data 1day'!D10/('Data 1day'!D10+237.3))</f>
        <v>3.4620823587978249</v>
      </c>
      <c r="J10" s="8">
        <f t="shared" si="1"/>
        <v>5.5790108338087236</v>
      </c>
      <c r="K10" s="8">
        <f>(I10*'Data 1day'!F10+H10*'Data 1day'!G10)/200</f>
        <v>1.4154488794929976</v>
      </c>
      <c r="L10" s="8">
        <f>24*60/PI()*0.0082*B10*(D10*SIN('Data 1day'!$E$2)*SIN(C10)+COS('Data 1day'!$E$2)*COS(C10)*SIN(D10))</f>
        <v>-1.2448295953175708</v>
      </c>
      <c r="M10" s="8">
        <f>(0.75+2/100000*'Data 1day'!$E$3)*L10</f>
        <v>-0.94656842427948074</v>
      </c>
      <c r="N10" s="8">
        <f>(0.25+0.5*(1-'Data 1day'!H10/8))*L10</f>
        <v>-0.54461294795143722</v>
      </c>
      <c r="O10" s="8">
        <f t="shared" si="2"/>
        <v>-0.41935196992260665</v>
      </c>
      <c r="P10" s="8">
        <f>4.903*(10^(-9))*(0.34-0.14*SQRT(K10))*(1.35*(N10/M10)-0.35)*(('Data 1day'!C10+273.16)^4+('Data 1day'!D10+273.16)^4)/2</f>
        <v>3.2258968187449577</v>
      </c>
      <c r="Q10" s="8">
        <f t="shared" si="3"/>
        <v>-3.6452487886675642</v>
      </c>
    </row>
    <row r="11" spans="1:17" s="39" customFormat="1" ht="38.1" customHeight="1" x14ac:dyDescent="0.3">
      <c r="A11" s="38">
        <v>43623</v>
      </c>
      <c r="B11" s="8">
        <f>1+0.033*COS(2*'Data 1day'!A10*PI()/365)</f>
        <v>0.97012862473358386</v>
      </c>
      <c r="C11" s="8">
        <f>0.409*SIN(((2*PI()*'Data 1day'!A10)/365)-1.39)</f>
        <v>0.39544568073579722</v>
      </c>
      <c r="D11" s="8">
        <f>ACOS(-TAN('Data 1day'!$E$2*PI()/180)*TAN(C11))</f>
        <v>1.7035237067939106</v>
      </c>
      <c r="E11" s="23">
        <f>('Data 1day'!C11+'Data 1day'!D11)/2</f>
        <v>30.35</v>
      </c>
      <c r="F11" s="8">
        <f t="shared" si="0"/>
        <v>0.24764200037450079</v>
      </c>
      <c r="G11" s="8">
        <f>'Data 1day'!E10*4.87/LN(67.8*'Data 1day'!$H$2-5.42)</f>
        <v>4.7232715177022104</v>
      </c>
      <c r="H11" s="8">
        <f>0.6108*EXP(17.27*'Data 1day'!C11/('Data 1day'!C11+237.3))</f>
        <v>6.5180437616532609</v>
      </c>
      <c r="I11" s="8">
        <f>0.6108*EXP(17.27*'Data 1day'!D11/('Data 1day'!D11+237.3))</f>
        <v>2.809437622397069</v>
      </c>
      <c r="J11" s="8">
        <f t="shared" si="1"/>
        <v>4.6637406920251649</v>
      </c>
      <c r="K11" s="8">
        <f>(I11*'Data 1day'!F11+H11*'Data 1day'!G11)/200</f>
        <v>1.7136094672371411</v>
      </c>
      <c r="L11" s="8">
        <f>24*60/PI()*0.0082*B11*(D11*SIN('Data 1day'!$E$2)*SIN(C11)+COS('Data 1day'!$E$2)*COS(C11)*SIN(D11))</f>
        <v>-1.2564577023485006</v>
      </c>
      <c r="M11" s="8">
        <f>(0.75+2/100000*'Data 1day'!$E$3)*L11</f>
        <v>-0.95541043686579985</v>
      </c>
      <c r="N11" s="8">
        <f>(0.25+0.5*(1-'Data 1day'!H11/8))*L11</f>
        <v>-0.39264303198390643</v>
      </c>
      <c r="O11" s="8">
        <f t="shared" si="2"/>
        <v>-0.30233513462760797</v>
      </c>
      <c r="P11" s="8">
        <f>4.903*(10^(-9))*(0.34-0.14*SQRT(K11))*(1.35*(N11/M11)-0.35)*(('Data 1day'!C11+273.16)^4+('Data 1day'!D11+273.16)^4)/2</f>
        <v>1.3402457811064927</v>
      </c>
      <c r="Q11" s="8">
        <f t="shared" si="3"/>
        <v>-1.6425809157341007</v>
      </c>
    </row>
    <row r="12" spans="1:17" s="39" customFormat="1" ht="38.1" customHeight="1" x14ac:dyDescent="0.3">
      <c r="A12" s="38">
        <v>43624</v>
      </c>
      <c r="B12" s="8">
        <f>1+0.033*COS(2*'Data 1day'!A11*PI()/365)</f>
        <v>0.96989163298696601</v>
      </c>
      <c r="C12" s="8">
        <f>0.409*SIN(((2*PI()*'Data 1day'!A11)/365)-1.39)</f>
        <v>0.39718452444515417</v>
      </c>
      <c r="D12" s="8">
        <f>ACOS(-TAN('Data 1day'!$E$2*PI()/180)*TAN(C12))</f>
        <v>1.7041772721371056</v>
      </c>
      <c r="E12" s="23">
        <f>('Data 1day'!C12+'Data 1day'!D12)/2</f>
        <v>29.299999999999997</v>
      </c>
      <c r="F12" s="8">
        <f t="shared" si="0"/>
        <v>0.23498950194987556</v>
      </c>
      <c r="G12" s="8">
        <f>'Data 1day'!E11*4.87/LN(67.8*'Data 1day'!$H$2-5.42)</f>
        <v>5.2789505197848232</v>
      </c>
      <c r="H12" s="8">
        <f>0.6108*EXP(17.27*'Data 1day'!C12/('Data 1day'!C12+237.3))</f>
        <v>5.7165849731789038</v>
      </c>
      <c r="I12" s="8">
        <f>0.6108*EXP(17.27*'Data 1day'!D12/('Data 1day'!D12+237.3))</f>
        <v>2.8608211296876744</v>
      </c>
      <c r="J12" s="8">
        <f t="shared" si="1"/>
        <v>4.2887030514332896</v>
      </c>
      <c r="K12" s="8">
        <f>(I12*'Data 1day'!F12+H12*'Data 1day'!G12)/200</f>
        <v>1.857132324782427</v>
      </c>
      <c r="L12" s="8">
        <f>24*60/PI()*0.0082*B12*(D12*SIN('Data 1day'!$E$2)*SIN(C12)+COS('Data 1day'!$E$2)*COS(C12)*SIN(D12))</f>
        <v>-1.2673429069432993</v>
      </c>
      <c r="M12" s="8">
        <f>(0.75+2/100000*'Data 1day'!$E$3)*L12</f>
        <v>-0.96368754643968479</v>
      </c>
      <c r="N12" s="8">
        <f>(0.25+0.5*(1-'Data 1day'!H12/8))*L12</f>
        <v>-0.39604465841978104</v>
      </c>
      <c r="O12" s="8">
        <f t="shared" si="2"/>
        <v>-0.30495438698323141</v>
      </c>
      <c r="P12" s="8">
        <f>4.903*(10^(-9))*(0.34-0.14*SQRT(K12))*(1.35*(N12/M12)-0.35)*(('Data 1day'!C12+273.16)^4+('Data 1day'!D12+273.16)^4)/2</f>
        <v>1.256920686559809</v>
      </c>
      <c r="Q12" s="8">
        <f t="shared" si="3"/>
        <v>-1.5618750735430404</v>
      </c>
    </row>
    <row r="13" spans="1:17" s="39" customFormat="1" ht="38.1" customHeight="1" x14ac:dyDescent="0.3">
      <c r="A13" s="38">
        <v>43625</v>
      </c>
      <c r="B13" s="8">
        <f>1+0.033*COS(2*'Data 1day'!A12*PI()/365)</f>
        <v>0.9696635629992858</v>
      </c>
      <c r="C13" s="8">
        <f>0.409*SIN(((2*PI()*'Data 1day'!A12)/365)-1.39)</f>
        <v>0.39880567380797383</v>
      </c>
      <c r="D13" s="8">
        <f>ACOS(-TAN('Data 1day'!$E$2*PI()/180)*TAN(C13))</f>
        <v>1.7047875116953217</v>
      </c>
      <c r="E13" s="23">
        <f>('Data 1day'!C13+'Data 1day'!D13)/2</f>
        <v>31.65</v>
      </c>
      <c r="F13" s="8">
        <f t="shared" si="0"/>
        <v>0.26409376566171638</v>
      </c>
      <c r="G13" s="8">
        <f>'Data 1day'!E12*4.87/LN(67.8*'Data 1day'!$H$2-5.42)</f>
        <v>4.7232715177022104</v>
      </c>
      <c r="H13" s="8">
        <f>0.6108*EXP(17.27*'Data 1day'!C13/('Data 1day'!C13+237.3))</f>
        <v>7.2973575963193085</v>
      </c>
      <c r="I13" s="8">
        <f>0.6108*EXP(17.27*'Data 1day'!D13/('Data 1day'!D13+237.3))</f>
        <v>2.8955307729089892</v>
      </c>
      <c r="J13" s="8">
        <f t="shared" si="1"/>
        <v>5.0964441846141488</v>
      </c>
      <c r="K13" s="8">
        <f>(I13*'Data 1day'!F13+H13*'Data 1day'!G13)/200</f>
        <v>1.8004030294617694</v>
      </c>
      <c r="L13" s="8">
        <f>24*60/PI()*0.0082*B13*(D13*SIN('Data 1day'!$E$2)*SIN(C13)+COS('Data 1day'!$E$2)*COS(C13)*SIN(D13))</f>
        <v>-1.2774817639640179</v>
      </c>
      <c r="M13" s="8">
        <f>(0.75+2/100000*'Data 1day'!$E$3)*L13</f>
        <v>-0.97139713331823918</v>
      </c>
      <c r="N13" s="8">
        <f>(0.25+0.5*(1-'Data 1day'!H13/8))*L13</f>
        <v>-0.47905566148650669</v>
      </c>
      <c r="O13" s="8">
        <f t="shared" si="2"/>
        <v>-0.36887285934461017</v>
      </c>
      <c r="P13" s="8">
        <f>4.903*(10^(-9))*(0.34-0.14*SQRT(K13))*(1.35*(N13/M13)-0.35)*(('Data 1day'!C13+273.16)^4+('Data 1day'!D13+273.16)^4)/2</f>
        <v>2.0420947023510139</v>
      </c>
      <c r="Q13" s="8">
        <f t="shared" si="3"/>
        <v>-2.4109675616956241</v>
      </c>
    </row>
    <row r="14" spans="1:17" s="39" customFormat="1" ht="38.1" customHeight="1" x14ac:dyDescent="0.3">
      <c r="A14" s="38">
        <v>43626</v>
      </c>
      <c r="B14" s="8">
        <f>1+0.033*COS(2*'Data 1day'!A13*PI()/365)</f>
        <v>0.96944448235260294</v>
      </c>
      <c r="C14" s="8">
        <f>0.409*SIN(((2*PI()*'Data 1day'!A13)/365)-1.39)</f>
        <v>0.4003086484427128</v>
      </c>
      <c r="D14" s="8">
        <f>ACOS(-TAN('Data 1day'!$E$2*PI()/180)*TAN(C14))</f>
        <v>1.7053540575752788</v>
      </c>
      <c r="E14" s="23">
        <f>('Data 1day'!C14+'Data 1day'!D14)/2</f>
        <v>30.4</v>
      </c>
      <c r="F14" s="8">
        <f t="shared" si="0"/>
        <v>0.24825847143132676</v>
      </c>
      <c r="G14" s="8">
        <f>'Data 1day'!E13*4.87/LN(67.8*'Data 1day'!$H$2-5.42)</f>
        <v>5.2789505197848232</v>
      </c>
      <c r="H14" s="8">
        <f>0.6108*EXP(17.27*'Data 1day'!C14/('Data 1day'!C14+237.3))</f>
        <v>6.8059763172988532</v>
      </c>
      <c r="I14" s="8">
        <f>0.6108*EXP(17.27*'Data 1day'!D14/('Data 1day'!D14+237.3))</f>
        <v>2.6926645530366384</v>
      </c>
      <c r="J14" s="8">
        <f t="shared" si="1"/>
        <v>4.7493204351677463</v>
      </c>
      <c r="K14" s="8">
        <f>(I14*'Data 1day'!F14+H14*'Data 1day'!G14)/200</f>
        <v>1.7497167622512699</v>
      </c>
      <c r="L14" s="8">
        <f>24*60/PI()*0.0082*B14*(D14*SIN('Data 1day'!$E$2)*SIN(C14)+COS('Data 1day'!$E$2)*COS(C14)*SIN(D14))</f>
        <v>-1.2868710860927091</v>
      </c>
      <c r="M14" s="8">
        <f>(0.75+2/100000*'Data 1day'!$E$3)*L14</f>
        <v>-0.9785367738648959</v>
      </c>
      <c r="N14" s="8">
        <f>(0.25+0.5*(1-'Data 1day'!H14/8))*L14</f>
        <v>-0.4825766572847659</v>
      </c>
      <c r="O14" s="8">
        <f t="shared" si="2"/>
        <v>-0.37158402610926977</v>
      </c>
      <c r="P14" s="8">
        <f>4.903*(10^(-9))*(0.34-0.14*SQRT(K14))*(1.35*(N14/M14)-0.35)*(('Data 1day'!C14+273.16)^4+('Data 1day'!D14+273.16)^4)/2</f>
        <v>2.0439276569473437</v>
      </c>
      <c r="Q14" s="8">
        <f t="shared" si="3"/>
        <v>-2.4155116830566135</v>
      </c>
    </row>
    <row r="15" spans="1:17" s="39" customFormat="1" ht="38.1" customHeight="1" x14ac:dyDescent="0.3">
      <c r="A15" s="38">
        <v>43627</v>
      </c>
      <c r="B15" s="8">
        <f>1+0.033*COS(2*'Data 1day'!A14*PI()/365)</f>
        <v>0.96923445596524105</v>
      </c>
      <c r="C15" s="8">
        <f>0.409*SIN(((2*PI()*'Data 1day'!A14)/365)-1.39)</f>
        <v>0.40169300298555</v>
      </c>
      <c r="D15" s="8">
        <f>ACOS(-TAN('Data 1day'!$E$2*PI()/180)*TAN(C15))</f>
        <v>1.7058765660409987</v>
      </c>
      <c r="E15" s="23">
        <f>('Data 1day'!C15+'Data 1day'!D15)/2</f>
        <v>29.8</v>
      </c>
      <c r="F15" s="8">
        <f t="shared" si="0"/>
        <v>0.24094510459541854</v>
      </c>
      <c r="G15" s="8">
        <f>'Data 1day'!E14*4.87/LN(67.8*'Data 1day'!$H$2-5.42)</f>
        <v>5.5567900208261287</v>
      </c>
      <c r="H15" s="8">
        <f>0.6108*EXP(17.27*'Data 1day'!C15/('Data 1day'!C15+237.3))</f>
        <v>6.3090731770616983</v>
      </c>
      <c r="I15" s="8">
        <f>0.6108*EXP(17.27*'Data 1day'!D15/('Data 1day'!D15+237.3))</f>
        <v>2.7255876066054592</v>
      </c>
      <c r="J15" s="8">
        <f t="shared" si="1"/>
        <v>4.5173303918335783</v>
      </c>
      <c r="K15" s="8">
        <f>(I15*'Data 1day'!F15+H15*'Data 1day'!G15)/200</f>
        <v>1.9481620660696388</v>
      </c>
      <c r="L15" s="8">
        <f>24*60/PI()*0.0082*B15*(D15*SIN('Data 1day'!$E$2)*SIN(C15)+COS('Data 1day'!$E$2)*COS(C15)*SIN(D15))</f>
        <v>-1.2955079439618249</v>
      </c>
      <c r="M15" s="8">
        <f>(0.75+2/100000*'Data 1day'!$E$3)*L15</f>
        <v>-0.9851042405885716</v>
      </c>
      <c r="N15" s="8">
        <f>(0.25+0.5*(1-'Data 1day'!H15/8))*L15</f>
        <v>-0.48581547898568433</v>
      </c>
      <c r="O15" s="8">
        <f t="shared" si="2"/>
        <v>-0.37407791881897695</v>
      </c>
      <c r="P15" s="8">
        <f>4.903*(10^(-9))*(0.34-0.14*SQRT(K15))*(1.35*(N15/M15)-0.35)*(('Data 1day'!C15+273.16)^4+('Data 1day'!D15+273.16)^4)/2</f>
        <v>1.89246678958174</v>
      </c>
      <c r="Q15" s="8">
        <f t="shared" si="3"/>
        <v>-2.2665447084007169</v>
      </c>
    </row>
    <row r="16" spans="1:17" s="39" customFormat="1" ht="38.1" customHeight="1" x14ac:dyDescent="0.3">
      <c r="A16" s="38">
        <v>43628</v>
      </c>
      <c r="B16" s="8">
        <f>1+0.033*COS(2*'Data 1day'!A15*PI()/365)</f>
        <v>0.96903354607255143</v>
      </c>
      <c r="C16" s="8">
        <f>0.409*SIN(((2*PI()*'Data 1day'!A15)/365)-1.39)</f>
        <v>0.40295832722235758</v>
      </c>
      <c r="D16" s="8">
        <f>ACOS(-TAN('Data 1day'!$E$2*PI()/180)*TAN(C16))</f>
        <v>1.706354718201109</v>
      </c>
      <c r="E16" s="23">
        <f>('Data 1day'!C16+'Data 1day'!D16)/2</f>
        <v>29.5</v>
      </c>
      <c r="F16" s="8">
        <f t="shared" si="0"/>
        <v>0.23735674310788871</v>
      </c>
      <c r="G16" s="8">
        <f>'Data 1day'!E15*4.87/LN(67.8*'Data 1day'!$H$2-5.42)</f>
        <v>7.2238270270739688</v>
      </c>
      <c r="H16" s="8">
        <f>0.6108*EXP(17.27*'Data 1day'!C16/('Data 1day'!C16+237.3))</f>
        <v>6.4828047854892876</v>
      </c>
      <c r="I16" s="8">
        <f>0.6108*EXP(17.27*'Data 1day'!D16/('Data 1day'!D16+237.3))</f>
        <v>2.548770598472057</v>
      </c>
      <c r="J16" s="8">
        <f t="shared" si="1"/>
        <v>4.5157876919806723</v>
      </c>
      <c r="K16" s="8">
        <f>(I16*'Data 1day'!F16+H16*'Data 1day'!G16)/200</f>
        <v>1.8967114867514974</v>
      </c>
      <c r="L16" s="8">
        <f>24*60/PI()*0.0082*B16*(D16*SIN('Data 1day'!$E$2)*SIN(C16)+COS('Data 1day'!$E$2)*COS(C16)*SIN(D16))</f>
        <v>-1.303389666246429</v>
      </c>
      <c r="M16" s="8">
        <f>(0.75+2/100000*'Data 1day'!$E$3)*L16</f>
        <v>-0.99109750221378456</v>
      </c>
      <c r="N16" s="8">
        <f>(0.25+0.5*(1-'Data 1day'!H16/8))*L16</f>
        <v>-0.65169483312321452</v>
      </c>
      <c r="O16" s="8">
        <f t="shared" si="2"/>
        <v>-0.50180502150487516</v>
      </c>
      <c r="P16" s="8">
        <f>4.903*(10^(-9))*(0.34-0.14*SQRT(K16))*(1.35*(N16/M16)-0.35)*(('Data 1day'!C16+273.16)^4+('Data 1day'!D16+273.16)^4)/2</f>
        <v>3.2700663468067419</v>
      </c>
      <c r="Q16" s="8">
        <f t="shared" si="3"/>
        <v>-3.7718713683116172</v>
      </c>
    </row>
    <row r="17" spans="1:17" s="39" customFormat="1" ht="38.1" customHeight="1" x14ac:dyDescent="0.3">
      <c r="A17" s="38">
        <v>43629</v>
      </c>
      <c r="B17" s="8">
        <f>1+0.033*COS(2*'Data 1day'!A16*PI()/365)</f>
        <v>0.96884181220847143</v>
      </c>
      <c r="C17" s="8">
        <f>0.409*SIN(((2*PI()*'Data 1day'!A16)/365)-1.39)</f>
        <v>0.40410424621025626</v>
      </c>
      <c r="D17" s="8">
        <f>ACOS(-TAN('Data 1day'!$E$2*PI()/180)*TAN(C17))</f>
        <v>1.7067882206521563</v>
      </c>
      <c r="E17" s="23">
        <f>('Data 1day'!C17+'Data 1day'!D17)/2</f>
        <v>29.8</v>
      </c>
      <c r="F17" s="8">
        <f t="shared" si="0"/>
        <v>0.24094510459541854</v>
      </c>
      <c r="G17" s="8">
        <f>'Data 1day'!E16*4.87/LN(67.8*'Data 1day'!$H$2-5.42)</f>
        <v>7.5016665281152743</v>
      </c>
      <c r="H17" s="8">
        <f>0.6108*EXP(17.27*'Data 1day'!C17/('Data 1day'!C17+237.3))</f>
        <v>6.3090731770616983</v>
      </c>
      <c r="I17" s="8">
        <f>0.6108*EXP(17.27*'Data 1day'!D17/('Data 1day'!D17+237.3))</f>
        <v>2.7255876066054592</v>
      </c>
      <c r="J17" s="8">
        <f t="shared" si="1"/>
        <v>4.5173303918335783</v>
      </c>
      <c r="K17" s="8">
        <f>(I17*'Data 1day'!F17+H17*'Data 1day'!G17)/200</f>
        <v>1.9481620660696388</v>
      </c>
      <c r="L17" s="8">
        <f>24*60/PI()*0.0082*B17*(D17*SIN('Data 1day'!$E$2)*SIN(C17)+COS('Data 1day'!$E$2)*COS(C17)*SIN(D17))</f>
        <v>-1.3105138397177925</v>
      </c>
      <c r="M17" s="8">
        <f>(0.75+2/100000*'Data 1day'!$E$3)*L17</f>
        <v>-0.99651472372140937</v>
      </c>
      <c r="N17" s="8">
        <f>(0.25+0.5*(1-'Data 1day'!H17/8))*L17</f>
        <v>-0.49144268989417217</v>
      </c>
      <c r="O17" s="8">
        <f t="shared" si="2"/>
        <v>-0.37841087121851258</v>
      </c>
      <c r="P17" s="8">
        <f>4.903*(10^(-9))*(0.34-0.14*SQRT(K17))*(1.35*(N17/M17)-0.35)*(('Data 1day'!C17+273.16)^4+('Data 1day'!D17+273.16)^4)/2</f>
        <v>1.89246678958174</v>
      </c>
      <c r="Q17" s="8">
        <f t="shared" si="3"/>
        <v>-2.2708776608002523</v>
      </c>
    </row>
    <row r="18" spans="1:17" s="39" customFormat="1" ht="38.1" customHeight="1" x14ac:dyDescent="0.3">
      <c r="A18" s="38">
        <v>43630</v>
      </c>
      <c r="B18" s="8">
        <f>1+0.033*COS(2*'Data 1day'!A17*PI()/365)</f>
        <v>0.96865931118788273</v>
      </c>
      <c r="C18" s="8">
        <f>0.409*SIN(((2*PI()*'Data 1day'!A17)/365)-1.39)</f>
        <v>0.40513042038871888</v>
      </c>
      <c r="D18" s="8">
        <f>ACOS(-TAN('Data 1day'!$E$2*PI()/180)*TAN(C18))</f>
        <v>1.7071768060753194</v>
      </c>
      <c r="E18" s="23">
        <f>('Data 1day'!C18+'Data 1day'!D18)/2</f>
        <v>30.75</v>
      </c>
      <c r="F18" s="8">
        <f t="shared" si="0"/>
        <v>0.25260989948646656</v>
      </c>
      <c r="G18" s="8">
        <f>'Data 1day'!E17*4.87/LN(67.8*'Data 1day'!$H$2-5.42)</f>
        <v>7.2238270270739688</v>
      </c>
      <c r="H18" s="8">
        <f>0.6108*EXP(17.27*'Data 1day'!C18/('Data 1day'!C18+237.3))</f>
        <v>6.5890195302108285</v>
      </c>
      <c r="I18" s="8">
        <f>0.6108*EXP(17.27*'Data 1day'!D18/('Data 1day'!D18+237.3))</f>
        <v>2.9130230003400173</v>
      </c>
      <c r="J18" s="8">
        <f t="shared" si="1"/>
        <v>4.7510212652754227</v>
      </c>
      <c r="K18" s="8">
        <f>(I18*'Data 1day'!F18+H18*'Data 1day'!G18)/200</f>
        <v>1.85574024566231</v>
      </c>
      <c r="L18" s="8">
        <f>24*60/PI()*0.0082*B18*(D18*SIN('Data 1day'!$E$2)*SIN(C18)+COS('Data 1day'!$E$2)*COS(C18)*SIN(D18))</f>
        <v>-1.3168783092578862</v>
      </c>
      <c r="M18" s="8">
        <f>(0.75+2/100000*'Data 1day'!$E$3)*L18</f>
        <v>-1.0013542663596966</v>
      </c>
      <c r="N18" s="8">
        <f>(0.25+0.5*(1-'Data 1day'!H18/8))*L18</f>
        <v>-0.65843915462894309</v>
      </c>
      <c r="O18" s="8">
        <f t="shared" si="2"/>
        <v>-0.5069981490642862</v>
      </c>
      <c r="P18" s="8">
        <f>4.903*(10^(-9))*(0.34-0.14*SQRT(K18))*(1.35*(N18/M18)-0.35)*(('Data 1day'!C18+273.16)^4+('Data 1day'!D18+273.16)^4)/2</f>
        <v>3.3684361850327216</v>
      </c>
      <c r="Q18" s="8">
        <f t="shared" si="3"/>
        <v>-3.8754343340970077</v>
      </c>
    </row>
    <row r="19" spans="1:17" s="39" customFormat="1" ht="38.1" customHeight="1" x14ac:dyDescent="0.3">
      <c r="A19" s="38">
        <v>43631</v>
      </c>
      <c r="B19" s="8">
        <f>1+0.033*COS(2*'Data 1day'!A18*PI()/365)</f>
        <v>0.96848609708977662</v>
      </c>
      <c r="C19" s="8">
        <f>0.409*SIN(((2*PI()*'Data 1day'!A18)/365)-1.39)</f>
        <v>0.40603654568018976</v>
      </c>
      <c r="D19" s="8">
        <f>ACOS(-TAN('Data 1day'!$E$2*PI()/180)*TAN(C19))</f>
        <v>1.7075202337840842</v>
      </c>
      <c r="E19" s="23">
        <f>('Data 1day'!C19+'Data 1day'!D19)/2</f>
        <v>31.5</v>
      </c>
      <c r="F19" s="8">
        <f t="shared" si="0"/>
        <v>0.26214998710924375</v>
      </c>
      <c r="G19" s="8">
        <f>'Data 1day'!E18*4.87/LN(67.8*'Data 1day'!$H$2-5.42)</f>
        <v>6.9459875260326616</v>
      </c>
      <c r="H19" s="8">
        <f>0.6108*EXP(17.27*'Data 1day'!C19/('Data 1day'!C19+237.3))</f>
        <v>6.8796559414762575</v>
      </c>
      <c r="I19" s="8">
        <f>0.6108*EXP(17.27*'Data 1day'!D19/('Data 1day'!D19+237.3))</f>
        <v>3.0380717152215446</v>
      </c>
      <c r="J19" s="8">
        <f t="shared" si="1"/>
        <v>4.9588638283489015</v>
      </c>
      <c r="K19" s="8">
        <f>(I19*'Data 1day'!F19+H19*'Data 1day'!G19)/200</f>
        <v>1.8471427117716899</v>
      </c>
      <c r="L19" s="8">
        <f>24*60/PI()*0.0082*B19*(D19*SIN('Data 1day'!$E$2)*SIN(C19)+COS('Data 1day'!$E$2)*COS(C19)*SIN(D19))</f>
        <v>-1.3224811778342307</v>
      </c>
      <c r="M19" s="8">
        <f>(0.75+2/100000*'Data 1day'!$E$3)*L19</f>
        <v>-1.0056146876251491</v>
      </c>
      <c r="N19" s="8">
        <f>(0.25+0.5*(1-'Data 1day'!H19/8))*L19</f>
        <v>-0.49593044168783651</v>
      </c>
      <c r="O19" s="8">
        <f t="shared" si="2"/>
        <v>-0.38186644009963411</v>
      </c>
      <c r="P19" s="8">
        <f>4.903*(10^(-9))*(0.34-0.14*SQRT(K19))*(1.35*(N19/M19)-0.35)*(('Data 1day'!C19+273.16)^4+('Data 1day'!D19+273.16)^4)/2</f>
        <v>2.0037501791078802</v>
      </c>
      <c r="Q19" s="8">
        <f t="shared" si="3"/>
        <v>-2.3856166192075143</v>
      </c>
    </row>
    <row r="20" spans="1:17" s="39" customFormat="1" ht="38.1" customHeight="1" x14ac:dyDescent="0.3">
      <c r="A20" s="38">
        <v>43632</v>
      </c>
      <c r="B20" s="8">
        <f>1+0.033*COS(2*'Data 1day'!A19*PI()/365)</f>
        <v>0.96832222124122846</v>
      </c>
      <c r="C20" s="8">
        <f>0.409*SIN(((2*PI()*'Data 1day'!A19)/365)-1.39)</f>
        <v>0.40682235358018931</v>
      </c>
      <c r="D20" s="8">
        <f>ACOS(-TAN('Data 1day'!$E$2*PI()/180)*TAN(C20))</f>
        <v>1.7078182902206174</v>
      </c>
      <c r="E20" s="23">
        <f>('Data 1day'!C20+'Data 1day'!D20)/2</f>
        <v>29.299999999999997</v>
      </c>
      <c r="F20" s="8">
        <f t="shared" si="0"/>
        <v>0.23498950194987556</v>
      </c>
      <c r="G20" s="8">
        <f>'Data 1day'!E19*4.87/LN(67.8*'Data 1day'!$H$2-5.42)</f>
        <v>7.5016665281152743</v>
      </c>
      <c r="H20" s="8">
        <f>0.6108*EXP(17.27*'Data 1day'!C20/('Data 1day'!C20+237.3))</f>
        <v>5.7165849731789038</v>
      </c>
      <c r="I20" s="8">
        <f>0.6108*EXP(17.27*'Data 1day'!D20/('Data 1day'!D20+237.3))</f>
        <v>2.8608211296876744</v>
      </c>
      <c r="J20" s="8">
        <f t="shared" si="1"/>
        <v>4.2887030514332896</v>
      </c>
      <c r="K20" s="8">
        <f>(I20*'Data 1day'!F20+H20*'Data 1day'!G20)/200</f>
        <v>1.857132324782427</v>
      </c>
      <c r="L20" s="8">
        <f>24*60/PI()*0.0082*B20*(D20*SIN('Data 1day'!$E$2)*SIN(C20)+COS('Data 1day'!$E$2)*COS(C20)*SIN(D20))</f>
        <v>-1.3273208064345607</v>
      </c>
      <c r="M20" s="8">
        <f>(0.75+2/100000*'Data 1day'!$E$3)*L20</f>
        <v>-1.0092947412128399</v>
      </c>
      <c r="N20" s="8">
        <f>(0.25+0.5*(1-'Data 1day'!H20/8))*L20</f>
        <v>-0.4147877520108002</v>
      </c>
      <c r="O20" s="8">
        <f t="shared" si="2"/>
        <v>-0.31938656904831614</v>
      </c>
      <c r="P20" s="8">
        <f>4.903*(10^(-9))*(0.34-0.14*SQRT(K20))*(1.35*(N20/M20)-0.35)*(('Data 1day'!C20+273.16)^4+('Data 1day'!D20+273.16)^4)/2</f>
        <v>1.256920686559809</v>
      </c>
      <c r="Q20" s="8">
        <f t="shared" si="3"/>
        <v>-1.5763072556081252</v>
      </c>
    </row>
    <row r="21" spans="1:17" s="39" customFormat="1" ht="38.1" customHeight="1" x14ac:dyDescent="0.3">
      <c r="A21" s="38">
        <v>43633</v>
      </c>
      <c r="B21" s="8">
        <f>1+0.033*COS(2*'Data 1day'!A20*PI()/365)</f>
        <v>0.96816773220218899</v>
      </c>
      <c r="C21" s="8">
        <f>0.409*SIN(((2*PI()*'Data 1day'!A20)/365)-1.39)</f>
        <v>0.40748761123687749</v>
      </c>
      <c r="D21" s="8">
        <f>ACOS(-TAN('Data 1day'!$E$2*PI()/180)*TAN(C21))</f>
        <v>1.7080707893987728</v>
      </c>
      <c r="E21" s="23">
        <f>('Data 1day'!C21+'Data 1day'!D21)/2</f>
        <v>30.5</v>
      </c>
      <c r="F21" s="8">
        <f t="shared" si="0"/>
        <v>0.24949527412829417</v>
      </c>
      <c r="G21" s="8">
        <f>'Data 1day'!E20*4.87/LN(67.8*'Data 1day'!$H$2-5.42)</f>
        <v>4.7232715177022104</v>
      </c>
      <c r="H21" s="8">
        <f>0.6108*EXP(17.27*'Data 1day'!C21/('Data 1day'!C21+237.3))</f>
        <v>6.1059301791053064</v>
      </c>
      <c r="I21" s="8">
        <f>0.6108*EXP(17.27*'Data 1day'!D21/('Data 1day'!D21+237.3))</f>
        <v>3.07464905088159</v>
      </c>
      <c r="J21" s="8">
        <f t="shared" si="1"/>
        <v>4.5902896149934485</v>
      </c>
      <c r="K21" s="8">
        <f>(I21*'Data 1day'!F21+H21*'Data 1day'!G21)/200</f>
        <v>1.879184853399964</v>
      </c>
      <c r="L21" s="8">
        <f>24*60/PI()*0.0082*B21*(D21*SIN('Data 1day'!$E$2)*SIN(C21)+COS('Data 1day'!$E$2)*COS(C21)*SIN(D21))</f>
        <v>-1.3313958139607771</v>
      </c>
      <c r="M21" s="8">
        <f>(0.75+2/100000*'Data 1day'!$E$3)*L21</f>
        <v>-1.0123933769357749</v>
      </c>
      <c r="N21" s="8">
        <f>(0.25+0.5*(1-'Data 1day'!H21/8))*L21</f>
        <v>-0.49927343023529142</v>
      </c>
      <c r="O21" s="8">
        <f t="shared" si="2"/>
        <v>-0.38444054128117439</v>
      </c>
      <c r="P21" s="8">
        <f>4.903*(10^(-9))*(0.34-0.14*SQRT(K21))*(1.35*(N21/M21)-0.35)*(('Data 1day'!C21+273.16)^4+('Data 1day'!D21+273.16)^4)/2</f>
        <v>1.953901428742516</v>
      </c>
      <c r="Q21" s="8">
        <f t="shared" si="3"/>
        <v>-2.3383419700236905</v>
      </c>
    </row>
    <row r="22" spans="1:17" s="39" customFormat="1" ht="38.1" customHeight="1" x14ac:dyDescent="0.3">
      <c r="A22" s="38">
        <v>43634</v>
      </c>
      <c r="B22" s="8">
        <f>1+0.033*COS(2*'Data 1day'!A21*PI()/365)</f>
        <v>0.96802267575109457</v>
      </c>
      <c r="C22" s="8">
        <f>0.409*SIN(((2*PI()*'Data 1day'!A21)/365)-1.39)</f>
        <v>0.4080321215200533</v>
      </c>
      <c r="D22" s="8">
        <f>ACOS(-TAN('Data 1day'!$E$2*PI()/180)*TAN(C22))</f>
        <v>1.708277573291878</v>
      </c>
      <c r="E22" s="23">
        <f>('Data 1day'!C22+'Data 1day'!D22)/2</f>
        <v>31.05</v>
      </c>
      <c r="F22" s="8">
        <f t="shared" si="0"/>
        <v>0.25639040530938634</v>
      </c>
      <c r="G22" s="8">
        <f>'Data 1day'!E21*4.87/LN(67.8*'Data 1day'!$H$2-5.42)</f>
        <v>6.6681480249913561</v>
      </c>
      <c r="H22" s="8">
        <f>0.6108*EXP(17.27*'Data 1day'!C22/('Data 1day'!C22+237.3))</f>
        <v>6.3090731770616983</v>
      </c>
      <c r="I22" s="8">
        <f>0.6108*EXP(17.27*'Data 1day'!D22/('Data 1day'!D22+237.3))</f>
        <v>3.1677777175068473</v>
      </c>
      <c r="J22" s="8">
        <f t="shared" si="1"/>
        <v>4.7384254472842731</v>
      </c>
      <c r="K22" s="8">
        <f>(I22*'Data 1day'!F22+H22*'Data 1day'!G22)/200</f>
        <v>1.7497898618165206</v>
      </c>
      <c r="L22" s="8">
        <f>24*60/PI()*0.0082*B22*(D22*SIN('Data 1day'!$E$2)*SIN(C22)+COS('Data 1day'!$E$2)*COS(C22)*SIN(D22))</f>
        <v>-1.3347050770817364</v>
      </c>
      <c r="M22" s="8">
        <f>(0.75+2/100000*'Data 1day'!$E$3)*L22</f>
        <v>-1.0149097406129524</v>
      </c>
      <c r="N22" s="8">
        <f>(0.25+0.5*(1-'Data 1day'!H22/8))*L22</f>
        <v>-0.4170953365880426</v>
      </c>
      <c r="O22" s="8">
        <f t="shared" si="2"/>
        <v>-0.32116340917279279</v>
      </c>
      <c r="P22" s="8">
        <f>4.903*(10^(-9))*(0.34-0.14*SQRT(K22))*(1.35*(N22/M22)-0.35)*(('Data 1day'!C22+273.16)^4+('Data 1day'!D22+273.16)^4)/2</f>
        <v>1.3345176023421206</v>
      </c>
      <c r="Q22" s="8">
        <f t="shared" si="3"/>
        <v>-1.6556810115149134</v>
      </c>
    </row>
    <row r="23" spans="1:17" s="39" customFormat="1" ht="38.1" customHeight="1" x14ac:dyDescent="0.3">
      <c r="A23" s="38">
        <v>43635</v>
      </c>
      <c r="B23" s="8">
        <f>1+0.033*COS(2*'Data 1day'!A22*PI()/365)</f>
        <v>0.96788709487130231</v>
      </c>
      <c r="C23" s="8">
        <f>0.409*SIN(((2*PI()*'Data 1day'!A22)/365)-1.39)</f>
        <v>0.40845572307956829</v>
      </c>
      <c r="D23" s="8">
        <f>ACOS(-TAN('Data 1day'!$E$2*PI()/180)*TAN(C23))</f>
        <v>1.7084385121636672</v>
      </c>
      <c r="E23" s="23">
        <f>('Data 1day'!C23+'Data 1day'!D23)/2</f>
        <v>30.75</v>
      </c>
      <c r="F23" s="8">
        <f t="shared" si="0"/>
        <v>0.25260989948646656</v>
      </c>
      <c r="G23" s="8">
        <f>'Data 1day'!E22*4.87/LN(67.8*'Data 1day'!$H$2-5.42)</f>
        <v>5.8346295218674369</v>
      </c>
      <c r="H23" s="8">
        <f>0.6108*EXP(17.27*'Data 1day'!C23/('Data 1day'!C23+237.3))</f>
        <v>6.5890195302108285</v>
      </c>
      <c r="I23" s="8">
        <f>0.6108*EXP(17.27*'Data 1day'!D23/('Data 1day'!D23+237.3))</f>
        <v>2.9130230003400173</v>
      </c>
      <c r="J23" s="8">
        <f t="shared" si="1"/>
        <v>4.7510212652754227</v>
      </c>
      <c r="K23" s="8">
        <f>(I23*'Data 1day'!F23+H23*'Data 1day'!G23)/200</f>
        <v>1.85574024566231</v>
      </c>
      <c r="L23" s="8">
        <f>24*60/PI()*0.0082*B23*(D23*SIN('Data 1day'!$E$2)*SIN(C23)+COS('Data 1day'!$E$2)*COS(C23)*SIN(D23))</f>
        <v>-1.3372477300444774</v>
      </c>
      <c r="M23" s="8">
        <f>(0.75+2/100000*'Data 1day'!$E$3)*L23</f>
        <v>-1.0168431739258206</v>
      </c>
      <c r="N23" s="8">
        <f>(0.25+0.5*(1-'Data 1day'!H23/8))*L23</f>
        <v>-0.66862386502223869</v>
      </c>
      <c r="O23" s="8">
        <f t="shared" si="2"/>
        <v>-0.51484037606712385</v>
      </c>
      <c r="P23" s="8">
        <f>4.903*(10^(-9))*(0.34-0.14*SQRT(K23))*(1.35*(N23/M23)-0.35)*(('Data 1day'!C23+273.16)^4+('Data 1day'!D23+273.16)^4)/2</f>
        <v>3.3684361850327216</v>
      </c>
      <c r="Q23" s="8">
        <f t="shared" si="3"/>
        <v>-3.8832765610998452</v>
      </c>
    </row>
    <row r="24" spans="1:17" s="39" customFormat="1" ht="38.1" customHeight="1" x14ac:dyDescent="0.3">
      <c r="A24" s="38">
        <v>43636</v>
      </c>
      <c r="B24" s="8">
        <f>1+0.033*COS(2*'Data 1day'!A23*PI()/365)</f>
        <v>0.96776102973835298</v>
      </c>
      <c r="C24" s="8">
        <f>0.409*SIN(((2*PI()*'Data 1day'!A23)/365)-1.39)</f>
        <v>0.40875829039313832</v>
      </c>
      <c r="D24" s="8">
        <f>ACOS(-TAN('Data 1day'!$E$2*PI()/180)*TAN(C24))</f>
        <v>1.7085535048409546</v>
      </c>
      <c r="E24" s="23">
        <f>('Data 1day'!C24+'Data 1day'!D24)/2</f>
        <v>30.6</v>
      </c>
      <c r="F24" s="8">
        <f t="shared" si="0"/>
        <v>0.25073723833604161</v>
      </c>
      <c r="G24" s="8">
        <f>'Data 1day'!E23*4.87/LN(67.8*'Data 1day'!$H$2-5.42)</f>
        <v>6.9459875260326616</v>
      </c>
      <c r="H24" s="8">
        <f>0.6108*EXP(17.27*'Data 1day'!C24/('Data 1day'!C24+237.3))</f>
        <v>5.7799401422607124</v>
      </c>
      <c r="I24" s="8">
        <f>0.6108*EXP(17.27*'Data 1day'!D24/('Data 1day'!D24+237.3))</f>
        <v>3.3022863265902909</v>
      </c>
      <c r="J24" s="8">
        <f t="shared" si="1"/>
        <v>4.5411132344255014</v>
      </c>
      <c r="K24" s="8">
        <f>(I24*'Data 1day'!F24+H24*'Data 1day'!G24)/200</f>
        <v>2.2160275737119921</v>
      </c>
      <c r="L24" s="8">
        <f>24*60/PI()*0.0082*B24*(D24*SIN('Data 1day'!$E$2)*SIN(C24)+COS('Data 1day'!$E$2)*COS(C24)*SIN(D24))</f>
        <v>-1.3390231644436148</v>
      </c>
      <c r="M24" s="8">
        <f>(0.75+2/100000*'Data 1day'!$E$3)*L24</f>
        <v>-1.0181932142429246</v>
      </c>
      <c r="N24" s="8">
        <f>(0.25+0.5*(1-'Data 1day'!H24/8))*L24</f>
        <v>-0.41844473888862965</v>
      </c>
      <c r="O24" s="8">
        <f t="shared" si="2"/>
        <v>-0.32220244894424482</v>
      </c>
      <c r="P24" s="8">
        <f>4.903*(10^(-9))*(0.34-0.14*SQRT(K24))*(1.35*(N24/M24)-0.35)*(('Data 1day'!C24+273.16)^4+('Data 1day'!D24+273.16)^4)/2</f>
        <v>1.1267652557005112</v>
      </c>
      <c r="Q24" s="8">
        <f t="shared" si="3"/>
        <v>-1.448967704644756</v>
      </c>
    </row>
    <row r="25" spans="1:17" s="39" customFormat="1" ht="38.1" customHeight="1" x14ac:dyDescent="0.3">
      <c r="A25" s="38">
        <v>43637</v>
      </c>
      <c r="B25" s="8">
        <f>1+0.033*COS(2*'Data 1day'!A24*PI()/365)</f>
        <v>0.96764451770806614</v>
      </c>
      <c r="C25" s="8">
        <f>0.409*SIN(((2*PI()*'Data 1day'!A24)/365)-1.39)</f>
        <v>0.40893973380353849</v>
      </c>
      <c r="D25" s="8">
        <f>ACOS(-TAN('Data 1day'!$E$2*PI()/180)*TAN(C25))</f>
        <v>1.7086224789268976</v>
      </c>
      <c r="E25" s="23">
        <f>('Data 1day'!C25+'Data 1day'!D25)/2</f>
        <v>26.2</v>
      </c>
      <c r="F25" s="8">
        <f t="shared" si="0"/>
        <v>0.20075515809842714</v>
      </c>
      <c r="G25" s="8">
        <f>'Data 1day'!E24*4.87/LN(67.8*'Data 1day'!$H$2-5.42)</f>
        <v>1.111358004165226</v>
      </c>
      <c r="H25" s="8">
        <f>0.6108*EXP(17.27*'Data 1day'!C25/('Data 1day'!C25+237.3))</f>
        <v>4.2919830424837384</v>
      </c>
      <c r="I25" s="8">
        <f>0.6108*EXP(17.27*'Data 1day'!D25/('Data 1day'!D25+237.3))</f>
        <v>2.6763336594163714</v>
      </c>
      <c r="J25" s="8">
        <f t="shared" si="1"/>
        <v>3.4841583509500547</v>
      </c>
      <c r="K25" s="8">
        <f>(I25*'Data 1day'!F25+H25*'Data 1day'!G25)/200</f>
        <v>2.4189254719238007</v>
      </c>
      <c r="L25" s="8">
        <f>24*60/PI()*0.0082*B25*(D25*SIN('Data 1day'!$E$2)*SIN(C25)+COS('Data 1day'!$E$2)*COS(C25)*SIN(D25))</f>
        <v>-1.3400310289487509</v>
      </c>
      <c r="M25" s="8">
        <f>(0.75+2/100000*'Data 1day'!$E$3)*L25</f>
        <v>-1.0189595944126302</v>
      </c>
      <c r="N25" s="8">
        <f>(0.25+0.5*(1-'Data 1day'!H25/8))*L25</f>
        <v>-0.33500775723718773</v>
      </c>
      <c r="O25" s="8">
        <f t="shared" si="2"/>
        <v>-0.25795597307263457</v>
      </c>
      <c r="P25" s="8">
        <f>4.903*(10^(-9))*(0.34-0.14*SQRT(K25))*(1.35*(N25/M25)-0.35)*(('Data 1day'!C25+273.16)^4+('Data 1day'!D25+273.16)^4)/2</f>
        <v>0.45226939912294128</v>
      </c>
      <c r="Q25" s="8">
        <f t="shared" si="3"/>
        <v>-0.7102253721955758</v>
      </c>
    </row>
    <row r="26" spans="1:17" s="39" customFormat="1" ht="38.1" customHeight="1" x14ac:dyDescent="0.3">
      <c r="A26" s="38">
        <v>43638</v>
      </c>
      <c r="B26" s="8">
        <f>1+0.033*COS(2*'Data 1day'!A25*PI()/365)</f>
        <v>0.96753759330547084</v>
      </c>
      <c r="C26" s="8">
        <f>0.409*SIN(((2*PI()*'Data 1day'!A25)/365)-1.39)</f>
        <v>0.40899999954517041</v>
      </c>
      <c r="D26" s="8">
        <f>ACOS(-TAN('Data 1day'!$E$2*PI()/180)*TAN(C26))</f>
        <v>1.7086453909539301</v>
      </c>
      <c r="E26" s="23">
        <f>('Data 1day'!C26+'Data 1day'!D26)/2</f>
        <v>27.35</v>
      </c>
      <c r="F26" s="8">
        <f t="shared" si="0"/>
        <v>0.21292906119357313</v>
      </c>
      <c r="G26" s="8">
        <f>'Data 1day'!E25*4.87/LN(67.8*'Data 1day'!$H$2-5.42)</f>
        <v>1.111358004165226</v>
      </c>
      <c r="H26" s="8">
        <f>0.6108*EXP(17.27*'Data 1day'!C26/('Data 1day'!C26+237.3))</f>
        <v>4.8907789302521092</v>
      </c>
      <c r="I26" s="8">
        <f>0.6108*EXP(17.27*'Data 1day'!D26/('Data 1day'!D26+237.3))</f>
        <v>2.6763336594163714</v>
      </c>
      <c r="J26" s="8">
        <f t="shared" si="1"/>
        <v>3.7835562948342405</v>
      </c>
      <c r="K26" s="8">
        <f>(I26*'Data 1day'!F26+H26*'Data 1day'!G26)/200</f>
        <v>2.4777871271854814</v>
      </c>
      <c r="L26" s="8">
        <f>24*60/PI()*0.0082*B26*(D26*SIN('Data 1day'!$E$2)*SIN(C26)+COS('Data 1day'!$E$2)*COS(C26)*SIN(D26))</f>
        <v>-1.3402712289898977</v>
      </c>
      <c r="M26" s="8">
        <f>(0.75+2/100000*'Data 1day'!$E$3)*L26</f>
        <v>-1.0191422425239183</v>
      </c>
      <c r="N26" s="8">
        <f>(0.25+0.5*(1-'Data 1day'!H26/8))*L26</f>
        <v>-0.58636866268308019</v>
      </c>
      <c r="O26" s="8">
        <f t="shared" si="2"/>
        <v>-0.45150387026597177</v>
      </c>
      <c r="P26" s="8">
        <f>4.903*(10^(-9))*(0.34-0.14*SQRT(K26))*(1.35*(N26/M26)-0.35)*(('Data 1day'!C26+273.16)^4+('Data 1day'!D26+273.16)^4)/2</f>
        <v>2.0447535221284343</v>
      </c>
      <c r="Q26" s="8">
        <f t="shared" si="3"/>
        <v>-2.4962573923944062</v>
      </c>
    </row>
    <row r="27" spans="1:17" s="39" customFormat="1" ht="38.1" customHeight="1" x14ac:dyDescent="0.3">
      <c r="A27" s="38">
        <v>43639</v>
      </c>
      <c r="B27" s="8">
        <f>1+0.033*COS(2*'Data 1day'!A26*PI()/365)</f>
        <v>0.96744028821457528</v>
      </c>
      <c r="C27" s="8">
        <f>0.409*SIN(((2*PI()*'Data 1day'!A26)/365)-1.39)</f>
        <v>0.40893906975999411</v>
      </c>
      <c r="D27" s="8">
        <f>ACOS(-TAN('Data 1day'!$E$2*PI()/180)*TAN(C27))</f>
        <v>1.7086222264757203</v>
      </c>
      <c r="E27" s="23">
        <f>('Data 1day'!C27+'Data 1day'!D27)/2</f>
        <v>30.5</v>
      </c>
      <c r="F27" s="8">
        <f t="shared" si="0"/>
        <v>0.24949527412829417</v>
      </c>
      <c r="G27" s="8">
        <f>'Data 1day'!E26*4.87/LN(67.8*'Data 1day'!$H$2-5.42)</f>
        <v>9.4465430354044209</v>
      </c>
      <c r="H27" s="8">
        <f>0.6108*EXP(17.27*'Data 1day'!C27/('Data 1day'!C27+237.3))</f>
        <v>6.1059301791053064</v>
      </c>
      <c r="I27" s="8">
        <f>0.6108*EXP(17.27*'Data 1day'!D27/('Data 1day'!D27+237.3))</f>
        <v>3.07464905088159</v>
      </c>
      <c r="J27" s="8">
        <f t="shared" si="1"/>
        <v>4.5902896149934485</v>
      </c>
      <c r="K27" s="8">
        <f>(I27*'Data 1day'!F27+H27*'Data 1day'!G27)/200</f>
        <v>1.879184853399964</v>
      </c>
      <c r="L27" s="8">
        <f>24*60/PI()*0.0082*B27*(D27*SIN('Data 1day'!$E$2)*SIN(C27)+COS('Data 1day'!$E$2)*COS(C27)*SIN(D27))</f>
        <v>-1.3397439264010569</v>
      </c>
      <c r="M27" s="8">
        <f>(0.75+2/100000*'Data 1day'!$E$3)*L27</f>
        <v>-1.0187412816353636</v>
      </c>
      <c r="N27" s="8">
        <f>(0.25+0.5*(1-'Data 1day'!H27/8))*L27</f>
        <v>-0.50240397240039636</v>
      </c>
      <c r="O27" s="8">
        <f t="shared" si="2"/>
        <v>-0.38685105874830522</v>
      </c>
      <c r="P27" s="8">
        <f>4.903*(10^(-9))*(0.34-0.14*SQRT(K27))*(1.35*(N27/M27)-0.35)*(('Data 1day'!C27+273.16)^4+('Data 1day'!D27+273.16)^4)/2</f>
        <v>1.9539014287425167</v>
      </c>
      <c r="Q27" s="8">
        <f t="shared" si="3"/>
        <v>-2.3407524874908221</v>
      </c>
    </row>
    <row r="28" spans="1:17" s="39" customFormat="1" ht="38.1" customHeight="1" x14ac:dyDescent="0.3">
      <c r="A28" s="38">
        <v>43640</v>
      </c>
      <c r="B28" s="8">
        <f>1+0.033*COS(2*'Data 1day'!A27*PI()/365)</f>
        <v>0.96735263126897797</v>
      </c>
      <c r="C28" s="8">
        <f>0.409*SIN(((2*PI()*'Data 1day'!A27)/365)-1.39)</f>
        <v>0.40875696250282001</v>
      </c>
      <c r="D28" s="8">
        <f>ACOS(-TAN('Data 1day'!$E$2*PI()/180)*TAN(C28))</f>
        <v>1.7085530000977538</v>
      </c>
      <c r="E28" s="23">
        <f>('Data 1day'!C28+'Data 1day'!D28)/2</f>
        <v>30.4</v>
      </c>
      <c r="F28" s="8">
        <f t="shared" si="0"/>
        <v>0.24825847143132676</v>
      </c>
      <c r="G28" s="8">
        <f>'Data 1day'!E27*4.87/LN(67.8*'Data 1day'!$H$2-5.42)</f>
        <v>6.6681480249913561</v>
      </c>
      <c r="H28" s="8">
        <f>0.6108*EXP(17.27*'Data 1day'!C28/('Data 1day'!C28+237.3))</f>
        <v>6.8059763172988532</v>
      </c>
      <c r="I28" s="8">
        <f>0.6108*EXP(17.27*'Data 1day'!D28/('Data 1day'!D28+237.3))</f>
        <v>2.6926645530366384</v>
      </c>
      <c r="J28" s="8">
        <f t="shared" si="1"/>
        <v>4.7493204351677463</v>
      </c>
      <c r="K28" s="8">
        <f>(I28*'Data 1day'!F28+H28*'Data 1day'!G28)/200</f>
        <v>1.7497167622512699</v>
      </c>
      <c r="L28" s="8">
        <f>24*60/PI()*0.0082*B28*(D28*SIN('Data 1day'!$E$2)*SIN(C28)+COS('Data 1day'!$E$2)*COS(C28)*SIN(D28))</f>
        <v>-1.3384495390222939</v>
      </c>
      <c r="M28" s="8">
        <f>(0.75+2/100000*'Data 1day'!$E$3)*L28</f>
        <v>-1.0177570294725522</v>
      </c>
      <c r="N28" s="8">
        <f>(0.25+0.5*(1-'Data 1day'!H28/8))*L28</f>
        <v>-0.50191857713336019</v>
      </c>
      <c r="O28" s="8">
        <f t="shared" si="2"/>
        <v>-0.38647730439268735</v>
      </c>
      <c r="P28" s="8">
        <f>4.903*(10^(-9))*(0.34-0.14*SQRT(K28))*(1.35*(N28/M28)-0.35)*(('Data 1day'!C28+273.16)^4+('Data 1day'!D28+273.16)^4)/2</f>
        <v>2.0439276569473437</v>
      </c>
      <c r="Q28" s="8">
        <f t="shared" si="3"/>
        <v>-2.4304049613400309</v>
      </c>
    </row>
    <row r="29" spans="1:17" s="39" customFormat="1" ht="38.1" customHeight="1" x14ac:dyDescent="0.3">
      <c r="A29" s="38">
        <v>43641</v>
      </c>
      <c r="B29" s="8">
        <f>1+0.033*COS(2*'Data 1day'!A28*PI()/365)</f>
        <v>0.96727464844332345</v>
      </c>
      <c r="C29" s="8">
        <f>0.409*SIN(((2*PI()*'Data 1day'!A28)/365)-1.39)</f>
        <v>0.40845373173595856</v>
      </c>
      <c r="D29" s="8">
        <f>ACOS(-TAN('Data 1day'!$E$2*PI()/180)*TAN(C29))</f>
        <v>1.7084377554464136</v>
      </c>
      <c r="E29" s="23">
        <f>('Data 1day'!C29+'Data 1day'!D29)/2</f>
        <v>28.7</v>
      </c>
      <c r="F29" s="8">
        <f t="shared" si="0"/>
        <v>0.22800632957046704</v>
      </c>
      <c r="G29" s="8">
        <f>'Data 1day'!E28*4.87/LN(67.8*'Data 1day'!$H$2-5.42)</f>
        <v>5.5567900208261287</v>
      </c>
      <c r="H29" s="8">
        <f>0.6108*EXP(17.27*'Data 1day'!C29/('Data 1day'!C29+237.3))</f>
        <v>5.2897146042222154</v>
      </c>
      <c r="I29" s="8">
        <f>0.6108*EXP(17.27*'Data 1day'!D29/('Data 1day'!D29+237.3))</f>
        <v>2.8955307729089892</v>
      </c>
      <c r="J29" s="8">
        <f t="shared" si="1"/>
        <v>4.0926226885656023</v>
      </c>
      <c r="K29" s="8">
        <f>(I29*'Data 1day'!F29+H29*'Data 1day'!G29)/200</f>
        <v>2.4703940516373022</v>
      </c>
      <c r="L29" s="8">
        <f>24*60/PI()*0.0082*B29*(D29*SIN('Data 1day'!$E$2)*SIN(C29)+COS('Data 1day'!$E$2)*COS(C29)*SIN(D29))</f>
        <v>-1.3363887402607824</v>
      </c>
      <c r="M29" s="8">
        <f>(0.75+2/100000*'Data 1day'!$E$3)*L29</f>
        <v>-1.0161899980942988</v>
      </c>
      <c r="N29" s="8">
        <f>(0.25+0.5*(1-'Data 1day'!H29/8))*L29</f>
        <v>-0.75171866639669005</v>
      </c>
      <c r="O29" s="8">
        <f t="shared" si="2"/>
        <v>-0.5788233731254514</v>
      </c>
      <c r="P29" s="8">
        <f>4.903*(10^(-9))*(0.34-0.14*SQRT(K29))*(1.35*(N29/M29)-0.35)*(('Data 1day'!C29+273.16)^4+('Data 1day'!D29+273.16)^4)/2</f>
        <v>3.1731278058499544</v>
      </c>
      <c r="Q29" s="8">
        <f t="shared" si="3"/>
        <v>-3.7519511789754056</v>
      </c>
    </row>
    <row r="30" spans="1:17" s="39" customFormat="1" ht="38.1" customHeight="1" x14ac:dyDescent="0.3">
      <c r="A30" s="38">
        <v>43642</v>
      </c>
      <c r="B30" s="8">
        <f>1+0.033*COS(2*'Data 1day'!A29*PI()/365)</f>
        <v>0.96720636284560613</v>
      </c>
      <c r="C30" s="8">
        <f>0.409*SIN(((2*PI()*'Data 1day'!A29)/365)-1.39)</f>
        <v>0.40802946731323025</v>
      </c>
      <c r="D30" s="8">
        <f>ACOS(-TAN('Data 1day'!$E$2*PI()/180)*TAN(C30))</f>
        <v>1.7082765650766878</v>
      </c>
      <c r="E30" s="23">
        <f>('Data 1day'!C30+'Data 1day'!D30)/2</f>
        <v>32.15</v>
      </c>
      <c r="F30" s="8">
        <f t="shared" si="0"/>
        <v>0.27066042882010366</v>
      </c>
      <c r="G30" s="8">
        <f>'Data 1day'!E29*4.87/LN(67.8*'Data 1day'!$H$2-5.42)</f>
        <v>1.111358004165226</v>
      </c>
      <c r="H30" s="8">
        <f>0.6108*EXP(17.27*'Data 1day'!C30/('Data 1day'!C30+237.3))</f>
        <v>6.7693932881163699</v>
      </c>
      <c r="I30" s="8">
        <f>0.6108*EXP(17.27*'Data 1day'!D30/('Data 1day'!D30+237.3))</f>
        <v>3.3416202151479171</v>
      </c>
      <c r="J30" s="8">
        <f t="shared" si="1"/>
        <v>5.0555067516321435</v>
      </c>
      <c r="K30" s="8">
        <f>(I30*'Data 1day'!F30+H30*'Data 1day'!G30)/200</f>
        <v>1.5883062131598291</v>
      </c>
      <c r="L30" s="8">
        <f>24*60/PI()*0.0082*B30*(D30*SIN('Data 1day'!$E$2)*SIN(C30)+COS('Data 1day'!$E$2)*COS(C30)*SIN(D30))</f>
        <v>-1.3335624586115038</v>
      </c>
      <c r="M30" s="8">
        <f>(0.75+2/100000*'Data 1day'!$E$3)*L30</f>
        <v>-1.0140408935281875</v>
      </c>
      <c r="N30" s="8">
        <f>(0.25+0.5*(1-'Data 1day'!H30/8))*L30</f>
        <v>-0.5000859219793139</v>
      </c>
      <c r="O30" s="8">
        <f t="shared" si="2"/>
        <v>-0.38506615992407173</v>
      </c>
      <c r="P30" s="8">
        <f>4.903*(10^(-9))*(0.34-0.14*SQRT(K30))*(1.35*(N30/M30)-0.35)*(('Data 1day'!C30+273.16)^4+('Data 1day'!D30+273.16)^4)/2</f>
        <v>2.2057890661421697</v>
      </c>
      <c r="Q30" s="8">
        <f t="shared" si="3"/>
        <v>-2.5908552260662416</v>
      </c>
    </row>
    <row r="31" spans="1:17" s="39" customFormat="1" ht="38.1" customHeight="1" x14ac:dyDescent="0.3">
      <c r="A31" s="38">
        <v>43643</v>
      </c>
      <c r="B31" s="8">
        <f>1+0.033*COS(2*'Data 1day'!A30*PI()/365)</f>
        <v>0.96714779471032231</v>
      </c>
      <c r="C31" s="8">
        <f>0.409*SIN(((2*PI()*'Data 1day'!A30)/365)-1.39)</f>
        <v>0.40748429495333988</v>
      </c>
      <c r="D31" s="8">
        <f>ACOS(-TAN('Data 1day'!$E$2*PI()/180)*TAN(C31))</f>
        <v>1.7080695303189011</v>
      </c>
      <c r="E31" s="23">
        <f>('Data 1day'!C31+'Data 1day'!D31)/2</f>
        <v>31.65</v>
      </c>
      <c r="F31" s="8">
        <f t="shared" si="0"/>
        <v>0.26409376566171638</v>
      </c>
      <c r="G31" s="8">
        <f>'Data 1day'!E30*4.87/LN(67.8*'Data 1day'!$H$2-5.42)</f>
        <v>3.8897530145782908</v>
      </c>
      <c r="H31" s="8">
        <f>0.6108*EXP(17.27*'Data 1day'!C31/('Data 1day'!C31+237.3))</f>
        <v>7.2973575963193085</v>
      </c>
      <c r="I31" s="8">
        <f>0.6108*EXP(17.27*'Data 1day'!D31/('Data 1day'!D31+237.3))</f>
        <v>2.8955307729089892</v>
      </c>
      <c r="J31" s="8">
        <f t="shared" si="1"/>
        <v>5.0964441846141488</v>
      </c>
      <c r="K31" s="8">
        <f>(I31*'Data 1day'!F31+H31*'Data 1day'!G31)/200</f>
        <v>1.8004030294617694</v>
      </c>
      <c r="L31" s="8">
        <f>24*60/PI()*0.0082*B31*(D31*SIN('Data 1day'!$E$2)*SIN(C31)+COS('Data 1day'!$E$2)*COS(C31)*SIN(D31))</f>
        <v>-1.329971877138429</v>
      </c>
      <c r="M31" s="8">
        <f>(0.75+2/100000*'Data 1day'!$E$3)*L31</f>
        <v>-1.0113106153760614</v>
      </c>
      <c r="N31" s="8">
        <f>(0.25+0.5*(1-'Data 1day'!H31/8))*L31</f>
        <v>-0.49873945392691088</v>
      </c>
      <c r="O31" s="8">
        <f t="shared" si="2"/>
        <v>-0.3840293795237214</v>
      </c>
      <c r="P31" s="8">
        <f>4.903*(10^(-9))*(0.34-0.14*SQRT(K31))*(1.35*(N31/M31)-0.35)*(('Data 1day'!C31+273.16)^4+('Data 1day'!D31+273.16)^4)/2</f>
        <v>2.0420947023510139</v>
      </c>
      <c r="Q31" s="8">
        <f t="shared" si="3"/>
        <v>-2.4261240818747352</v>
      </c>
    </row>
    <row r="32" spans="1:17" s="39" customFormat="1" ht="38.1" customHeight="1" x14ac:dyDescent="0.3">
      <c r="A32" s="38">
        <v>43644</v>
      </c>
      <c r="B32" s="8">
        <f>1+0.033*COS(2*'Data 1day'!A31*PI()/365)</f>
        <v>0.96709896139247453</v>
      </c>
      <c r="C32" s="8">
        <f>0.409*SIN(((2*PI()*'Data 1day'!A31)/365)-1.39)</f>
        <v>0.40681837620262351</v>
      </c>
      <c r="D32" s="8">
        <f>ACOS(-TAN('Data 1day'!$E$2*PI()/180)*TAN(C32))</f>
        <v>1.707816781065127</v>
      </c>
      <c r="E32" s="23">
        <f>('Data 1day'!C32+'Data 1day'!D32)/2</f>
        <v>34.5</v>
      </c>
      <c r="F32" s="8">
        <f t="shared" si="0"/>
        <v>0.30338392009421339</v>
      </c>
      <c r="G32" s="8">
        <f>'Data 1day'!E31*4.87/LN(67.8*'Data 1day'!$H$2-5.42)</f>
        <v>5.2789505197848232</v>
      </c>
      <c r="H32" s="8">
        <f>0.6108*EXP(17.27*'Data 1day'!C32/('Data 1day'!C32+237.3))</f>
        <v>8.0282186216264044</v>
      </c>
      <c r="I32" s="8">
        <f>0.6108*EXP(17.27*'Data 1day'!D32/('Data 1day'!D32+237.3))</f>
        <v>3.6498676599831983</v>
      </c>
      <c r="J32" s="8">
        <f t="shared" si="1"/>
        <v>5.8390431408048009</v>
      </c>
      <c r="K32" s="8">
        <f>(I32*'Data 1day'!F32+H32*'Data 1day'!G32)/200</f>
        <v>1.5152894414643903</v>
      </c>
      <c r="L32" s="8">
        <f>24*60/PI()*0.0082*B32*(D32*SIN('Data 1day'!$E$2)*SIN(C32)+COS('Data 1day'!$E$2)*COS(C32)*SIN(D32))</f>
        <v>-1.325618432917202</v>
      </c>
      <c r="M32" s="8">
        <f>(0.75+2/100000*'Data 1day'!$E$3)*L32</f>
        <v>-1.0080002563902404</v>
      </c>
      <c r="N32" s="8">
        <f>(0.25+0.5*(1-'Data 1day'!H32/8))*L32</f>
        <v>-0.66280921645860102</v>
      </c>
      <c r="O32" s="8">
        <f t="shared" si="2"/>
        <v>-0.51036309667312285</v>
      </c>
      <c r="P32" s="8">
        <f>4.903*(10^(-9))*(0.34-0.14*SQRT(K32))*(1.35*(N32/M32)-0.35)*(('Data 1day'!C32+273.16)^4+('Data 1day'!D32+273.16)^4)/2</f>
        <v>3.9728686917536016</v>
      </c>
      <c r="Q32" s="8">
        <f t="shared" si="3"/>
        <v>-4.4832317884267248</v>
      </c>
    </row>
    <row r="33" spans="1:17" s="39" customFormat="1" ht="38.1" customHeight="1" x14ac:dyDescent="0.3">
      <c r="A33" s="38">
        <v>43645</v>
      </c>
      <c r="B33" s="8">
        <f>1+0.033*COS(2*'Data 1day'!A32*PI()/365)</f>
        <v>0.96705987736242871</v>
      </c>
      <c r="C33" s="8">
        <f>0.409*SIN(((2*PI()*'Data 1day'!A32)/365)-1.39)</f>
        <v>0.40603190838717862</v>
      </c>
      <c r="D33" s="8">
        <f>ACOS(-TAN('Data 1day'!$E$2*PI()/180)*TAN(C33))</f>
        <v>1.7075184754961883</v>
      </c>
      <c r="E33" s="23">
        <f>('Data 1day'!C33+'Data 1day'!D33)/2</f>
        <v>29.5</v>
      </c>
      <c r="F33" s="8">
        <f t="shared" si="0"/>
        <v>0.23735674310788871</v>
      </c>
      <c r="G33" s="8">
        <f>'Data 1day'!E32*4.87/LN(67.8*'Data 1day'!$H$2-5.42)</f>
        <v>3.334074012495678</v>
      </c>
      <c r="H33" s="8">
        <f>0.6108*EXP(17.27*'Data 1day'!C33/('Data 1day'!C33+237.3))</f>
        <v>6.4828047854892876</v>
      </c>
      <c r="I33" s="8">
        <f>0.6108*EXP(17.27*'Data 1day'!D33/('Data 1day'!D33+237.3))</f>
        <v>2.548770598472057</v>
      </c>
      <c r="J33" s="8">
        <f t="shared" si="1"/>
        <v>4.5157876919806723</v>
      </c>
      <c r="K33" s="8">
        <f>(I33*'Data 1day'!F33+H33*'Data 1day'!G33)/200</f>
        <v>1.8967114867514974</v>
      </c>
      <c r="L33" s="8">
        <f>24*60/PI()*0.0082*B33*(D33*SIN('Data 1day'!$E$2)*SIN(C33)+COS('Data 1day'!$E$2)*COS(C33)*SIN(D33))</f>
        <v>-1.3205038164404626</v>
      </c>
      <c r="M33" s="8">
        <f>(0.75+2/100000*'Data 1day'!$E$3)*L33</f>
        <v>-1.0041111020213276</v>
      </c>
      <c r="N33" s="8">
        <f>(0.25+0.5*(1-'Data 1day'!H33/8))*L33</f>
        <v>-0.66025190822023128</v>
      </c>
      <c r="O33" s="8">
        <f t="shared" si="2"/>
        <v>-0.50839396932957814</v>
      </c>
      <c r="P33" s="8">
        <f>4.903*(10^(-9))*(0.34-0.14*SQRT(K33))*(1.35*(N33/M33)-0.35)*(('Data 1day'!C33+273.16)^4+('Data 1day'!D33+273.16)^4)/2</f>
        <v>3.2700663468067419</v>
      </c>
      <c r="Q33" s="8">
        <f t="shared" si="3"/>
        <v>-3.7784603161363202</v>
      </c>
    </row>
    <row r="34" spans="1:17" s="39" customFormat="1" ht="38.1" customHeight="1" x14ac:dyDescent="0.3">
      <c r="A34" s="38">
        <v>43646</v>
      </c>
      <c r="B34" s="8">
        <f>1+0.033*COS(2*'Data 1day'!A33*PI()/365)</f>
        <v>0.96703055420162642</v>
      </c>
      <c r="C34" s="8">
        <f>0.409*SIN(((2*PI()*'Data 1day'!A33)/365)-1.39)</f>
        <v>0.40512512455439242</v>
      </c>
      <c r="D34" s="8">
        <f>ACOS(-TAN('Data 1day'!$E$2*PI()/180)*TAN(C34))</f>
        <v>1.7071747997504112</v>
      </c>
      <c r="E34" s="23">
        <f>('Data 1day'!C34+'Data 1day'!D34)/2</f>
        <v>28.150000000000002</v>
      </c>
      <c r="F34" s="8">
        <f t="shared" si="0"/>
        <v>0.22175898387159165</v>
      </c>
      <c r="G34" s="8">
        <f>'Data 1day'!E33*4.87/LN(67.8*'Data 1day'!$H$2-5.42)</f>
        <v>7.5016665281152743</v>
      </c>
      <c r="H34" s="8">
        <f>0.6108*EXP(17.27*'Data 1day'!C34/('Data 1day'!C34+237.3))</f>
        <v>5.2310503012853271</v>
      </c>
      <c r="I34" s="8">
        <f>0.6108*EXP(17.27*'Data 1day'!D34/('Data 1day'!D34+237.3))</f>
        <v>2.7421805492514406</v>
      </c>
      <c r="J34" s="8">
        <f t="shared" si="1"/>
        <v>3.9866154252683836</v>
      </c>
      <c r="K34" s="8">
        <f>(I34*'Data 1day'!F34+H34*'Data 1day'!G34)/200</f>
        <v>2.381810762837635</v>
      </c>
      <c r="L34" s="8">
        <f>24*60/PI()*0.0082*B34*(D34*SIN('Data 1day'!$E$2)*SIN(C34)+COS('Data 1day'!$E$2)*COS(C34)*SIN(D34))</f>
        <v>-1.3146299709871268</v>
      </c>
      <c r="M34" s="8">
        <f>(0.75+2/100000*'Data 1day'!$E$3)*L34</f>
        <v>-0.99964462993861114</v>
      </c>
      <c r="N34" s="8">
        <f>(0.25+0.5*(1-'Data 1day'!H34/8))*L34</f>
        <v>-0.65731498549356338</v>
      </c>
      <c r="O34" s="8">
        <f t="shared" si="2"/>
        <v>-0.50613253883004383</v>
      </c>
      <c r="P34" s="8">
        <f>4.903*(10^(-9))*(0.34-0.14*SQRT(K34))*(1.35*(N34/M34)-0.35)*(('Data 1day'!C34+273.16)^4+('Data 1day'!D34+273.16)^4)/2</f>
        <v>2.6985508763250516</v>
      </c>
      <c r="Q34" s="8">
        <f t="shared" si="3"/>
        <v>-3.2046834151550954</v>
      </c>
    </row>
    <row r="35" spans="1:17" s="39" customFormat="1" ht="38.1" customHeight="1" x14ac:dyDescent="0.3">
      <c r="A35" s="38">
        <v>43647</v>
      </c>
      <c r="B35" s="8">
        <f>1+0.033*COS(2*'Data 1day'!A34*PI()/365)</f>
        <v>0.96701100059915313</v>
      </c>
      <c r="C35" s="8">
        <f>0.409*SIN(((2*PI()*'Data 1day'!A34)/365)-1.39)</f>
        <v>0.40409829340388442</v>
      </c>
      <c r="D35" s="8">
        <f>ACOS(-TAN('Data 1day'!$E$2*PI()/180)*TAN(C35))</f>
        <v>1.7067859675355304</v>
      </c>
      <c r="E35" s="23">
        <f>('Data 1day'!C35+'Data 1day'!D35)/2</f>
        <v>34.5</v>
      </c>
      <c r="F35" s="8">
        <f t="shared" si="0"/>
        <v>0.30338392009421339</v>
      </c>
      <c r="G35" s="8">
        <f>'Data 1day'!E34*4.87/LN(67.8*'Data 1day'!$H$2-5.42)</f>
        <v>8.3351850312391953</v>
      </c>
      <c r="H35" s="8">
        <f>0.6108*EXP(17.27*'Data 1day'!C35/('Data 1day'!C35+237.3))</f>
        <v>8.0282186216264044</v>
      </c>
      <c r="I35" s="8">
        <f>0.6108*EXP(17.27*'Data 1day'!D35/('Data 1day'!D35+237.3))</f>
        <v>3.6498676599831983</v>
      </c>
      <c r="J35" s="8">
        <f t="shared" si="1"/>
        <v>5.8390431408048009</v>
      </c>
      <c r="K35" s="8">
        <f>(I35*'Data 1day'!F35+H35*'Data 1day'!G35)/200</f>
        <v>1.5152894414643903</v>
      </c>
      <c r="L35" s="8">
        <f>24*60/PI()*0.0082*B35*(D35*SIN('Data 1day'!$E$2)*SIN(C35)+COS('Data 1day'!$E$2)*COS(C35)*SIN(D35))</f>
        <v>-1.3079990919570064</v>
      </c>
      <c r="M35" s="8">
        <f>(0.75+2/100000*'Data 1day'!$E$3)*L35</f>
        <v>-0.99460250952410756</v>
      </c>
      <c r="N35" s="8">
        <f>(0.25+0.5*(1-'Data 1day'!H35/8))*L35</f>
        <v>-0.65399954597850318</v>
      </c>
      <c r="O35" s="8">
        <f t="shared" si="2"/>
        <v>-0.50357965040344743</v>
      </c>
      <c r="P35" s="8">
        <f>4.903*(10^(-9))*(0.34-0.14*SQRT(K35))*(1.35*(N35/M35)-0.35)*(('Data 1day'!C35+273.16)^4+('Data 1day'!D35+273.16)^4)/2</f>
        <v>3.9728686917536016</v>
      </c>
      <c r="Q35" s="8">
        <f t="shared" si="3"/>
        <v>-4.4764483421570489</v>
      </c>
    </row>
    <row r="36" spans="1:17" s="39" customFormat="1" ht="38.1" customHeight="1" x14ac:dyDescent="0.3">
      <c r="A36" s="38">
        <v>43648</v>
      </c>
      <c r="B36" s="8">
        <f>1+0.033*COS(2*'Data 1day'!A35*PI()/365)</f>
        <v>0.96700122234916319</v>
      </c>
      <c r="C36" s="8">
        <f>0.409*SIN(((2*PI()*'Data 1day'!A35)/365)-1.39)</f>
        <v>0.40295171920788542</v>
      </c>
      <c r="D36" s="8">
        <f>ACOS(-TAN('Data 1day'!$E$2*PI()/180)*TAN(C36))</f>
        <v>1.7063522196853849</v>
      </c>
      <c r="E36" s="23">
        <f>('Data 1day'!C36+'Data 1day'!D36)/2</f>
        <v>34.5</v>
      </c>
      <c r="F36" s="8">
        <f t="shared" si="0"/>
        <v>0.30338392009421339</v>
      </c>
      <c r="G36" s="8">
        <f>'Data 1day'!E35*4.87/LN(67.8*'Data 1day'!$H$2-5.42)</f>
        <v>3.334074012495678</v>
      </c>
      <c r="H36" s="8">
        <f>0.6108*EXP(17.27*'Data 1day'!C36/('Data 1day'!C36+237.3))</f>
        <v>8.0282186216264044</v>
      </c>
      <c r="I36" s="8">
        <f>0.6108*EXP(17.27*'Data 1day'!D36/('Data 1day'!D36+237.3))</f>
        <v>3.6498676599831983</v>
      </c>
      <c r="J36" s="8">
        <f t="shared" si="1"/>
        <v>5.8390431408048009</v>
      </c>
      <c r="K36" s="8">
        <f>(I36*'Data 1day'!F36+H36*'Data 1day'!G36)/200</f>
        <v>1.5152894414643903</v>
      </c>
      <c r="L36" s="8">
        <f>24*60/PI()*0.0082*B36*(D36*SIN('Data 1day'!$E$2)*SIN(C36)+COS('Data 1day'!$E$2)*COS(C36)*SIN(D36))</f>
        <v>-1.3006136261723005</v>
      </c>
      <c r="M36" s="8">
        <f>(0.75+2/100000*'Data 1day'!$E$3)*L36</f>
        <v>-0.98898660134141725</v>
      </c>
      <c r="N36" s="8">
        <f>(0.25+0.5*(1-'Data 1day'!H36/8))*L36</f>
        <v>-0.65030681308615024</v>
      </c>
      <c r="O36" s="8">
        <f t="shared" si="2"/>
        <v>-0.50073624607633571</v>
      </c>
      <c r="P36" s="8">
        <f>4.903*(10^(-9))*(0.34-0.14*SQRT(K36))*(1.35*(N36/M36)-0.35)*(('Data 1day'!C36+273.16)^4+('Data 1day'!D36+273.16)^4)/2</f>
        <v>3.9728686917536016</v>
      </c>
      <c r="Q36" s="8">
        <f t="shared" si="3"/>
        <v>-4.4736049378299372</v>
      </c>
    </row>
    <row r="37" spans="1:17" s="39" customFormat="1" ht="38.1" customHeight="1" x14ac:dyDescent="0.3">
      <c r="A37" s="38">
        <v>43649</v>
      </c>
      <c r="B37" s="8">
        <f>1+0.033*COS(2*'Data 1day'!A36*PI()/365)</f>
        <v>0.96700122234916319</v>
      </c>
      <c r="C37" s="8">
        <f>0.409*SIN(((2*PI()*'Data 1day'!A36)/365)-1.39)</f>
        <v>0.4016857417210748</v>
      </c>
      <c r="D37" s="8">
        <f>ACOS(-TAN('Data 1day'!$E$2*PI()/180)*TAN(C37))</f>
        <v>1.7058738236632582</v>
      </c>
      <c r="E37" s="23">
        <f>('Data 1day'!C37+'Data 1day'!D37)/2</f>
        <v>27.9</v>
      </c>
      <c r="F37" s="8">
        <f t="shared" si="0"/>
        <v>0.21896719002536721</v>
      </c>
      <c r="G37" s="8">
        <f>'Data 1day'!E36*4.87/LN(67.8*'Data 1day'!$H$2-5.42)</f>
        <v>3.334074012495678</v>
      </c>
      <c r="H37" s="8">
        <f>0.6108*EXP(17.27*'Data 1day'!C37/('Data 1day'!C37+237.3))</f>
        <v>5.030147795606851</v>
      </c>
      <c r="I37" s="8">
        <f>0.6108*EXP(17.27*'Data 1day'!D37/('Data 1day'!D37+237.3))</f>
        <v>2.7756312335019815</v>
      </c>
      <c r="J37" s="8">
        <f t="shared" si="1"/>
        <v>3.902889514554416</v>
      </c>
      <c r="K37" s="8">
        <f>(I37*'Data 1day'!F37+H37*'Data 1day'!G37)/200</f>
        <v>2.4627561068093802</v>
      </c>
      <c r="L37" s="8">
        <f>24*60/PI()*0.0082*B37*(D37*SIN('Data 1day'!$E$2)*SIN(C37)+COS('Data 1day'!$E$2)*COS(C37)*SIN(D37))</f>
        <v>-1.2924762711475151</v>
      </c>
      <c r="M37" s="8">
        <f>(0.75+2/100000*'Data 1day'!$E$3)*L37</f>
        <v>-0.98279895658057037</v>
      </c>
      <c r="N37" s="8">
        <f>(0.25+0.5*(1-'Data 1day'!H37/8))*L37</f>
        <v>-0.32311906778687877</v>
      </c>
      <c r="O37" s="8">
        <f t="shared" si="2"/>
        <v>-0.24880168219589666</v>
      </c>
      <c r="P37" s="8">
        <f>4.903*(10^(-9))*(0.34-0.14*SQRT(K37))*(1.35*(N37/M37)-0.35)*(('Data 1day'!C37+273.16)^4+('Data 1day'!D37+273.16)^4)/2</f>
        <v>0.45549518896838426</v>
      </c>
      <c r="Q37" s="8">
        <f t="shared" si="3"/>
        <v>-0.70429687116428097</v>
      </c>
    </row>
    <row r="38" spans="1:17" s="39" customFormat="1" ht="38.1" customHeight="1" x14ac:dyDescent="0.3">
      <c r="A38" s="38">
        <v>43650</v>
      </c>
      <c r="B38" s="8">
        <f>1+0.033*COS(2*'Data 1day'!A37*PI()/365)</f>
        <v>0.96701100059915313</v>
      </c>
      <c r="C38" s="8">
        <f>0.409*SIN(((2*PI()*'Data 1day'!A37)/365)-1.39)</f>
        <v>0.40030073607990391</v>
      </c>
      <c r="D38" s="8">
        <f>ACOS(-TAN('Data 1day'!$E$2*PI()/180)*TAN(C38))</f>
        <v>1.7053510730139281</v>
      </c>
      <c r="E38" s="23">
        <f>('Data 1day'!C38+'Data 1day'!D38)/2</f>
        <v>28.150000000000002</v>
      </c>
      <c r="F38" s="8">
        <f t="shared" si="0"/>
        <v>0.22175898387159165</v>
      </c>
      <c r="G38" s="8">
        <f>'Data 1day'!E37*4.87/LN(67.8*'Data 1day'!$H$2-5.42)</f>
        <v>5.5567900208261287</v>
      </c>
      <c r="H38" s="8">
        <f>0.6108*EXP(17.27*'Data 1day'!C38/('Data 1day'!C38+237.3))</f>
        <v>5.2310503012853271</v>
      </c>
      <c r="I38" s="8">
        <f>0.6108*EXP(17.27*'Data 1day'!D38/('Data 1day'!D38+237.3))</f>
        <v>2.7421805492514406</v>
      </c>
      <c r="J38" s="8">
        <f t="shared" si="1"/>
        <v>3.9866154252683836</v>
      </c>
      <c r="K38" s="8">
        <f>(I38*'Data 1day'!F38+H38*'Data 1day'!G38)/200</f>
        <v>2.381810762837635</v>
      </c>
      <c r="L38" s="8">
        <f>24*60/PI()*0.0082*B38*(D38*SIN('Data 1day'!$E$2)*SIN(C38)+COS('Data 1day'!$E$2)*COS(C38)*SIN(D38))</f>
        <v>-1.2835899743294186</v>
      </c>
      <c r="M38" s="8">
        <f>(0.75+2/100000*'Data 1day'!$E$3)*L38</f>
        <v>-0.97604181648008981</v>
      </c>
      <c r="N38" s="8">
        <f>(0.25+0.5*(1-'Data 1day'!H38/8))*L38</f>
        <v>-0.64179498716470929</v>
      </c>
      <c r="O38" s="8">
        <f t="shared" si="2"/>
        <v>-0.49418214011682615</v>
      </c>
      <c r="P38" s="8">
        <f>4.903*(10^(-9))*(0.34-0.14*SQRT(K38))*(1.35*(N38/M38)-0.35)*(('Data 1day'!C38+273.16)^4+('Data 1day'!D38+273.16)^4)/2</f>
        <v>2.6985508763250516</v>
      </c>
      <c r="Q38" s="8">
        <f t="shared" si="3"/>
        <v>-3.1927330164418777</v>
      </c>
    </row>
    <row r="39" spans="1:17" s="39" customFormat="1" ht="38.1" customHeight="1" x14ac:dyDescent="0.3">
      <c r="A39" s="38">
        <v>43651</v>
      </c>
      <c r="B39" s="8">
        <f>1+0.033*COS(2*'Data 1day'!A38*PI()/365)</f>
        <v>0.96703055420162642</v>
      </c>
      <c r="C39" s="8">
        <f>0.409*SIN(((2*PI()*'Data 1day'!A38)/365)-1.39)</f>
        <v>0.39879711269143509</v>
      </c>
      <c r="D39" s="8">
        <f>ACOS(-TAN('Data 1day'!$E$2*PI()/180)*TAN(C39))</f>
        <v>1.7047842867666905</v>
      </c>
      <c r="E39" s="23">
        <f>('Data 1day'!C39+'Data 1day'!D39)/2</f>
        <v>27.9</v>
      </c>
      <c r="F39" s="8">
        <f t="shared" si="0"/>
        <v>0.21896719002536721</v>
      </c>
      <c r="G39" s="8">
        <f>'Data 1day'!E38*4.87/LN(67.8*'Data 1day'!$H$2-5.42)</f>
        <v>8.3351850312391953</v>
      </c>
      <c r="H39" s="8">
        <f>0.6108*EXP(17.27*'Data 1day'!C39/('Data 1day'!C39+237.3))</f>
        <v>5.030147795606851</v>
      </c>
      <c r="I39" s="8">
        <f>0.6108*EXP(17.27*'Data 1day'!D39/('Data 1day'!D39+237.3))</f>
        <v>2.7756312335019815</v>
      </c>
      <c r="J39" s="8">
        <f t="shared" si="1"/>
        <v>3.902889514554416</v>
      </c>
      <c r="K39" s="8">
        <f>(I39*'Data 1day'!F39+H39*'Data 1day'!G39)/200</f>
        <v>2.4627561068093802</v>
      </c>
      <c r="L39" s="8">
        <f>24*60/PI()*0.0082*B39*(D39*SIN('Data 1day'!$E$2)*SIN(C39)+COS('Data 1day'!$E$2)*COS(C39)*SIN(D39))</f>
        <v>-1.2739579323086767</v>
      </c>
      <c r="M39" s="8">
        <f>(0.75+2/100000*'Data 1day'!$E$3)*L39</f>
        <v>-0.96871761172751769</v>
      </c>
      <c r="N39" s="8">
        <f>(0.25+0.5*(1-'Data 1day'!H39/8))*L39</f>
        <v>-0.31848948307716918</v>
      </c>
      <c r="O39" s="8">
        <f t="shared" si="2"/>
        <v>-0.24523690196942027</v>
      </c>
      <c r="P39" s="8">
        <f>4.903*(10^(-9))*(0.34-0.14*SQRT(K39))*(1.35*(N39/M39)-0.35)*(('Data 1day'!C39+273.16)^4+('Data 1day'!D39+273.16)^4)/2</f>
        <v>0.45549518896838426</v>
      </c>
      <c r="Q39" s="8">
        <f t="shared" si="3"/>
        <v>-0.70073209093780453</v>
      </c>
    </row>
    <row r="40" spans="1:17" s="39" customFormat="1" ht="38.1" customHeight="1" x14ac:dyDescent="0.3">
      <c r="A40" s="38">
        <v>43652</v>
      </c>
      <c r="B40" s="8">
        <f>1+0.033*COS(2*'Data 1day'!A39*PI()/365)</f>
        <v>0.96705987736242871</v>
      </c>
      <c r="C40" s="8">
        <f>0.409*SIN(((2*PI()*'Data 1day'!A39)/365)-1.39)</f>
        <v>0.39717531711172921</v>
      </c>
      <c r="D40" s="8">
        <f>ACOS(-TAN('Data 1day'!$E$2*PI()/180)*TAN(C40))</f>
        <v>1.7041738087917986</v>
      </c>
      <c r="E40" s="23">
        <f>('Data 1day'!C40+'Data 1day'!D40)/2</f>
        <v>26.6</v>
      </c>
      <c r="F40" s="8">
        <f t="shared" si="0"/>
        <v>0.20492132412027939</v>
      </c>
      <c r="G40" s="8">
        <f>'Data 1day'!E39*4.87/LN(67.8*'Data 1day'!$H$2-5.42)</f>
        <v>5.5567900208261287</v>
      </c>
      <c r="H40" s="8">
        <f>0.6108*EXP(17.27*'Data 1day'!C40/('Data 1day'!C40+237.3))</f>
        <v>4.6220689030255047</v>
      </c>
      <c r="I40" s="8">
        <f>0.6108*EXP(17.27*'Data 1day'!D40/('Data 1day'!D40+237.3))</f>
        <v>2.5959699942202965</v>
      </c>
      <c r="J40" s="8">
        <f t="shared" si="1"/>
        <v>3.6090194486229006</v>
      </c>
      <c r="K40" s="8">
        <f>(I40*'Data 1day'!F40+H40*'Data 1day'!G40)/200</f>
        <v>2.4752184552239305</v>
      </c>
      <c r="L40" s="8">
        <f>24*60/PI()*0.0082*B40*(D40*SIN('Data 1day'!$E$2)*SIN(C40)+COS('Data 1day'!$E$2)*COS(C40)*SIN(D40))</f>
        <v>-1.2635835900047272</v>
      </c>
      <c r="M40" s="8">
        <f>(0.75+2/100000*'Data 1day'!$E$3)*L40</f>
        <v>-0.96082896183959454</v>
      </c>
      <c r="N40" s="8">
        <f>(0.25+0.5*(1-'Data 1day'!H40/8))*L40</f>
        <v>-0.39486987187647726</v>
      </c>
      <c r="O40" s="8">
        <f t="shared" si="2"/>
        <v>-0.30404980134488752</v>
      </c>
      <c r="P40" s="8">
        <f>4.903*(10^(-9))*(0.34-0.14*SQRT(K40))*(1.35*(N40/M40)-0.35)*(('Data 1day'!C40+273.16)^4+('Data 1day'!D40+273.16)^4)/2</f>
        <v>0.97238279171242215</v>
      </c>
      <c r="Q40" s="8">
        <f t="shared" si="3"/>
        <v>-1.2764325930573097</v>
      </c>
    </row>
    <row r="41" spans="1:17" s="39" customFormat="1" ht="38.1" customHeight="1" x14ac:dyDescent="0.3">
      <c r="A41" s="38">
        <v>43653</v>
      </c>
      <c r="B41" s="8">
        <f>1+0.033*COS(2*'Data 1day'!A40*PI()/365)</f>
        <v>0.96709896139247453</v>
      </c>
      <c r="C41" s="8">
        <f>0.409*SIN(((2*PI()*'Data 1day'!A40)/365)-1.39)</f>
        <v>0.3954358299138177</v>
      </c>
      <c r="D41" s="8">
        <f>ACOS(-TAN('Data 1day'!$E$2*PI()/180)*TAN(C41))</f>
        <v>1.7035200071129266</v>
      </c>
      <c r="E41" s="23">
        <f>('Data 1day'!C41+'Data 1day'!D41)/2</f>
        <v>26.6</v>
      </c>
      <c r="F41" s="8">
        <f t="shared" si="0"/>
        <v>0.20492132412027939</v>
      </c>
      <c r="G41" s="8">
        <f>'Data 1day'!E40*4.87/LN(67.8*'Data 1day'!$H$2-5.42)</f>
        <v>7.7795060291565816</v>
      </c>
      <c r="H41" s="8">
        <f>0.6108*EXP(17.27*'Data 1day'!C41/('Data 1day'!C41+237.3))</f>
        <v>4.6220689030255047</v>
      </c>
      <c r="I41" s="8">
        <f>0.6108*EXP(17.27*'Data 1day'!D41/('Data 1day'!D41+237.3))</f>
        <v>2.5959699942202965</v>
      </c>
      <c r="J41" s="8">
        <f t="shared" si="1"/>
        <v>3.6090194486229006</v>
      </c>
      <c r="K41" s="8">
        <f>(I41*'Data 1day'!F41+H41*'Data 1day'!G41)/200</f>
        <v>2.4752184552239305</v>
      </c>
      <c r="L41" s="8">
        <f>24*60/PI()*0.0082*B41*(D41*SIN('Data 1day'!$E$2)*SIN(C41)+COS('Data 1day'!$E$2)*COS(C41)*SIN(D41))</f>
        <v>-1.2524706398254499</v>
      </c>
      <c r="M41" s="8">
        <f>(0.75+2/100000*'Data 1day'!$E$3)*L41</f>
        <v>-0.95237867452327207</v>
      </c>
      <c r="N41" s="8">
        <f>(0.25+0.5*(1-'Data 1day'!H41/8))*L41</f>
        <v>-0.39139707494545312</v>
      </c>
      <c r="O41" s="8">
        <f t="shared" si="2"/>
        <v>-0.30137574770799891</v>
      </c>
      <c r="P41" s="8">
        <f>4.903*(10^(-9))*(0.34-0.14*SQRT(K41))*(1.35*(N41/M41)-0.35)*(('Data 1day'!C41+273.16)^4+('Data 1day'!D41+273.16)^4)/2</f>
        <v>0.97238279171242215</v>
      </c>
      <c r="Q41" s="8">
        <f t="shared" si="3"/>
        <v>-1.2737585394204212</v>
      </c>
    </row>
    <row r="42" spans="1:17" s="39" customFormat="1" ht="38.1" customHeight="1" x14ac:dyDescent="0.3">
      <c r="A42" s="38">
        <v>43654</v>
      </c>
      <c r="B42" s="8">
        <f>1+0.033*COS(2*'Data 1day'!A41*PI()/365)</f>
        <v>0.96714779471032231</v>
      </c>
      <c r="C42" s="8">
        <f>0.409*SIN(((2*PI()*'Data 1day'!A41)/365)-1.39)</f>
        <v>0.39357916654529862</v>
      </c>
      <c r="D42" s="8">
        <f>ACOS(-TAN('Data 1day'!$E$2*PI()/180)*TAN(C42))</f>
        <v>1.7028232731784168</v>
      </c>
      <c r="E42" s="23">
        <f>('Data 1day'!C42+'Data 1day'!D42)/2</f>
        <v>25.2</v>
      </c>
      <c r="F42" s="8">
        <f t="shared" si="0"/>
        <v>0.1906504674317423</v>
      </c>
      <c r="G42" s="8">
        <f>'Data 1day'!E41*4.87/LN(67.8*'Data 1day'!$H$2-5.42)</f>
        <v>7.7795060291565816</v>
      </c>
      <c r="H42" s="8">
        <f>0.6108*EXP(17.27*'Data 1day'!C42/('Data 1day'!C42+237.3))</f>
        <v>4.1228854693811812</v>
      </c>
      <c r="I42" s="8">
        <f>0.6108*EXP(17.27*'Data 1day'!D42/('Data 1day'!D42+237.3))</f>
        <v>2.4717700446226427</v>
      </c>
      <c r="J42" s="8">
        <f t="shared" si="1"/>
        <v>3.2973277570019119</v>
      </c>
      <c r="K42" s="8">
        <f>(I42*'Data 1day'!F42+H42*'Data 1day'!G42)/200</f>
        <v>2.4514528677493304</v>
      </c>
      <c r="L42" s="8">
        <f>24*60/PI()*0.0082*B42*(D42*SIN('Data 1day'!$E$2)*SIN(C42)+COS('Data 1day'!$E$2)*COS(C42)*SIN(D42))</f>
        <v>-1.2406230208030506</v>
      </c>
      <c r="M42" s="8">
        <f>(0.75+2/100000*'Data 1day'!$E$3)*L42</f>
        <v>-0.94336974501863968</v>
      </c>
      <c r="N42" s="8">
        <f>(0.25+0.5*(1-'Data 1day'!H42/8))*L42</f>
        <v>-0.38769469400095335</v>
      </c>
      <c r="O42" s="8">
        <f t="shared" si="2"/>
        <v>-0.29852491438073409</v>
      </c>
      <c r="P42" s="8">
        <f>4.903*(10^(-9))*(0.34-0.14*SQRT(K42))*(1.35*(N42/M42)-0.35)*(('Data 1day'!C42+273.16)^4+('Data 1day'!D42+273.16)^4)/2</f>
        <v>0.96244873742790094</v>
      </c>
      <c r="Q42" s="8">
        <f t="shared" si="3"/>
        <v>-1.260973651808635</v>
      </c>
    </row>
    <row r="43" spans="1:17" s="39" customFormat="1" ht="38.1" customHeight="1" x14ac:dyDescent="0.3">
      <c r="A43" s="38">
        <v>43655</v>
      </c>
      <c r="B43" s="8">
        <f>1+0.033*COS(2*'Data 1day'!A42*PI()/365)</f>
        <v>0.96720636284560613</v>
      </c>
      <c r="C43" s="8">
        <f>0.409*SIN(((2*PI()*'Data 1day'!A42)/365)-1.39)</f>
        <v>0.39160587717559803</v>
      </c>
      <c r="D43" s="8">
        <f>ACOS(-TAN('Data 1day'!$E$2*PI()/180)*TAN(C43))</f>
        <v>1.702084021094201</v>
      </c>
      <c r="E43" s="23">
        <f>('Data 1day'!C43+'Data 1day'!D43)/2</f>
        <v>26.6</v>
      </c>
      <c r="F43" s="8">
        <f t="shared" si="0"/>
        <v>0.20492132412027939</v>
      </c>
      <c r="G43" s="8">
        <f>'Data 1day'!E42*4.87/LN(67.8*'Data 1day'!$H$2-5.42)</f>
        <v>7.5016665281152743</v>
      </c>
      <c r="H43" s="8">
        <f>0.6108*EXP(17.27*'Data 1day'!C43/('Data 1day'!C43+237.3))</f>
        <v>4.6220689030255047</v>
      </c>
      <c r="I43" s="8">
        <f>0.6108*EXP(17.27*'Data 1day'!D43/('Data 1day'!D43+237.3))</f>
        <v>2.5959699942202965</v>
      </c>
      <c r="J43" s="8">
        <f t="shared" si="1"/>
        <v>3.6090194486229006</v>
      </c>
      <c r="K43" s="8">
        <f>(I43*'Data 1day'!F43+H43*'Data 1day'!G43)/200</f>
        <v>2.4752184552239305</v>
      </c>
      <c r="L43" s="8">
        <f>24*60/PI()*0.0082*B43*(D43*SIN('Data 1day'!$E$2)*SIN(C43)+COS('Data 1day'!$E$2)*COS(C43)*SIN(D43))</f>
        <v>-1.2280449177074559</v>
      </c>
      <c r="M43" s="8">
        <f>(0.75+2/100000*'Data 1day'!$E$3)*L43</f>
        <v>-0.93380535542474941</v>
      </c>
      <c r="N43" s="8">
        <f>(0.25+0.5*(1-'Data 1day'!H43/8))*L43</f>
        <v>-0.38376403678357995</v>
      </c>
      <c r="O43" s="8">
        <f t="shared" si="2"/>
        <v>-0.29549830832335655</v>
      </c>
      <c r="P43" s="8">
        <f>4.903*(10^(-9))*(0.34-0.14*SQRT(K43))*(1.35*(N43/M43)-0.35)*(('Data 1day'!C43+273.16)^4+('Data 1day'!D43+273.16)^4)/2</f>
        <v>0.97238279171242215</v>
      </c>
      <c r="Q43" s="8">
        <f t="shared" si="3"/>
        <v>-1.2678811000357788</v>
      </c>
    </row>
    <row r="44" spans="1:17" s="39" customFormat="1" ht="38.1" customHeight="1" x14ac:dyDescent="0.3">
      <c r="A44" s="38">
        <v>43656</v>
      </c>
      <c r="B44" s="8">
        <f>1+0.033*COS(2*'Data 1day'!A43*PI()/365)</f>
        <v>0.96727464844332345</v>
      </c>
      <c r="C44" s="8">
        <f>0.409*SIN(((2*PI()*'Data 1day'!A43)/365)-1.39)</f>
        <v>0.38951654653294338</v>
      </c>
      <c r="D44" s="8">
        <f>ACOS(-TAN('Data 1day'!$E$2*PI()/180)*TAN(C44))</f>
        <v>1.701302686821401</v>
      </c>
      <c r="E44" s="23">
        <f>('Data 1day'!C44+'Data 1day'!D44)/2</f>
        <v>27.9</v>
      </c>
      <c r="F44" s="8">
        <f t="shared" si="0"/>
        <v>0.21896719002536721</v>
      </c>
      <c r="G44" s="8">
        <f>'Data 1day'!E43*4.87/LN(67.8*'Data 1day'!$H$2-5.42)</f>
        <v>7.7795060291565816</v>
      </c>
      <c r="H44" s="8">
        <f>0.6108*EXP(17.27*'Data 1day'!C44/('Data 1day'!C44+237.3))</f>
        <v>5.030147795606851</v>
      </c>
      <c r="I44" s="8">
        <f>0.6108*EXP(17.27*'Data 1day'!D44/('Data 1day'!D44+237.3))</f>
        <v>2.7756312335019815</v>
      </c>
      <c r="J44" s="8">
        <f t="shared" si="1"/>
        <v>3.902889514554416</v>
      </c>
      <c r="K44" s="8">
        <f>(I44*'Data 1day'!F44+H44*'Data 1day'!G44)/200</f>
        <v>2.4627561068093802</v>
      </c>
      <c r="L44" s="8">
        <f>24*60/PI()*0.0082*B44*(D44*SIN('Data 1day'!$E$2)*SIN(C44)+COS('Data 1day'!$E$2)*COS(C44)*SIN(D44))</f>
        <v>-1.2147407601383533</v>
      </c>
      <c r="M44" s="8">
        <f>(0.75+2/100000*'Data 1day'!$E$3)*L44</f>
        <v>-0.92368887400920385</v>
      </c>
      <c r="N44" s="8">
        <f>(0.25+0.5*(1-'Data 1day'!H44/8))*L44</f>
        <v>-0.30368519003458833</v>
      </c>
      <c r="O44" s="8">
        <f t="shared" si="2"/>
        <v>-0.23383759632663301</v>
      </c>
      <c r="P44" s="8">
        <f>4.903*(10^(-9))*(0.34-0.14*SQRT(K44))*(1.35*(N44/M44)-0.35)*(('Data 1day'!C44+273.16)^4+('Data 1day'!D44+273.16)^4)/2</f>
        <v>0.45549518896838398</v>
      </c>
      <c r="Q44" s="8">
        <f t="shared" si="3"/>
        <v>-0.68933278529501696</v>
      </c>
    </row>
    <row r="45" spans="1:17" s="39" customFormat="1" ht="38.1" customHeight="1" x14ac:dyDescent="0.3">
      <c r="A45" s="38">
        <v>43657</v>
      </c>
      <c r="B45" s="8">
        <f>1+0.033*COS(2*'Data 1day'!A44*PI()/365)</f>
        <v>0.96735263126897786</v>
      </c>
      <c r="C45" s="8">
        <f>0.409*SIN(((2*PI()*'Data 1day'!A44)/365)-1.39)</f>
        <v>0.38731179373109537</v>
      </c>
      <c r="D45" s="8">
        <f>ACOS(-TAN('Data 1day'!$E$2*PI()/180)*TAN(C45))</f>
        <v>1.7004797273417107</v>
      </c>
      <c r="E45" s="23">
        <f>('Data 1day'!C45+'Data 1day'!D45)/2</f>
        <v>25.6</v>
      </c>
      <c r="F45" s="8">
        <f t="shared" si="0"/>
        <v>0.19463968475425517</v>
      </c>
      <c r="G45" s="8">
        <f>'Data 1day'!E44*4.87/LN(67.8*'Data 1day'!$H$2-5.42)</f>
        <v>5.5567900208261287</v>
      </c>
      <c r="H45" s="8">
        <f>0.6108*EXP(17.27*'Data 1day'!C45/('Data 1day'!C45+237.3))</f>
        <v>4.0992081541413299</v>
      </c>
      <c r="I45" s="8">
        <f>0.6108*EXP(17.27*'Data 1day'!D45/('Data 1day'!D45+237.3))</f>
        <v>2.6118719061836697</v>
      </c>
      <c r="J45" s="8">
        <f t="shared" si="1"/>
        <v>3.3555400301624996</v>
      </c>
      <c r="K45" s="8">
        <f>(I45*'Data 1day'!F45+H45*'Data 1day'!G45)/200</f>
        <v>2.473413138914299</v>
      </c>
      <c r="L45" s="8">
        <f>24*60/PI()*0.0082*B45*(D45*SIN('Data 1day'!$E$2)*SIN(C45)+COS('Data 1day'!$E$2)*COS(C45)*SIN(D45))</f>
        <v>-1.2007152215967636</v>
      </c>
      <c r="M45" s="8">
        <f>(0.75+2/100000*'Data 1day'!$E$3)*L45</f>
        <v>-0.91302385450217893</v>
      </c>
      <c r="N45" s="8">
        <f>(0.25+0.5*(1-'Data 1day'!H45/8))*L45</f>
        <v>-0.3001788053991909</v>
      </c>
      <c r="O45" s="8">
        <f t="shared" si="2"/>
        <v>-0.23113768015737698</v>
      </c>
      <c r="P45" s="8">
        <f>4.903*(10^(-9))*(0.34-0.14*SQRT(K45))*(1.35*(N45/M45)-0.35)*(('Data 1day'!C45+273.16)^4+('Data 1day'!D45+273.16)^4)/2</f>
        <v>0.43966092215694558</v>
      </c>
      <c r="Q45" s="8">
        <f t="shared" si="3"/>
        <v>-0.67079860231432253</v>
      </c>
    </row>
    <row r="46" spans="1:17" s="39" customFormat="1" ht="38.1" customHeight="1" x14ac:dyDescent="0.3">
      <c r="A46" s="38">
        <v>43658</v>
      </c>
      <c r="B46" s="8">
        <f>1+0.033*COS(2*'Data 1day'!A45*PI()/365)</f>
        <v>0.96744028821457528</v>
      </c>
      <c r="C46" s="8">
        <f>0.409*SIN(((2*PI()*'Data 1day'!A45)/365)-1.39)</f>
        <v>0.38499227208589176</v>
      </c>
      <c r="D46" s="8">
        <f>ACOS(-TAN('Data 1day'!$E$2*PI()/180)*TAN(C46))</f>
        <v>1.6996156197937431</v>
      </c>
      <c r="E46" s="23">
        <f>('Data 1day'!C46+'Data 1day'!D46)/2</f>
        <v>27.9</v>
      </c>
      <c r="F46" s="8">
        <f t="shared" si="0"/>
        <v>0.21896719002536721</v>
      </c>
      <c r="G46" s="8">
        <f>'Data 1day'!E45*4.87/LN(67.8*'Data 1day'!$H$2-5.42)</f>
        <v>6.6681480249913561</v>
      </c>
      <c r="H46" s="8">
        <f>0.6108*EXP(17.27*'Data 1day'!C46/('Data 1day'!C46+237.3))</f>
        <v>5.030147795606851</v>
      </c>
      <c r="I46" s="8">
        <f>0.6108*EXP(17.27*'Data 1day'!D46/('Data 1day'!D46+237.3))</f>
        <v>2.7756312335019815</v>
      </c>
      <c r="J46" s="8">
        <f t="shared" si="1"/>
        <v>3.902889514554416</v>
      </c>
      <c r="K46" s="8">
        <f>(I46*'Data 1day'!F46+H46*'Data 1day'!G46)/200</f>
        <v>2.4627561068093802</v>
      </c>
      <c r="L46" s="8">
        <f>24*60/PI()*0.0082*B46*(D46*SIN('Data 1day'!$E$2)*SIN(C46)+COS('Data 1day'!$E$2)*COS(C46)*SIN(D46))</f>
        <v>-1.1859732185368415</v>
      </c>
      <c r="M46" s="8">
        <f>(0.75+2/100000*'Data 1day'!$E$3)*L46</f>
        <v>-0.90181403537541416</v>
      </c>
      <c r="N46" s="8">
        <f>(0.25+0.5*(1-'Data 1day'!H46/8))*L46</f>
        <v>-0.29649330463421036</v>
      </c>
      <c r="O46" s="8">
        <f t="shared" si="2"/>
        <v>-0.22829984456834199</v>
      </c>
      <c r="P46" s="8">
        <f>4.903*(10^(-9))*(0.34-0.14*SQRT(K46))*(1.35*(N46/M46)-0.35)*(('Data 1day'!C46+273.16)^4+('Data 1day'!D46+273.16)^4)/2</f>
        <v>0.45549518896838426</v>
      </c>
      <c r="Q46" s="8">
        <f t="shared" si="3"/>
        <v>-0.68379503353672622</v>
      </c>
    </row>
    <row r="47" spans="1:17" s="39" customFormat="1" ht="38.1" customHeight="1" x14ac:dyDescent="0.3">
      <c r="A47" s="38">
        <v>43659</v>
      </c>
      <c r="B47" s="8">
        <f>1+0.033*COS(2*'Data 1day'!A46*PI()/365)</f>
        <v>0.96753759330547084</v>
      </c>
      <c r="C47" s="8">
        <f>0.409*SIN(((2*PI()*'Data 1day'!A46)/365)-1.39)</f>
        <v>0.3825586689216553</v>
      </c>
      <c r="D47" s="8">
        <f>ACOS(-TAN('Data 1day'!$E$2*PI()/180)*TAN(C47))</f>
        <v>1.6987108605835775</v>
      </c>
      <c r="E47" s="23">
        <f>('Data 1day'!C47+'Data 1day'!D47)/2</f>
        <v>27</v>
      </c>
      <c r="F47" s="8">
        <f t="shared" si="0"/>
        <v>0.20915998442580919</v>
      </c>
      <c r="G47" s="8">
        <f>'Data 1day'!E46*4.87/LN(67.8*'Data 1day'!$H$2-5.42)</f>
        <v>5.5567900208261287</v>
      </c>
      <c r="H47" s="8">
        <f>0.6108*EXP(17.27*'Data 1day'!C47/('Data 1day'!C47+237.3))</f>
        <v>4.6747601804976453</v>
      </c>
      <c r="I47" s="8">
        <f>0.6108*EXP(17.27*'Data 1day'!D47/('Data 1day'!D47+237.3))</f>
        <v>2.6926645530366384</v>
      </c>
      <c r="J47" s="8">
        <f t="shared" si="1"/>
        <v>3.6837123667671419</v>
      </c>
      <c r="K47" s="8">
        <f>(I47*'Data 1day'!F47+H47*'Data 1day'!G47)/200</f>
        <v>2.6792745232442159</v>
      </c>
      <c r="L47" s="8">
        <f>24*60/PI()*0.0082*B47*(D47*SIN('Data 1day'!$E$2)*SIN(C47)+COS('Data 1day'!$E$2)*COS(C47)*SIN(D47))</f>
        <v>-1.1705199093982575</v>
      </c>
      <c r="M47" s="8">
        <f>(0.75+2/100000*'Data 1day'!$E$3)*L47</f>
        <v>-0.89006333910643498</v>
      </c>
      <c r="N47" s="8">
        <f>(0.25+0.5*(1-'Data 1day'!H47/8))*L47</f>
        <v>-0.29262997734956436</v>
      </c>
      <c r="O47" s="8">
        <f t="shared" si="2"/>
        <v>-0.22532508255916456</v>
      </c>
      <c r="P47" s="8">
        <f>4.903*(10^(-9))*(0.34-0.14*SQRT(K47))*(1.35*(N47/M47)-0.35)*(('Data 1day'!C47+273.16)^4+('Data 1day'!D47+273.16)^4)/2</f>
        <v>0.41459622559465292</v>
      </c>
      <c r="Q47" s="8">
        <f t="shared" si="3"/>
        <v>-0.63992130815381754</v>
      </c>
    </row>
    <row r="48" spans="1:17" s="39" customFormat="1" ht="38.1" customHeight="1" x14ac:dyDescent="0.3">
      <c r="A48" s="38">
        <v>43660</v>
      </c>
      <c r="B48" s="8">
        <f>1+0.033*COS(2*'Data 1day'!A47*PI()/365)</f>
        <v>0.96764451770806614</v>
      </c>
      <c r="C48" s="8">
        <f>0.409*SIN(((2*PI()*'Data 1day'!A47)/365)-1.39)</f>
        <v>0.38001170536752515</v>
      </c>
      <c r="D48" s="8">
        <f>ACOS(-TAN('Data 1day'!$E$2*PI()/180)*TAN(C48))</f>
        <v>1.6977659644727967</v>
      </c>
      <c r="E48" s="23">
        <f>('Data 1day'!C48+'Data 1day'!D48)/2</f>
        <v>27.8</v>
      </c>
      <c r="F48" s="8">
        <f t="shared" si="0"/>
        <v>0.21785877242715077</v>
      </c>
      <c r="G48" s="8">
        <f>'Data 1day'!E47*4.87/LN(67.8*'Data 1day'!$H$2-5.42)</f>
        <v>3.6119135135369844</v>
      </c>
      <c r="H48" s="8">
        <f>0.6108*EXP(17.27*'Data 1day'!C48/('Data 1day'!C48+237.3))</f>
        <v>5.0584314955346112</v>
      </c>
      <c r="I48" s="8">
        <f>0.6108*EXP(17.27*'Data 1day'!D48/('Data 1day'!D48+237.3))</f>
        <v>2.7255876066054592</v>
      </c>
      <c r="J48" s="8">
        <f t="shared" si="1"/>
        <v>3.8920095510700352</v>
      </c>
      <c r="K48" s="8">
        <f>(I48*'Data 1day'!F48+H48*'Data 1day'!G48)/200</f>
        <v>2.5519489914099767</v>
      </c>
      <c r="L48" s="8">
        <f>24*60/PI()*0.0082*B48*(D48*SIN('Data 1day'!$E$2)*SIN(C48)+COS('Data 1day'!$E$2)*COS(C48)*SIN(D48))</f>
        <v>-1.1543606936192483</v>
      </c>
      <c r="M48" s="8">
        <f>(0.75+2/100000*'Data 1day'!$E$3)*L48</f>
        <v>-0.87777587142807634</v>
      </c>
      <c r="N48" s="8">
        <f>(0.25+0.5*(1-'Data 1day'!H48/8))*L48</f>
        <v>-0.36073771675601507</v>
      </c>
      <c r="O48" s="8">
        <f t="shared" si="2"/>
        <v>-0.27776804190213161</v>
      </c>
      <c r="P48" s="8">
        <f>4.903*(10^(-9))*(0.34-0.14*SQRT(K48))*(1.35*(N48/M48)-0.35)*(('Data 1day'!C48+273.16)^4+('Data 1day'!D48+273.16)^4)/2</f>
        <v>0.96033836101745285</v>
      </c>
      <c r="Q48" s="8">
        <f t="shared" si="3"/>
        <v>-1.2381064029195845</v>
      </c>
    </row>
    <row r="49" spans="1:17" s="39" customFormat="1" ht="38.1" customHeight="1" x14ac:dyDescent="0.3">
      <c r="A49" s="38">
        <v>43661</v>
      </c>
      <c r="B49" s="8">
        <f>1+0.033*COS(2*'Data 1day'!A48*PI()/365)</f>
        <v>0.96776102973835298</v>
      </c>
      <c r="C49" s="8">
        <f>0.409*SIN(((2*PI()*'Data 1day'!A48)/365)-1.39)</f>
        <v>0.37735213614377028</v>
      </c>
      <c r="D49" s="8">
        <f>ACOS(-TAN('Data 1day'!$E$2*PI()/180)*TAN(C49))</f>
        <v>1.6967814636473184</v>
      </c>
      <c r="E49" s="23">
        <f>('Data 1day'!C49+'Data 1day'!D49)/2</f>
        <v>26.6</v>
      </c>
      <c r="F49" s="8">
        <f t="shared" si="0"/>
        <v>0.20492132412027939</v>
      </c>
      <c r="G49" s="8">
        <f>'Data 1day'!E48*4.87/LN(67.8*'Data 1day'!$H$2-5.42)</f>
        <v>5.5567900208261287</v>
      </c>
      <c r="H49" s="8">
        <f>0.6108*EXP(17.27*'Data 1day'!C49/('Data 1day'!C49+237.3))</f>
        <v>4.6220689030255047</v>
      </c>
      <c r="I49" s="8">
        <f>0.6108*EXP(17.27*'Data 1day'!D49/('Data 1day'!D49+237.3))</f>
        <v>2.5959699942202965</v>
      </c>
      <c r="J49" s="8">
        <f t="shared" si="1"/>
        <v>3.6090194486229006</v>
      </c>
      <c r="K49" s="8">
        <f>(I49*'Data 1day'!F49+H49*'Data 1day'!G49)/200</f>
        <v>2.4752184552239305</v>
      </c>
      <c r="L49" s="8">
        <f>24*60/PI()*0.0082*B49*(D49*SIN('Data 1day'!$E$2)*SIN(C49)+COS('Data 1day'!$E$2)*COS(C49)*SIN(D49))</f>
        <v>-1.1375012106300399</v>
      </c>
      <c r="M49" s="8">
        <f>(0.75+2/100000*'Data 1day'!$E$3)*L49</f>
        <v>-0.86495592056308235</v>
      </c>
      <c r="N49" s="8">
        <f>(0.25+0.5*(1-'Data 1day'!H49/8))*L49</f>
        <v>-0.35546912832188748</v>
      </c>
      <c r="O49" s="8">
        <f t="shared" si="2"/>
        <v>-0.27371122880785337</v>
      </c>
      <c r="P49" s="8">
        <f>4.903*(10^(-9))*(0.34-0.14*SQRT(K49))*(1.35*(N49/M49)-0.35)*(('Data 1day'!C49+273.16)^4+('Data 1day'!D49+273.16)^4)/2</f>
        <v>0.97238279171242215</v>
      </c>
      <c r="Q49" s="8">
        <f t="shared" si="3"/>
        <v>-1.2460940205202755</v>
      </c>
    </row>
    <row r="50" spans="1:17" s="39" customFormat="1" ht="38.1" customHeight="1" x14ac:dyDescent="0.3">
      <c r="A50" s="38">
        <v>43662</v>
      </c>
      <c r="B50" s="8">
        <f>1+0.033*COS(2*'Data 1day'!A49*PI()/365)</f>
        <v>0.96788709487130231</v>
      </c>
      <c r="C50" s="8">
        <f>0.409*SIN(((2*PI()*'Data 1day'!A49)/365)-1.39)</f>
        <v>0.37458074933814994</v>
      </c>
      <c r="D50" s="8">
        <f>ACOS(-TAN('Data 1day'!$E$2*PI()/180)*TAN(C50))</f>
        <v>1.6957579067703332</v>
      </c>
      <c r="E50" s="23">
        <f>('Data 1day'!C50+'Data 1day'!D50)/2</f>
        <v>28.650000000000002</v>
      </c>
      <c r="F50" s="8">
        <f t="shared" si="0"/>
        <v>0.22743235016149788</v>
      </c>
      <c r="G50" s="8">
        <f>'Data 1day'!E49*4.87/LN(67.8*'Data 1day'!$H$2-5.42)</f>
        <v>7.7795060291565816</v>
      </c>
      <c r="H50" s="8">
        <f>0.6108*EXP(17.27*'Data 1day'!C50/('Data 1day'!C50+237.3))</f>
        <v>5.3787812129973753</v>
      </c>
      <c r="I50" s="8">
        <f>0.6108*EXP(17.27*'Data 1day'!D50/('Data 1day'!D50+237.3))</f>
        <v>2.8264752011366077</v>
      </c>
      <c r="J50" s="8">
        <f t="shared" si="1"/>
        <v>4.1026282070669913</v>
      </c>
      <c r="K50" s="8">
        <f>(I50*'Data 1day'!F50+H50*'Data 1day'!G50)/200</f>
        <v>2.4394061053112277</v>
      </c>
      <c r="L50" s="8">
        <f>24*60/PI()*0.0082*B50*(D50*SIN('Data 1day'!$E$2)*SIN(C50)+COS('Data 1day'!$E$2)*COS(C50)*SIN(D50))</f>
        <v>-1.1199473388259944</v>
      </c>
      <c r="M50" s="8">
        <f>(0.75+2/100000*'Data 1day'!$E$3)*L50</f>
        <v>-0.85160795644328613</v>
      </c>
      <c r="N50" s="8">
        <f>(0.25+0.5*(1-'Data 1day'!H50/8))*L50</f>
        <v>-0.34998354338312326</v>
      </c>
      <c r="O50" s="8">
        <f t="shared" si="2"/>
        <v>-0.26948732840500494</v>
      </c>
      <c r="P50" s="8">
        <f>4.903*(10^(-9))*(0.34-0.14*SQRT(K50))*(1.35*(N50/M50)-0.35)*(('Data 1day'!C50+273.16)^4+('Data 1day'!D50+273.16)^4)/2</f>
        <v>1.0130327303751043</v>
      </c>
      <c r="Q50" s="8">
        <f t="shared" si="3"/>
        <v>-1.2825200587801093</v>
      </c>
    </row>
    <row r="51" spans="1:17" s="39" customFormat="1" ht="38.1" customHeight="1" x14ac:dyDescent="0.3">
      <c r="A51" s="38">
        <v>43663</v>
      </c>
      <c r="B51" s="8">
        <f>1+0.033*COS(2*'Data 1day'!A50*PI()/365)</f>
        <v>0.96802267575109457</v>
      </c>
      <c r="C51" s="8">
        <f>0.409*SIN(((2*PI()*'Data 1day'!A50)/365)-1.39)</f>
        <v>0.37169836617238611</v>
      </c>
      <c r="D51" s="8">
        <f>ACOS(-TAN('Data 1day'!$E$2*PI()/180)*TAN(C51))</f>
        <v>1.6946958580226554</v>
      </c>
      <c r="E51" s="23">
        <f>('Data 1day'!C51+'Data 1day'!D51)/2</f>
        <v>28.5</v>
      </c>
      <c r="F51" s="8">
        <f t="shared" si="0"/>
        <v>0.22571768686715196</v>
      </c>
      <c r="G51" s="8">
        <f>'Data 1day'!E50*4.87/LN(67.8*'Data 1day'!$H$2-5.42)</f>
        <v>5.0011110187435168</v>
      </c>
      <c r="H51" s="8">
        <f>0.6108*EXP(17.27*'Data 1day'!C51/('Data 1day'!C51+237.3))</f>
        <v>5.2019304560289008</v>
      </c>
      <c r="I51" s="8">
        <f>0.6108*EXP(17.27*'Data 1day'!D51/('Data 1day'!D51+237.3))</f>
        <v>2.878130284758361</v>
      </c>
      <c r="J51" s="8">
        <f t="shared" si="1"/>
        <v>4.0400303703936311</v>
      </c>
      <c r="K51" s="8">
        <f>(I51*'Data 1day'!F51+H51*'Data 1day'!G51)/200</f>
        <v>2.6343566239850689</v>
      </c>
      <c r="L51" s="8">
        <f>24*60/PI()*0.0082*B51*(D51*SIN('Data 1day'!$E$2)*SIN(C51)+COS('Data 1day'!$E$2)*COS(C51)*SIN(D51))</f>
        <v>-1.1017051945194134</v>
      </c>
      <c r="M51" s="8">
        <f>(0.75+2/100000*'Data 1day'!$E$3)*L51</f>
        <v>-0.83773662991256193</v>
      </c>
      <c r="N51" s="8">
        <f>(0.25+0.5*(1-'Data 1day'!H51/8))*L51</f>
        <v>-0.27542629862985335</v>
      </c>
      <c r="O51" s="8">
        <f t="shared" si="2"/>
        <v>-0.21207824994498709</v>
      </c>
      <c r="P51" s="8">
        <f>4.903*(10^(-9))*(0.34-0.14*SQRT(K51))*(1.35*(N51/M51)-0.35)*(('Data 1day'!C51+273.16)^4+('Data 1day'!D51+273.16)^4)/2</f>
        <v>0.43041164859572911</v>
      </c>
      <c r="Q51" s="8">
        <f t="shared" si="3"/>
        <v>-0.64248989854071614</v>
      </c>
    </row>
    <row r="52" spans="1:17" s="39" customFormat="1" ht="38.1" customHeight="1" x14ac:dyDescent="0.3">
      <c r="A52" s="38">
        <v>43664</v>
      </c>
      <c r="B52" s="8">
        <f>1+0.033*COS(2*'Data 1day'!A51*PI()/365)</f>
        <v>0.96816773220218899</v>
      </c>
      <c r="C52" s="8">
        <f>0.409*SIN(((2*PI()*'Data 1day'!A51)/365)-1.39)</f>
        <v>0.36870584075881746</v>
      </c>
      <c r="D52" s="8">
        <f>ACOS(-TAN('Data 1day'!$E$2*PI()/180)*TAN(C52))</f>
        <v>1.6935958961337603</v>
      </c>
      <c r="E52" s="23">
        <f>('Data 1day'!C52+'Data 1day'!D52)/2</f>
        <v>27</v>
      </c>
      <c r="F52" s="8">
        <f t="shared" si="0"/>
        <v>0.20915998442580919</v>
      </c>
      <c r="G52" s="8">
        <f>'Data 1day'!E51*4.87/LN(67.8*'Data 1day'!$H$2-5.42)</f>
        <v>3.6119135135369844</v>
      </c>
      <c r="H52" s="8">
        <f>0.6108*EXP(17.27*'Data 1day'!C52/('Data 1day'!C52+237.3))</f>
        <v>4.6747601804976453</v>
      </c>
      <c r="I52" s="8">
        <f>0.6108*EXP(17.27*'Data 1day'!D52/('Data 1day'!D52+237.3))</f>
        <v>2.6926645530366384</v>
      </c>
      <c r="J52" s="8">
        <f t="shared" si="1"/>
        <v>3.6837123667671419</v>
      </c>
      <c r="K52" s="8">
        <f>(I52*'Data 1day'!F52+H52*'Data 1day'!G52)/200</f>
        <v>2.6792745232442159</v>
      </c>
      <c r="L52" s="8">
        <f>24*60/PI()*0.0082*B52*(D52*SIN('Data 1day'!$E$2)*SIN(C52)+COS('Data 1day'!$E$2)*COS(C52)*SIN(D52))</f>
        <v>-1.0827811308685138</v>
      </c>
      <c r="M52" s="8">
        <f>(0.75+2/100000*'Data 1day'!$E$3)*L52</f>
        <v>-0.8233467719124179</v>
      </c>
      <c r="N52" s="8">
        <f>(0.25+0.5*(1-'Data 1day'!H52/8))*L52</f>
        <v>-0.27069528271712845</v>
      </c>
      <c r="O52" s="8">
        <f t="shared" si="2"/>
        <v>-0.2084353676921889</v>
      </c>
      <c r="P52" s="8">
        <f>4.903*(10^(-9))*(0.34-0.14*SQRT(K52))*(1.35*(N52/M52)-0.35)*(('Data 1day'!C52+273.16)^4+('Data 1day'!D52+273.16)^4)/2</f>
        <v>0.41459622559465292</v>
      </c>
      <c r="Q52" s="8">
        <f t="shared" si="3"/>
        <v>-0.62303159328684177</v>
      </c>
    </row>
    <row r="53" spans="1:17" s="39" customFormat="1" ht="38.1" customHeight="1" x14ac:dyDescent="0.3">
      <c r="A53" s="38">
        <v>43665</v>
      </c>
      <c r="B53" s="8">
        <f>1+0.033*COS(2*'Data 1day'!A52*PI()/365)</f>
        <v>0.96832222124122846</v>
      </c>
      <c r="C53" s="8">
        <f>0.409*SIN(((2*PI()*'Data 1day'!A52)/365)-1.39)</f>
        <v>0.36560405984730826</v>
      </c>
      <c r="D53" s="8">
        <f>ACOS(-TAN('Data 1day'!$E$2*PI()/180)*TAN(C53))</f>
        <v>1.6924586134067425</v>
      </c>
      <c r="E53" s="23">
        <f>('Data 1day'!C53+'Data 1day'!D53)/2</f>
        <v>27.049999999999997</v>
      </c>
      <c r="F53" s="8">
        <f t="shared" si="0"/>
        <v>0.20969496361300408</v>
      </c>
      <c r="G53" s="8">
        <f>'Data 1day'!E52*4.87/LN(67.8*'Data 1day'!$H$2-5.42)</f>
        <v>3.6119135135369844</v>
      </c>
      <c r="H53" s="8">
        <f>0.6108*EXP(17.27*'Data 1day'!C53/('Data 1day'!C53+237.3))</f>
        <v>4.5959173166475438</v>
      </c>
      <c r="I53" s="8">
        <f>0.6108*EXP(17.27*'Data 1day'!D53/('Data 1day'!D53+237.3))</f>
        <v>2.7588616266004506</v>
      </c>
      <c r="J53" s="8">
        <f t="shared" si="1"/>
        <v>3.6773894716239974</v>
      </c>
      <c r="K53" s="8">
        <f>(I53*'Data 1day'!F53+H53*'Data 1day'!G53)/200</f>
        <v>2.7627035828652411</v>
      </c>
      <c r="L53" s="8">
        <f>24*60/PI()*0.0082*B53*(D53*SIN('Data 1day'!$E$2)*SIN(C53)+COS('Data 1day'!$E$2)*COS(C53)*SIN(D53))</f>
        <v>-1.0631817367816525</v>
      </c>
      <c r="M53" s="8">
        <f>(0.75+2/100000*'Data 1day'!$E$3)*L53</f>
        <v>-0.80844339264876852</v>
      </c>
      <c r="N53" s="8">
        <f>(0.25+0.5*(1-'Data 1day'!H53/8))*L53</f>
        <v>-0.26579543419541313</v>
      </c>
      <c r="O53" s="8">
        <f t="shared" si="2"/>
        <v>-0.2046624843304681</v>
      </c>
      <c r="P53" s="8">
        <f>4.903*(10^(-9))*(0.34-0.14*SQRT(K53))*(1.35*(N53/M53)-0.35)*(('Data 1day'!C53+273.16)^4+('Data 1day'!D53+273.16)^4)/2</f>
        <v>0.40153586707893557</v>
      </c>
      <c r="Q53" s="8">
        <f t="shared" si="3"/>
        <v>-0.6061983514094037</v>
      </c>
    </row>
    <row r="54" spans="1:17" s="39" customFormat="1" ht="38.1" customHeight="1" x14ac:dyDescent="0.3">
      <c r="A54" s="38">
        <v>43666</v>
      </c>
      <c r="B54" s="8">
        <f>1+0.033*COS(2*'Data 1day'!A53*PI()/365)</f>
        <v>0.96848609708977662</v>
      </c>
      <c r="C54" s="8">
        <f>0.409*SIN(((2*PI()*'Data 1day'!A53)/365)-1.39)</f>
        <v>0.36239394256248464</v>
      </c>
      <c r="D54" s="8">
        <f>ACOS(-TAN('Data 1day'!$E$2*PI()/180)*TAN(C54))</f>
        <v>1.6912846147403702</v>
      </c>
      <c r="E54" s="23">
        <f>('Data 1day'!C54+'Data 1day'!D54)/2</f>
        <v>26.6</v>
      </c>
      <c r="F54" s="8">
        <f t="shared" si="0"/>
        <v>0.20492132412027939</v>
      </c>
      <c r="G54" s="8">
        <f>'Data 1day'!E53*4.87/LN(67.8*'Data 1day'!$H$2-5.42)</f>
        <v>2.222716008330452</v>
      </c>
      <c r="H54" s="8">
        <f>0.6108*EXP(17.27*'Data 1day'!C54/('Data 1day'!C54+237.3))</f>
        <v>4.6220689030255047</v>
      </c>
      <c r="I54" s="8">
        <f>0.6108*EXP(17.27*'Data 1day'!D54/('Data 1day'!D54+237.3))</f>
        <v>2.5959699942202965</v>
      </c>
      <c r="J54" s="8">
        <f t="shared" si="1"/>
        <v>3.6090194486229006</v>
      </c>
      <c r="K54" s="8">
        <f>(I54*'Data 1day'!F54+H54*'Data 1day'!G54)/200</f>
        <v>2.4752184552239305</v>
      </c>
      <c r="L54" s="8">
        <f>24*60/PI()*0.0082*B54*(D54*SIN('Data 1day'!$E$2)*SIN(C54)+COS('Data 1day'!$E$2)*COS(C54)*SIN(D54))</f>
        <v>-1.0429138357943974</v>
      </c>
      <c r="M54" s="8">
        <f>(0.75+2/100000*'Data 1day'!$E$3)*L54</f>
        <v>-0.79303168073805974</v>
      </c>
      <c r="N54" s="8">
        <f>(0.25+0.5*(1-'Data 1day'!H54/8))*L54</f>
        <v>-0.32591057368574922</v>
      </c>
      <c r="O54" s="8">
        <f t="shared" si="2"/>
        <v>-0.25095114173802691</v>
      </c>
      <c r="P54" s="8">
        <f>4.903*(10^(-9))*(0.34-0.14*SQRT(K54))*(1.35*(N54/M54)-0.35)*(('Data 1day'!C54+273.16)^4+('Data 1day'!D54+273.16)^4)/2</f>
        <v>0.97238279171242248</v>
      </c>
      <c r="Q54" s="8">
        <f t="shared" si="3"/>
        <v>-1.2233339334504494</v>
      </c>
    </row>
    <row r="55" spans="1:17" s="39" customFormat="1" ht="38.1" customHeight="1" x14ac:dyDescent="0.3">
      <c r="A55" s="38">
        <v>43667</v>
      </c>
      <c r="B55" s="8">
        <f>1+0.033*COS(2*'Data 1day'!A54*PI()/365)</f>
        <v>0.96865931118788273</v>
      </c>
      <c r="C55" s="8">
        <f>0.409*SIN(((2*PI()*'Data 1day'!A54)/365)-1.39)</f>
        <v>0.35907644013137774</v>
      </c>
      <c r="D55" s="8">
        <f>ACOS(-TAN('Data 1day'!$E$2*PI()/180)*TAN(C55))</f>
        <v>1.6900745166513358</v>
      </c>
      <c r="E55" s="23">
        <f>('Data 1day'!C55+'Data 1day'!D55)/2</f>
        <v>29.15</v>
      </c>
      <c r="F55" s="8">
        <f t="shared" si="0"/>
        <v>0.23322710216453366</v>
      </c>
      <c r="G55" s="8">
        <f>'Data 1day'!E54*4.87/LN(67.8*'Data 1day'!$H$2-5.42)</f>
        <v>7.7795060291565816</v>
      </c>
      <c r="H55" s="8">
        <f>0.6108*EXP(17.27*'Data 1day'!C55/('Data 1day'!C55+237.3))</f>
        <v>5.6226812384961216</v>
      </c>
      <c r="I55" s="8">
        <f>0.6108*EXP(17.27*'Data 1day'!D55/('Data 1day'!D55+237.3))</f>
        <v>2.8608211296876744</v>
      </c>
      <c r="J55" s="8">
        <f t="shared" si="1"/>
        <v>4.241751184091898</v>
      </c>
      <c r="K55" s="8">
        <f>(I55*'Data 1day'!F55+H55*'Data 1day'!G55)/200</f>
        <v>2.8300038201596052</v>
      </c>
      <c r="L55" s="8">
        <f>24*60/PI()*0.0082*B55*(D55*SIN('Data 1day'!$E$2)*SIN(C55)+COS('Data 1day'!$E$2)*COS(C55)*SIN(D55))</f>
        <v>-1.02198448491658</v>
      </c>
      <c r="M55" s="8">
        <f>(0.75+2/100000*'Data 1day'!$E$3)*L55</f>
        <v>-0.77711700233056735</v>
      </c>
      <c r="N55" s="8">
        <f>(0.25+0.5*(1-'Data 1day'!H55/8))*L55</f>
        <v>-0.3832441818437175</v>
      </c>
      <c r="O55" s="8">
        <f t="shared" si="2"/>
        <v>-0.29509802001966251</v>
      </c>
      <c r="P55" s="8">
        <f>4.903*(10^(-9))*(0.34-0.14*SQRT(K55))*(1.35*(N55/M55)-0.35)*(('Data 1day'!C55+273.16)^4+('Data 1day'!D55+273.16)^4)/2</f>
        <v>1.3541352830595681</v>
      </c>
      <c r="Q55" s="8">
        <f t="shared" si="3"/>
        <v>-1.6492333030792306</v>
      </c>
    </row>
    <row r="56" spans="1:17" s="39" customFormat="1" ht="38.1" customHeight="1" x14ac:dyDescent="0.3">
      <c r="A56" s="38">
        <v>43668</v>
      </c>
      <c r="B56" s="8">
        <f>1+0.033*COS(2*'Data 1day'!A55*PI()/365)</f>
        <v>0.96884181220847143</v>
      </c>
      <c r="C56" s="8">
        <f>0.409*SIN(((2*PI()*'Data 1day'!A55)/365)-1.39)</f>
        <v>0.35565253560155563</v>
      </c>
      <c r="D56" s="8">
        <f>ACOS(-TAN('Data 1day'!$E$2*PI()/180)*TAN(C56))</f>
        <v>1.688828946299727</v>
      </c>
      <c r="E56" s="23">
        <f>('Data 1day'!C56+'Data 1day'!D56)/2</f>
        <v>28</v>
      </c>
      <c r="F56" s="8">
        <f t="shared" si="0"/>
        <v>0.22008034247018868</v>
      </c>
      <c r="G56" s="8">
        <f>'Data 1day'!E55*4.87/LN(67.8*'Data 1day'!$H$2-5.42)</f>
        <v>3.8897530145782908</v>
      </c>
      <c r="H56" s="8">
        <f>0.6108*EXP(17.27*'Data 1day'!C56/('Data 1day'!C56+237.3))</f>
        <v>5.1729513859624818</v>
      </c>
      <c r="I56" s="8">
        <f>0.6108*EXP(17.27*'Data 1day'!D56/('Data 1day'!D56+237.3))</f>
        <v>2.7255876066054592</v>
      </c>
      <c r="J56" s="8">
        <f t="shared" si="1"/>
        <v>3.9492694962839705</v>
      </c>
      <c r="K56" s="8">
        <f>(I56*'Data 1day'!F56+H56*'Data 1day'!G56)/200</f>
        <v>2.7637156560850595</v>
      </c>
      <c r="L56" s="8">
        <f>24*60/PI()*0.0082*B56*(D56*SIN('Data 1day'!$E$2)*SIN(C56)+COS('Data 1day'!$E$2)*COS(C56)*SIN(D56))</f>
        <v>-1.0004009734460171</v>
      </c>
      <c r="M56" s="8">
        <f>(0.75+2/100000*'Data 1day'!$E$3)*L56</f>
        <v>-0.76070490020835135</v>
      </c>
      <c r="N56" s="8">
        <f>(0.25+0.5*(1-'Data 1day'!H56/8))*L56</f>
        <v>-0.31262530420188034</v>
      </c>
      <c r="O56" s="8">
        <f t="shared" si="2"/>
        <v>-0.24072148423544787</v>
      </c>
      <c r="P56" s="8">
        <f>4.903*(10^(-9))*(0.34-0.14*SQRT(K56))*(1.35*(N56/M56)-0.35)*(('Data 1day'!C56+273.16)^4+('Data 1day'!D56+273.16)^4)/2</f>
        <v>0.88775522181264177</v>
      </c>
      <c r="Q56" s="8">
        <f t="shared" si="3"/>
        <v>-1.1284767060480896</v>
      </c>
    </row>
    <row r="57" spans="1:17" s="39" customFormat="1" ht="38.1" customHeight="1" x14ac:dyDescent="0.3">
      <c r="A57" s="38">
        <v>43669</v>
      </c>
      <c r="B57" s="8">
        <f>1+0.033*COS(2*'Data 1day'!A56*PI()/365)</f>
        <v>0.96903354607255143</v>
      </c>
      <c r="C57" s="8">
        <f>0.409*SIN(((2*PI()*'Data 1day'!A56)/365)-1.39)</f>
        <v>0.3521232435498246</v>
      </c>
      <c r="D57" s="8">
        <f>ACOS(-TAN('Data 1day'!$E$2*PI()/180)*TAN(C57))</f>
        <v>1.6875485405206323</v>
      </c>
      <c r="E57" s="23">
        <f>('Data 1day'!C57+'Data 1day'!D57)/2</f>
        <v>27.2</v>
      </c>
      <c r="F57" s="8">
        <f t="shared" si="0"/>
        <v>0.21130681013503458</v>
      </c>
      <c r="G57" s="8">
        <f>'Data 1day'!E56*4.87/LN(67.8*'Data 1day'!$H$2-5.42)</f>
        <v>2.7783950104130644</v>
      </c>
      <c r="H57" s="8">
        <f>0.6108*EXP(17.27*'Data 1day'!C57/('Data 1day'!C57+237.3))</f>
        <v>4.8359775257467401</v>
      </c>
      <c r="I57" s="8">
        <f>0.6108*EXP(17.27*'Data 1day'!D57/('Data 1day'!D57+237.3))</f>
        <v>2.6600893350973012</v>
      </c>
      <c r="J57" s="8">
        <f t="shared" si="1"/>
        <v>3.7480334304220206</v>
      </c>
      <c r="K57" s="8">
        <f>(I57*'Data 1day'!F57+H57*'Data 1day'!G57)/200</f>
        <v>2.6301782185016567</v>
      </c>
      <c r="L57" s="8">
        <f>24*60/PI()*0.0082*B57*(D57*SIN('Data 1day'!$E$2)*SIN(C57)+COS('Data 1day'!$E$2)*COS(C57)*SIN(D57))</f>
        <v>-0.97817082174503689</v>
      </c>
      <c r="M57" s="8">
        <f>(0.75+2/100000*'Data 1day'!$E$3)*L57</f>
        <v>-0.74380109285492602</v>
      </c>
      <c r="N57" s="8">
        <f>(0.25+0.5*(1-'Data 1day'!H57/8))*L57</f>
        <v>-0.30567838179532403</v>
      </c>
      <c r="O57" s="8">
        <f t="shared" si="2"/>
        <v>-0.2353723539823995</v>
      </c>
      <c r="P57" s="8">
        <f>4.903*(10^(-9))*(0.34-0.14*SQRT(K57))*(1.35*(N57/M57)-0.35)*(('Data 1day'!C57+273.16)^4+('Data 1day'!D57+273.16)^4)/2</f>
        <v>0.9247259664581684</v>
      </c>
      <c r="Q57" s="8">
        <f t="shared" si="3"/>
        <v>-1.1600983204405679</v>
      </c>
    </row>
    <row r="58" spans="1:17" s="39" customFormat="1" ht="38.1" customHeight="1" x14ac:dyDescent="0.3">
      <c r="A58" s="38">
        <v>43670</v>
      </c>
      <c r="B58" s="8">
        <f>1+0.033*COS(2*'Data 1day'!A57*PI()/365)</f>
        <v>0.96923445596524105</v>
      </c>
      <c r="C58" s="8">
        <f>0.409*SIN(((2*PI()*'Data 1day'!A57)/365)-1.39)</f>
        <v>0.34848960978158766</v>
      </c>
      <c r="D58" s="8">
        <f>ACOS(-TAN('Data 1day'!$E$2*PI()/180)*TAN(C58))</f>
        <v>1.6862339448646984</v>
      </c>
      <c r="E58" s="23">
        <f>('Data 1day'!C58+'Data 1day'!D58)/2</f>
        <v>24.15</v>
      </c>
      <c r="F58" s="8">
        <f t="shared" si="0"/>
        <v>0.18050503360802694</v>
      </c>
      <c r="G58" s="8">
        <f>'Data 1day'!E57*4.87/LN(67.8*'Data 1day'!$H$2-5.42)</f>
        <v>5.0011110187435168</v>
      </c>
      <c r="H58" s="8">
        <f>0.6108*EXP(17.27*'Data 1day'!C58/('Data 1day'!C58+237.3))</f>
        <v>3.6285738459938641</v>
      </c>
      <c r="I58" s="8">
        <f>0.6108*EXP(17.27*'Data 1day'!D58/('Data 1day'!D58+237.3))</f>
        <v>2.4870053972720654</v>
      </c>
      <c r="J58" s="8">
        <f t="shared" si="1"/>
        <v>3.0577896216329647</v>
      </c>
      <c r="K58" s="8">
        <f>(I58*'Data 1day'!F58+H58*'Data 1day'!G58)/200</f>
        <v>2.6558534525508311</v>
      </c>
      <c r="L58" s="8">
        <f>24*60/PI()*0.0082*B58*(D58*SIN('Data 1day'!$E$2)*SIN(C58)+COS('Data 1day'!$E$2)*COS(C58)*SIN(D58))</f>
        <v>-0.95530177997553789</v>
      </c>
      <c r="M58" s="8">
        <f>(0.75+2/100000*'Data 1day'!$E$3)*L58</f>
        <v>-0.72641147349339896</v>
      </c>
      <c r="N58" s="8">
        <f>(0.25+0.5*(1-'Data 1day'!H58/8))*L58</f>
        <v>-0.23882544499388447</v>
      </c>
      <c r="O58" s="8">
        <f t="shared" si="2"/>
        <v>-0.18389559264529104</v>
      </c>
      <c r="P58" s="8">
        <f>4.903*(10^(-9))*(0.34-0.14*SQRT(K58))*(1.35*(N58/M58)-0.35)*(('Data 1day'!C58+273.16)^4+('Data 1day'!D58+273.16)^4)/2</f>
        <v>0.40236619086741626</v>
      </c>
      <c r="Q58" s="8">
        <f t="shared" si="3"/>
        <v>-0.5862617835127073</v>
      </c>
    </row>
    <row r="59" spans="1:17" s="39" customFormat="1" ht="38.1" customHeight="1" x14ac:dyDescent="0.3">
      <c r="A59" s="38">
        <v>43671</v>
      </c>
      <c r="B59" s="8">
        <f>1+0.033*COS(2*'Data 1day'!A58*PI()/365)</f>
        <v>0.96944448235260294</v>
      </c>
      <c r="C59" s="8">
        <f>0.409*SIN(((2*PI()*'Data 1day'!A58)/365)-1.39)</f>
        <v>0.34475271102095079</v>
      </c>
      <c r="D59" s="8">
        <f>ACOS(-TAN('Data 1day'!$E$2*PI()/180)*TAN(C59))</f>
        <v>1.684885812650333</v>
      </c>
      <c r="E59" s="23">
        <f>('Data 1day'!C59+'Data 1day'!D59)/2</f>
        <v>26.35</v>
      </c>
      <c r="F59" s="8">
        <f t="shared" si="0"/>
        <v>0.20230903762868169</v>
      </c>
      <c r="G59" s="8">
        <f>'Data 1day'!E58*4.87/LN(67.8*'Data 1day'!$H$2-5.42)</f>
        <v>7.5016665281152743</v>
      </c>
      <c r="H59" s="8">
        <f>0.6108*EXP(17.27*'Data 1day'!C59/('Data 1day'!C59+237.3))</f>
        <v>4.5439995866454055</v>
      </c>
      <c r="I59" s="8">
        <f>0.6108*EXP(17.27*'Data 1day'!D59/('Data 1day'!D59+237.3))</f>
        <v>2.5644197206554633</v>
      </c>
      <c r="J59" s="8">
        <f t="shared" si="1"/>
        <v>3.5542096536504344</v>
      </c>
      <c r="K59" s="8">
        <f>(I59*'Data 1day'!F59+H59*'Data 1day'!G59)/200</f>
        <v>2.6668483167205461</v>
      </c>
      <c r="L59" s="8">
        <f>24*60/PI()*0.0082*B59*(D59*SIN('Data 1day'!$E$2)*SIN(C59)+COS('Data 1day'!$E$2)*COS(C59)*SIN(D59))</f>
        <v>-0.93180182678779988</v>
      </c>
      <c r="M59" s="8">
        <f>(0.75+2/100000*'Data 1day'!$E$3)*L59</f>
        <v>-0.70854210908944304</v>
      </c>
      <c r="N59" s="8">
        <f>(0.25+0.5*(1-'Data 1day'!H59/8))*L59</f>
        <v>-0.23295045669694997</v>
      </c>
      <c r="O59" s="8">
        <f t="shared" si="2"/>
        <v>-0.17937185165665148</v>
      </c>
      <c r="P59" s="8">
        <f>4.903*(10^(-9))*(0.34-0.14*SQRT(K59))*(1.35*(N59/M59)-0.35)*(('Data 1day'!C59+273.16)^4+('Data 1day'!D59+273.16)^4)/2</f>
        <v>0.41303160845810721</v>
      </c>
      <c r="Q59" s="8">
        <f t="shared" si="3"/>
        <v>-0.59240346011475875</v>
      </c>
    </row>
    <row r="60" spans="1:17" s="39" customFormat="1" ht="38.1" customHeight="1" x14ac:dyDescent="0.3">
      <c r="A60" s="38">
        <v>43672</v>
      </c>
      <c r="B60" s="8">
        <f>1+0.033*COS(2*'Data 1day'!A59*PI()/365)</f>
        <v>0.9696635629992858</v>
      </c>
      <c r="C60" s="8">
        <f>0.409*SIN(((2*PI()*'Data 1day'!A59)/365)-1.39)</f>
        <v>0.34091365459166534</v>
      </c>
      <c r="D60" s="8">
        <f>ACOS(-TAN('Data 1day'!$E$2*PI()/180)*TAN(C60))</f>
        <v>1.6835048040301197</v>
      </c>
      <c r="E60" s="23">
        <f>('Data 1day'!C60+'Data 1day'!D60)/2</f>
        <v>24.8</v>
      </c>
      <c r="F60" s="8">
        <f t="shared" si="0"/>
        <v>0.18673033901982353</v>
      </c>
      <c r="G60" s="8">
        <f>'Data 1day'!E59*4.87/LN(67.8*'Data 1day'!$H$2-5.42)</f>
        <v>6.6681480249913561</v>
      </c>
      <c r="H60" s="8">
        <f>0.6108*EXP(17.27*'Data 1day'!C60/('Data 1day'!C60+237.3))</f>
        <v>3.9140092986798436</v>
      </c>
      <c r="I60" s="8">
        <f>0.6108*EXP(17.27*'Data 1day'!D60/('Data 1day'!D60+237.3))</f>
        <v>2.4870053972720654</v>
      </c>
      <c r="J60" s="8">
        <f t="shared" si="1"/>
        <v>3.2005073479759547</v>
      </c>
      <c r="K60" s="8">
        <f>(I60*'Data 1day'!F60+H60*'Data 1day'!G60)/200</f>
        <v>2.3798509282132656</v>
      </c>
      <c r="L60" s="8">
        <f>24*60/PI()*0.0082*B60*(D60*SIN('Data 1day'!$E$2)*SIN(C60)+COS('Data 1day'!$E$2)*COS(C60)*SIN(D60))</f>
        <v>-0.90767916795778969</v>
      </c>
      <c r="M60" s="8">
        <f>(0.75+2/100000*'Data 1day'!$E$3)*L60</f>
        <v>-0.6901992393151033</v>
      </c>
      <c r="N60" s="8">
        <f>(0.25+0.5*(1-'Data 1day'!H60/8))*L60</f>
        <v>-0.22691979198944742</v>
      </c>
      <c r="O60" s="8">
        <f t="shared" si="2"/>
        <v>-0.17472823983187452</v>
      </c>
      <c r="P60" s="8">
        <f>4.903*(10^(-9))*(0.34-0.14*SQRT(K60))*(1.35*(N60/M60)-0.35)*(('Data 1day'!C60+273.16)^4+('Data 1day'!D60+273.16)^4)/2</f>
        <v>0.45023613446758759</v>
      </c>
      <c r="Q60" s="8">
        <f t="shared" si="3"/>
        <v>-0.62496437429946217</v>
      </c>
    </row>
    <row r="61" spans="1:17" s="39" customFormat="1" ht="38.1" customHeight="1" x14ac:dyDescent="0.3">
      <c r="A61" s="38">
        <v>43673</v>
      </c>
      <c r="B61" s="8">
        <f>1+0.033*COS(2*'Data 1day'!A60*PI()/365)</f>
        <v>0.96989163298696601</v>
      </c>
      <c r="C61" s="8">
        <f>0.409*SIN(((2*PI()*'Data 1day'!A60)/365)-1.39)</f>
        <v>0.3369735780890053</v>
      </c>
      <c r="D61" s="8">
        <f>ACOS(-TAN('Data 1day'!$E$2*PI()/180)*TAN(C61))</f>
        <v>1.682091585073882</v>
      </c>
      <c r="E61" s="23">
        <f>('Data 1day'!C61+'Data 1day'!D61)/2</f>
        <v>25.2</v>
      </c>
      <c r="F61" s="8">
        <f t="shared" si="0"/>
        <v>0.1906504674317423</v>
      </c>
      <c r="G61" s="8">
        <f>'Data 1day'!E60*4.87/LN(67.8*'Data 1day'!$H$2-5.42)</f>
        <v>7.7795060291565816</v>
      </c>
      <c r="H61" s="8">
        <f>0.6108*EXP(17.27*'Data 1day'!C61/('Data 1day'!C61+237.3))</f>
        <v>4.1228854693811812</v>
      </c>
      <c r="I61" s="8">
        <f>0.6108*EXP(17.27*'Data 1day'!D61/('Data 1day'!D61+237.3))</f>
        <v>2.4717700446226427</v>
      </c>
      <c r="J61" s="8">
        <f t="shared" si="1"/>
        <v>3.2973277570019119</v>
      </c>
      <c r="K61" s="8">
        <f>(I61*'Data 1day'!F61+H61*'Data 1day'!G61)/200</f>
        <v>2.4514528677493304</v>
      </c>
      <c r="L61" s="8">
        <f>24*60/PI()*0.0082*B61*(D61*SIN('Data 1day'!$E$2)*SIN(C61)+COS('Data 1day'!$E$2)*COS(C61)*SIN(D61))</f>
        <v>-0.88294223496729929</v>
      </c>
      <c r="M61" s="8">
        <f>(0.75+2/100000*'Data 1day'!$E$3)*L61</f>
        <v>-0.67138927546913429</v>
      </c>
      <c r="N61" s="8">
        <f>(0.25+0.5*(1-'Data 1day'!H61/8))*L61</f>
        <v>-0.275919448427281</v>
      </c>
      <c r="O61" s="8">
        <f t="shared" si="2"/>
        <v>-0.21245797528900637</v>
      </c>
      <c r="P61" s="8">
        <f>4.903*(10^(-9))*(0.34-0.14*SQRT(K61))*(1.35*(N61/M61)-0.35)*(('Data 1day'!C61+273.16)^4+('Data 1day'!D61+273.16)^4)/2</f>
        <v>0.96244873742790094</v>
      </c>
      <c r="Q61" s="8">
        <f t="shared" si="3"/>
        <v>-1.1749067127169073</v>
      </c>
    </row>
    <row r="62" spans="1:17" s="39" customFormat="1" ht="38.1" customHeight="1" x14ac:dyDescent="0.3">
      <c r="A62" s="38">
        <v>43674</v>
      </c>
      <c r="B62" s="8">
        <f>1+0.033*COS(2*'Data 1day'!A61*PI()/365)</f>
        <v>0.97012862473358386</v>
      </c>
      <c r="C62" s="8">
        <f>0.409*SIN(((2*PI()*'Data 1day'!A61)/365)-1.39)</f>
        <v>0.33293364904267192</v>
      </c>
      <c r="D62" s="8">
        <f>ACOS(-TAN('Data 1day'!$E$2*PI()/180)*TAN(C62))</f>
        <v>1.6806468268706864</v>
      </c>
      <c r="E62" s="23">
        <f>('Data 1day'!C62+'Data 1day'!D62)/2</f>
        <v>24.15</v>
      </c>
      <c r="F62" s="8">
        <f t="shared" si="0"/>
        <v>0.18050503360802694</v>
      </c>
      <c r="G62" s="8">
        <f>'Data 1day'!E61*4.87/LN(67.8*'Data 1day'!$H$2-5.42)</f>
        <v>7.5016665281152743</v>
      </c>
      <c r="H62" s="8">
        <f>0.6108*EXP(17.27*'Data 1day'!C62/('Data 1day'!C62+237.3))</f>
        <v>3.6285738459938641</v>
      </c>
      <c r="I62" s="8">
        <f>0.6108*EXP(17.27*'Data 1day'!D62/('Data 1day'!D62+237.3))</f>
        <v>2.4870053972720654</v>
      </c>
      <c r="J62" s="8">
        <f t="shared" si="1"/>
        <v>3.0577896216329647</v>
      </c>
      <c r="K62" s="8">
        <f>(I62*'Data 1day'!F62+H62*'Data 1day'!G62)/200</f>
        <v>2.6558534525508311</v>
      </c>
      <c r="L62" s="8">
        <f>24*60/PI()*0.0082*B62*(D62*SIN('Data 1day'!$E$2)*SIN(C62)+COS('Data 1day'!$E$2)*COS(C62)*SIN(D62))</f>
        <v>-0.85759968352077354</v>
      </c>
      <c r="M62" s="8">
        <f>(0.75+2/100000*'Data 1day'!$E$3)*L62</f>
        <v>-0.65211879934919614</v>
      </c>
      <c r="N62" s="8">
        <f>(0.25+0.5*(1-'Data 1day'!H62/8))*L62</f>
        <v>-0.21439992088019338</v>
      </c>
      <c r="O62" s="8">
        <f t="shared" si="2"/>
        <v>-0.16508793907774891</v>
      </c>
      <c r="P62" s="8">
        <f>4.903*(10^(-9))*(0.34-0.14*SQRT(K62))*(1.35*(N62/M62)-0.35)*(('Data 1day'!C62+273.16)^4+('Data 1day'!D62+273.16)^4)/2</f>
        <v>0.40236619086741626</v>
      </c>
      <c r="Q62" s="8">
        <f t="shared" si="3"/>
        <v>-0.5674541299451652</v>
      </c>
    </row>
    <row r="63" spans="1:17" s="39" customFormat="1" ht="38.1" customHeight="1" x14ac:dyDescent="0.3">
      <c r="A63" s="38">
        <v>43675</v>
      </c>
      <c r="B63" s="8">
        <f>1+0.033*COS(2*'Data 1day'!A62*PI()/365)</f>
        <v>0.97037446801337024</v>
      </c>
      <c r="C63" s="8">
        <f>0.409*SIN(((2*PI()*'Data 1day'!A62)/365)-1.39)</f>
        <v>0.32879506457083052</v>
      </c>
      <c r="D63" s="8">
        <f>ACOS(-TAN('Data 1day'!$E$2*PI()/180)*TAN(C63))</f>
        <v>1.679171204651934</v>
      </c>
      <c r="E63" s="23">
        <f>('Data 1day'!C63+'Data 1day'!D63)/2</f>
        <v>23.6</v>
      </c>
      <c r="F63" s="8">
        <f t="shared" si="0"/>
        <v>0.17537501030785446</v>
      </c>
      <c r="G63" s="8">
        <f>'Data 1day'!E62*4.87/LN(67.8*'Data 1day'!$H$2-5.42)</f>
        <v>7.5016665281152743</v>
      </c>
      <c r="H63" s="8">
        <f>0.6108*EXP(17.27*'Data 1day'!C63/('Data 1day'!C63+237.3))</f>
        <v>3.4620823587978249</v>
      </c>
      <c r="I63" s="8">
        <f>0.6108*EXP(17.27*'Data 1day'!D63/('Data 1day'!D63+237.3))</f>
        <v>2.4415438714941016</v>
      </c>
      <c r="J63" s="8">
        <f t="shared" si="1"/>
        <v>2.9518131151459635</v>
      </c>
      <c r="K63" s="8">
        <f>(I63*'Data 1day'!F63+H63*'Data 1day'!G63)/200</f>
        <v>2.6716815337572184</v>
      </c>
      <c r="L63" s="8">
        <f>24*60/PI()*0.0082*B63*(D63*SIN('Data 1day'!$E$2)*SIN(C63)+COS('Data 1day'!$E$2)*COS(C63)*SIN(D63))</f>
        <v>-0.83166039199232367</v>
      </c>
      <c r="M63" s="8">
        <f>(0.75+2/100000*'Data 1day'!$E$3)*L63</f>
        <v>-0.6323945620709629</v>
      </c>
      <c r="N63" s="8">
        <f>(0.25+0.5*(1-'Data 1day'!H63/8))*L63</f>
        <v>-0.20791509799808092</v>
      </c>
      <c r="O63" s="8">
        <f t="shared" si="2"/>
        <v>-0.16009462545852232</v>
      </c>
      <c r="P63" s="8">
        <f>4.903*(10^(-9))*(0.34-0.14*SQRT(K63))*(1.35*(N63/M63)-0.35)*(('Data 1day'!C63+273.16)^4+('Data 1day'!D63+273.16)^4)/2</f>
        <v>0.39693297791336263</v>
      </c>
      <c r="Q63" s="8">
        <f t="shared" si="3"/>
        <v>-0.55702760337188495</v>
      </c>
    </row>
    <row r="64" spans="1:17" s="39" customFormat="1" ht="38.1" customHeight="1" x14ac:dyDescent="0.3">
      <c r="A64" s="38">
        <v>43676</v>
      </c>
      <c r="B64" s="8">
        <f>1+0.033*COS(2*'Data 1day'!A63*PI()/365)</f>
        <v>0.97062908997765562</v>
      </c>
      <c r="C64" s="8">
        <f>0.409*SIN(((2*PI()*'Data 1day'!A63)/365)-1.39)</f>
        <v>0.32455905102537808</v>
      </c>
      <c r="D64" s="8">
        <f>ACOS(-TAN('Data 1day'!$E$2*PI()/180)*TAN(C64))</f>
        <v>1.6776653969375388</v>
      </c>
      <c r="E64" s="23">
        <f>('Data 1day'!C64+'Data 1day'!D64)/2</f>
        <v>24.05</v>
      </c>
      <c r="F64" s="8">
        <f t="shared" si="0"/>
        <v>0.17956300617095522</v>
      </c>
      <c r="G64" s="8">
        <f>'Data 1day'!E63*4.87/LN(67.8*'Data 1day'!$H$2-5.42)</f>
        <v>6.6681480249913561</v>
      </c>
      <c r="H64" s="8">
        <f>0.6108*EXP(17.27*'Data 1day'!C64/('Data 1day'!C64+237.3))</f>
        <v>3.6285738459938641</v>
      </c>
      <c r="I64" s="8">
        <f>0.6108*EXP(17.27*'Data 1day'!D64/('Data 1day'!D64+237.3))</f>
        <v>2.4566163260716172</v>
      </c>
      <c r="J64" s="8">
        <f t="shared" si="1"/>
        <v>3.0425950860327404</v>
      </c>
      <c r="K64" s="8">
        <f>(I64*'Data 1day'!F64+H64*'Data 1day'!G64)/200</f>
        <v>2.6185926405116691</v>
      </c>
      <c r="L64" s="8">
        <f>24*60/PI()*0.0082*B64*(D64*SIN('Data 1day'!$E$2)*SIN(C64)+COS('Data 1day'!$E$2)*COS(C64)*SIN(D64))</f>
        <v>-0.80513345979601181</v>
      </c>
      <c r="M64" s="8">
        <f>(0.75+2/100000*'Data 1day'!$E$3)*L64</f>
        <v>-0.61222348282888739</v>
      </c>
      <c r="N64" s="8">
        <f>(0.25+0.5*(1-'Data 1day'!H64/8))*L64</f>
        <v>-0.20128336494900295</v>
      </c>
      <c r="O64" s="8">
        <f t="shared" si="2"/>
        <v>-0.15498819101073227</v>
      </c>
      <c r="P64" s="8">
        <f>4.903*(10^(-9))*(0.34-0.14*SQRT(K64))*(1.35*(N64/M64)-0.35)*(('Data 1day'!C64+273.16)^4+('Data 1day'!D64+273.16)^4)/2</f>
        <v>0.40761333976538655</v>
      </c>
      <c r="Q64" s="8">
        <f t="shared" si="3"/>
        <v>-0.56260153077611885</v>
      </c>
    </row>
    <row r="65" spans="1:17" s="39" customFormat="1" ht="38.1" customHeight="1" x14ac:dyDescent="0.3">
      <c r="A65" s="38">
        <v>43677</v>
      </c>
      <c r="B65" s="8">
        <f>1+0.033*COS(2*'Data 1day'!A64*PI()/365)</f>
        <v>0.97089241517645686</v>
      </c>
      <c r="C65" s="8">
        <f>0.409*SIN(((2*PI()*'Data 1day'!A64)/365)-1.39)</f>
        <v>0.32022686362854907</v>
      </c>
      <c r="D65" s="8">
        <f>ACOS(-TAN('Data 1day'!$E$2*PI()/180)*TAN(C65))</f>
        <v>1.6761300847070351</v>
      </c>
      <c r="E65" s="23">
        <f>('Data 1day'!C65+'Data 1day'!D65)/2</f>
        <v>25.9</v>
      </c>
      <c r="F65" s="8">
        <f t="shared" si="0"/>
        <v>0.19767751536034411</v>
      </c>
      <c r="G65" s="8">
        <f>'Data 1day'!E64*4.87/LN(67.8*'Data 1day'!$H$2-5.42)</f>
        <v>7.2238270270739688</v>
      </c>
      <c r="H65" s="8">
        <f>0.6108*EXP(17.27*'Data 1day'!C65/('Data 1day'!C65+237.3))</f>
        <v>4.5182323834037019</v>
      </c>
      <c r="I65" s="8">
        <f>0.6108*EXP(17.27*'Data 1day'!D65/('Data 1day'!D65+237.3))</f>
        <v>2.4415438714941016</v>
      </c>
      <c r="J65" s="8">
        <f t="shared" si="1"/>
        <v>3.479888127448902</v>
      </c>
      <c r="K65" s="8">
        <f>(I65*'Data 1day'!F65+H65*'Data 1day'!G65)/200</f>
        <v>2.6328870480518898</v>
      </c>
      <c r="L65" s="8">
        <f>24*60/PI()*0.0082*B65*(D65*SIN('Data 1day'!$E$2)*SIN(C65)+COS('Data 1day'!$E$2)*COS(C65)*SIN(D65))</f>
        <v>-0.77802820567216135</v>
      </c>
      <c r="M65" s="8">
        <f>(0.75+2/100000*'Data 1day'!$E$3)*L65</f>
        <v>-0.5916126475931115</v>
      </c>
      <c r="N65" s="8">
        <f>(0.25+0.5*(1-'Data 1day'!H65/8))*L65</f>
        <v>-0.24313381427255043</v>
      </c>
      <c r="O65" s="8">
        <f t="shared" si="2"/>
        <v>-0.18721303698986383</v>
      </c>
      <c r="P65" s="8">
        <f>4.903*(10^(-9))*(0.34-0.14*SQRT(K65))*(1.35*(N65/M65)-0.35)*(('Data 1day'!C65+273.16)^4+('Data 1day'!D65+273.16)^4)/2</f>
        <v>0.90795600928196973</v>
      </c>
      <c r="Q65" s="8">
        <f t="shared" si="3"/>
        <v>-1.0951690462718335</v>
      </c>
    </row>
    <row r="66" spans="1:17" s="39" customFormat="1" ht="38.1" customHeight="1" x14ac:dyDescent="0.3">
      <c r="A66" s="38">
        <v>43678</v>
      </c>
      <c r="B66" s="8">
        <f>1+0.033*COS(2*'Data 1day'!A65*PI()/365)</f>
        <v>0.9711643655808343</v>
      </c>
      <c r="C66" s="8">
        <f>0.409*SIN(((2*PI()*'Data 1day'!A65)/365)-1.39)</f>
        <v>0.31579978610096499</v>
      </c>
      <c r="D66" s="8">
        <f>ACOS(-TAN('Data 1day'!$E$2*PI()/180)*TAN(C66))</f>
        <v>1.6745659505973065</v>
      </c>
      <c r="E66" s="23">
        <f>('Data 1day'!C66+'Data 1day'!D66)/2</f>
        <v>25.85</v>
      </c>
      <c r="F66" s="8">
        <f t="shared" si="0"/>
        <v>0.19716845660963872</v>
      </c>
      <c r="G66" s="8">
        <f>'Data 1day'!E65*4.87/LN(67.8*'Data 1day'!$H$2-5.42)</f>
        <v>6.9459875260326616</v>
      </c>
      <c r="H66" s="8">
        <f>0.6108*EXP(17.27*'Data 1day'!C66/('Data 1day'!C66+237.3))</f>
        <v>4.2674631045407558</v>
      </c>
      <c r="I66" s="8">
        <f>0.6108*EXP(17.27*'Data 1day'!D66/('Data 1day'!D66+237.3))</f>
        <v>2.5801527260359443</v>
      </c>
      <c r="J66" s="8">
        <f t="shared" si="1"/>
        <v>3.42380791528835</v>
      </c>
      <c r="K66" s="8">
        <f>(I66*'Data 1day'!F66+H66*'Data 1day'!G66)/200</f>
        <v>2.5646214036855746</v>
      </c>
      <c r="L66" s="8">
        <f>24*60/PI()*0.0082*B66*(D66*SIN('Data 1day'!$E$2)*SIN(C66)+COS('Data 1day'!$E$2)*COS(C66)*SIN(D66))</f>
        <v>-0.75035416588212622</v>
      </c>
      <c r="M66" s="8">
        <f>(0.75+2/100000*'Data 1day'!$E$3)*L66</f>
        <v>-0.57056930773676873</v>
      </c>
      <c r="N66" s="8">
        <f>(0.25+0.5*(1-'Data 1day'!H66/8))*L66</f>
        <v>-0.28138281220579731</v>
      </c>
      <c r="O66" s="8">
        <f t="shared" si="2"/>
        <v>-0.21666476539846394</v>
      </c>
      <c r="P66" s="8">
        <f>4.903*(10^(-9))*(0.34-0.14*SQRT(K66))*(1.35*(N66/M66)-0.35)*(('Data 1day'!C66+273.16)^4+('Data 1day'!D66+273.16)^4)/2</f>
        <v>1.4348275820221503</v>
      </c>
      <c r="Q66" s="8">
        <f t="shared" si="3"/>
        <v>-1.6514923474206142</v>
      </c>
    </row>
    <row r="67" spans="1:17" s="39" customFormat="1" ht="38.1" customHeight="1" x14ac:dyDescent="0.3">
      <c r="A67" s="38">
        <v>43679</v>
      </c>
      <c r="B67" s="8">
        <f>1+0.033*COS(2*'Data 1day'!A66*PI()/365)</f>
        <v>0.9714448606060142</v>
      </c>
      <c r="C67" s="8">
        <f>0.409*SIN(((2*PI()*'Data 1day'!A66)/365)-1.39)</f>
        <v>0.31127913028124182</v>
      </c>
      <c r="D67" s="8">
        <f>ACOS(-TAN('Data 1day'!$E$2*PI()/180)*TAN(C67))</f>
        <v>1.6729736781284703</v>
      </c>
      <c r="E67" s="23">
        <f>('Data 1day'!C67+'Data 1day'!D67)/2</f>
        <v>27.9</v>
      </c>
      <c r="F67" s="8">
        <f t="shared" si="0"/>
        <v>0.21896719002536721</v>
      </c>
      <c r="G67" s="8">
        <f>'Data 1day'!E66*4.87/LN(67.8*'Data 1day'!$H$2-5.42)</f>
        <v>8.6130245322804999</v>
      </c>
      <c r="H67" s="8">
        <f>0.6108*EXP(17.27*'Data 1day'!C67/('Data 1day'!C67+237.3))</f>
        <v>5.030147795606851</v>
      </c>
      <c r="I67" s="8">
        <f>0.6108*EXP(17.27*'Data 1day'!D67/('Data 1day'!D67+237.3))</f>
        <v>2.7756312335019815</v>
      </c>
      <c r="J67" s="8">
        <f t="shared" si="1"/>
        <v>3.902889514554416</v>
      </c>
      <c r="K67" s="8">
        <f>(I67*'Data 1day'!F67+H67*'Data 1day'!G67)/200</f>
        <v>2.4627561068093802</v>
      </c>
      <c r="L67" s="8">
        <f>24*60/PI()*0.0082*B67*(D67*SIN('Data 1day'!$E$2)*SIN(C67)+COS('Data 1day'!$E$2)*COS(C67)*SIN(D67))</f>
        <v>-0.72212109230370003</v>
      </c>
      <c r="M67" s="8">
        <f>(0.75+2/100000*'Data 1day'!$E$3)*L67</f>
        <v>-0.54910087858773349</v>
      </c>
      <c r="N67" s="8">
        <f>(0.25+0.5*(1-'Data 1day'!H67/8))*L67</f>
        <v>-0.18053027307592501</v>
      </c>
      <c r="O67" s="8">
        <f t="shared" si="2"/>
        <v>-0.13900831026846225</v>
      </c>
      <c r="P67" s="8">
        <f>4.903*(10^(-9))*(0.34-0.14*SQRT(K67))*(1.35*(N67/M67)-0.35)*(('Data 1day'!C67+273.16)^4+('Data 1day'!D67+273.16)^4)/2</f>
        <v>0.45549518896838426</v>
      </c>
      <c r="Q67" s="8">
        <f t="shared" si="3"/>
        <v>-0.59450349923684653</v>
      </c>
    </row>
    <row r="68" spans="1:17" s="39" customFormat="1" ht="38.1" customHeight="1" x14ac:dyDescent="0.3">
      <c r="A68" s="38">
        <v>43680</v>
      </c>
      <c r="B68" s="8">
        <f>1+0.033*COS(2*'Data 1day'!A67*PI()/365)</f>
        <v>0.97173381713526685</v>
      </c>
      <c r="C68" s="8">
        <f>0.409*SIN(((2*PI()*'Data 1day'!A67)/365)-1.39)</f>
        <v>0.30666623573726226</v>
      </c>
      <c r="D68" s="8">
        <f>ACOS(-TAN('Data 1day'!$E$2*PI()/180)*TAN(C68))</f>
        <v>1.6713539509592927</v>
      </c>
      <c r="E68" s="23">
        <f>('Data 1day'!C68+'Data 1day'!D68)/2</f>
        <v>22.950000000000003</v>
      </c>
      <c r="F68" s="8">
        <f t="shared" si="0"/>
        <v>0.16947132392254768</v>
      </c>
      <c r="G68" s="8">
        <f>'Data 1day'!E67*4.87/LN(67.8*'Data 1day'!$H$2-5.42)</f>
        <v>5.5567900208261287</v>
      </c>
      <c r="H68" s="8">
        <f>0.6108*EXP(17.27*'Data 1day'!C68/('Data 1day'!C68+237.3))</f>
        <v>3.1302352193130303</v>
      </c>
      <c r="I68" s="8">
        <f>0.6108*EXP(17.27*'Data 1day'!D68/('Data 1day'!D68+237.3))</f>
        <v>2.5023227554890153</v>
      </c>
      <c r="J68" s="8">
        <f t="shared" si="1"/>
        <v>2.8162789874010228</v>
      </c>
      <c r="K68" s="8">
        <f>(I68*'Data 1day'!F68+H68*'Data 1day'!G68)/200</f>
        <v>2.4679836074594177</v>
      </c>
      <c r="L68" s="8">
        <f>24*60/PI()*0.0082*B68*(D68*SIN('Data 1day'!$E$2)*SIN(C68)+COS('Data 1day'!$E$2)*COS(C68)*SIN(D68))</f>
        <v>-0.6933389504190578</v>
      </c>
      <c r="M68" s="8">
        <f>(0.75+2/100000*'Data 1day'!$E$3)*L68</f>
        <v>-0.52721493789865148</v>
      </c>
      <c r="N68" s="8">
        <f>(0.25+0.5*(1-'Data 1day'!H68/8))*L68</f>
        <v>-0.17333473760476445</v>
      </c>
      <c r="O68" s="8">
        <f t="shared" si="2"/>
        <v>-0.13346774795566863</v>
      </c>
      <c r="P68" s="8">
        <f>4.903*(10^(-9))*(0.34-0.14*SQRT(K68))*(1.35*(N68/M68)-0.35)*(('Data 1day'!C68+273.16)^4+('Data 1day'!D68+273.16)^4)/2</f>
        <v>0.42481145012415933</v>
      </c>
      <c r="Q68" s="8">
        <f t="shared" si="3"/>
        <v>-0.55827919807982795</v>
      </c>
    </row>
    <row r="69" spans="1:17" s="39" customFormat="1" ht="38.1" customHeight="1" x14ac:dyDescent="0.3">
      <c r="A69" s="38">
        <v>43681</v>
      </c>
      <c r="B69" s="8">
        <f>1+0.033*COS(2*'Data 1day'!A68*PI()/365)</f>
        <v>0.97203114954453662</v>
      </c>
      <c r="C69" s="8">
        <f>0.409*SIN(((2*PI()*'Data 1day'!A68)/365)-1.39)</f>
        <v>0.30196246936923454</v>
      </c>
      <c r="D69" s="8">
        <f>ACOS(-TAN('Data 1day'!$E$2*PI()/180)*TAN(C69))</f>
        <v>1.6697074521733644</v>
      </c>
      <c r="E69" s="23">
        <f>('Data 1day'!C69+'Data 1day'!D69)/2</f>
        <v>27.049999999999997</v>
      </c>
      <c r="F69" s="8">
        <f t="shared" ref="F69:F132" si="4">(4098*0.6108*EXP((17.27*E69)/(E69+237.3)))/((E69+237.3)^2)</f>
        <v>0.20969496361300408</v>
      </c>
      <c r="G69" s="8">
        <f>'Data 1day'!E68*4.87/LN(67.8*'Data 1day'!$H$2-5.42)</f>
        <v>10.002222037487034</v>
      </c>
      <c r="H69" s="8">
        <f>0.6108*EXP(17.27*'Data 1day'!C69/('Data 1day'!C69+237.3))</f>
        <v>4.8359775257467401</v>
      </c>
      <c r="I69" s="8">
        <f>0.6108*EXP(17.27*'Data 1day'!D69/('Data 1day'!D69+237.3))</f>
        <v>2.6118719061836697</v>
      </c>
      <c r="J69" s="8">
        <f t="shared" ref="J69:J132" si="5">(H69+I69)/2</f>
        <v>3.7239247159652047</v>
      </c>
      <c r="K69" s="8">
        <f>(I69*'Data 1day'!F69+H69*'Data 1day'!G69)/200</f>
        <v>2.7152134334463676</v>
      </c>
      <c r="L69" s="8">
        <f>24*60/PI()*0.0082*B69*(D69*SIN('Data 1day'!$E$2)*SIN(C69)+COS('Data 1day'!$E$2)*COS(C69)*SIN(D69))</f>
        <v>-0.6640179171870213</v>
      </c>
      <c r="M69" s="8">
        <f>(0.75+2/100000*'Data 1day'!$E$3)*L69</f>
        <v>-0.50491922422901092</v>
      </c>
      <c r="N69" s="8">
        <f>(0.25+0.5*(1-'Data 1day'!H69/8))*L69</f>
        <v>-0.20750559912094416</v>
      </c>
      <c r="O69" s="8">
        <f t="shared" ref="O69:O132" si="6">(1-0.23)*N69</f>
        <v>-0.159779311323127</v>
      </c>
      <c r="P69" s="8">
        <f>4.903*(10^(-9))*(0.34-0.14*SQRT(K69))*(1.35*(N69/M69)-0.35)*(('Data 1day'!C69+273.16)^4+('Data 1day'!D69+273.16)^4)/2</f>
        <v>0.8932233953425649</v>
      </c>
      <c r="Q69" s="8">
        <f t="shared" ref="Q69:Q132" si="7">O69-P69</f>
        <v>-1.053002706665692</v>
      </c>
    </row>
    <row r="70" spans="1:17" s="39" customFormat="1" ht="38.1" customHeight="1" x14ac:dyDescent="0.3">
      <c r="A70" s="38">
        <v>43682</v>
      </c>
      <c r="B70" s="8">
        <f>1+0.033*COS(2*'Data 1day'!A69*PI()/365)</f>
        <v>0.97233676972781347</v>
      </c>
      <c r="C70" s="8">
        <f>0.409*SIN(((2*PI()*'Data 1day'!A69)/365)-1.39)</f>
        <v>0.29716922500464871</v>
      </c>
      <c r="D70" s="8">
        <f>ACOS(-TAN('Data 1day'!$E$2*PI()/180)*TAN(C70))</f>
        <v>1.6680348635971023</v>
      </c>
      <c r="E70" s="23">
        <f>('Data 1day'!C70+'Data 1day'!D70)/2</f>
        <v>27.05</v>
      </c>
      <c r="F70" s="8">
        <f t="shared" si="4"/>
        <v>0.2096949636130041</v>
      </c>
      <c r="G70" s="8">
        <f>'Data 1day'!E69*4.87/LN(67.8*'Data 1day'!$H$2-5.42)</f>
        <v>5.0011110187435168</v>
      </c>
      <c r="H70" s="8">
        <f>0.6108*EXP(17.27*'Data 1day'!C70/('Data 1day'!C70+237.3))</f>
        <v>4.6483496796026218</v>
      </c>
      <c r="I70" s="8">
        <f>0.6108*EXP(17.27*'Data 1day'!D70/('Data 1day'!D70+237.3))</f>
        <v>2.7255876066054592</v>
      </c>
      <c r="J70" s="8">
        <f t="shared" si="5"/>
        <v>3.6869686431040405</v>
      </c>
      <c r="K70" s="8">
        <f>(I70*'Data 1day'!F70+H70*'Data 1day'!G70)/200</f>
        <v>2.7180747018552038</v>
      </c>
      <c r="L70" s="8">
        <f>24*60/PI()*0.0082*B70*(D70*SIN('Data 1day'!$E$2)*SIN(C70)+COS('Data 1day'!$E$2)*COS(C70)*SIN(D70))</f>
        <v>-0.63416837879119259</v>
      </c>
      <c r="M70" s="8">
        <f>(0.75+2/100000*'Data 1day'!$E$3)*L70</f>
        <v>-0.4822216352328228</v>
      </c>
      <c r="N70" s="8">
        <f>(0.25+0.5*(1-'Data 1day'!H70/8))*L70</f>
        <v>-0.23781314204669723</v>
      </c>
      <c r="O70" s="8">
        <f t="shared" si="6"/>
        <v>-0.18311611937595687</v>
      </c>
      <c r="P70" s="8">
        <f>4.903*(10^(-9))*(0.34-0.14*SQRT(K70))*(1.35*(N70/M70)-0.35)*(('Data 1day'!C70+273.16)^4+('Data 1day'!D70+273.16)^4)/2</f>
        <v>1.3750009632188094</v>
      </c>
      <c r="Q70" s="8">
        <f t="shared" si="7"/>
        <v>-1.5581170825947663</v>
      </c>
    </row>
    <row r="71" spans="1:17" s="39" customFormat="1" ht="38.1" customHeight="1" x14ac:dyDescent="0.3">
      <c r="A71" s="38">
        <v>43683</v>
      </c>
      <c r="B71" s="8">
        <f>1+0.033*COS(2*'Data 1day'!A70*PI()/365)</f>
        <v>0.97265058712324137</v>
      </c>
      <c r="C71" s="8">
        <f>0.409*SIN(((2*PI()*'Data 1day'!A70)/365)-1.39)</f>
        <v>0.29228792298525702</v>
      </c>
      <c r="D71" s="8">
        <f>ACOS(-TAN('Data 1day'!$E$2*PI()/180)*TAN(C71))</f>
        <v>1.6663368651505028</v>
      </c>
      <c r="E71" s="23">
        <f>('Data 1day'!C71+'Data 1day'!D71)/2</f>
        <v>27.35</v>
      </c>
      <c r="F71" s="8">
        <f t="shared" si="4"/>
        <v>0.21292906119357313</v>
      </c>
      <c r="G71" s="8">
        <f>'Data 1day'!E70*4.87/LN(67.8*'Data 1day'!$H$2-5.42)</f>
        <v>4.445432016660904</v>
      </c>
      <c r="H71" s="8">
        <f>0.6108*EXP(17.27*'Data 1day'!C71/('Data 1day'!C71+237.3))</f>
        <v>4.8907789302521092</v>
      </c>
      <c r="I71" s="8">
        <f>0.6108*EXP(17.27*'Data 1day'!D71/('Data 1day'!D71+237.3))</f>
        <v>2.6763336594163714</v>
      </c>
      <c r="J71" s="8">
        <f t="shared" si="5"/>
        <v>3.7835562948342405</v>
      </c>
      <c r="K71" s="8">
        <f>(I71*'Data 1day'!F71+H71*'Data 1day'!G71)/200</f>
        <v>2.4777871271854814</v>
      </c>
      <c r="L71" s="8">
        <f>24*60/PI()*0.0082*B71*(D71*SIN('Data 1day'!$E$2)*SIN(C71)+COS('Data 1day'!$E$2)*COS(C71)*SIN(D71))</f>
        <v>-0.60380092825550968</v>
      </c>
      <c r="M71" s="8">
        <f>(0.75+2/100000*'Data 1day'!$E$3)*L71</f>
        <v>-0.45913022584548951</v>
      </c>
      <c r="N71" s="8">
        <f>(0.25+0.5*(1-'Data 1day'!H71/8))*L71</f>
        <v>-0.2641629061117855</v>
      </c>
      <c r="O71" s="8">
        <f t="shared" si="6"/>
        <v>-0.20340543770607483</v>
      </c>
      <c r="P71" s="8">
        <f>4.903*(10^(-9))*(0.34-0.14*SQRT(K71))*(1.35*(N71/M71)-0.35)*(('Data 1day'!C71+273.16)^4+('Data 1day'!D71+273.16)^4)/2</f>
        <v>2.0447535221284352</v>
      </c>
      <c r="Q71" s="8">
        <f t="shared" si="7"/>
        <v>-2.2481589598345102</v>
      </c>
    </row>
    <row r="72" spans="1:17" s="39" customFormat="1" ht="38.1" customHeight="1" x14ac:dyDescent="0.3">
      <c r="A72" s="38">
        <v>43684</v>
      </c>
      <c r="B72" s="8">
        <f>1+0.033*COS(2*'Data 1day'!A71*PI()/365)</f>
        <v>0.97297250873995333</v>
      </c>
      <c r="C72" s="8">
        <f>0.409*SIN(((2*PI()*'Data 1day'!A71)/365)-1.39)</f>
        <v>0.28732000974619459</v>
      </c>
      <c r="D72" s="8">
        <f>ACOS(-TAN('Data 1day'!$E$2*PI()/180)*TAN(C72))</f>
        <v>1.6646141342314165</v>
      </c>
      <c r="E72" s="23">
        <f>('Data 1day'!C72+'Data 1day'!D72)/2</f>
        <v>24.799999999999997</v>
      </c>
      <c r="F72" s="8">
        <f t="shared" si="4"/>
        <v>0.18673033901982344</v>
      </c>
      <c r="G72" s="8">
        <f>'Data 1day'!E71*4.87/LN(67.8*'Data 1day'!$H$2-5.42)</f>
        <v>9.4465430354044209</v>
      </c>
      <c r="H72" s="8">
        <f>0.6108*EXP(17.27*'Data 1day'!C72/('Data 1day'!C72+237.3))</f>
        <v>3.7579771108740125</v>
      </c>
      <c r="I72" s="8">
        <f>0.6108*EXP(17.27*'Data 1day'!D72/('Data 1day'!D72+237.3))</f>
        <v>2.5959699942202965</v>
      </c>
      <c r="J72" s="8">
        <f t="shared" si="5"/>
        <v>3.1769735525471545</v>
      </c>
      <c r="K72" s="8">
        <f>(I72*'Data 1day'!F72+H72*'Data 1day'!G72)/200</f>
        <v>2.7459929724443928</v>
      </c>
      <c r="L72" s="8">
        <f>24*60/PI()*0.0082*B72*(D72*SIN('Data 1day'!$E$2)*SIN(C72)+COS('Data 1day'!$E$2)*COS(C72)*SIN(D72))</f>
        <v>-0.57292636291863552</v>
      </c>
      <c r="M72" s="8">
        <f>(0.75+2/100000*'Data 1day'!$E$3)*L72</f>
        <v>-0.43565320636333044</v>
      </c>
      <c r="N72" s="8">
        <f>(0.25+0.5*(1-'Data 1day'!H72/8))*L72</f>
        <v>-0.14323159072965888</v>
      </c>
      <c r="O72" s="8">
        <f t="shared" si="6"/>
        <v>-0.11028832486183734</v>
      </c>
      <c r="P72" s="8">
        <f>4.903*(10^(-9))*(0.34-0.14*SQRT(K72))*(1.35*(N72/M72)-0.35)*(('Data 1day'!C72+273.16)^4+('Data 1day'!D72+273.16)^4)/2</f>
        <v>0.39195319757894193</v>
      </c>
      <c r="Q72" s="8">
        <f t="shared" si="7"/>
        <v>-0.50224152244077924</v>
      </c>
    </row>
    <row r="73" spans="1:17" s="39" customFormat="1" ht="38.1" customHeight="1" x14ac:dyDescent="0.3">
      <c r="A73" s="38">
        <v>43685</v>
      </c>
      <c r="B73" s="8">
        <f>1+0.033*COS(2*'Data 1day'!A72*PI()/365)</f>
        <v>0.97330243918562676</v>
      </c>
      <c r="C73" s="8">
        <f>0.409*SIN(((2*PI()*'Data 1day'!A72)/365)-1.39)</f>
        <v>0.28226695738737068</v>
      </c>
      <c r="D73" s="8">
        <f>ACOS(-TAN('Data 1day'!$E$2*PI()/180)*TAN(C73))</f>
        <v>1.6628673451339797</v>
      </c>
      <c r="E73" s="23">
        <f>('Data 1day'!C73+'Data 1day'!D73)/2</f>
        <v>25.85</v>
      </c>
      <c r="F73" s="8">
        <f t="shared" si="4"/>
        <v>0.19716845660963872</v>
      </c>
      <c r="G73" s="8">
        <f>'Data 1day'!E72*4.87/LN(67.8*'Data 1day'!$H$2-5.42)</f>
        <v>8.6130245322804999</v>
      </c>
      <c r="H73" s="8">
        <f>0.6108*EXP(17.27*'Data 1day'!C73/('Data 1day'!C73+237.3))</f>
        <v>4.2187883965303437</v>
      </c>
      <c r="I73" s="8">
        <f>0.6108*EXP(17.27*'Data 1day'!D73/('Data 1day'!D73+237.3))</f>
        <v>2.6118719061836697</v>
      </c>
      <c r="J73" s="8">
        <f t="shared" si="5"/>
        <v>3.4153301513570069</v>
      </c>
      <c r="K73" s="8">
        <f>(I73*'Data 1day'!F73+H73*'Data 1day'!G73)/200</f>
        <v>2.5874224267213721</v>
      </c>
      <c r="L73" s="8">
        <f>24*60/PI()*0.0082*B73*(D73*SIN('Data 1day'!$E$2)*SIN(C73)+COS('Data 1day'!$E$2)*COS(C73)*SIN(D73))</f>
        <v>-0.54155568175869184</v>
      </c>
      <c r="M73" s="8">
        <f>(0.75+2/100000*'Data 1day'!$E$3)*L73</f>
        <v>-0.41179894040930926</v>
      </c>
      <c r="N73" s="8">
        <f>(0.25+0.5*(1-'Data 1day'!H73/8))*L73</f>
        <v>-0.13538892043967296</v>
      </c>
      <c r="O73" s="8">
        <f t="shared" si="6"/>
        <v>-0.10424946873854818</v>
      </c>
      <c r="P73" s="8">
        <f>4.903*(10^(-9))*(0.34-0.14*SQRT(K73))*(1.35*(N73/M73)-0.35)*(('Data 1day'!C73+273.16)^4+('Data 1day'!D73+273.16)^4)/2</f>
        <v>0.42271754678560503</v>
      </c>
      <c r="Q73" s="8">
        <f t="shared" si="7"/>
        <v>-0.52696701552415326</v>
      </c>
    </row>
    <row r="74" spans="1:17" s="39" customFormat="1" ht="38.1" customHeight="1" x14ac:dyDescent="0.3">
      <c r="A74" s="38">
        <v>43686</v>
      </c>
      <c r="B74" s="8">
        <f>1+0.033*COS(2*'Data 1day'!A73*PI()/365)</f>
        <v>0.97364028069474995</v>
      </c>
      <c r="C74" s="8">
        <f>0.409*SIN(((2*PI()*'Data 1day'!A73)/365)-1.39)</f>
        <v>0.27713026323725298</v>
      </c>
      <c r="D74" s="8">
        <f>ACOS(-TAN('Data 1day'!$E$2*PI()/180)*TAN(C74))</f>
        <v>1.6610971685016924</v>
      </c>
      <c r="E74" s="23">
        <f>('Data 1day'!C74+'Data 1day'!D74)/2</f>
        <v>26.35</v>
      </c>
      <c r="F74" s="8">
        <f t="shared" si="4"/>
        <v>0.20230903762868169</v>
      </c>
      <c r="G74" s="8">
        <f>'Data 1day'!E73*4.87/LN(67.8*'Data 1day'!$H$2-5.42)</f>
        <v>9.7243825364457273</v>
      </c>
      <c r="H74" s="8">
        <f>0.6108*EXP(17.27*'Data 1day'!C74/('Data 1day'!C74+237.3))</f>
        <v>4.6747601804976453</v>
      </c>
      <c r="I74" s="8">
        <f>0.6108*EXP(17.27*'Data 1day'!D74/('Data 1day'!D74+237.3))</f>
        <v>2.4870053972720654</v>
      </c>
      <c r="J74" s="8">
        <f t="shared" si="5"/>
        <v>3.5808827888848551</v>
      </c>
      <c r="K74" s="8">
        <f>(I74*'Data 1day'!F74+H74*'Data 1day'!G74)/200</f>
        <v>2.4947187997152502</v>
      </c>
      <c r="L74" s="8">
        <f>24*60/PI()*0.0082*B74*(D74*SIN('Data 1day'!$E$2)*SIN(C74)+COS('Data 1day'!$E$2)*COS(C74)*SIN(D74))</f>
        <v>-0.50970008255983035</v>
      </c>
      <c r="M74" s="8">
        <f>(0.75+2/100000*'Data 1day'!$E$3)*L74</f>
        <v>-0.387575942778495</v>
      </c>
      <c r="N74" s="8">
        <f>(0.25+0.5*(1-'Data 1day'!H74/8))*L74</f>
        <v>-0.31856255159989399</v>
      </c>
      <c r="O74" s="8">
        <f t="shared" si="6"/>
        <v>-0.24529316473191839</v>
      </c>
      <c r="P74" s="8">
        <f>4.903*(10^(-9))*(0.34-0.14*SQRT(K74))*(1.35*(N74/M74)-0.35)*(('Data 1day'!C74+273.16)^4+('Data 1day'!D74+273.16)^4)/2</f>
        <v>3.5695967321333057</v>
      </c>
      <c r="Q74" s="8">
        <f t="shared" si="7"/>
        <v>-3.8148898968652243</v>
      </c>
    </row>
    <row r="75" spans="1:17" s="39" customFormat="1" ht="38.1" customHeight="1" x14ac:dyDescent="0.3">
      <c r="A75" s="38">
        <v>43687</v>
      </c>
      <c r="B75" s="8">
        <f>1+0.033*COS(2*'Data 1day'!A74*PI()/365)</f>
        <v>0.97398593315759263</v>
      </c>
      <c r="C75" s="8">
        <f>0.409*SIN(((2*PI()*'Data 1day'!A74)/365)-1.39)</f>
        <v>0.2719114494091775</v>
      </c>
      <c r="D75" s="8">
        <f>ACOS(-TAN('Data 1day'!$E$2*PI()/180)*TAN(C75))</f>
        <v>1.6593042708155055</v>
      </c>
      <c r="E75" s="23">
        <f>('Data 1day'!C75+'Data 1day'!D75)/2</f>
        <v>26.4</v>
      </c>
      <c r="F75" s="8">
        <f t="shared" si="4"/>
        <v>0.20282924107339939</v>
      </c>
      <c r="G75" s="8">
        <f>'Data 1day'!E74*4.87/LN(67.8*'Data 1day'!$H$2-5.42)</f>
        <v>8.0573455301978871</v>
      </c>
      <c r="H75" s="8">
        <f>0.6108*EXP(17.27*'Data 1day'!C75/('Data 1day'!C75+237.3))</f>
        <v>4.7013009415600848</v>
      </c>
      <c r="I75" s="8">
        <f>0.6108*EXP(17.27*'Data 1day'!D75/('Data 1day'!D75+237.3))</f>
        <v>2.4870053972720654</v>
      </c>
      <c r="J75" s="8">
        <f t="shared" si="5"/>
        <v>3.5941531694160753</v>
      </c>
      <c r="K75" s="8">
        <f>(I75*'Data 1day'!F75+H75*'Data 1day'!G75)/200</f>
        <v>2.4511857328661772</v>
      </c>
      <c r="L75" s="8">
        <f>24*60/PI()*0.0082*B75*(D75*SIN('Data 1day'!$E$2)*SIN(C75)+COS('Data 1day'!$E$2)*COS(C75)*SIN(D75))</f>
        <v>-0.47737095891230241</v>
      </c>
      <c r="M75" s="8">
        <f>(0.75+2/100000*'Data 1day'!$E$3)*L75</f>
        <v>-0.36299287715691475</v>
      </c>
      <c r="N75" s="8">
        <f>(0.25+0.5*(1-'Data 1day'!H75/8))*L75</f>
        <v>-0.26852116438817009</v>
      </c>
      <c r="O75" s="8">
        <f t="shared" si="6"/>
        <v>-0.20676129657889097</v>
      </c>
      <c r="P75" s="8">
        <f>4.903*(10^(-9))*(0.34-0.14*SQRT(K75))*(1.35*(N75/M75)-0.35)*(('Data 1day'!C75+273.16)^4+('Data 1day'!D75+273.16)^4)/2</f>
        <v>3.1000317711038834</v>
      </c>
      <c r="Q75" s="8">
        <f t="shared" si="7"/>
        <v>-3.3067930676827744</v>
      </c>
    </row>
    <row r="76" spans="1:17" s="39" customFormat="1" ht="38.1" customHeight="1" x14ac:dyDescent="0.3">
      <c r="A76" s="38">
        <v>43688</v>
      </c>
      <c r="B76" s="8">
        <f>1+0.033*COS(2*'Data 1day'!A75*PI()/365)</f>
        <v>0.97433929414987031</v>
      </c>
      <c r="C76" s="8">
        <f>0.409*SIN(((2*PI()*'Data 1day'!A75)/365)-1.39)</f>
        <v>0.26661206235031204</v>
      </c>
      <c r="D76" s="8">
        <f>ACOS(-TAN('Data 1day'!$E$2*PI()/180)*TAN(C76))</f>
        <v>1.6574893139171447</v>
      </c>
      <c r="E76" s="23">
        <f>('Data 1day'!C76+'Data 1day'!D76)/2</f>
        <v>27.049999999999997</v>
      </c>
      <c r="F76" s="8">
        <f t="shared" si="4"/>
        <v>0.20969496361300408</v>
      </c>
      <c r="G76" s="8">
        <f>'Data 1day'!E75*4.87/LN(67.8*'Data 1day'!$H$2-5.42)</f>
        <v>7.2238270270739688</v>
      </c>
      <c r="H76" s="8">
        <f>0.6108*EXP(17.27*'Data 1day'!C76/('Data 1day'!C76+237.3))</f>
        <v>4.8359775257467401</v>
      </c>
      <c r="I76" s="8">
        <f>0.6108*EXP(17.27*'Data 1day'!D76/('Data 1day'!D76+237.3))</f>
        <v>2.6118719061836697</v>
      </c>
      <c r="J76" s="8">
        <f t="shared" si="5"/>
        <v>3.7239247159652047</v>
      </c>
      <c r="K76" s="8">
        <f>(I76*'Data 1day'!F76+H76*'Data 1day'!G76)/200</f>
        <v>2.7152134334463676</v>
      </c>
      <c r="L76" s="8">
        <f>24*60/PI()*0.0082*B76*(D76*SIN('Data 1day'!$E$2)*SIN(C76)+COS('Data 1day'!$E$2)*COS(C76)*SIN(D76))</f>
        <v>-0.4445798970378157</v>
      </c>
      <c r="M76" s="8">
        <f>(0.75+2/100000*'Data 1day'!$E$3)*L76</f>
        <v>-0.33805855370755505</v>
      </c>
      <c r="N76" s="8">
        <f>(0.25+0.5*(1-'Data 1day'!H76/8))*L76</f>
        <v>-0.13893121782431742</v>
      </c>
      <c r="O76" s="8">
        <f t="shared" si="6"/>
        <v>-0.10697703772472442</v>
      </c>
      <c r="P76" s="8">
        <f>4.903*(10^(-9))*(0.34-0.14*SQRT(K76))*(1.35*(N76/M76)-0.35)*(('Data 1day'!C76+273.16)^4+('Data 1day'!D76+273.16)^4)/2</f>
        <v>0.89322339534256456</v>
      </c>
      <c r="Q76" s="8">
        <f t="shared" si="7"/>
        <v>-1.0002004330672889</v>
      </c>
    </row>
    <row r="77" spans="1:17" s="39" customFormat="1" ht="38.1" customHeight="1" x14ac:dyDescent="0.3">
      <c r="A77" s="38">
        <v>43689</v>
      </c>
      <c r="B77" s="8">
        <f>1+0.033*COS(2*'Data 1day'!A76*PI()/365)</f>
        <v>0.97470025896309476</v>
      </c>
      <c r="C77" s="8">
        <f>0.409*SIN(((2*PI()*'Data 1day'!A76)/365)-1.39)</f>
        <v>0.26123367238341294</v>
      </c>
      <c r="D77" s="8">
        <f>ACOS(-TAN('Data 1day'!$E$2*PI()/180)*TAN(C77))</f>
        <v>1.6556529545677905</v>
      </c>
      <c r="E77" s="23">
        <f>('Data 1day'!C77+'Data 1day'!D77)/2</f>
        <v>25.55</v>
      </c>
      <c r="F77" s="8">
        <f t="shared" si="4"/>
        <v>0.19413722151601151</v>
      </c>
      <c r="G77" s="8">
        <f>'Data 1day'!E76*4.87/LN(67.8*'Data 1day'!$H$2-5.42)</f>
        <v>5.0011110187435168</v>
      </c>
      <c r="H77" s="8">
        <f>0.6108*EXP(17.27*'Data 1day'!C77/('Data 1day'!C77+237.3))</f>
        <v>4.0288844232591545</v>
      </c>
      <c r="I77" s="8">
        <f>0.6108*EXP(17.27*'Data 1day'!D77/('Data 1day'!D77+237.3))</f>
        <v>2.6439311922105757</v>
      </c>
      <c r="J77" s="8">
        <f t="shared" si="5"/>
        <v>3.3364078077348651</v>
      </c>
      <c r="K77" s="8">
        <f>(I77*'Data 1day'!F77+H77*'Data 1day'!G77)/200</f>
        <v>2.7585786059095967</v>
      </c>
      <c r="L77" s="8">
        <f>24*60/PI()*0.0082*B77*(D77*SIN('Data 1day'!$E$2)*SIN(C77)+COS('Data 1day'!$E$2)*COS(C77)*SIN(D77))</f>
        <v>-0.41133867243224886</v>
      </c>
      <c r="M77" s="8">
        <f>(0.75+2/100000*'Data 1day'!$E$3)*L77</f>
        <v>-0.31278192651748205</v>
      </c>
      <c r="N77" s="8">
        <f>(0.25+0.5*(1-'Data 1day'!H77/8))*L77</f>
        <v>-0.10283466810806222</v>
      </c>
      <c r="O77" s="8">
        <f t="shared" si="6"/>
        <v>-7.9182694443207913E-2</v>
      </c>
      <c r="P77" s="8">
        <f>4.903*(10^(-9))*(0.34-0.14*SQRT(K77))*(1.35*(N77/M77)-0.35)*(('Data 1day'!C77+273.16)^4+('Data 1day'!D77+273.16)^4)/2</f>
        <v>0.39404581137053218</v>
      </c>
      <c r="Q77" s="8">
        <f t="shared" si="7"/>
        <v>-0.4732285058137401</v>
      </c>
    </row>
    <row r="78" spans="1:17" s="39" customFormat="1" ht="38.1" customHeight="1" x14ac:dyDescent="0.3">
      <c r="A78" s="38">
        <v>43690</v>
      </c>
      <c r="B78" s="8">
        <f>1+0.033*COS(2*'Data 1day'!A77*PI()/365)</f>
        <v>0.97506872063560157</v>
      </c>
      <c r="C78" s="8">
        <f>0.409*SIN(((2*PI()*'Data 1day'!A77)/365)-1.39)</f>
        <v>0.25577787324150192</v>
      </c>
      <c r="D78" s="8">
        <f>ACOS(-TAN('Data 1day'!$E$2*PI()/180)*TAN(C78))</f>
        <v>1.6537958440420959</v>
      </c>
      <c r="E78" s="23">
        <f>('Data 1day'!C78+'Data 1day'!D78)/2</f>
        <v>23.95</v>
      </c>
      <c r="F78" s="8">
        <f t="shared" si="4"/>
        <v>0.17862512717511997</v>
      </c>
      <c r="G78" s="8">
        <f>'Data 1day'!E77*4.87/LN(67.8*'Data 1day'!$H$2-5.42)</f>
        <v>4.1675925156195976</v>
      </c>
      <c r="H78" s="8">
        <f>0.6108*EXP(17.27*'Data 1day'!C78/('Data 1day'!C78+237.3))</f>
        <v>3.3614398286025637</v>
      </c>
      <c r="I78" s="8">
        <f>0.6108*EXP(17.27*'Data 1day'!D78/('Data 1day'!D78+237.3))</f>
        <v>2.6278588442730206</v>
      </c>
      <c r="J78" s="8">
        <f t="shared" si="5"/>
        <v>2.9946493364377922</v>
      </c>
      <c r="K78" s="8">
        <f>(I78*'Data 1day'!F78+H78*'Data 1day'!G78)/200</f>
        <v>2.6261819791602572</v>
      </c>
      <c r="L78" s="8">
        <f>24*60/PI()*0.0082*B78*(D78*SIN('Data 1day'!$E$2)*SIN(C78)+COS('Data 1day'!$E$2)*COS(C78)*SIN(D78))</f>
        <v>-0.37765924631796327</v>
      </c>
      <c r="M78" s="8">
        <f>(0.75+2/100000*'Data 1day'!$E$3)*L78</f>
        <v>-0.28717209090017926</v>
      </c>
      <c r="N78" s="8">
        <f>(0.25+0.5*(1-'Data 1day'!H78/8))*L78</f>
        <v>-9.4414811579490818E-2</v>
      </c>
      <c r="O78" s="8">
        <f t="shared" si="6"/>
        <v>-7.2699404916207938E-2</v>
      </c>
      <c r="P78" s="8">
        <f>4.903*(10^(-9))*(0.34-0.14*SQRT(K78))*(1.35*(N78/M78)-0.35)*(('Data 1day'!C78+273.16)^4+('Data 1day'!D78+273.16)^4)/2</f>
        <v>0.4057127985704308</v>
      </c>
      <c r="Q78" s="8">
        <f t="shared" si="7"/>
        <v>-0.47841220348663871</v>
      </c>
    </row>
    <row r="79" spans="1:17" s="39" customFormat="1" ht="38.1" customHeight="1" x14ac:dyDescent="0.3">
      <c r="A79" s="38">
        <v>43691</v>
      </c>
      <c r="B79" s="8">
        <f>1+0.033*COS(2*'Data 1day'!A78*PI()/365)</f>
        <v>0.97544456998424511</v>
      </c>
      <c r="C79" s="8">
        <f>0.409*SIN(((2*PI()*'Data 1day'!A78)/365)-1.39)</f>
        <v>0.25024628159561113</v>
      </c>
      <c r="D79" s="8">
        <f>ACOS(-TAN('Data 1day'!$E$2*PI()/180)*TAN(C79))</f>
        <v>1.651918627757442</v>
      </c>
      <c r="E79" s="23">
        <f>('Data 1day'!C79+'Data 1day'!D79)/2</f>
        <v>25.55</v>
      </c>
      <c r="F79" s="8">
        <f t="shared" si="4"/>
        <v>0.19413722151601151</v>
      </c>
      <c r="G79" s="8">
        <f>'Data 1day'!E78*4.87/LN(67.8*'Data 1day'!$H$2-5.42)</f>
        <v>5.2789505197848232</v>
      </c>
      <c r="H79" s="8">
        <f>0.6108*EXP(17.27*'Data 1day'!C79/('Data 1day'!C79+237.3))</f>
        <v>4.0288844232591545</v>
      </c>
      <c r="I79" s="8">
        <f>0.6108*EXP(17.27*'Data 1day'!D79/('Data 1day'!D79+237.3))</f>
        <v>2.6439311922105757</v>
      </c>
      <c r="J79" s="8">
        <f t="shared" si="5"/>
        <v>3.3364078077348651</v>
      </c>
      <c r="K79" s="8">
        <f>(I79*'Data 1day'!F79+H79*'Data 1day'!G79)/200</f>
        <v>2.7585786059095967</v>
      </c>
      <c r="L79" s="8">
        <f>24*60/PI()*0.0082*B79*(D79*SIN('Data 1day'!$E$2)*SIN(C79)+COS('Data 1day'!$E$2)*COS(C79)*SIN(D79))</f>
        <v>-0.34355376189841991</v>
      </c>
      <c r="M79" s="8">
        <f>(0.75+2/100000*'Data 1day'!$E$3)*L79</f>
        <v>-0.26123828054755849</v>
      </c>
      <c r="N79" s="8">
        <f>(0.25+0.5*(1-'Data 1day'!H79/8))*L79</f>
        <v>-8.5888440474604977E-2</v>
      </c>
      <c r="O79" s="8">
        <f t="shared" si="6"/>
        <v>-6.6134099165445839E-2</v>
      </c>
      <c r="P79" s="8">
        <f>4.903*(10^(-9))*(0.34-0.14*SQRT(K79))*(1.35*(N79/M79)-0.35)*(('Data 1day'!C79+273.16)^4+('Data 1day'!D79+273.16)^4)/2</f>
        <v>0.39404581137053241</v>
      </c>
      <c r="Q79" s="8">
        <f t="shared" si="7"/>
        <v>-0.46017991053597823</v>
      </c>
    </row>
    <row r="80" spans="1:17" s="39" customFormat="1" ht="38.1" customHeight="1" x14ac:dyDescent="0.3">
      <c r="A80" s="38">
        <v>43692</v>
      </c>
      <c r="B80" s="8">
        <f>1+0.033*COS(2*'Data 1day'!A79*PI()/365)</f>
        <v>0.97582769563675187</v>
      </c>
      <c r="C80" s="8">
        <f>0.409*SIN(((2*PI()*'Data 1day'!A79)/365)-1.39)</f>
        <v>0.24464053657572624</v>
      </c>
      <c r="D80" s="8">
        <f>ACOS(-TAN('Data 1day'!$E$2*PI()/180)*TAN(C80))</f>
        <v>1.6500219449382016</v>
      </c>
      <c r="E80" s="23">
        <f>('Data 1day'!C80+'Data 1day'!D80)/2</f>
        <v>27.049999999999997</v>
      </c>
      <c r="F80" s="8">
        <f t="shared" si="4"/>
        <v>0.20969496361300408</v>
      </c>
      <c r="G80" s="8">
        <f>'Data 1day'!E79*4.87/LN(67.8*'Data 1day'!$H$2-5.42)</f>
        <v>4.1675925156195976</v>
      </c>
      <c r="H80" s="8">
        <f>0.6108*EXP(17.27*'Data 1day'!C80/('Data 1day'!C80+237.3))</f>
        <v>4.8359775257467401</v>
      </c>
      <c r="I80" s="8">
        <f>0.6108*EXP(17.27*'Data 1day'!D80/('Data 1day'!D80+237.3))</f>
        <v>2.6118719061836697</v>
      </c>
      <c r="J80" s="8">
        <f t="shared" si="5"/>
        <v>3.7239247159652047</v>
      </c>
      <c r="K80" s="8">
        <f>(I80*'Data 1day'!F80+H80*'Data 1day'!G80)/200</f>
        <v>2.7152134334463676</v>
      </c>
      <c r="L80" s="8">
        <f>24*60/PI()*0.0082*B80*(D80*SIN('Data 1day'!$E$2)*SIN(C80)+COS('Data 1day'!$E$2)*COS(C80)*SIN(D80))</f>
        <v>-0.30903454040803896</v>
      </c>
      <c r="M80" s="8">
        <f>(0.75+2/100000*'Data 1day'!$E$3)*L80</f>
        <v>-0.23498986452627282</v>
      </c>
      <c r="N80" s="8">
        <f>(0.25+0.5*(1-'Data 1day'!H80/8))*L80</f>
        <v>-9.6573293877512179E-2</v>
      </c>
      <c r="O80" s="8">
        <f t="shared" si="6"/>
        <v>-7.4361436285684382E-2</v>
      </c>
      <c r="P80" s="8">
        <f>4.903*(10^(-9))*(0.34-0.14*SQRT(K80))*(1.35*(N80/M80)-0.35)*(('Data 1day'!C80+273.16)^4+('Data 1day'!D80+273.16)^4)/2</f>
        <v>0.89322339534256456</v>
      </c>
      <c r="Q80" s="8">
        <f t="shared" si="7"/>
        <v>-0.96758483162824893</v>
      </c>
    </row>
    <row r="81" spans="1:17" s="39" customFormat="1" ht="38.1" customHeight="1" x14ac:dyDescent="0.3">
      <c r="A81" s="38">
        <v>43693</v>
      </c>
      <c r="B81" s="8">
        <f>1+0.033*COS(2*'Data 1day'!A80*PI()/365)</f>
        <v>0.9762179840647226</v>
      </c>
      <c r="C81" s="8">
        <f>0.409*SIN(((2*PI()*'Data 1day'!A80)/365)-1.39)</f>
        <v>0.23896229928507901</v>
      </c>
      <c r="D81" s="8">
        <f>ACOS(-TAN('Data 1day'!$E$2*PI()/180)*TAN(C81))</f>
        <v>1.6481064283147087</v>
      </c>
      <c r="E81" s="23">
        <f>('Data 1day'!C81+'Data 1day'!D81)/2</f>
        <v>27.1</v>
      </c>
      <c r="F81" s="8">
        <f t="shared" si="4"/>
        <v>0.21023109299087567</v>
      </c>
      <c r="G81" s="8">
        <f>'Data 1day'!E80*4.87/LN(67.8*'Data 1day'!$H$2-5.42)</f>
        <v>5.0011110187435168</v>
      </c>
      <c r="H81" s="8">
        <f>0.6108*EXP(17.27*'Data 1day'!C81/('Data 1day'!C81+237.3))</f>
        <v>4.8633111980528723</v>
      </c>
      <c r="I81" s="8">
        <f>0.6108*EXP(17.27*'Data 1day'!D81/('Data 1day'!D81+237.3))</f>
        <v>2.6118719061836697</v>
      </c>
      <c r="J81" s="8">
        <f t="shared" si="5"/>
        <v>3.7375915521182712</v>
      </c>
      <c r="K81" s="8">
        <f>(I81*'Data 1day'!F81+H81*'Data 1day'!G81)/200</f>
        <v>2.7267386299615173</v>
      </c>
      <c r="L81" s="8">
        <f>24*60/PI()*0.0082*B81*(D81*SIN('Data 1day'!$E$2)*SIN(C81)+COS('Data 1day'!$E$2)*COS(C81)*SIN(D81))</f>
        <v>-0.27411407695081352</v>
      </c>
      <c r="M81" s="8">
        <f>(0.75+2/100000*'Data 1day'!$E$3)*L81</f>
        <v>-0.20843634411339859</v>
      </c>
      <c r="N81" s="8">
        <f>(0.25+0.5*(1-'Data 1day'!H81/8))*L81</f>
        <v>-6.8528519237703381E-2</v>
      </c>
      <c r="O81" s="8">
        <f t="shared" si="6"/>
        <v>-5.2766959813031603E-2</v>
      </c>
      <c r="P81" s="8">
        <f>4.903*(10^(-9))*(0.34-0.14*SQRT(K81))*(1.35*(N81/M81)-0.35)*(('Data 1day'!C81+273.16)^4+('Data 1day'!D81+273.16)^4)/2</f>
        <v>0.40774198133347239</v>
      </c>
      <c r="Q81" s="8">
        <f t="shared" si="7"/>
        <v>-0.46050894114650398</v>
      </c>
    </row>
    <row r="82" spans="1:17" s="39" customFormat="1" ht="38.1" customHeight="1" x14ac:dyDescent="0.3">
      <c r="A82" s="38">
        <v>43694</v>
      </c>
      <c r="B82" s="8">
        <f>1+0.033*COS(2*'Data 1day'!A81*PI()/365)</f>
        <v>0.97661531961727277</v>
      </c>
      <c r="C82" s="8">
        <f>0.409*SIN(((2*PI()*'Data 1day'!A81)/365)-1.39)</f>
        <v>0.23321325230792456</v>
      </c>
      <c r="D82" s="8">
        <f>ACOS(-TAN('Data 1day'!$E$2*PI()/180)*TAN(C82))</f>
        <v>1.6461727038565237</v>
      </c>
      <c r="E82" s="23">
        <f>('Data 1day'!C82+'Data 1day'!D82)/2</f>
        <v>25.55</v>
      </c>
      <c r="F82" s="8">
        <f t="shared" si="4"/>
        <v>0.19413722151601151</v>
      </c>
      <c r="G82" s="8">
        <f>'Data 1day'!E81*4.87/LN(67.8*'Data 1day'!$H$2-5.42)</f>
        <v>4.7232715177022104</v>
      </c>
      <c r="H82" s="8">
        <f>0.6108*EXP(17.27*'Data 1day'!C82/('Data 1day'!C82+237.3))</f>
        <v>4.0288844232591545</v>
      </c>
      <c r="I82" s="8">
        <f>0.6108*EXP(17.27*'Data 1day'!D82/('Data 1day'!D82+237.3))</f>
        <v>2.6439311922105757</v>
      </c>
      <c r="J82" s="8">
        <f t="shared" si="5"/>
        <v>3.3364078077348651</v>
      </c>
      <c r="K82" s="8">
        <f>(I82*'Data 1day'!F82+H82*'Data 1day'!G82)/200</f>
        <v>2.7585786059095967</v>
      </c>
      <c r="L82" s="8">
        <f>24*60/PI()*0.0082*B82*(D82*SIN('Data 1day'!$E$2)*SIN(C82)+COS('Data 1day'!$E$2)*COS(C82)*SIN(D82))</f>
        <v>-0.23880503612153747</v>
      </c>
      <c r="M82" s="8">
        <f>(0.75+2/100000*'Data 1day'!$E$3)*L82</f>
        <v>-0.18158734946681709</v>
      </c>
      <c r="N82" s="8">
        <f>(0.25+0.5*(1-'Data 1day'!H82/8))*L82</f>
        <v>-5.9701259030384368E-2</v>
      </c>
      <c r="O82" s="8">
        <f t="shared" si="6"/>
        <v>-4.5969969453395966E-2</v>
      </c>
      <c r="P82" s="8">
        <f>4.903*(10^(-9))*(0.34-0.14*SQRT(K82))*(1.35*(N82/M82)-0.35)*(('Data 1day'!C82+273.16)^4+('Data 1day'!D82+273.16)^4)/2</f>
        <v>0.39404581137053218</v>
      </c>
      <c r="Q82" s="8">
        <f t="shared" si="7"/>
        <v>-0.44001578082392817</v>
      </c>
    </row>
    <row r="83" spans="1:17" s="39" customFormat="1" ht="38.1" customHeight="1" x14ac:dyDescent="0.3">
      <c r="A83" s="38">
        <v>43695</v>
      </c>
      <c r="B83" s="8">
        <f>1+0.033*COS(2*'Data 1day'!A82*PI()/365)</f>
        <v>0.97701958455530324</v>
      </c>
      <c r="C83" s="8">
        <f>0.409*SIN(((2*PI()*'Data 1day'!A82)/365)-1.39)</f>
        <v>0.22739509921095732</v>
      </c>
      <c r="D83" s="8">
        <f>ACOS(-TAN('Data 1day'!$E$2*PI()/180)*TAN(C83))</f>
        <v>1.6442213905395171</v>
      </c>
      <c r="E83" s="23">
        <f>('Data 1day'!C83+'Data 1day'!D83)/2</f>
        <v>26.35</v>
      </c>
      <c r="F83" s="8">
        <f t="shared" si="4"/>
        <v>0.20230903762868169</v>
      </c>
      <c r="G83" s="8">
        <f>'Data 1day'!E82*4.87/LN(67.8*'Data 1day'!$H$2-5.42)</f>
        <v>4.1675925156195976</v>
      </c>
      <c r="H83" s="8">
        <f>0.6108*EXP(17.27*'Data 1day'!C83/('Data 1day'!C83+237.3))</f>
        <v>4.6747601804976453</v>
      </c>
      <c r="I83" s="8">
        <f>0.6108*EXP(17.27*'Data 1day'!D83/('Data 1day'!D83+237.3))</f>
        <v>2.4870053972720654</v>
      </c>
      <c r="J83" s="8">
        <f t="shared" si="5"/>
        <v>3.5808827888848551</v>
      </c>
      <c r="K83" s="8">
        <f>(I83*'Data 1day'!F83+H83*'Data 1day'!G83)/200</f>
        <v>2.4947187997152502</v>
      </c>
      <c r="L83" s="8">
        <f>24*60/PI()*0.0082*B83*(D83*SIN('Data 1day'!$E$2)*SIN(C83)+COS('Data 1day'!$E$2)*COS(C83)*SIN(D83))</f>
        <v>-0.20312024740414777</v>
      </c>
      <c r="M83" s="8">
        <f>(0.75+2/100000*'Data 1day'!$E$3)*L83</f>
        <v>-0.15445263612611396</v>
      </c>
      <c r="N83" s="8">
        <f>(0.25+0.5*(1-'Data 1day'!H83/8))*L83</f>
        <v>-0.12695015462759235</v>
      </c>
      <c r="O83" s="8">
        <f t="shared" si="6"/>
        <v>-9.7751619063246115E-2</v>
      </c>
      <c r="P83" s="8">
        <f>4.903*(10^(-9))*(0.34-0.14*SQRT(K83))*(1.35*(N83/M83)-0.35)*(('Data 1day'!C83+273.16)^4+('Data 1day'!D83+273.16)^4)/2</f>
        <v>3.5695967321333044</v>
      </c>
      <c r="Q83" s="8">
        <f t="shared" si="7"/>
        <v>-3.6673483511965506</v>
      </c>
    </row>
    <row r="84" spans="1:17" s="39" customFormat="1" ht="38.1" customHeight="1" x14ac:dyDescent="0.3">
      <c r="A84" s="38">
        <v>43696</v>
      </c>
      <c r="B84" s="8">
        <f>1+0.033*COS(2*'Data 1day'!A83*PI()/365)</f>
        <v>0.97743065908638782</v>
      </c>
      <c r="C84" s="8">
        <f>0.409*SIN(((2*PI()*'Data 1day'!A83)/365)-1.39)</f>
        <v>0.22150956403850508</v>
      </c>
      <c r="D84" s="8">
        <f>ACOS(-TAN('Data 1day'!$E$2*PI()/180)*TAN(C84))</f>
        <v>1.6422531001462064</v>
      </c>
      <c r="E84" s="23">
        <f>('Data 1day'!C84+'Data 1day'!D84)/2</f>
        <v>27.6</v>
      </c>
      <c r="F84" s="8">
        <f t="shared" si="4"/>
        <v>0.2156560781610482</v>
      </c>
      <c r="G84" s="8">
        <f>'Data 1day'!E83*4.87/LN(67.8*'Data 1day'!$H$2-5.42)</f>
        <v>8.0573455301978871</v>
      </c>
      <c r="H84" s="8">
        <f>0.6108*EXP(17.27*'Data 1day'!C84/('Data 1day'!C84+237.3))</f>
        <v>4.7547753962618131</v>
      </c>
      <c r="I84" s="8">
        <f>0.6108*EXP(17.27*'Data 1day'!D84/('Data 1day'!D84+237.3))</f>
        <v>2.8436029029276386</v>
      </c>
      <c r="J84" s="8">
        <f t="shared" si="5"/>
        <v>3.7991891495947261</v>
      </c>
      <c r="K84" s="8">
        <f>(I84*'Data 1day'!F84+H84*'Data 1day'!G84)/200</f>
        <v>2.8154137593100028</v>
      </c>
      <c r="L84" s="8">
        <f>24*60/PI()*0.0082*B84*(D84*SIN('Data 1day'!$E$2)*SIN(C84)+COS('Data 1day'!$E$2)*COS(C84)*SIN(D84))</f>
        <v>-0.16707270034215307</v>
      </c>
      <c r="M84" s="8">
        <f>(0.75+2/100000*'Data 1day'!$E$3)*L84</f>
        <v>-0.1270420813401732</v>
      </c>
      <c r="N84" s="8">
        <f>(0.25+0.5*(1-'Data 1day'!H84/8))*L84</f>
        <v>-4.1768175085538269E-2</v>
      </c>
      <c r="O84" s="8">
        <f t="shared" si="6"/>
        <v>-3.2161494815864465E-2</v>
      </c>
      <c r="P84" s="8">
        <f>4.903*(10^(-9))*(0.34-0.14*SQRT(K84))*(1.35*(N84/M84)-0.35)*(('Data 1day'!C84+273.16)^4+('Data 1day'!D84+273.16)^4)/2</f>
        <v>0.39616759502668103</v>
      </c>
      <c r="Q84" s="8">
        <f t="shared" si="7"/>
        <v>-0.42832908984254547</v>
      </c>
    </row>
    <row r="85" spans="1:17" s="39" customFormat="1" ht="38.1" customHeight="1" x14ac:dyDescent="0.3">
      <c r="A85" s="38">
        <v>43697</v>
      </c>
      <c r="B85" s="8">
        <f>1+0.033*COS(2*'Data 1day'!A84*PI()/365)</f>
        <v>0.97784842140027151</v>
      </c>
      <c r="C85" s="8">
        <f>0.409*SIN(((2*PI()*'Data 1day'!A84)/365)-1.39)</f>
        <v>0.21555839080166095</v>
      </c>
      <c r="D85" s="8">
        <f>ACOS(-TAN('Data 1day'!$E$2*PI()/180)*TAN(C85))</f>
        <v>1.6402684370987226</v>
      </c>
      <c r="E85" s="23">
        <f>('Data 1day'!C85+'Data 1day'!D85)/2</f>
        <v>27.200000000000003</v>
      </c>
      <c r="F85" s="8">
        <f t="shared" si="4"/>
        <v>0.21130681013503461</v>
      </c>
      <c r="G85" s="8">
        <f>'Data 1day'!E84*4.87/LN(67.8*'Data 1day'!$H$2-5.42)</f>
        <v>3.8897530145782908</v>
      </c>
      <c r="H85" s="8">
        <f>0.6108*EXP(17.27*'Data 1day'!C85/('Data 1day'!C85+237.3))</f>
        <v>4.6483496796026218</v>
      </c>
      <c r="I85" s="8">
        <f>0.6108*EXP(17.27*'Data 1day'!D85/('Data 1day'!D85+237.3))</f>
        <v>2.7756312335019815</v>
      </c>
      <c r="J85" s="8">
        <f t="shared" si="5"/>
        <v>3.7119904565523019</v>
      </c>
      <c r="K85" s="8">
        <f>(I85*'Data 1day'!F85+H85*'Data 1day'!G85)/200</f>
        <v>2.8387027526286901</v>
      </c>
      <c r="L85" s="8">
        <f>24*60/PI()*0.0082*B85*(D85*SIN('Data 1day'!$E$2)*SIN(C85)+COS('Data 1day'!$E$2)*COS(C85)*SIN(D85))</f>
        <v>-0.13067553947683691</v>
      </c>
      <c r="M85" s="8">
        <f>(0.75+2/100000*'Data 1day'!$E$3)*L85</f>
        <v>-9.9365680218186786E-2</v>
      </c>
      <c r="N85" s="8">
        <f>(0.25+0.5*(1-'Data 1day'!H85/8))*L85</f>
        <v>-3.2668884869209228E-2</v>
      </c>
      <c r="O85" s="8">
        <f t="shared" si="6"/>
        <v>-2.5155041349291106E-2</v>
      </c>
      <c r="P85" s="8">
        <f>4.903*(10^(-9))*(0.34-0.14*SQRT(K85))*(1.35*(N85/M85)-0.35)*(('Data 1day'!C85+273.16)^4+('Data 1day'!D85+273.16)^4)/2</f>
        <v>0.39042992066984078</v>
      </c>
      <c r="Q85" s="8">
        <f t="shared" si="7"/>
        <v>-0.41558496201913186</v>
      </c>
    </row>
    <row r="86" spans="1:17" s="39" customFormat="1" ht="38.1" customHeight="1" x14ac:dyDescent="0.3">
      <c r="A86" s="38">
        <v>43698</v>
      </c>
      <c r="B86" s="8">
        <f>1+0.033*COS(2*'Data 1day'!A85*PI()/365)</f>
        <v>0.97827274770496442</v>
      </c>
      <c r="C86" s="8">
        <f>0.409*SIN(((2*PI()*'Data 1day'!A85)/365)-1.39)</f>
        <v>0.20954334296149085</v>
      </c>
      <c r="D86" s="8">
        <f>ACOS(-TAN('Data 1day'!$E$2*PI()/180)*TAN(C86))</f>
        <v>1.6382679983237121</v>
      </c>
      <c r="E86" s="23">
        <f>('Data 1day'!C86+'Data 1day'!D86)/2</f>
        <v>26.05</v>
      </c>
      <c r="F86" s="8">
        <f t="shared" si="4"/>
        <v>0.19921133453623632</v>
      </c>
      <c r="G86" s="8">
        <f>'Data 1day'!E85*4.87/LN(67.8*'Data 1day'!$H$2-5.42)</f>
        <v>4.445432016660904</v>
      </c>
      <c r="H86" s="8">
        <f>0.6108*EXP(17.27*'Data 1day'!C86/('Data 1day'!C86+237.3))</f>
        <v>4.2674631045407558</v>
      </c>
      <c r="I86" s="8">
        <f>0.6108*EXP(17.27*'Data 1day'!D86/('Data 1day'!D86+237.3))</f>
        <v>2.6439311922105757</v>
      </c>
      <c r="J86" s="8">
        <f t="shared" si="5"/>
        <v>3.4556971483756658</v>
      </c>
      <c r="K86" s="8">
        <f>(I86*'Data 1day'!F86+H86*'Data 1day'!G86)/200</f>
        <v>2.7786328116574182</v>
      </c>
      <c r="L86" s="8">
        <f>24*60/PI()*0.0082*B86*(D86*SIN('Data 1day'!$E$2)*SIN(C86)+COS('Data 1day'!$E$2)*COS(C86)*SIN(D86))</f>
        <v>-9.3942059049448509E-2</v>
      </c>
      <c r="M86" s="8">
        <f>(0.75+2/100000*'Data 1day'!$E$3)*L86</f>
        <v>-7.1433541701200642E-2</v>
      </c>
      <c r="N86" s="8">
        <f>(0.25+0.5*(1-'Data 1day'!H86/8))*L86</f>
        <v>-2.3485514762362127E-2</v>
      </c>
      <c r="O86" s="8">
        <f t="shared" si="6"/>
        <v>-1.808384636701884E-2</v>
      </c>
      <c r="P86" s="8">
        <f>4.903*(10^(-9))*(0.34-0.14*SQRT(K86))*(1.35*(N86/M86)-0.35)*(('Data 1day'!C86+273.16)^4+('Data 1day'!D86+273.16)^4)/2</f>
        <v>0.39367578657666885</v>
      </c>
      <c r="Q86" s="8">
        <f t="shared" si="7"/>
        <v>-0.41175963294368767</v>
      </c>
    </row>
    <row r="87" spans="1:17" s="39" customFormat="1" ht="38.1" customHeight="1" x14ac:dyDescent="0.3">
      <c r="A87" s="38">
        <v>43699</v>
      </c>
      <c r="B87" s="8">
        <f>1+0.033*COS(2*'Data 1day'!A86*PI()/365)</f>
        <v>0.97870351226342489</v>
      </c>
      <c r="C87" s="8">
        <f>0.409*SIN(((2*PI()*'Data 1day'!A86)/365)-1.39)</f>
        <v>0.20346620290648557</v>
      </c>
      <c r="D87" s="8">
        <f>ACOS(-TAN('Data 1day'!$E$2*PI()/180)*TAN(C87))</f>
        <v>1.6362523731484278</v>
      </c>
      <c r="E87" s="23">
        <f>('Data 1day'!C87+'Data 1day'!D87)/2</f>
        <v>27.05</v>
      </c>
      <c r="F87" s="8">
        <f t="shared" si="4"/>
        <v>0.2096949636130041</v>
      </c>
      <c r="G87" s="8">
        <f>'Data 1day'!E86*4.87/LN(67.8*'Data 1day'!$H$2-5.42)</f>
        <v>4.445432016660904</v>
      </c>
      <c r="H87" s="8">
        <f>0.6108*EXP(17.27*'Data 1day'!C87/('Data 1day'!C87+237.3))</f>
        <v>4.6483496796026218</v>
      </c>
      <c r="I87" s="8">
        <f>0.6108*EXP(17.27*'Data 1day'!D87/('Data 1day'!D87+237.3))</f>
        <v>2.7255876066054592</v>
      </c>
      <c r="J87" s="8">
        <f t="shared" si="5"/>
        <v>3.6869686431040405</v>
      </c>
      <c r="K87" s="8">
        <f>(I87*'Data 1day'!F87+H87*'Data 1day'!G87)/200</f>
        <v>2.7180747018552038</v>
      </c>
      <c r="L87" s="8">
        <f>24*60/PI()*0.0082*B87*(D87*SIN('Data 1day'!$E$2)*SIN(C87)+COS('Data 1day'!$E$2)*COS(C87)*SIN(D87))</f>
        <v>-5.6885697464449173E-2</v>
      </c>
      <c r="M87" s="8">
        <f>(0.75+2/100000*'Data 1day'!$E$3)*L87</f>
        <v>-4.3255884351967151E-2</v>
      </c>
      <c r="N87" s="8">
        <f>(0.25+0.5*(1-'Data 1day'!H87/8))*L87</f>
        <v>-2.1332136549168441E-2</v>
      </c>
      <c r="O87" s="8">
        <f t="shared" si="6"/>
        <v>-1.6425745142859702E-2</v>
      </c>
      <c r="P87" s="8">
        <f>4.903*(10^(-9))*(0.34-0.14*SQRT(K87))*(1.35*(N87/M87)-0.35)*(('Data 1day'!C87+273.16)^4+('Data 1day'!D87+273.16)^4)/2</f>
        <v>1.3750009632188087</v>
      </c>
      <c r="Q87" s="8">
        <f t="shared" si="7"/>
        <v>-1.3914267083616685</v>
      </c>
    </row>
    <row r="88" spans="1:17" s="39" customFormat="1" ht="38.1" customHeight="1" x14ac:dyDescent="0.3">
      <c r="A88" s="38">
        <v>43700</v>
      </c>
      <c r="B88" s="8">
        <f>1+0.033*COS(2*'Data 1day'!A87*PI()/365)</f>
        <v>0.97914058743081744</v>
      </c>
      <c r="C88" s="8">
        <f>0.409*SIN(((2*PI()*'Data 1day'!A87)/365)-1.39)</f>
        <v>0.19732877142439911</v>
      </c>
      <c r="D88" s="8">
        <f>ACOS(-TAN('Data 1day'!$E$2*PI()/180)*TAN(C88))</f>
        <v>1.6342221432272148</v>
      </c>
      <c r="E88" s="23">
        <f>('Data 1day'!C88+'Data 1day'!D88)/2</f>
        <v>27.049999999999997</v>
      </c>
      <c r="F88" s="8">
        <f t="shared" si="4"/>
        <v>0.20969496361300408</v>
      </c>
      <c r="G88" s="8">
        <f>'Data 1day'!E87*4.87/LN(67.8*'Data 1day'!$H$2-5.42)</f>
        <v>4.445432016660904</v>
      </c>
      <c r="H88" s="8">
        <f>0.6108*EXP(17.27*'Data 1day'!C88/('Data 1day'!C88+237.3))</f>
        <v>4.8359775257467401</v>
      </c>
      <c r="I88" s="8">
        <f>0.6108*EXP(17.27*'Data 1day'!D88/('Data 1day'!D88+237.3))</f>
        <v>2.6118719061836697</v>
      </c>
      <c r="J88" s="8">
        <f t="shared" si="5"/>
        <v>3.7239247159652047</v>
      </c>
      <c r="K88" s="8">
        <f>(I88*'Data 1day'!F88+H88*'Data 1day'!G88)/200</f>
        <v>2.7152134334463676</v>
      </c>
      <c r="L88" s="8">
        <f>24*60/PI()*0.0082*B88*(D88*SIN('Data 1day'!$E$2)*SIN(C88)+COS('Data 1day'!$E$2)*COS(C88)*SIN(D88))</f>
        <v>-1.9520031511445622E-2</v>
      </c>
      <c r="M88" s="8">
        <f>(0.75+2/100000*'Data 1day'!$E$3)*L88</f>
        <v>-1.484303196130325E-2</v>
      </c>
      <c r="N88" s="8">
        <f>(0.25+0.5*(1-'Data 1day'!H88/8))*L88</f>
        <v>-6.1000098473267574E-3</v>
      </c>
      <c r="O88" s="8">
        <f t="shared" si="6"/>
        <v>-4.6970075824416032E-3</v>
      </c>
      <c r="P88" s="8">
        <f>4.903*(10^(-9))*(0.34-0.14*SQRT(K88))*(1.35*(N88/M88)-0.35)*(('Data 1day'!C88+273.16)^4+('Data 1day'!D88+273.16)^4)/2</f>
        <v>0.89322339534256456</v>
      </c>
      <c r="Q88" s="8">
        <f t="shared" si="7"/>
        <v>-0.89792040292500619</v>
      </c>
    </row>
    <row r="89" spans="1:17" s="39" customFormat="1" ht="38.1" customHeight="1" x14ac:dyDescent="0.3">
      <c r="A89" s="38">
        <v>43701</v>
      </c>
      <c r="B89" s="8">
        <f>1+0.033*COS(2*'Data 1day'!A88*PI()/365)</f>
        <v>0.97958384369233742</v>
      </c>
      <c r="C89" s="8">
        <f>0.409*SIN(((2*PI()*'Data 1day'!A88)/365)-1.39)</f>
        <v>0.19113286716863562</v>
      </c>
      <c r="D89" s="8">
        <f>ACOS(-TAN('Data 1day'!$E$2*PI()/180)*TAN(C89))</f>
        <v>1.6321778824975466</v>
      </c>
      <c r="E89" s="23">
        <f>('Data 1day'!C89+'Data 1day'!D89)/2</f>
        <v>26.35</v>
      </c>
      <c r="F89" s="8">
        <f t="shared" si="4"/>
        <v>0.20230903762868169</v>
      </c>
      <c r="G89" s="8">
        <f>'Data 1day'!E88*4.87/LN(67.8*'Data 1day'!$H$2-5.42)</f>
        <v>5.0011110187435168</v>
      </c>
      <c r="H89" s="8">
        <f>0.6108*EXP(17.27*'Data 1day'!C89/('Data 1day'!C89+237.3))</f>
        <v>4.4416910990407947</v>
      </c>
      <c r="I89" s="8">
        <f>0.6108*EXP(17.27*'Data 1day'!D89/('Data 1day'!D89+237.3))</f>
        <v>2.6278588442730206</v>
      </c>
      <c r="J89" s="8">
        <f t="shared" si="5"/>
        <v>3.5347749716569075</v>
      </c>
      <c r="K89" s="8">
        <f>(I89*'Data 1day'!F89+H89*'Data 1day'!G89)/200</f>
        <v>2.578541414443805</v>
      </c>
      <c r="L89" s="8">
        <f>24*60/PI()*0.0082*B89*(D89*SIN('Data 1day'!$E$2)*SIN(C89)+COS('Data 1day'!$E$2)*COS(C89)*SIN(D89))</f>
        <v>1.8141229655693335E-2</v>
      </c>
      <c r="M89" s="8">
        <f>(0.75+2/100000*'Data 1day'!$E$3)*L89</f>
        <v>1.3794591030189211E-2</v>
      </c>
      <c r="N89" s="8">
        <f>(0.25+0.5*(1-'Data 1day'!H89/8))*L89</f>
        <v>4.5353074139233337E-3</v>
      </c>
      <c r="O89" s="8">
        <f t="shared" si="6"/>
        <v>3.4921867087209669E-3</v>
      </c>
      <c r="P89" s="8">
        <f>4.903*(10^(-9))*(0.34-0.14*SQRT(K89))*(1.35*(N89/M89)-0.35)*(('Data 1day'!C89+273.16)^4+('Data 1day'!D89+273.16)^4)/2</f>
        <v>0.42708135833454225</v>
      </c>
      <c r="Q89" s="8">
        <f t="shared" si="7"/>
        <v>-0.42358917162582127</v>
      </c>
    </row>
    <row r="90" spans="1:17" s="39" customFormat="1" ht="38.1" customHeight="1" x14ac:dyDescent="0.3">
      <c r="A90" s="38">
        <v>43702</v>
      </c>
      <c r="B90" s="8">
        <f>1+0.033*COS(2*'Data 1day'!A89*PI()/365)</f>
        <v>0.98003314970158795</v>
      </c>
      <c r="C90" s="8">
        <f>0.409*SIN(((2*PI()*'Data 1day'!A89)/365)-1.39)</f>
        <v>0.18488032611934527</v>
      </c>
      <c r="D90" s="8">
        <f>ACOS(-TAN('Data 1day'!$E$2*PI()/180)*TAN(C90))</f>
        <v>1.6301201571647355</v>
      </c>
      <c r="E90" s="23">
        <f>('Data 1day'!C90+'Data 1day'!D90)/2</f>
        <v>26.05</v>
      </c>
      <c r="F90" s="8">
        <f t="shared" si="4"/>
        <v>0.19921133453623632</v>
      </c>
      <c r="G90" s="8">
        <f>'Data 1day'!E89*4.87/LN(67.8*'Data 1day'!$H$2-5.42)</f>
        <v>5.5567900208261287</v>
      </c>
      <c r="H90" s="8">
        <f>0.6108*EXP(17.27*'Data 1day'!C90/('Data 1day'!C90+237.3))</f>
        <v>4.2674631045407558</v>
      </c>
      <c r="I90" s="8">
        <f>0.6108*EXP(17.27*'Data 1day'!D90/('Data 1day'!D90+237.3))</f>
        <v>2.6439311922105757</v>
      </c>
      <c r="J90" s="8">
        <f t="shared" si="5"/>
        <v>3.4556971483756658</v>
      </c>
      <c r="K90" s="8">
        <f>(I90*'Data 1day'!F90+H90*'Data 1day'!G90)/200</f>
        <v>2.7786328116574182</v>
      </c>
      <c r="L90" s="8">
        <f>24*60/PI()*0.0082*B90*(D90*SIN('Data 1day'!$E$2)*SIN(C90)+COS('Data 1day'!$E$2)*COS(C90)*SIN(D90))</f>
        <v>5.6084250783274711E-2</v>
      </c>
      <c r="M90" s="8">
        <f>(0.75+2/100000*'Data 1day'!$E$3)*L90</f>
        <v>4.2646464295602086E-2</v>
      </c>
      <c r="N90" s="8">
        <f>(0.25+0.5*(1-'Data 1day'!H90/8))*L90</f>
        <v>1.4021062695818678E-2</v>
      </c>
      <c r="O90" s="8">
        <f t="shared" si="6"/>
        <v>1.0796218275780383E-2</v>
      </c>
      <c r="P90" s="8">
        <f>4.903*(10^(-9))*(0.34-0.14*SQRT(K90))*(1.35*(N90/M90)-0.35)*(('Data 1day'!C90+273.16)^4+('Data 1day'!D90+273.16)^4)/2</f>
        <v>0.39367578657666885</v>
      </c>
      <c r="Q90" s="8">
        <f t="shared" si="7"/>
        <v>-0.38287956830088848</v>
      </c>
    </row>
    <row r="91" spans="1:17" s="39" customFormat="1" ht="38.1" customHeight="1" x14ac:dyDescent="0.3">
      <c r="A91" s="38">
        <v>43703</v>
      </c>
      <c r="B91" s="8">
        <f>1+0.033*COS(2*'Data 1day'!A90*PI()/365)</f>
        <v>0.98048837231950192</v>
      </c>
      <c r="C91" s="8">
        <f>0.409*SIN(((2*PI()*'Data 1day'!A90)/365)-1.39)</f>
        <v>0.17857300103938117</v>
      </c>
      <c r="D91" s="8">
        <f>ACOS(-TAN('Data 1day'!$E$2*PI()/180)*TAN(C91))</f>
        <v>1.628049525714403</v>
      </c>
      <c r="E91" s="23">
        <f>('Data 1day'!C91+'Data 1day'!D91)/2</f>
        <v>26.9</v>
      </c>
      <c r="F91" s="8">
        <f t="shared" si="4"/>
        <v>0.20809346882072433</v>
      </c>
      <c r="G91" s="8">
        <f>'Data 1day'!E90*4.87/LN(67.8*'Data 1day'!$H$2-5.42)</f>
        <v>4.445432016660904</v>
      </c>
      <c r="H91" s="8">
        <f>0.6108*EXP(17.27*'Data 1day'!C91/('Data 1day'!C91+237.3))</f>
        <v>4.6483496796026218</v>
      </c>
      <c r="I91" s="8">
        <f>0.6108*EXP(17.27*'Data 1day'!D91/('Data 1day'!D91+237.3))</f>
        <v>2.6763336594163714</v>
      </c>
      <c r="J91" s="8">
        <f t="shared" si="5"/>
        <v>3.6623416695094964</v>
      </c>
      <c r="K91" s="8">
        <f>(I91*'Data 1day'!F91+H91*'Data 1day'!G91)/200</f>
        <v>2.6357599742599667</v>
      </c>
      <c r="L91" s="8">
        <f>24*60/PI()*0.0082*B91*(D91*SIN('Data 1day'!$E$2)*SIN(C91)+COS('Data 1day'!$E$2)*COS(C91)*SIN(D91))</f>
        <v>9.4295077025759538E-2</v>
      </c>
      <c r="M91" s="8">
        <f>(0.75+2/100000*'Data 1day'!$E$3)*L91</f>
        <v>7.1701976570387543E-2</v>
      </c>
      <c r="N91" s="8">
        <f>(0.25+0.5*(1-'Data 1day'!H91/8))*L91</f>
        <v>2.3573769256439885E-2</v>
      </c>
      <c r="O91" s="8">
        <f t="shared" si="6"/>
        <v>1.8151802327458711E-2</v>
      </c>
      <c r="P91" s="8">
        <f>4.903*(10^(-9))*(0.34-0.14*SQRT(K91))*(1.35*(N91/M91)-0.35)*(('Data 1day'!C91+273.16)^4+('Data 1day'!D91+273.16)^4)/2</f>
        <v>0.42102422383343319</v>
      </c>
      <c r="Q91" s="8">
        <f t="shared" si="7"/>
        <v>-0.40287242150597447</v>
      </c>
    </row>
    <row r="92" spans="1:17" s="39" customFormat="1" ht="38.1" customHeight="1" x14ac:dyDescent="0.3">
      <c r="A92" s="38">
        <v>43704</v>
      </c>
      <c r="B92" s="8">
        <f>1+0.033*COS(2*'Data 1day'!A91*PI()/365)</f>
        <v>0.980949376653793</v>
      </c>
      <c r="C92" s="8">
        <f>0.409*SIN(((2*PI()*'Data 1day'!A91)/365)-1.39)</f>
        <v>0.17221276092528845</v>
      </c>
      <c r="D92" s="8">
        <f>ACOS(-TAN('Data 1day'!$E$2*PI()/180)*TAN(C92))</f>
        <v>1.6259665389517739</v>
      </c>
      <c r="E92" s="23">
        <f>('Data 1day'!C92+'Data 1day'!D92)/2</f>
        <v>26.55</v>
      </c>
      <c r="F92" s="8">
        <f t="shared" si="4"/>
        <v>0.20439660911581883</v>
      </c>
      <c r="G92" s="8">
        <f>'Data 1day'!E91*4.87/LN(67.8*'Data 1day'!$H$2-5.42)</f>
        <v>5.5567900208261287</v>
      </c>
      <c r="H92" s="8">
        <f>0.6108*EXP(17.27*'Data 1day'!C92/('Data 1day'!C92+237.3))</f>
        <v>4.7547753962618131</v>
      </c>
      <c r="I92" s="8">
        <f>0.6108*EXP(17.27*'Data 1day'!D92/('Data 1day'!D92+237.3))</f>
        <v>2.5023227554890153</v>
      </c>
      <c r="J92" s="8">
        <f t="shared" si="5"/>
        <v>3.628549075875414</v>
      </c>
      <c r="K92" s="8">
        <f>(I92*'Data 1day'!F92+H92*'Data 1day'!G92)/200</f>
        <v>2.4835372372111313</v>
      </c>
      <c r="L92" s="8">
        <f>24*60/PI()*0.0082*B92*(D92*SIN('Data 1day'!$E$2)*SIN(C92)+COS('Data 1day'!$E$2)*COS(C92)*SIN(D92))</f>
        <v>0.1327596406963335</v>
      </c>
      <c r="M92" s="8">
        <f>(0.75+2/100000*'Data 1day'!$E$3)*L92</f>
        <v>0.10095043078549198</v>
      </c>
      <c r="N92" s="8">
        <f>(0.25+0.5*(1-'Data 1day'!H92/8))*L92</f>
        <v>9.127225297872929E-2</v>
      </c>
      <c r="O92" s="8">
        <f t="shared" si="6"/>
        <v>7.0279634793621551E-2</v>
      </c>
      <c r="P92" s="8">
        <f>4.903*(10^(-9))*(0.34-0.14*SQRT(K92))*(1.35*(N92/M92)-0.35)*(('Data 1day'!C92+273.16)^4+('Data 1day'!D92+273.16)^4)/2</f>
        <v>4.1193728143857768</v>
      </c>
      <c r="Q92" s="8">
        <f t="shared" si="7"/>
        <v>-4.0490931795921554</v>
      </c>
    </row>
    <row r="93" spans="1:17" s="39" customFormat="1" ht="38.1" customHeight="1" x14ac:dyDescent="0.3">
      <c r="A93" s="38">
        <v>43705</v>
      </c>
      <c r="B93" s="8">
        <f>1+0.033*COS(2*'Data 1day'!A92*PI()/365)</f>
        <v>0.98141602609892764</v>
      </c>
      <c r="C93" s="8">
        <f>0.409*SIN(((2*PI()*'Data 1day'!A92)/365)-1.39)</f>
        <v>0.16580149045347745</v>
      </c>
      <c r="D93" s="8">
        <f>ACOS(-TAN('Data 1day'!$E$2*PI()/180)*TAN(C93))</f>
        <v>1.6238717400668252</v>
      </c>
      <c r="E93" s="23">
        <f>('Data 1day'!C93+'Data 1day'!D93)/2</f>
        <v>26.95</v>
      </c>
      <c r="F93" s="8">
        <f t="shared" si="4"/>
        <v>0.20862615347804067</v>
      </c>
      <c r="G93" s="8">
        <f>'Data 1day'!E92*4.87/LN(67.8*'Data 1day'!$H$2-5.42)</f>
        <v>5.5567900208261287</v>
      </c>
      <c r="H93" s="8">
        <f>0.6108*EXP(17.27*'Data 1day'!C93/('Data 1day'!C93+237.3))</f>
        <v>4.6747601804976453</v>
      </c>
      <c r="I93" s="8">
        <f>0.6108*EXP(17.27*'Data 1day'!D93/('Data 1day'!D93+237.3))</f>
        <v>2.6763336594163714</v>
      </c>
      <c r="J93" s="8">
        <f t="shared" si="5"/>
        <v>3.6755469199570081</v>
      </c>
      <c r="K93" s="8">
        <f>(I93*'Data 1day'!F93+H93*'Data 1day'!G93)/200</f>
        <v>2.4713549873048142</v>
      </c>
      <c r="L93" s="8">
        <f>24*60/PI()*0.0082*B93*(D93*SIN('Data 1day'!$E$2)*SIN(C93)+COS('Data 1day'!$E$2)*COS(C93)*SIN(D93))</f>
        <v>0.17146376825839182</v>
      </c>
      <c r="M93" s="8">
        <f>(0.75+2/100000*'Data 1day'!$E$3)*L93</f>
        <v>0.13038104938368114</v>
      </c>
      <c r="N93" s="8">
        <f>(0.25+0.5*(1-'Data 1day'!H93/8))*L93</f>
        <v>8.5731884129195912E-2</v>
      </c>
      <c r="O93" s="8">
        <f t="shared" si="6"/>
        <v>6.6013550779480859E-2</v>
      </c>
      <c r="P93" s="8">
        <f>4.903*(10^(-9))*(0.34-0.14*SQRT(K93))*(1.35*(N93/M93)-0.35)*(('Data 1day'!C93+273.16)^4+('Data 1day'!D93+273.16)^4)/2</f>
        <v>2.5682224122820982</v>
      </c>
      <c r="Q93" s="8">
        <f t="shared" si="7"/>
        <v>-2.5022088615026172</v>
      </c>
    </row>
    <row r="94" spans="1:17" s="39" customFormat="1" ht="38.1" customHeight="1" x14ac:dyDescent="0.3">
      <c r="A94" s="38">
        <v>43706</v>
      </c>
      <c r="B94" s="8">
        <f>1+0.033*COS(2*'Data 1day'!A93*PI()/365)</f>
        <v>0.98188818237660425</v>
      </c>
      <c r="C94" s="8">
        <f>0.409*SIN(((2*PI()*'Data 1day'!A93)/365)-1.39)</f>
        <v>0.1593410894217562</v>
      </c>
      <c r="D94" s="8">
        <f>ACOS(-TAN('Data 1day'!$E$2*PI()/180)*TAN(C94))</f>
        <v>1.6217656647243175</v>
      </c>
      <c r="E94" s="23">
        <f>('Data 1day'!C94+'Data 1day'!D94)/2</f>
        <v>27.3</v>
      </c>
      <c r="F94" s="8">
        <f t="shared" si="4"/>
        <v>0.21238715151384183</v>
      </c>
      <c r="G94" s="8">
        <f>'Data 1day'!E93*4.87/LN(67.8*'Data 1day'!$H$2-5.42)</f>
        <v>5.2789505197848232</v>
      </c>
      <c r="H94" s="8">
        <f>0.6108*EXP(17.27*'Data 1day'!C94/('Data 1day'!C94+237.3))</f>
        <v>4.7547753962618131</v>
      </c>
      <c r="I94" s="8">
        <f>0.6108*EXP(17.27*'Data 1day'!D94/('Data 1day'!D94+237.3))</f>
        <v>2.7421805492514406</v>
      </c>
      <c r="J94" s="8">
        <f t="shared" si="5"/>
        <v>3.7484779727566266</v>
      </c>
      <c r="K94" s="8">
        <f>(I94*'Data 1day'!F94+H94*'Data 1day'!G94)/200</f>
        <v>2.6687534254826928</v>
      </c>
      <c r="L94" s="8">
        <f>24*60/PI()*0.0082*B94*(D94*SIN('Data 1day'!$E$2)*SIN(C94)+COS('Data 1day'!$E$2)*COS(C94)*SIN(D94))</f>
        <v>0.21039318755527334</v>
      </c>
      <c r="M94" s="8">
        <f>(0.75+2/100000*'Data 1day'!$E$3)*L94</f>
        <v>0.15998297981702983</v>
      </c>
      <c r="N94" s="8">
        <f>(0.25+0.5*(1-'Data 1day'!H94/8))*L94</f>
        <v>7.8897445333227498E-2</v>
      </c>
      <c r="O94" s="8">
        <f t="shared" si="6"/>
        <v>6.0751032906585171E-2</v>
      </c>
      <c r="P94" s="8">
        <f>4.903*(10^(-9))*(0.34-0.14*SQRT(K94))*(1.35*(N94/M94)-0.35)*(('Data 1day'!C94+273.16)^4+('Data 1day'!D94+273.16)^4)/2</f>
        <v>1.4062934218801506</v>
      </c>
      <c r="Q94" s="8">
        <f t="shared" si="7"/>
        <v>-1.3455423889735654</v>
      </c>
    </row>
    <row r="95" spans="1:17" s="39" customFormat="1" ht="38.1" customHeight="1" x14ac:dyDescent="0.3">
      <c r="A95" s="38">
        <v>43707</v>
      </c>
      <c r="B95" s="8">
        <f>1+0.033*COS(2*'Data 1day'!A94*PI()/365)</f>
        <v>0.98236570557672775</v>
      </c>
      <c r="C95" s="8">
        <f>0.409*SIN(((2*PI()*'Data 1day'!A94)/365)-1.39)</f>
        <v>0.15283347218637625</v>
      </c>
      <c r="D95" s="8">
        <f>ACOS(-TAN('Data 1day'!$E$2*PI()/180)*TAN(C95))</f>
        <v>1.6196488411777028</v>
      </c>
      <c r="E95" s="23">
        <f>('Data 1day'!C95+'Data 1day'!D95)/2</f>
        <v>26.299999999999997</v>
      </c>
      <c r="F95" s="8">
        <f t="shared" si="4"/>
        <v>0.2017899572638881</v>
      </c>
      <c r="G95" s="8">
        <f>'Data 1day'!E94*4.87/LN(67.8*'Data 1day'!$H$2-5.42)</f>
        <v>5.5567900208261287</v>
      </c>
      <c r="H95" s="8">
        <f>0.6108*EXP(17.27*'Data 1day'!C95/('Data 1day'!C95+237.3))</f>
        <v>4.5959173166475438</v>
      </c>
      <c r="I95" s="8">
        <f>0.6108*EXP(17.27*'Data 1day'!D95/('Data 1day'!D95+237.3))</f>
        <v>2.5177224920902961</v>
      </c>
      <c r="J95" s="8">
        <f t="shared" si="5"/>
        <v>3.5568199043689201</v>
      </c>
      <c r="K95" s="8">
        <f>(I95*'Data 1day'!F95+H95*'Data 1day'!G95)/200</f>
        <v>2.43350027853878</v>
      </c>
      <c r="L95" s="8">
        <f>24*60/PI()*0.0082*B95*(D95*SIN('Data 1day'!$E$2)*SIN(C95)+COS('Data 1day'!$E$2)*COS(C95)*SIN(D95))</f>
        <v>0.24953353527483171</v>
      </c>
      <c r="M95" s="8">
        <f>(0.75+2/100000*'Data 1day'!$E$3)*L95</f>
        <v>0.18974530022298203</v>
      </c>
      <c r="N95" s="8">
        <f>(0.25+0.5*(1-'Data 1day'!H95/8))*L95</f>
        <v>9.3575075728061896E-2</v>
      </c>
      <c r="O95" s="8">
        <f t="shared" si="6"/>
        <v>7.2052808310607661E-2</v>
      </c>
      <c r="P95" s="8">
        <f>4.903*(10^(-9))*(0.34-0.14*SQRT(K95))*(1.35*(N95/M95)-0.35)*(('Data 1day'!C95+273.16)^4+('Data 1day'!D95+273.16)^4)/2</f>
        <v>1.516666291617524</v>
      </c>
      <c r="Q95" s="8">
        <f t="shared" si="7"/>
        <v>-1.4446134833069164</v>
      </c>
    </row>
    <row r="96" spans="1:17" s="39" customFormat="1" ht="38.1" customHeight="1" x14ac:dyDescent="0.3">
      <c r="A96" s="38">
        <v>43708</v>
      </c>
      <c r="B96" s="8">
        <f>1+0.033*COS(2*'Data 1day'!A95*PI()/365)</f>
        <v>0.98284845419886802</v>
      </c>
      <c r="C96" s="8">
        <f>0.409*SIN(((2*PI()*'Data 1day'!A95)/365)-1.39)</f>
        <v>0.14628056709477169</v>
      </c>
      <c r="D96" s="8">
        <f>ACOS(-TAN('Data 1day'!$E$2*PI()/180)*TAN(C96))</f>
        <v>1.6175217904059118</v>
      </c>
      <c r="E96" s="23">
        <f>('Data 1day'!C96+'Data 1day'!D96)/2</f>
        <v>26.15</v>
      </c>
      <c r="F96" s="8">
        <f t="shared" si="4"/>
        <v>0.20023943546559078</v>
      </c>
      <c r="G96" s="8">
        <f>'Data 1day'!E95*4.87/LN(67.8*'Data 1day'!$H$2-5.42)</f>
        <v>2.222716008330452</v>
      </c>
      <c r="H96" s="8">
        <f>0.6108*EXP(17.27*'Data 1day'!C96/('Data 1day'!C96+237.3))</f>
        <v>4.2919830424837384</v>
      </c>
      <c r="I96" s="8">
        <f>0.6108*EXP(17.27*'Data 1day'!D96/('Data 1day'!D96+237.3))</f>
        <v>2.6600893350973012</v>
      </c>
      <c r="J96" s="8">
        <f t="shared" si="5"/>
        <v>3.4760361887905198</v>
      </c>
      <c r="K96" s="8">
        <f>(I96*'Data 1day'!F96+H96*'Data 1day'!G96)/200</f>
        <v>2.7875548153162257</v>
      </c>
      <c r="L96" s="8">
        <f>24*60/PI()*0.0082*B96*(D96*SIN('Data 1day'!$E$2)*SIN(C96)+COS('Data 1day'!$E$2)*COS(C96)*SIN(D96))</f>
        <v>0.28887036464441329</v>
      </c>
      <c r="M96" s="8">
        <f>(0.75+2/100000*'Data 1day'!$E$3)*L96</f>
        <v>0.21965702527561184</v>
      </c>
      <c r="N96" s="8">
        <f>(0.25+0.5*(1-'Data 1day'!H96/8))*L96</f>
        <v>7.2217591161103323E-2</v>
      </c>
      <c r="O96" s="8">
        <f t="shared" si="6"/>
        <v>5.5607545194049562E-2</v>
      </c>
      <c r="P96" s="8">
        <f>4.903*(10^(-9))*(0.34-0.14*SQRT(K96))*(1.35*(N96/M96)-0.35)*(('Data 1day'!C96+273.16)^4+('Data 1day'!D96+273.16)^4)/2</f>
        <v>0.39281805794176888</v>
      </c>
      <c r="Q96" s="8">
        <f t="shared" si="7"/>
        <v>-0.33721051274771929</v>
      </c>
    </row>
    <row r="97" spans="1:17" s="39" customFormat="1" ht="38.1" customHeight="1" x14ac:dyDescent="0.3">
      <c r="A97" s="38">
        <v>43709</v>
      </c>
      <c r="B97" s="8">
        <f>1+0.033*COS(2*'Data 1day'!A96*PI()/365)</f>
        <v>0.98333628519418981</v>
      </c>
      <c r="C97" s="8">
        <f>0.409*SIN(((2*PI()*'Data 1day'!A96)/365)-1.39)</f>
        <v>0.13968431591414338</v>
      </c>
      <c r="D97" s="8">
        <f>ACOS(-TAN('Data 1day'!$E$2*PI()/180)*TAN(C97))</f>
        <v>1.615385026272</v>
      </c>
      <c r="E97" s="23">
        <f>('Data 1day'!C97+'Data 1day'!D97)/2</f>
        <v>27.35</v>
      </c>
      <c r="F97" s="8">
        <f t="shared" si="4"/>
        <v>0.21292906119357313</v>
      </c>
      <c r="G97" s="8">
        <f>'Data 1day'!E96*4.87/LN(67.8*'Data 1day'!$H$2-5.42)</f>
        <v>6.3903085239500497</v>
      </c>
      <c r="H97" s="8">
        <f>0.6108*EXP(17.27*'Data 1day'!C97/('Data 1day'!C97+237.3))</f>
        <v>4.8907789302521092</v>
      </c>
      <c r="I97" s="8">
        <f>0.6108*EXP(17.27*'Data 1day'!D97/('Data 1day'!D97+237.3))</f>
        <v>2.6763336594163714</v>
      </c>
      <c r="J97" s="8">
        <f t="shared" si="5"/>
        <v>3.7835562948342405</v>
      </c>
      <c r="K97" s="8">
        <f>(I97*'Data 1day'!F97+H97*'Data 1day'!G97)/200</f>
        <v>2.4777871271854814</v>
      </c>
      <c r="L97" s="8">
        <f>24*60/PI()*0.0082*B97*(D97*SIN('Data 1day'!$E$2)*SIN(C97)+COS('Data 1day'!$E$2)*COS(C97)*SIN(D97))</f>
        <v>0.32838915335109653</v>
      </c>
      <c r="M97" s="8">
        <f>(0.75+2/100000*'Data 1day'!$E$3)*L97</f>
        <v>0.24970711220817379</v>
      </c>
      <c r="N97" s="8">
        <f>(0.25+0.5*(1-'Data 1day'!H97/8))*L97</f>
        <v>0.14367025459110472</v>
      </c>
      <c r="O97" s="8">
        <f t="shared" si="6"/>
        <v>0.11062609603515064</v>
      </c>
      <c r="P97" s="8">
        <f>4.903*(10^(-9))*(0.34-0.14*SQRT(K97))*(1.35*(N97/M97)-0.35)*(('Data 1day'!C97+273.16)^4+('Data 1day'!D97+273.16)^4)/2</f>
        <v>2.0447535221284348</v>
      </c>
      <c r="Q97" s="8">
        <f t="shared" si="7"/>
        <v>-1.9341274260932841</v>
      </c>
    </row>
    <row r="98" spans="1:17" s="39" customFormat="1" ht="38.1" customHeight="1" x14ac:dyDescent="0.3">
      <c r="A98" s="38">
        <v>43710</v>
      </c>
      <c r="B98" s="8">
        <f>1+0.033*COS(2*'Data 1day'!A97*PI()/365)</f>
        <v>0.98382905400784104</v>
      </c>
      <c r="C98" s="8">
        <f>0.409*SIN(((2*PI()*'Data 1day'!A97)/365)-1.39)</f>
        <v>0.13304667325607564</v>
      </c>
      <c r="D98" s="8">
        <f>ACOS(-TAN('Data 1day'!$E$2*PI()/180)*TAN(C98))</f>
        <v>1.6132390557026417</v>
      </c>
      <c r="E98" s="23">
        <f>('Data 1day'!C98+'Data 1day'!D98)/2</f>
        <v>24.7</v>
      </c>
      <c r="F98" s="8">
        <f t="shared" si="4"/>
        <v>0.18576099026505447</v>
      </c>
      <c r="G98" s="8">
        <f>'Data 1day'!E97*4.87/LN(67.8*'Data 1day'!$H$2-5.42)</f>
        <v>9.4465430354044209</v>
      </c>
      <c r="H98" s="8">
        <f>0.6108*EXP(17.27*'Data 1day'!C98/('Data 1day'!C98+237.3))</f>
        <v>3.7144033809363424</v>
      </c>
      <c r="I98" s="8">
        <f>0.6108*EXP(17.27*'Data 1day'!D98/('Data 1day'!D98+237.3))</f>
        <v>2.5959699942202965</v>
      </c>
      <c r="J98" s="8">
        <f t="shared" si="5"/>
        <v>3.1551866875783192</v>
      </c>
      <c r="K98" s="8">
        <f>(I98*'Data 1day'!F98+H98*'Data 1day'!G98)/200</f>
        <v>2.6719195262606421</v>
      </c>
      <c r="L98" s="8">
        <f>24*60/PI()*0.0082*B98*(D98*SIN('Data 1day'!$E$2)*SIN(C98)+COS('Data 1day'!$E$2)*COS(C98)*SIN(D98))</f>
        <v>0.36807531168096375</v>
      </c>
      <c r="M98" s="8">
        <f>(0.75+2/100000*'Data 1day'!$E$3)*L98</f>
        <v>0.27988446700220482</v>
      </c>
      <c r="N98" s="8">
        <f>(0.25+0.5*(1-'Data 1day'!H98/8))*L98</f>
        <v>9.2018827920240936E-2</v>
      </c>
      <c r="O98" s="8">
        <f t="shared" si="6"/>
        <v>7.0854497498585522E-2</v>
      </c>
      <c r="P98" s="8">
        <f>4.903*(10^(-9))*(0.34-0.14*SQRT(K98))*(1.35*(N98/M98)-0.35)*(('Data 1day'!C98+273.16)^4+('Data 1day'!D98+273.16)^4)/2</f>
        <v>0.40282845415360108</v>
      </c>
      <c r="Q98" s="8">
        <f t="shared" si="7"/>
        <v>-0.33197395665501556</v>
      </c>
    </row>
    <row r="99" spans="1:17" s="39" customFormat="1" ht="38.1" customHeight="1" x14ac:dyDescent="0.3">
      <c r="A99" s="38">
        <v>43711</v>
      </c>
      <c r="B99" s="8">
        <f>1+0.033*COS(2*'Data 1day'!A98*PI()/365)</f>
        <v>0.98432661462178739</v>
      </c>
      <c r="C99" s="8">
        <f>0.409*SIN(((2*PI()*'Data 1day'!A98)/365)-1.39)</f>
        <v>0.1263696059973394</v>
      </c>
      <c r="D99" s="8">
        <f>ACOS(-TAN('Data 1day'!$E$2*PI()/180)*TAN(C99))</f>
        <v>1.6110843788874469</v>
      </c>
      <c r="E99" s="23">
        <f>('Data 1day'!C99+'Data 1day'!D99)/2</f>
        <v>23.2</v>
      </c>
      <c r="F99" s="8">
        <f t="shared" si="4"/>
        <v>0.1717218061559965</v>
      </c>
      <c r="G99" s="8">
        <f>'Data 1day'!E98*4.87/LN(67.8*'Data 1day'!$H$2-5.42)</f>
        <v>5.8346295218674369</v>
      </c>
      <c r="H99" s="8">
        <f>0.6108*EXP(17.27*'Data 1day'!C99/('Data 1day'!C99+237.3))</f>
        <v>3.3022863265902909</v>
      </c>
      <c r="I99" s="8">
        <f>0.6108*EXP(17.27*'Data 1day'!D99/('Data 1day'!D99+237.3))</f>
        <v>2.4415438714941016</v>
      </c>
      <c r="J99" s="8">
        <f t="shared" si="5"/>
        <v>2.8719150990421962</v>
      </c>
      <c r="K99" s="8">
        <f>(I99*'Data 1day'!F99+H99*'Data 1day'!G99)/200</f>
        <v>2.6094287155866716</v>
      </c>
      <c r="L99" s="8">
        <f>24*60/PI()*0.0082*B99*(D99*SIN('Data 1day'!$E$2)*SIN(C99)+COS('Data 1day'!$E$2)*COS(C99)*SIN(D99))</f>
        <v>0.40791419087050518</v>
      </c>
      <c r="M99" s="8">
        <f>(0.75+2/100000*'Data 1day'!$E$3)*L99</f>
        <v>0.31017795073793214</v>
      </c>
      <c r="N99" s="8">
        <f>(0.25+0.5*(1-'Data 1day'!H99/8))*L99</f>
        <v>0.10197854771762629</v>
      </c>
      <c r="O99" s="8">
        <f t="shared" si="6"/>
        <v>7.8523481742572246E-2</v>
      </c>
      <c r="P99" s="8">
        <f>4.903*(10^(-9))*(0.34-0.14*SQRT(K99))*(1.35*(N99/M99)-0.35)*(('Data 1day'!C99+273.16)^4+('Data 1day'!D99+273.16)^4)/2</f>
        <v>0.40426219428987314</v>
      </c>
      <c r="Q99" s="8">
        <f t="shared" si="7"/>
        <v>-0.32573871254730091</v>
      </c>
    </row>
    <row r="100" spans="1:17" s="39" customFormat="1" ht="38.1" customHeight="1" x14ac:dyDescent="0.3">
      <c r="A100" s="38">
        <v>43712</v>
      </c>
      <c r="B100" s="8">
        <f>1+0.033*COS(2*'Data 1day'!A99*PI()/365)</f>
        <v>0.98482881959808055</v>
      </c>
      <c r="C100" s="8">
        <f>0.409*SIN(((2*PI()*'Data 1day'!A99)/365)-1.39)</f>
        <v>0.11965509269706703</v>
      </c>
      <c r="D100" s="8">
        <f>ACOS(-TAN('Data 1day'!$E$2*PI()/180)*TAN(C100))</f>
        <v>1.6089214894970918</v>
      </c>
      <c r="E100" s="23">
        <f>('Data 1day'!C100+'Data 1day'!D100)/2</f>
        <v>23.75</v>
      </c>
      <c r="F100" s="8">
        <f t="shared" si="4"/>
        <v>0.17676175645051403</v>
      </c>
      <c r="G100" s="8">
        <f>'Data 1day'!E99*4.87/LN(67.8*'Data 1day'!$H$2-5.42)</f>
        <v>6.9459875260326616</v>
      </c>
      <c r="H100" s="8">
        <f>0.6108*EXP(17.27*'Data 1day'!C100/('Data 1day'!C100+237.3))</f>
        <v>3.5444766708090345</v>
      </c>
      <c r="I100" s="8">
        <f>0.6108*EXP(17.27*'Data 1day'!D100/('Data 1day'!D100+237.3))</f>
        <v>2.4265523121060211</v>
      </c>
      <c r="J100" s="8">
        <f t="shared" si="5"/>
        <v>2.9855144914575278</v>
      </c>
      <c r="K100" s="8">
        <f>(I100*'Data 1day'!F100+H100*'Data 1day'!G100)/200</f>
        <v>2.6722524706586843</v>
      </c>
      <c r="L100" s="8">
        <f>24*60/PI()*0.0082*B100*(D100*SIN('Data 1day'!$E$2)*SIN(C100)+COS('Data 1day'!$E$2)*COS(C100)*SIN(D100))</f>
        <v>0.44789109166220226</v>
      </c>
      <c r="M100" s="8">
        <f>(0.75+2/100000*'Data 1day'!$E$3)*L100</f>
        <v>0.34057638609993857</v>
      </c>
      <c r="N100" s="8">
        <f>(0.25+0.5*(1-'Data 1day'!H100/8))*L100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1day'!C100+273.16)^4+('Data 1day'!D100+273.16)^4)/2</f>
        <v>0.3976893261248266</v>
      </c>
      <c r="Q100" s="8">
        <f t="shared" si="7"/>
        <v>-0.31147029097985268</v>
      </c>
    </row>
    <row r="101" spans="1:17" s="39" customFormat="1" ht="38.1" customHeight="1" x14ac:dyDescent="0.3">
      <c r="A101" s="38">
        <v>43713</v>
      </c>
      <c r="B101" s="8">
        <f>1+0.033*COS(2*'Data 1day'!A100*PI()/365)</f>
        <v>0.98533552012254777</v>
      </c>
      <c r="C101" s="8">
        <f>0.409*SIN(((2*PI()*'Data 1day'!A100)/365)-1.39)</f>
        <v>0.11290512301045975</v>
      </c>
      <c r="D101" s="8">
        <f>ACOS(-TAN('Data 1day'!$E$2*PI()/180)*TAN(C101))</f>
        <v>1.6067508749192414</v>
      </c>
      <c r="E101" s="23">
        <f>('Data 1day'!C101+'Data 1day'!D101)/2</f>
        <v>23.2</v>
      </c>
      <c r="F101" s="8">
        <f t="shared" si="4"/>
        <v>0.1717218061559965</v>
      </c>
      <c r="G101" s="8">
        <f>'Data 1day'!E100*4.87/LN(67.8*'Data 1day'!$H$2-5.42)</f>
        <v>7.2238270270739688</v>
      </c>
      <c r="H101" s="8">
        <f>0.6108*EXP(17.27*'Data 1day'!C101/('Data 1day'!C101+237.3))</f>
        <v>3.3022863265902909</v>
      </c>
      <c r="I101" s="8">
        <f>0.6108*EXP(17.27*'Data 1day'!D101/('Data 1day'!D101+237.3))</f>
        <v>2.4415438714941016</v>
      </c>
      <c r="J101" s="8">
        <f t="shared" si="5"/>
        <v>2.8719150990421962</v>
      </c>
      <c r="K101" s="8">
        <f>(I101*'Data 1day'!F101+H101*'Data 1day'!G101)/200</f>
        <v>2.6094287155866716</v>
      </c>
      <c r="L101" s="8">
        <f>24*60/PI()*0.0082*B101*(D101*SIN('Data 1day'!$E$2)*SIN(C101)+COS('Data 1day'!$E$2)*COS(C101)*SIN(D101))</f>
        <v>0.48799127305563372</v>
      </c>
      <c r="M101" s="8">
        <f>(0.75+2/100000*'Data 1day'!$E$3)*L101</f>
        <v>0.37106856403150384</v>
      </c>
      <c r="N101" s="8">
        <f>(0.25+0.5*(1-'Data 1day'!H101/8))*L101</f>
        <v>0.12199781826390843</v>
      </c>
      <c r="O101" s="8">
        <f t="shared" si="6"/>
        <v>9.3938320063209499E-2</v>
      </c>
      <c r="P101" s="8">
        <f>4.903*(10^(-9))*(0.34-0.14*SQRT(K101))*(1.35*(N101/M101)-0.35)*(('Data 1day'!C101+273.16)^4+('Data 1day'!D101+273.16)^4)/2</f>
        <v>0.40426219428987337</v>
      </c>
      <c r="Q101" s="8">
        <f t="shared" si="7"/>
        <v>-0.31032387422666385</v>
      </c>
    </row>
    <row r="102" spans="1:17" s="39" customFormat="1" ht="38.1" customHeight="1" x14ac:dyDescent="0.3">
      <c r="A102" s="38">
        <v>43714</v>
      </c>
      <c r="B102" s="8">
        <f>1+0.033*COS(2*'Data 1day'!A101*PI()/365)</f>
        <v>0.98584656604888798</v>
      </c>
      <c r="C102" s="8">
        <f>0.409*SIN(((2*PI()*'Data 1day'!A101)/365)-1.39)</f>
        <v>0.10612169709921272</v>
      </c>
      <c r="D102" s="8">
        <f>ACOS(-TAN('Data 1day'!$E$2*PI()/180)*TAN(C102))</f>
        <v>1.6045730165112633</v>
      </c>
      <c r="E102" s="23">
        <f>('Data 1day'!C102+'Data 1day'!D102)/2</f>
        <v>24.5</v>
      </c>
      <c r="F102" s="8">
        <f t="shared" si="4"/>
        <v>0.18383500912050899</v>
      </c>
      <c r="G102" s="8">
        <f>'Data 1day'!E101*4.87/LN(67.8*'Data 1day'!$H$2-5.42)</f>
        <v>6.9459875260326616</v>
      </c>
      <c r="H102" s="8">
        <f>0.6108*EXP(17.27*'Data 1day'!C102/('Data 1day'!C102+237.3))</f>
        <v>3.8464613723885481</v>
      </c>
      <c r="I102" s="8">
        <f>0.6108*EXP(17.27*'Data 1day'!D102/('Data 1day'!D102+237.3))</f>
        <v>2.4415438714941016</v>
      </c>
      <c r="J102" s="8">
        <f t="shared" si="5"/>
        <v>3.1440026219413246</v>
      </c>
      <c r="K102" s="8">
        <f>(I102*'Data 1day'!F102+H102*'Data 1day'!G102)/200</f>
        <v>2.6730840919048666</v>
      </c>
      <c r="L102" s="8">
        <f>24*60/PI()*0.0082*B102*(D102*SIN('Data 1day'!$E$2)*SIN(C102)+COS('Data 1day'!$E$2)*COS(C102)*SIN(D102))</f>
        <v>0.52819996124446156</v>
      </c>
      <c r="M102" s="8">
        <f>(0.75+2/100000*'Data 1day'!$E$3)*L102</f>
        <v>0.40164325053028854</v>
      </c>
      <c r="N102" s="8">
        <f>(0.25+0.5*(1-'Data 1day'!H102/8))*L102</f>
        <v>0.13204999031111539</v>
      </c>
      <c r="O102" s="8">
        <f t="shared" si="6"/>
        <v>0.10167849253955885</v>
      </c>
      <c r="P102" s="8">
        <f>4.903*(10^(-9))*(0.34-0.14*SQRT(K102))*(1.35*(N102/M102)-0.35)*(('Data 1day'!C102+273.16)^4+('Data 1day'!D102+273.16)^4)/2</f>
        <v>0.4017155665446881</v>
      </c>
      <c r="Q102" s="8">
        <f t="shared" si="7"/>
        <v>-0.30003707400512925</v>
      </c>
    </row>
    <row r="103" spans="1:17" s="39" customFormat="1" ht="38.1" customHeight="1" x14ac:dyDescent="0.3">
      <c r="A103" s="38">
        <v>43715</v>
      </c>
      <c r="B103" s="8">
        <f>1+0.033*COS(2*'Data 1day'!A102*PI()/365)</f>
        <v>0.98636180594316414</v>
      </c>
      <c r="C103" s="8">
        <f>0.409*SIN(((2*PI()*'Data 1day'!A102)/365)-1.39)</f>
        <v>9.9306825038821045E-2</v>
      </c>
      <c r="D103" s="8">
        <f>ACOS(-TAN('Data 1day'!$E$2*PI()/180)*TAN(C103))</f>
        <v>1.6023883898687286</v>
      </c>
      <c r="E103" s="23">
        <f>('Data 1day'!C103+'Data 1day'!D103)/2</f>
        <v>23.700000000000003</v>
      </c>
      <c r="F103" s="8">
        <f t="shared" si="4"/>
        <v>0.17629848389579808</v>
      </c>
      <c r="G103" s="8">
        <f>'Data 1day'!E102*4.87/LN(67.8*'Data 1day'!$H$2-5.42)</f>
        <v>8.0573455301978871</v>
      </c>
      <c r="H103" s="8">
        <f>0.6108*EXP(17.27*'Data 1day'!C103/('Data 1day'!C103+237.3))</f>
        <v>3.3813618118460984</v>
      </c>
      <c r="I103" s="8">
        <f>0.6108*EXP(17.27*'Data 1day'!D103/('Data 1day'!D103+237.3))</f>
        <v>2.5332049812438213</v>
      </c>
      <c r="J103" s="8">
        <f t="shared" si="5"/>
        <v>2.9572833965449599</v>
      </c>
      <c r="K103" s="8">
        <f>(I103*'Data 1day'!F103+H103*'Data 1day'!G103)/200</f>
        <v>2.6450441624701266</v>
      </c>
      <c r="L103" s="8">
        <f>24*60/PI()*0.0082*B103*(D103*SIN('Data 1day'!$E$2)*SIN(C103)+COS('Data 1day'!$E$2)*COS(C103)*SIN(D103))</f>
        <v>0.56850235872897326</v>
      </c>
      <c r="M103" s="8">
        <f>(0.75+2/100000*'Data 1day'!$E$3)*L103</f>
        <v>0.43228919357751122</v>
      </c>
      <c r="N103" s="8">
        <f>(0.25+0.5*(1-'Data 1day'!H103/8))*L103</f>
        <v>0.14212558968224331</v>
      </c>
      <c r="O103" s="8">
        <f t="shared" si="6"/>
        <v>0.10943670405532735</v>
      </c>
      <c r="P103" s="8">
        <f>4.903*(10^(-9))*(0.34-0.14*SQRT(K103))*(1.35*(N103/M103)-0.35)*(('Data 1day'!C103+273.16)^4+('Data 1day'!D103+273.16)^4)/2</f>
        <v>0.40148467333469756</v>
      </c>
      <c r="Q103" s="8">
        <f t="shared" si="7"/>
        <v>-0.29204796927937021</v>
      </c>
    </row>
    <row r="104" spans="1:17" s="39" customFormat="1" ht="38.1" customHeight="1" x14ac:dyDescent="0.3">
      <c r="A104" s="38">
        <v>43716</v>
      </c>
      <c r="B104" s="8">
        <f>1+0.033*COS(2*'Data 1day'!A103*PI()/365)</f>
        <v>0.98688108712867562</v>
      </c>
      <c r="C104" s="8">
        <f>0.409*SIN(((2*PI()*'Data 1day'!A103)/365)-1.39)</f>
        <v>9.2462526222953909E-2</v>
      </c>
      <c r="D104" s="8">
        <f>ACOS(-TAN('Data 1day'!$E$2*PI()/180)*TAN(C104))</f>
        <v>1.6001974651087087</v>
      </c>
      <c r="E104" s="23">
        <f>('Data 1day'!C104+'Data 1day'!D104)/2</f>
        <v>25.05</v>
      </c>
      <c r="F104" s="8">
        <f t="shared" si="4"/>
        <v>0.18917237426716429</v>
      </c>
      <c r="G104" s="8">
        <f>'Data 1day'!E103*4.87/LN(67.8*'Data 1day'!$H$2-5.42)</f>
        <v>7.2238270270739688</v>
      </c>
      <c r="H104" s="8">
        <f>0.6108*EXP(17.27*'Data 1day'!C104/('Data 1day'!C104+237.3))</f>
        <v>4.0288844232591545</v>
      </c>
      <c r="I104" s="8">
        <f>0.6108*EXP(17.27*'Data 1day'!D104/('Data 1day'!D104+237.3))</f>
        <v>2.4870053972720654</v>
      </c>
      <c r="J104" s="8">
        <f t="shared" si="5"/>
        <v>3.2579449102656097</v>
      </c>
      <c r="K104" s="8">
        <f>(I104*'Data 1day'!F104+H104*'Data 1day'!G104)/200</f>
        <v>2.6700487474796808</v>
      </c>
      <c r="L104" s="8">
        <f>24*60/PI()*0.0082*B104*(D104*SIN('Data 1day'!$E$2)*SIN(C104)+COS('Data 1day'!$E$2)*COS(C104)*SIN(D104))</f>
        <v>0.60888365359290075</v>
      </c>
      <c r="M104" s="8">
        <f>(0.75+2/100000*'Data 1day'!$E$3)*L104</f>
        <v>0.46299513019204169</v>
      </c>
      <c r="N104" s="8">
        <f>(0.25+0.5*(1-'Data 1day'!H104/8))*L104</f>
        <v>0.15222091339822519</v>
      </c>
      <c r="O104" s="8">
        <f t="shared" si="6"/>
        <v>0.1172101033166334</v>
      </c>
      <c r="P104" s="8">
        <f>4.903*(10^(-9))*(0.34-0.14*SQRT(K104))*(1.35*(N104/M104)-0.35)*(('Data 1day'!C104+273.16)^4+('Data 1day'!D104+273.16)^4)/2</f>
        <v>0.40521850841226487</v>
      </c>
      <c r="Q104" s="8">
        <f t="shared" si="7"/>
        <v>-0.28800840509563147</v>
      </c>
    </row>
    <row r="105" spans="1:17" s="39" customFormat="1" ht="38.1" customHeight="1" x14ac:dyDescent="0.3">
      <c r="A105" s="38">
        <v>43717</v>
      </c>
      <c r="B105" s="8">
        <f>1+0.033*COS(2*'Data 1day'!A104*PI()/365)</f>
        <v>0.98740425573120028</v>
      </c>
      <c r="C105" s="8">
        <f>0.409*SIN(((2*PI()*'Data 1day'!A104)/365)-1.39)</f>
        <v>8.5590828765061439E-2</v>
      </c>
      <c r="D105" s="8">
        <f>ACOS(-TAN('Data 1day'!$E$2*PI()/180)*TAN(C105))</f>
        <v>1.5980007071668827</v>
      </c>
      <c r="E105" s="23">
        <f>('Data 1day'!C105+'Data 1day'!D105)/2</f>
        <v>26.7</v>
      </c>
      <c r="F105" s="8">
        <f t="shared" si="4"/>
        <v>0.20597415419609683</v>
      </c>
      <c r="G105" s="8">
        <f>'Data 1day'!E104*4.87/LN(67.8*'Data 1day'!$H$2-5.42)</f>
        <v>8.3351850312391953</v>
      </c>
      <c r="H105" s="8">
        <f>0.6108*EXP(17.27*'Data 1day'!C105/('Data 1day'!C105+237.3))</f>
        <v>4.6747601804976453</v>
      </c>
      <c r="I105" s="8">
        <f>0.6108*EXP(17.27*'Data 1day'!D105/('Data 1day'!D105+237.3))</f>
        <v>2.5959699942202965</v>
      </c>
      <c r="J105" s="8">
        <f t="shared" si="5"/>
        <v>3.6353650873589709</v>
      </c>
      <c r="K105" s="8">
        <f>(I105*'Data 1day'!F105+H105*'Data 1day'!G105)/200</f>
        <v>2.793978751550934</v>
      </c>
      <c r="L105" s="8">
        <f>24*60/PI()*0.0082*B105*(D105*SIN('Data 1day'!$E$2)*SIN(C105)+COS('Data 1day'!$E$2)*COS(C105)*SIN(D105))</f>
        <v>0.6493290289326159</v>
      </c>
      <c r="M105" s="8">
        <f>(0.75+2/100000*'Data 1day'!$E$3)*L105</f>
        <v>0.49374979360036109</v>
      </c>
      <c r="N105" s="8">
        <f>(0.25+0.5*(1-'Data 1day'!H105/8))*L105</f>
        <v>0.20291532154144248</v>
      </c>
      <c r="O105" s="8">
        <f t="shared" si="6"/>
        <v>0.15624479758691071</v>
      </c>
      <c r="P105" s="8">
        <f>4.903*(10^(-9))*(0.34-0.14*SQRT(K105))*(1.35*(N105/M105)-0.35)*(('Data 1day'!C105+273.16)^4+('Data 1day'!D105+273.16)^4)/2</f>
        <v>0.86190136698116704</v>
      </c>
      <c r="Q105" s="8">
        <f t="shared" si="7"/>
        <v>-0.70565656939425636</v>
      </c>
    </row>
    <row r="106" spans="1:17" s="39" customFormat="1" ht="38.1" customHeight="1" x14ac:dyDescent="0.3">
      <c r="A106" s="38">
        <v>43718</v>
      </c>
      <c r="B106" s="8">
        <f>1+0.033*COS(2*'Data 1day'!A105*PI()/365)</f>
        <v>0.98793115672459009</v>
      </c>
      <c r="C106" s="8">
        <f>0.409*SIN(((2*PI()*'Data 1day'!A105)/365)-1.39)</f>
        <v>7.8693768897405231E-2</v>
      </c>
      <c r="D106" s="8">
        <f>ACOS(-TAN('Data 1day'!$E$2*PI()/180)*TAN(C106))</f>
        <v>1.595798576107488</v>
      </c>
      <c r="E106" s="23">
        <f>('Data 1day'!C106+'Data 1day'!D106)/2</f>
        <v>27.049999999999997</v>
      </c>
      <c r="F106" s="8">
        <f t="shared" si="4"/>
        <v>0.20969496361300408</v>
      </c>
      <c r="G106" s="8">
        <f>'Data 1day'!E105*4.87/LN(67.8*'Data 1day'!$H$2-5.42)</f>
        <v>7.2238270270739688</v>
      </c>
      <c r="H106" s="8">
        <f>0.6108*EXP(17.27*'Data 1day'!C106/('Data 1day'!C106+237.3))</f>
        <v>4.9739919933544527</v>
      </c>
      <c r="I106" s="8">
        <f>0.6108*EXP(17.27*'Data 1day'!D106/('Data 1day'!D106+237.3))</f>
        <v>2.5332049812438213</v>
      </c>
      <c r="J106" s="8">
        <f t="shared" si="5"/>
        <v>3.7535984872991373</v>
      </c>
      <c r="K106" s="8">
        <f>(I106*'Data 1day'!F106+H106*'Data 1day'!G106)/200</f>
        <v>2.6301801023069347</v>
      </c>
      <c r="L106" s="8">
        <f>24*60/PI()*0.0082*B106*(D106*SIN('Data 1day'!$E$2)*SIN(C106)+COS('Data 1day'!$E$2)*COS(C106)*SIN(D106))</f>
        <v>0.68982367242588527</v>
      </c>
      <c r="M106" s="8">
        <f>(0.75+2/100000*'Data 1day'!$E$3)*L106</f>
        <v>0.52454192051264315</v>
      </c>
      <c r="N106" s="8">
        <f>(0.25+0.5*(1-'Data 1day'!H106/8))*L106</f>
        <v>0.21556989763308915</v>
      </c>
      <c r="O106" s="8">
        <f t="shared" si="6"/>
        <v>0.16598882117747865</v>
      </c>
      <c r="P106" s="8">
        <f>4.903*(10^(-9))*(0.34-0.14*SQRT(K106))*(1.35*(N106/M106)-0.35)*(('Data 1day'!C106+273.16)^4+('Data 1day'!D106+273.16)^4)/2</f>
        <v>0.92331364256862503</v>
      </c>
      <c r="Q106" s="8">
        <f t="shared" si="7"/>
        <v>-0.75732482139114632</v>
      </c>
    </row>
    <row r="107" spans="1:17" s="39" customFormat="1" ht="38.1" customHeight="1" x14ac:dyDescent="0.3">
      <c r="A107" s="38">
        <v>43719</v>
      </c>
      <c r="B107" s="8">
        <f>1+0.033*COS(2*'Data 1day'!A106*PI()/365)</f>
        <v>0.9884616339767095</v>
      </c>
      <c r="C107" s="8">
        <f>0.409*SIN(((2*PI()*'Data 1day'!A106)/365)-1.39)</f>
        <v>7.1773390367673717E-2</v>
      </c>
      <c r="D107" s="8">
        <f>ACOS(-TAN('Data 1day'!$E$2*PI()/180)*TAN(C107))</f>
        <v>1.5935915274451455</v>
      </c>
      <c r="E107" s="23">
        <f>('Data 1day'!C107+'Data 1day'!D107)/2</f>
        <v>26.65</v>
      </c>
      <c r="F107" s="8">
        <f t="shared" si="4"/>
        <v>0.2054471718360153</v>
      </c>
      <c r="G107" s="8">
        <f>'Data 1day'!E106*4.87/LN(67.8*'Data 1day'!$H$2-5.42)</f>
        <v>6.3903085239500497</v>
      </c>
      <c r="H107" s="8">
        <f>0.6108*EXP(17.27*'Data 1day'!C107/('Data 1day'!C107+237.3))</f>
        <v>4.6747601804976453</v>
      </c>
      <c r="I107" s="8">
        <f>0.6108*EXP(17.27*'Data 1day'!D107/('Data 1day'!D107+237.3))</f>
        <v>2.5801527260359443</v>
      </c>
      <c r="J107" s="8">
        <f t="shared" si="5"/>
        <v>3.6274564532667948</v>
      </c>
      <c r="K107" s="8">
        <f>(I107*'Data 1day'!F107+H107*'Data 1day'!G107)/200</f>
        <v>2.6340133825768852</v>
      </c>
      <c r="L107" s="8">
        <f>24*60/PI()*0.0082*B107*(D107*SIN('Data 1day'!$E$2)*SIN(C107)+COS('Data 1day'!$E$2)*COS(C107)*SIN(D107))</f>
        <v>0.7303527860268324</v>
      </c>
      <c r="M107" s="8">
        <f>(0.75+2/100000*'Data 1day'!$E$3)*L107</f>
        <v>0.5553602584948033</v>
      </c>
      <c r="N107" s="8">
        <f>(0.25+0.5*(1-'Data 1day'!H107/8))*L107</f>
        <v>0.22823524563338513</v>
      </c>
      <c r="O107" s="8">
        <f t="shared" si="6"/>
        <v>0.17574113913770656</v>
      </c>
      <c r="P107" s="8">
        <f>4.903*(10^(-9))*(0.34-0.14*SQRT(K107))*(1.35*(N107/M107)-0.35)*(('Data 1day'!C107+273.16)^4+('Data 1day'!D107+273.16)^4)/2</f>
        <v>0.91660131891082897</v>
      </c>
      <c r="Q107" s="8">
        <f t="shared" si="7"/>
        <v>-0.74086017977312246</v>
      </c>
    </row>
    <row r="108" spans="1:17" s="39" customFormat="1" ht="38.1" customHeight="1" x14ac:dyDescent="0.3">
      <c r="A108" s="38">
        <v>43720</v>
      </c>
      <c r="B108" s="8">
        <f>1+0.033*COS(2*'Data 1day'!A107*PI()/365)</f>
        <v>0.98899553029569987</v>
      </c>
      <c r="C108" s="8">
        <f>0.409*SIN(((2*PI()*'Data 1day'!A107)/365)-1.39)</f>
        <v>6.4831743833380015E-2</v>
      </c>
      <c r="D108" s="8">
        <f>ACOS(-TAN('Data 1day'!$E$2*PI()/180)*TAN(C108))</f>
        <v>1.5913800124776147</v>
      </c>
      <c r="E108" s="23">
        <f>('Data 1day'!C108+'Data 1day'!D108)/2</f>
        <v>27.9</v>
      </c>
      <c r="F108" s="8">
        <f t="shared" si="4"/>
        <v>0.21896719002536721</v>
      </c>
      <c r="G108" s="8">
        <f>'Data 1day'!E107*4.87/LN(67.8*'Data 1day'!$H$2-5.42)</f>
        <v>5.5567900208261287</v>
      </c>
      <c r="H108" s="8">
        <f>0.6108*EXP(17.27*'Data 1day'!C108/('Data 1day'!C108+237.3))</f>
        <v>5.030147795606851</v>
      </c>
      <c r="I108" s="8">
        <f>0.6108*EXP(17.27*'Data 1day'!D108/('Data 1day'!D108+237.3))</f>
        <v>2.7756312335019815</v>
      </c>
      <c r="J108" s="8">
        <f t="shared" si="5"/>
        <v>3.902889514554416</v>
      </c>
      <c r="K108" s="8">
        <f>(I108*'Data 1day'!F108+H108*'Data 1day'!G108)/200</f>
        <v>2.4627561068093802</v>
      </c>
      <c r="L108" s="8">
        <f>24*60/PI()*0.0082*B108*(D108*SIN('Data 1day'!$E$2)*SIN(C108)+COS('Data 1day'!$E$2)*COS(C108)*SIN(D108))</f>
        <v>0.77090159577286177</v>
      </c>
      <c r="M108" s="8">
        <f>(0.75+2/100000*'Data 1day'!$E$3)*L108</f>
        <v>0.58619357342568401</v>
      </c>
      <c r="N108" s="8">
        <f>(0.25+0.5*(1-'Data 1day'!H108/8))*L108</f>
        <v>0.19272539894321544</v>
      </c>
      <c r="O108" s="8">
        <f t="shared" si="6"/>
        <v>0.1483985571862759</v>
      </c>
      <c r="P108" s="8">
        <f>4.903*(10^(-9))*(0.34-0.14*SQRT(K108))*(1.35*(N108/M108)-0.35)*(('Data 1day'!C108+273.16)^4+('Data 1day'!D108+273.16)^4)/2</f>
        <v>0.45549518896838426</v>
      </c>
      <c r="Q108" s="8">
        <f t="shared" si="7"/>
        <v>-0.30709663178210833</v>
      </c>
    </row>
    <row r="109" spans="1:17" s="39" customFormat="1" ht="38.1" customHeight="1" x14ac:dyDescent="0.3">
      <c r="A109" s="38">
        <v>43721</v>
      </c>
      <c r="B109" s="8">
        <f>1+0.033*COS(2*'Data 1day'!A108*PI()/365)</f>
        <v>0.98953268747655954</v>
      </c>
      <c r="C109" s="8">
        <f>0.409*SIN(((2*PI()*'Data 1day'!A108)/365)-1.39)</f>
        <v>5.7870886254204473E-2</v>
      </c>
      <c r="D109" s="8">
        <f>ACOS(-TAN('Data 1day'!$E$2*PI()/180)*TAN(C109))</f>
        <v>1.5891644786285317</v>
      </c>
      <c r="E109" s="23">
        <f>('Data 1day'!C109+'Data 1day'!D109)/2</f>
        <v>23.2</v>
      </c>
      <c r="F109" s="8">
        <f t="shared" si="4"/>
        <v>0.1717218061559965</v>
      </c>
      <c r="G109" s="8">
        <f>'Data 1day'!E108*4.87/LN(67.8*'Data 1day'!$H$2-5.42)</f>
        <v>5.5567900208261287</v>
      </c>
      <c r="H109" s="8">
        <f>0.6108*EXP(17.27*'Data 1day'!C109/('Data 1day'!C109+237.3))</f>
        <v>3.3022863265902909</v>
      </c>
      <c r="I109" s="8">
        <f>0.6108*EXP(17.27*'Data 1day'!D109/('Data 1day'!D109+237.3))</f>
        <v>2.4415438714941016</v>
      </c>
      <c r="J109" s="8">
        <f t="shared" si="5"/>
        <v>2.8719150990421962</v>
      </c>
      <c r="K109" s="8">
        <f>(I109*'Data 1day'!F109+H109*'Data 1day'!G109)/200</f>
        <v>2.6094287155866716</v>
      </c>
      <c r="L109" s="8">
        <f>24*60/PI()*0.0082*B109*(D109*SIN('Data 1day'!$E$2)*SIN(C109)+COS('Data 1day'!$E$2)*COS(C109)*SIN(D109))</f>
        <v>0.81145536168885124</v>
      </c>
      <c r="M109" s="8">
        <f>(0.75+2/100000*'Data 1day'!$E$3)*L109</f>
        <v>0.61703065702820248</v>
      </c>
      <c r="N109" s="8">
        <f>(0.25+0.5*(1-'Data 1day'!H109/8))*L109</f>
        <v>0.20286384042221281</v>
      </c>
      <c r="O109" s="8">
        <f t="shared" si="6"/>
        <v>0.15620515712510386</v>
      </c>
      <c r="P109" s="8">
        <f>4.903*(10^(-9))*(0.34-0.14*SQRT(K109))*(1.35*(N109/M109)-0.35)*(('Data 1day'!C109+273.16)^4+('Data 1day'!D109+273.16)^4)/2</f>
        <v>0.40426219428987314</v>
      </c>
      <c r="Q109" s="8">
        <f t="shared" si="7"/>
        <v>-0.24805703716476929</v>
      </c>
    </row>
    <row r="110" spans="1:17" s="39" customFormat="1" ht="38.1" customHeight="1" x14ac:dyDescent="0.3">
      <c r="A110" s="38">
        <v>43722</v>
      </c>
      <c r="B110" s="8">
        <f>1+0.033*COS(2*'Data 1day'!A109*PI()/365)</f>
        <v>0.99007294634802301</v>
      </c>
      <c r="C110" s="8">
        <f>0.409*SIN(((2*PI()*'Data 1day'!A109)/365)-1.39)</f>
        <v>5.0892880282476169E-2</v>
      </c>
      <c r="D110" s="8">
        <f>ACOS(-TAN('Data 1day'!$E$2*PI()/180)*TAN(C110))</f>
        <v>1.5869453697992086</v>
      </c>
      <c r="E110" s="23">
        <f>('Data 1day'!C110+'Data 1day'!D110)/2</f>
        <v>25.05</v>
      </c>
      <c r="F110" s="8">
        <f t="shared" si="4"/>
        <v>0.18917237426716429</v>
      </c>
      <c r="G110" s="8">
        <f>'Data 1day'!E109*4.87/LN(67.8*'Data 1day'!$H$2-5.42)</f>
        <v>6.9459875260326616</v>
      </c>
      <c r="H110" s="8">
        <f>0.6108*EXP(17.27*'Data 1day'!C110/('Data 1day'!C110+237.3))</f>
        <v>4.0288844232591545</v>
      </c>
      <c r="I110" s="8">
        <f>0.6108*EXP(17.27*'Data 1day'!D110/('Data 1day'!D110+237.3))</f>
        <v>2.4870053972720654</v>
      </c>
      <c r="J110" s="8">
        <f t="shared" si="5"/>
        <v>3.2579449102656097</v>
      </c>
      <c r="K110" s="8">
        <f>(I110*'Data 1day'!F110+H110*'Data 1day'!G110)/200</f>
        <v>2.6700487474796808</v>
      </c>
      <c r="L110" s="8">
        <f>24*60/PI()*0.0082*B110*(D110*SIN('Data 1day'!$E$2)*SIN(C110)+COS('Data 1day'!$E$2)*COS(C110)*SIN(D110))</f>
        <v>0.85199938777313189</v>
      </c>
      <c r="M110" s="8">
        <f>(0.75+2/100000*'Data 1day'!$E$3)*L110</f>
        <v>0.64786033446268942</v>
      </c>
      <c r="N110" s="8">
        <f>(0.25+0.5*(1-'Data 1day'!H110/8))*L110</f>
        <v>0.21299984694328297</v>
      </c>
      <c r="O110" s="8">
        <f t="shared" si="6"/>
        <v>0.16400988214632789</v>
      </c>
      <c r="P110" s="8">
        <f>4.903*(10^(-9))*(0.34-0.14*SQRT(K110))*(1.35*(N110/M110)-0.35)*(('Data 1day'!C110+273.16)^4+('Data 1day'!D110+273.16)^4)/2</f>
        <v>0.40521850841226487</v>
      </c>
      <c r="Q110" s="8">
        <f t="shared" si="7"/>
        <v>-0.24120862626593698</v>
      </c>
    </row>
    <row r="111" spans="1:17" s="39" customFormat="1" ht="38.1" customHeight="1" x14ac:dyDescent="0.3">
      <c r="A111" s="38">
        <v>43723</v>
      </c>
      <c r="B111" s="8">
        <f>1+0.033*COS(2*'Data 1day'!A110*PI()/365)</f>
        <v>0.99061614681972687</v>
      </c>
      <c r="C111" s="8">
        <f>0.409*SIN(((2*PI()*'Data 1day'!A110)/365)-1.39)</f>
        <v>4.3899793651961491E-2</v>
      </c>
      <c r="D111" s="8">
        <f>ACOS(-TAN('Data 1day'!$E$2*PI()/180)*TAN(C111))</f>
        <v>1.584723126728568</v>
      </c>
      <c r="E111" s="23">
        <f>('Data 1day'!C111+'Data 1day'!D111)/2</f>
        <v>27.6</v>
      </c>
      <c r="F111" s="8">
        <f t="shared" si="4"/>
        <v>0.2156560781610482</v>
      </c>
      <c r="G111" s="8">
        <f>'Data 1day'!E110*4.87/LN(67.8*'Data 1day'!$H$2-5.42)</f>
        <v>8.3351850312391953</v>
      </c>
      <c r="H111" s="8">
        <f>0.6108*EXP(17.27*'Data 1day'!C111/('Data 1day'!C111+237.3))</f>
        <v>4.7547753962618131</v>
      </c>
      <c r="I111" s="8">
        <f>0.6108*EXP(17.27*'Data 1day'!D111/('Data 1day'!D111+237.3))</f>
        <v>2.8436029029276386</v>
      </c>
      <c r="J111" s="8">
        <f t="shared" si="5"/>
        <v>3.7991891495947261</v>
      </c>
      <c r="K111" s="8">
        <f>(I111*'Data 1day'!F111+H111*'Data 1day'!G111)/200</f>
        <v>2.8154137593100028</v>
      </c>
      <c r="L111" s="8">
        <f>24*60/PI()*0.0082*B111*(D111*SIN('Data 1day'!$E$2)*SIN(C111)+COS('Data 1day'!$E$2)*COS(C111)*SIN(D111))</f>
        <v>0.89251903204935479</v>
      </c>
      <c r="M111" s="8">
        <f>(0.75+2/100000*'Data 1day'!$E$3)*L111</f>
        <v>0.6786714719703294</v>
      </c>
      <c r="N111" s="8">
        <f>(0.25+0.5*(1-'Data 1day'!H111/8))*L111</f>
        <v>0.2231297580123387</v>
      </c>
      <c r="O111" s="8">
        <f t="shared" si="6"/>
        <v>0.1718099136695008</v>
      </c>
      <c r="P111" s="8">
        <f>4.903*(10^(-9))*(0.34-0.14*SQRT(K111))*(1.35*(N111/M111)-0.35)*(('Data 1day'!C111+273.16)^4+('Data 1day'!D111+273.16)^4)/2</f>
        <v>0.39616759502668103</v>
      </c>
      <c r="Q111" s="8">
        <f t="shared" si="7"/>
        <v>-0.22435768135718023</v>
      </c>
    </row>
    <row r="112" spans="1:17" s="39" customFormat="1" ht="38.1" customHeight="1" x14ac:dyDescent="0.3">
      <c r="A112" s="38">
        <v>43724</v>
      </c>
      <c r="B112" s="8">
        <f>1+0.033*COS(2*'Data 1day'!A111*PI()/365)</f>
        <v>0.9911621279296482</v>
      </c>
      <c r="C112" s="8">
        <f>0.409*SIN(((2*PI()*'Data 1day'!A111)/365)-1.39)</f>
        <v>3.6893698565152948E-2</v>
      </c>
      <c r="D112" s="8">
        <f>ACOS(-TAN('Data 1day'!$E$2*PI()/180)*TAN(C112))</f>
        <v>1.5824981873603101</v>
      </c>
      <c r="E112" s="23">
        <f>('Data 1day'!C112+'Data 1day'!D112)/2</f>
        <v>26.95</v>
      </c>
      <c r="F112" s="8">
        <f t="shared" si="4"/>
        <v>0.20862615347804067</v>
      </c>
      <c r="G112" s="8">
        <f>'Data 1day'!E111*4.87/LN(67.8*'Data 1day'!$H$2-5.42)</f>
        <v>3.8897530145782908</v>
      </c>
      <c r="H112" s="8">
        <f>0.6108*EXP(17.27*'Data 1day'!C112/('Data 1day'!C112+237.3))</f>
        <v>4.8633111980528723</v>
      </c>
      <c r="I112" s="8">
        <f>0.6108*EXP(17.27*'Data 1day'!D112/('Data 1day'!D112+237.3))</f>
        <v>2.5644197206554633</v>
      </c>
      <c r="J112" s="8">
        <f t="shared" si="5"/>
        <v>3.7138654593541678</v>
      </c>
      <c r="K112" s="8">
        <f>(I112*'Data 1day'!F112+H112*'Data 1day'!G112)/200</f>
        <v>2.4006280819194874</v>
      </c>
      <c r="L112" s="8">
        <f>24*60/PI()*0.0082*B112*(D112*SIN('Data 1day'!$E$2)*SIN(C112)+COS('Data 1day'!$E$2)*COS(C112)*SIN(D112))</f>
        <v>0.93299971666766834</v>
      </c>
      <c r="M112" s="8">
        <f>(0.75+2/100000*'Data 1day'!$E$3)*L112</f>
        <v>0.709452984554095</v>
      </c>
      <c r="N112" s="8">
        <f>(0.25+0.5*(1-'Data 1day'!H112/8))*L112</f>
        <v>0.29156241145864636</v>
      </c>
      <c r="O112" s="8">
        <f t="shared" si="6"/>
        <v>0.22450305682315772</v>
      </c>
      <c r="P112" s="8">
        <f>4.903*(10^(-9))*(0.34-0.14*SQRT(K112))*(1.35*(N112/M112)-0.35)*(('Data 1day'!C112+273.16)^4+('Data 1day'!D112+273.16)^4)/2</f>
        <v>1.004592615986152</v>
      </c>
      <c r="Q112" s="8">
        <f t="shared" si="7"/>
        <v>-0.78008955916299427</v>
      </c>
    </row>
    <row r="113" spans="1:17" s="39" customFormat="1" ht="38.1" customHeight="1" x14ac:dyDescent="0.3">
      <c r="A113" s="38">
        <v>43725</v>
      </c>
      <c r="B113" s="8">
        <f>1+0.033*COS(2*'Data 1day'!A112*PI()/365)</f>
        <v>0.99171072789180092</v>
      </c>
      <c r="C113" s="8">
        <f>0.409*SIN(((2*PI()*'Data 1day'!A112)/365)-1.39)</f>
        <v>2.9876671079227975E-2</v>
      </c>
      <c r="D113" s="8">
        <f>ACOS(-TAN('Data 1day'!$E$2*PI()/180)*TAN(C113))</f>
        <v>1.580270987216408</v>
      </c>
      <c r="E113" s="23">
        <f>('Data 1day'!C113+'Data 1day'!D113)/2</f>
        <v>25.05</v>
      </c>
      <c r="F113" s="8">
        <f t="shared" si="4"/>
        <v>0.18917237426716429</v>
      </c>
      <c r="G113" s="8">
        <f>'Data 1day'!E112*4.87/LN(67.8*'Data 1day'!$H$2-5.42)</f>
        <v>1.3891975052065322</v>
      </c>
      <c r="H113" s="8">
        <f>0.6108*EXP(17.27*'Data 1day'!C113/('Data 1day'!C113+237.3))</f>
        <v>4.0288844232591545</v>
      </c>
      <c r="I113" s="8">
        <f>0.6108*EXP(17.27*'Data 1day'!D113/('Data 1day'!D113+237.3))</f>
        <v>2.4870053972720654</v>
      </c>
      <c r="J113" s="8">
        <f t="shared" si="5"/>
        <v>3.2579449102656097</v>
      </c>
      <c r="K113" s="8">
        <f>(I113*'Data 1day'!F113+H113*'Data 1day'!G113)/200</f>
        <v>2.6700487474796808</v>
      </c>
      <c r="L113" s="8">
        <f>24*60/PI()*0.0082*B113*(D113*SIN('Data 1day'!$E$2)*SIN(C113)+COS('Data 1day'!$E$2)*COS(C113)*SIN(D113))</f>
        <v>0.9734269380382945</v>
      </c>
      <c r="M113" s="8">
        <f>(0.75+2/100000*'Data 1day'!$E$3)*L113</f>
        <v>0.74019384368431906</v>
      </c>
      <c r="N113" s="8">
        <f>(0.25+0.5*(1-'Data 1day'!H113/8))*L113</f>
        <v>0.24335673450957362</v>
      </c>
      <c r="O113" s="8">
        <f t="shared" si="6"/>
        <v>0.1873846855723717</v>
      </c>
      <c r="P113" s="8">
        <f>4.903*(10^(-9))*(0.34-0.14*SQRT(K113))*(1.35*(N113/M113)-0.35)*(('Data 1day'!C113+273.16)^4+('Data 1day'!D113+273.16)^4)/2</f>
        <v>0.40521850841226487</v>
      </c>
      <c r="Q113" s="8">
        <f t="shared" si="7"/>
        <v>-0.21783382283989317</v>
      </c>
    </row>
    <row r="114" spans="1:17" s="39" customFormat="1" ht="38.1" customHeight="1" x14ac:dyDescent="0.3">
      <c r="A114" s="38">
        <v>43726</v>
      </c>
      <c r="B114" s="8">
        <f>1+0.033*COS(2*'Data 1day'!A113*PI()/365)</f>
        <v>0.99226178414417643</v>
      </c>
      <c r="C114" s="8">
        <f>0.409*SIN(((2*PI()*'Data 1day'!A113)/365)-1.39)</f>
        <v>2.2850790490871208E-2</v>
      </c>
      <c r="D114" s="8">
        <f>ACOS(-TAN('Data 1day'!$E$2*PI()/180)*TAN(C114))</f>
        <v>1.5780419597760444</v>
      </c>
      <c r="E114" s="23">
        <f>('Data 1day'!C114+'Data 1day'!D114)/2</f>
        <v>26.299999999999997</v>
      </c>
      <c r="F114" s="8">
        <f t="shared" si="4"/>
        <v>0.2017899572638881</v>
      </c>
      <c r="G114" s="8">
        <f>'Data 1day'!E113*4.87/LN(67.8*'Data 1day'!$H$2-5.42)</f>
        <v>8.3351850312391953</v>
      </c>
      <c r="H114" s="8">
        <f>0.6108*EXP(17.27*'Data 1day'!C114/('Data 1day'!C114+237.3))</f>
        <v>4.2187883965303437</v>
      </c>
      <c r="I114" s="8">
        <f>0.6108*EXP(17.27*'Data 1day'!D114/('Data 1day'!D114+237.3))</f>
        <v>2.7588616266004506</v>
      </c>
      <c r="J114" s="8">
        <f t="shared" si="5"/>
        <v>3.4888250115653969</v>
      </c>
      <c r="K114" s="8">
        <f>(I114*'Data 1day'!F114+H114*'Data 1day'!G114)/200</f>
        <v>2.7684531434195958</v>
      </c>
      <c r="L114" s="8">
        <f>24*60/PI()*0.0082*B114*(D114*SIN('Data 1day'!$E$2)*SIN(C114)+COS('Data 1day'!$E$2)*COS(C114)*SIN(D114))</f>
        <v>1.0137862769800072</v>
      </c>
      <c r="M114" s="8">
        <f>(0.75+2/100000*'Data 1day'!$E$3)*L114</f>
        <v>0.77088308501559744</v>
      </c>
      <c r="N114" s="8">
        <f>(0.25+0.5*(1-'Data 1day'!H114/8))*L114</f>
        <v>0.25344656924500181</v>
      </c>
      <c r="O114" s="8">
        <f t="shared" si="6"/>
        <v>0.1951538583186514</v>
      </c>
      <c r="P114" s="8">
        <f>4.903*(10^(-9))*(0.34-0.14*SQRT(K114))*(1.35*(N114/M114)-0.35)*(('Data 1day'!C114+273.16)^4+('Data 1day'!D114+273.16)^4)/2</f>
        <v>0.39648615064013182</v>
      </c>
      <c r="Q114" s="8">
        <f t="shared" si="7"/>
        <v>-0.20133229232148042</v>
      </c>
    </row>
    <row r="115" spans="1:17" s="39" customFormat="1" ht="38.1" customHeight="1" x14ac:dyDescent="0.3">
      <c r="A115" s="38">
        <v>43727</v>
      </c>
      <c r="B115" s="8">
        <f>1+0.033*COS(2*'Data 1day'!A114*PI()/365)</f>
        <v>0.99281513339691441</v>
      </c>
      <c r="C115" s="8">
        <f>0.409*SIN(((2*PI()*'Data 1day'!A114)/365)-1.39)</f>
        <v>1.5818138720131186E-2</v>
      </c>
      <c r="D115" s="8">
        <f>ACOS(-TAN('Data 1day'!$E$2*PI()/180)*TAN(C115))</f>
        <v>1.5758115368591012</v>
      </c>
      <c r="E115" s="23">
        <f>('Data 1day'!C115+'Data 1day'!D115)/2</f>
        <v>26.95</v>
      </c>
      <c r="F115" s="8">
        <f t="shared" si="4"/>
        <v>0.20862615347804067</v>
      </c>
      <c r="G115" s="8">
        <f>'Data 1day'!E114*4.87/LN(67.8*'Data 1day'!$H$2-5.42)</f>
        <v>2.222716008330452</v>
      </c>
      <c r="H115" s="8">
        <f>0.6108*EXP(17.27*'Data 1day'!C115/('Data 1day'!C115+237.3))</f>
        <v>4.8633111980528723</v>
      </c>
      <c r="I115" s="8">
        <f>0.6108*EXP(17.27*'Data 1day'!D115/('Data 1day'!D115+237.3))</f>
        <v>2.5644197206554633</v>
      </c>
      <c r="J115" s="8">
        <f t="shared" si="5"/>
        <v>3.7138654593541678</v>
      </c>
      <c r="K115" s="8">
        <f>(I115*'Data 1day'!F115+H115*'Data 1day'!G115)/200</f>
        <v>2.4006280819194874</v>
      </c>
      <c r="L115" s="8">
        <f>24*60/PI()*0.0082*B115*(D115*SIN('Data 1day'!$E$2)*SIN(C115)+COS('Data 1day'!$E$2)*COS(C115)*SIN(D115))</f>
        <v>1.0540634088657692</v>
      </c>
      <c r="M115" s="8">
        <f>(0.75+2/100000*'Data 1day'!$E$3)*L115</f>
        <v>0.80150981610153083</v>
      </c>
      <c r="N115" s="8">
        <f>(0.25+0.5*(1-'Data 1day'!H115/8))*L115</f>
        <v>0.32939481527055287</v>
      </c>
      <c r="O115" s="8">
        <f t="shared" si="6"/>
        <v>0.25363400775832573</v>
      </c>
      <c r="P115" s="8">
        <f>4.903*(10^(-9))*(0.34-0.14*SQRT(K115))*(1.35*(N115/M115)-0.35)*(('Data 1day'!C115+273.16)^4+('Data 1day'!D115+273.16)^4)/2</f>
        <v>1.004592615986152</v>
      </c>
      <c r="Q115" s="8">
        <f t="shared" si="7"/>
        <v>-0.75095860822782634</v>
      </c>
    </row>
    <row r="116" spans="1:17" s="39" customFormat="1" ht="38.1" customHeight="1" x14ac:dyDescent="0.3">
      <c r="A116" s="38">
        <v>43728</v>
      </c>
      <c r="B116" s="8">
        <f>1+0.033*COS(2*'Data 1day'!A115*PI()/365)</f>
        <v>0.99337061168068908</v>
      </c>
      <c r="C116" s="8">
        <f>0.409*SIN(((2*PI()*'Data 1day'!A115)/365)-1.39)</f>
        <v>8.7807996935049988E-3</v>
      </c>
      <c r="D116" s="8">
        <f>ACOS(-TAN('Data 1day'!$E$2*PI()/180)*TAN(C116))</f>
        <v>1.5735801490133321</v>
      </c>
      <c r="E116" s="23">
        <f>('Data 1day'!C116+'Data 1day'!D116)/2</f>
        <v>25.35</v>
      </c>
      <c r="F116" s="8">
        <f t="shared" si="4"/>
        <v>0.1921382761319867</v>
      </c>
      <c r="G116" s="8">
        <f>'Data 1day'!E115*4.87/LN(67.8*'Data 1day'!$H$2-5.42)</f>
        <v>1.3891975052065322</v>
      </c>
      <c r="H116" s="8">
        <f>0.6108*EXP(17.27*'Data 1day'!C116/('Data 1day'!C116+237.3))</f>
        <v>4.0756492057609837</v>
      </c>
      <c r="I116" s="8">
        <f>0.6108*EXP(17.27*'Data 1day'!D116/('Data 1day'!D116+237.3))</f>
        <v>2.548770598472057</v>
      </c>
      <c r="J116" s="8">
        <f t="shared" si="5"/>
        <v>3.3122099021165203</v>
      </c>
      <c r="K116" s="8">
        <f>(I116*'Data 1day'!F116+H116*'Data 1day'!G116)/200</f>
        <v>2.64350326402778</v>
      </c>
      <c r="L116" s="8">
        <f>24*60/PI()*0.0082*B116*(D116*SIN('Data 1day'!$E$2)*SIN(C116)+COS('Data 1day'!$E$2)*COS(C116)*SIN(D116))</f>
        <v>1.0942441137473062</v>
      </c>
      <c r="M116" s="8">
        <f>(0.75+2/100000*'Data 1day'!$E$3)*L116</f>
        <v>0.83206322409345157</v>
      </c>
      <c r="N116" s="8">
        <f>(0.25+0.5*(1-'Data 1day'!H116/8))*L116</f>
        <v>0.27356102843682656</v>
      </c>
      <c r="O116" s="8">
        <f t="shared" si="6"/>
        <v>0.21064199189635646</v>
      </c>
      <c r="P116" s="8">
        <f>4.903*(10^(-9))*(0.34-0.14*SQRT(K116))*(1.35*(N116/M116)-0.35)*(('Data 1day'!C116+273.16)^4+('Data 1day'!D116+273.16)^4)/2</f>
        <v>0.41099822728200791</v>
      </c>
      <c r="Q116" s="8">
        <f t="shared" si="7"/>
        <v>-0.20035623538565145</v>
      </c>
    </row>
    <row r="117" spans="1:17" s="39" customFormat="1" ht="38.1" customHeight="1" x14ac:dyDescent="0.3">
      <c r="A117" s="38">
        <v>43729</v>
      </c>
      <c r="B117" s="8">
        <f>1+0.033*COS(2*'Data 1day'!A116*PI()/365)</f>
        <v>0.99392805439529652</v>
      </c>
      <c r="C117" s="8">
        <f>0.409*SIN(((2*PI()*'Data 1day'!A116)/365)-1.39)</f>
        <v>1.7408587264244454E-3</v>
      </c>
      <c r="D117" s="8">
        <f>ACOS(-TAN('Data 1day'!$E$2*PI()/180)*TAN(C117))</f>
        <v>1.5713482259043394</v>
      </c>
      <c r="E117" s="23">
        <f>('Data 1day'!C117+'Data 1day'!D117)/2</f>
        <v>26.95</v>
      </c>
      <c r="F117" s="8">
        <f t="shared" si="4"/>
        <v>0.20862615347804067</v>
      </c>
      <c r="G117" s="8">
        <f>'Data 1day'!E116*4.87/LN(67.8*'Data 1day'!$H$2-5.42)</f>
        <v>4.445432016660904</v>
      </c>
      <c r="H117" s="8">
        <f>0.6108*EXP(17.27*'Data 1day'!C117/('Data 1day'!C117+237.3))</f>
        <v>4.8633111980528723</v>
      </c>
      <c r="I117" s="8">
        <f>0.6108*EXP(17.27*'Data 1day'!D117/('Data 1day'!D117+237.3))</f>
        <v>2.5644197206554633</v>
      </c>
      <c r="J117" s="8">
        <f t="shared" si="5"/>
        <v>3.7138654593541678</v>
      </c>
      <c r="K117" s="8">
        <f>(I117*'Data 1day'!F117+H117*'Data 1day'!G117)/200</f>
        <v>2.4006280819194874</v>
      </c>
      <c r="L117" s="8">
        <f>24*60/PI()*0.0082*B117*(D117*SIN('Data 1day'!$E$2)*SIN(C117)+COS('Data 1day'!$E$2)*COS(C117)*SIN(D117))</f>
        <v>1.1343142864402269</v>
      </c>
      <c r="M117" s="8">
        <f>(0.75+2/100000*'Data 1day'!$E$3)*L117</f>
        <v>0.86253258340914851</v>
      </c>
      <c r="N117" s="8">
        <f>(0.25+0.5*(1-'Data 1day'!H117/8))*L117</f>
        <v>0.35447321451257091</v>
      </c>
      <c r="O117" s="8">
        <f t="shared" si="6"/>
        <v>0.27294437517467962</v>
      </c>
      <c r="P117" s="8">
        <f>4.903*(10^(-9))*(0.34-0.14*SQRT(K117))*(1.35*(N117/M117)-0.35)*(('Data 1day'!C117+273.16)^4+('Data 1day'!D117+273.16)^4)/2</f>
        <v>1.004592615986152</v>
      </c>
      <c r="Q117" s="8">
        <f t="shared" si="7"/>
        <v>-0.73164824081147239</v>
      </c>
    </row>
    <row r="118" spans="1:17" s="39" customFormat="1" ht="38.1" customHeight="1" x14ac:dyDescent="0.3">
      <c r="A118" s="38">
        <v>43730</v>
      </c>
      <c r="B118" s="8">
        <f>1+0.033*COS(2*'Data 1day'!A117*PI()/365)</f>
        <v>0.99448729635843003</v>
      </c>
      <c r="C118" s="8">
        <f>0.409*SIN(((2*PI()*'Data 1day'!A117)/365)-1.39)</f>
        <v>-5.2995980946671916E-3</v>
      </c>
      <c r="D118" s="8">
        <f>ACOS(-TAN('Data 1day'!$E$2*PI()/180)*TAN(C118))</f>
        <v>1.5691161967074931</v>
      </c>
      <c r="E118" s="23">
        <f>('Data 1day'!C118+'Data 1day'!D118)/2</f>
        <v>27.6</v>
      </c>
      <c r="F118" s="8">
        <f t="shared" si="4"/>
        <v>0.2156560781610482</v>
      </c>
      <c r="G118" s="8">
        <f>'Data 1day'!E117*4.87/LN(67.8*'Data 1day'!$H$2-5.42)</f>
        <v>1.3891975052065322</v>
      </c>
      <c r="H118" s="8">
        <f>0.6108*EXP(17.27*'Data 1day'!C118/('Data 1day'!C118+237.3))</f>
        <v>4.8907789302521092</v>
      </c>
      <c r="I118" s="8">
        <f>0.6108*EXP(17.27*'Data 1day'!D118/('Data 1day'!D118+237.3))</f>
        <v>2.7588616266004506</v>
      </c>
      <c r="J118" s="8">
        <f t="shared" si="5"/>
        <v>3.8248202784262801</v>
      </c>
      <c r="K118" s="8">
        <f>(I118*'Data 1day'!F118+H118*'Data 1day'!G118)/200</f>
        <v>2.5382974014914277</v>
      </c>
      <c r="L118" s="8">
        <f>24*60/PI()*0.0082*B118*(D118*SIN('Data 1day'!$E$2)*SIN(C118)+COS('Data 1day'!$E$2)*COS(C118)*SIN(D118))</f>
        <v>1.1742599465509753</v>
      </c>
      <c r="M118" s="8">
        <f>(0.75+2/100000*'Data 1day'!$E$3)*L118</f>
        <v>0.89290726335736159</v>
      </c>
      <c r="N118" s="8">
        <f>(0.25+0.5*(1-'Data 1day'!H118/8))*L118</f>
        <v>0.3669562332971798</v>
      </c>
      <c r="O118" s="8">
        <f t="shared" si="6"/>
        <v>0.28255629963882845</v>
      </c>
      <c r="P118" s="8">
        <f>4.903*(10^(-9))*(0.34-0.14*SQRT(K118))*(1.35*(N118/M118)-0.35)*(('Data 1day'!C118+273.16)^4+('Data 1day'!D118+273.16)^4)/2</f>
        <v>0.96246131185975525</v>
      </c>
      <c r="Q118" s="8">
        <f t="shared" si="7"/>
        <v>-0.67990501222092681</v>
      </c>
    </row>
    <row r="119" spans="1:17" s="39" customFormat="1" ht="38.1" customHeight="1" x14ac:dyDescent="0.3">
      <c r="A119" s="38">
        <v>43731</v>
      </c>
      <c r="B119" s="8">
        <f>1+0.033*COS(2*'Data 1day'!A118*PI()/365)</f>
        <v>0.99504817185462646</v>
      </c>
      <c r="C119" s="8">
        <f>0.409*SIN(((2*PI()*'Data 1day'!A118)/365)-1.39)</f>
        <v>-1.2338484530469047E-2</v>
      </c>
      <c r="D119" s="8">
        <f>ACOS(-TAN('Data 1day'!$E$2*PI()/180)*TAN(C119))</f>
        <v>1.5668844905009247</v>
      </c>
      <c r="E119" s="23">
        <f>('Data 1day'!C119+'Data 1day'!D119)/2</f>
        <v>26.55</v>
      </c>
      <c r="F119" s="8">
        <f t="shared" si="4"/>
        <v>0.20439660911581883</v>
      </c>
      <c r="G119" s="8">
        <f>'Data 1day'!E118*4.87/LN(67.8*'Data 1day'!$H$2-5.42)</f>
        <v>1.667037006247839</v>
      </c>
      <c r="H119" s="8">
        <f>0.6108*EXP(17.27*'Data 1day'!C119/('Data 1day'!C119+237.3))</f>
        <v>4.6220689030255047</v>
      </c>
      <c r="I119" s="8">
        <f>0.6108*EXP(17.27*'Data 1day'!D119/('Data 1day'!D119+237.3))</f>
        <v>2.5801527260359443</v>
      </c>
      <c r="J119" s="8">
        <f t="shared" si="5"/>
        <v>3.6011108145307245</v>
      </c>
      <c r="K119" s="8">
        <f>(I119*'Data 1day'!F119+H119*'Data 1day'!G119)/200</f>
        <v>2.4046104081214938</v>
      </c>
      <c r="L119" s="8">
        <f>24*60/PI()*0.0082*B119*(D119*SIN('Data 1day'!$E$2)*SIN(C119)+COS('Data 1day'!$E$2)*COS(C119)*SIN(D119))</f>
        <v>1.2140672484267576</v>
      </c>
      <c r="M119" s="8">
        <f>(0.75+2/100000*'Data 1day'!$E$3)*L119</f>
        <v>0.9231767357037064</v>
      </c>
      <c r="N119" s="8">
        <f>(0.25+0.5*(1-'Data 1day'!H119/8))*L119</f>
        <v>0.37939601513336174</v>
      </c>
      <c r="O119" s="8">
        <f t="shared" si="6"/>
        <v>0.29213493165268856</v>
      </c>
      <c r="P119" s="8">
        <f>4.903*(10^(-9))*(0.34-0.14*SQRT(K119))*(1.35*(N119/M119)-0.35)*(('Data 1day'!C119+273.16)^4+('Data 1day'!D119+273.16)^4)/2</f>
        <v>0.99744676430870494</v>
      </c>
      <c r="Q119" s="8">
        <f t="shared" si="7"/>
        <v>-0.70531183265601638</v>
      </c>
    </row>
    <row r="120" spans="1:17" s="39" customFormat="1" ht="38.1" customHeight="1" x14ac:dyDescent="0.3">
      <c r="A120" s="38">
        <v>43732</v>
      </c>
      <c r="B120" s="8">
        <f>1+0.033*COS(2*'Data 1day'!A119*PI()/365)</f>
        <v>0.99561051468437156</v>
      </c>
      <c r="C120" s="8">
        <f>0.409*SIN(((2*PI()*'Data 1day'!A119)/365)-1.39)</f>
        <v>-1.9373714807017859E-2</v>
      </c>
      <c r="D120" s="8">
        <f>ACOS(-TAN('Data 1day'!$E$2*PI()/180)*TAN(C120))</f>
        <v>1.564653536658736</v>
      </c>
      <c r="E120" s="23">
        <f>('Data 1day'!C120+'Data 1day'!D120)/2</f>
        <v>25.05</v>
      </c>
      <c r="F120" s="8">
        <f t="shared" si="4"/>
        <v>0.18917237426716429</v>
      </c>
      <c r="G120" s="8">
        <f>'Data 1day'!E119*4.87/LN(67.8*'Data 1day'!$H$2-5.42)</f>
        <v>1.3891975052065322</v>
      </c>
      <c r="H120" s="8">
        <f>0.6108*EXP(17.27*'Data 1day'!C120/('Data 1day'!C120+237.3))</f>
        <v>4.0288844232591545</v>
      </c>
      <c r="I120" s="8">
        <f>0.6108*EXP(17.27*'Data 1day'!D120/('Data 1day'!D120+237.3))</f>
        <v>2.4870053972720654</v>
      </c>
      <c r="J120" s="8">
        <f t="shared" si="5"/>
        <v>3.2579449102656097</v>
      </c>
      <c r="K120" s="8">
        <f>(I120*'Data 1day'!F120+H120*'Data 1day'!G120)/200</f>
        <v>2.6700487474796808</v>
      </c>
      <c r="L120" s="8">
        <f>24*60/PI()*0.0082*B120*(D120*SIN('Data 1day'!$E$2)*SIN(C120)+COS('Data 1day'!$E$2)*COS(C120)*SIN(D120))</f>
        <v>1.2537224910094165</v>
      </c>
      <c r="M120" s="8">
        <f>(0.75+2/100000*'Data 1day'!$E$3)*L120</f>
        <v>0.95333058216356026</v>
      </c>
      <c r="N120" s="8">
        <f>(0.25+0.5*(1-'Data 1day'!H120/8))*L120</f>
        <v>0.31343062275235412</v>
      </c>
      <c r="O120" s="8">
        <f t="shared" si="6"/>
        <v>0.24134157951931268</v>
      </c>
      <c r="P120" s="8">
        <f>4.903*(10^(-9))*(0.34-0.14*SQRT(K120))*(1.35*(N120/M120)-0.35)*(('Data 1day'!C120+273.16)^4+('Data 1day'!D120+273.16)^4)/2</f>
        <v>0.4052185084122647</v>
      </c>
      <c r="Q120" s="8">
        <f t="shared" si="7"/>
        <v>-0.16387692889295202</v>
      </c>
    </row>
    <row r="121" spans="1:17" s="39" customFormat="1" ht="38.1" customHeight="1" x14ac:dyDescent="0.3">
      <c r="A121" s="38">
        <v>43733</v>
      </c>
      <c r="B121" s="8">
        <f>1+0.033*COS(2*'Data 1day'!A120*PI()/365)</f>
        <v>0.99617415821334843</v>
      </c>
      <c r="C121" s="8">
        <f>0.409*SIN(((2*PI()*'Data 1day'!A120)/365)-1.39)</f>
        <v>-2.6403204233750699E-2</v>
      </c>
      <c r="D121" s="8">
        <f>ACOS(-TAN('Data 1day'!$E$2*PI()/180)*TAN(C121))</f>
        <v>1.5624237652435551</v>
      </c>
      <c r="E121" s="23">
        <f>('Data 1day'!C121+'Data 1day'!D121)/2</f>
        <v>25.35</v>
      </c>
      <c r="F121" s="8">
        <f t="shared" si="4"/>
        <v>0.1921382761319867</v>
      </c>
      <c r="G121" s="8">
        <f>'Data 1day'!E120*4.87/LN(67.8*'Data 1day'!$H$2-5.42)</f>
        <v>8.3351850312391953</v>
      </c>
      <c r="H121" s="8">
        <f>0.6108*EXP(17.27*'Data 1day'!C121/('Data 1day'!C121+237.3))</f>
        <v>4.0756492057609837</v>
      </c>
      <c r="I121" s="8">
        <f>0.6108*EXP(17.27*'Data 1day'!D121/('Data 1day'!D121+237.3))</f>
        <v>2.548770598472057</v>
      </c>
      <c r="J121" s="8">
        <f t="shared" si="5"/>
        <v>3.3122099021165203</v>
      </c>
      <c r="K121" s="8">
        <f>(I121*'Data 1day'!F121+H121*'Data 1day'!G121)/200</f>
        <v>2.64350326402778</v>
      </c>
      <c r="L121" s="8">
        <f>24*60/PI()*0.0082*B121*(D121*SIN('Data 1day'!$E$2)*SIN(C121)+COS('Data 1day'!$E$2)*COS(C121)*SIN(D121))</f>
        <v>1.2932121275742106</v>
      </c>
      <c r="M121" s="8">
        <f>(0.75+2/100000*'Data 1day'!$E$3)*L121</f>
        <v>0.98335850180742967</v>
      </c>
      <c r="N121" s="8">
        <f>(0.25+0.5*(1-'Data 1day'!H121/8))*L121</f>
        <v>0.32330303189355264</v>
      </c>
      <c r="O121" s="8">
        <f t="shared" si="6"/>
        <v>0.24894333455803555</v>
      </c>
      <c r="P121" s="8">
        <f>4.903*(10^(-9))*(0.34-0.14*SQRT(K121))*(1.35*(N121/M121)-0.35)*(('Data 1day'!C121+273.16)^4+('Data 1day'!D121+273.16)^4)/2</f>
        <v>0.41099822728200791</v>
      </c>
      <c r="Q121" s="8">
        <f t="shared" si="7"/>
        <v>-0.16205489272397236</v>
      </c>
    </row>
    <row r="122" spans="1:17" s="39" customFormat="1" ht="38.1" customHeight="1" x14ac:dyDescent="0.3">
      <c r="A122" s="38">
        <v>43734</v>
      </c>
      <c r="B122" s="8">
        <f>1+0.033*COS(2*'Data 1day'!A121*PI()/365)</f>
        <v>0.99673893542181524</v>
      </c>
      <c r="C122" s="8">
        <f>0.409*SIN(((2*PI()*'Data 1day'!A121)/365)-1.39)</f>
        <v>-3.3424869821240911E-2</v>
      </c>
      <c r="D122" s="8">
        <f>ACOS(-TAN('Data 1day'!$E$2*PI()/180)*TAN(C122))</f>
        <v>1.5601956073975849</v>
      </c>
      <c r="E122" s="23">
        <f>('Data 1day'!C122+'Data 1day'!D122)/2</f>
        <v>25.450000000000003</v>
      </c>
      <c r="F122" s="8">
        <f t="shared" si="4"/>
        <v>0.19313557107365054</v>
      </c>
      <c r="G122" s="8">
        <f>'Data 1day'!E121*4.87/LN(67.8*'Data 1day'!$H$2-5.42)</f>
        <v>4.445432016660904</v>
      </c>
      <c r="H122" s="8">
        <f>0.6108*EXP(17.27*'Data 1day'!C122/('Data 1day'!C122+237.3))</f>
        <v>4.2674631045407558</v>
      </c>
      <c r="I122" s="8">
        <f>0.6108*EXP(17.27*'Data 1day'!D122/('Data 1day'!D122+237.3))</f>
        <v>2.4566163260716172</v>
      </c>
      <c r="J122" s="8">
        <f t="shared" si="5"/>
        <v>3.3620397153061865</v>
      </c>
      <c r="K122" s="8">
        <f>(I122*'Data 1day'!F122+H122*'Data 1day'!G122)/200</f>
        <v>2.5564780332082537</v>
      </c>
      <c r="L122" s="8">
        <f>24*60/PI()*0.0082*B122*(D122*SIN('Data 1day'!$E$2)*SIN(C122)+COS('Data 1day'!$E$2)*COS(C122)*SIN(D122))</f>
        <v>1.3325227753343254</v>
      </c>
      <c r="M122" s="8">
        <f>(0.75+2/100000*'Data 1day'!$E$3)*L122</f>
        <v>1.013250318364221</v>
      </c>
      <c r="N122" s="8">
        <f>(0.25+0.5*(1-'Data 1day'!H122/8))*L122</f>
        <v>0.33313069383358135</v>
      </c>
      <c r="O122" s="8">
        <f t="shared" si="6"/>
        <v>0.25651063425185766</v>
      </c>
      <c r="P122" s="8">
        <f>4.903*(10^(-9))*(0.34-0.14*SQRT(K122))*(1.35*(N122/M122)-0.35)*(('Data 1day'!C122+273.16)^4+('Data 1day'!D122+273.16)^4)/2</f>
        <v>0.42555740333648212</v>
      </c>
      <c r="Q122" s="8">
        <f t="shared" si="7"/>
        <v>-0.16904676908462446</v>
      </c>
    </row>
    <row r="123" spans="1:17" s="39" customFormat="1" ht="38.1" customHeight="1" x14ac:dyDescent="0.3">
      <c r="A123" s="38">
        <v>43735</v>
      </c>
      <c r="B123" s="8">
        <f>1+0.033*COS(2*'Data 1day'!A122*PI()/365)</f>
        <v>0.99730467895409602</v>
      </c>
      <c r="C123" s="8">
        <f>0.409*SIN(((2*PI()*'Data 1day'!A122)/365)-1.39)</f>
        <v>-4.0436630898435667E-2</v>
      </c>
      <c r="D123" s="8">
        <f>ACOS(-TAN('Data 1day'!$E$2*PI()/180)*TAN(C123))</f>
        <v>1.5579694957312693</v>
      </c>
      <c r="E123" s="23">
        <f>('Data 1day'!C123+'Data 1day'!D123)/2</f>
        <v>26.799999999999997</v>
      </c>
      <c r="F123" s="8">
        <f t="shared" si="4"/>
        <v>0.20703153059292448</v>
      </c>
      <c r="G123" s="8">
        <f>'Data 1day'!E122*4.87/LN(67.8*'Data 1day'!$H$2-5.42)</f>
        <v>4.445432016660904</v>
      </c>
      <c r="H123" s="8">
        <f>0.6108*EXP(17.27*'Data 1day'!C123/('Data 1day'!C123+237.3))</f>
        <v>4.5439995866454055</v>
      </c>
      <c r="I123" s="8">
        <f>0.6108*EXP(17.27*'Data 1day'!D123/('Data 1day'!D123+237.3))</f>
        <v>2.7090824052161175</v>
      </c>
      <c r="J123" s="8">
        <f t="shared" si="5"/>
        <v>3.6265409959307613</v>
      </c>
      <c r="K123" s="8">
        <f>(I123*'Data 1day'!F123+H123*'Data 1day'!G123)/200</f>
        <v>2.6858814902430042</v>
      </c>
      <c r="L123" s="8">
        <f>24*60/PI()*0.0082*B123*(D123*SIN('Data 1day'!$E$2)*SIN(C123)+COS('Data 1day'!$E$2)*COS(C123)*SIN(D123))</f>
        <v>1.3716412248920837</v>
      </c>
      <c r="M123" s="8">
        <f>(0.75+2/100000*'Data 1day'!$E$3)*L123</f>
        <v>1.0429959874079404</v>
      </c>
      <c r="N123" s="8">
        <f>(0.25+0.5*(1-'Data 1day'!H123/8))*L123</f>
        <v>0.42863788277877618</v>
      </c>
      <c r="O123" s="8">
        <f t="shared" si="6"/>
        <v>0.33005116973965765</v>
      </c>
      <c r="P123" s="8">
        <f>4.903*(10^(-9))*(0.34-0.14*SQRT(K123))*(1.35*(N123/M123)-0.35)*(('Data 1day'!C123+273.16)^4+('Data 1day'!D123+273.16)^4)/2</f>
        <v>0.89993871363225708</v>
      </c>
      <c r="Q123" s="8">
        <f t="shared" si="7"/>
        <v>-0.56988754389259944</v>
      </c>
    </row>
    <row r="124" spans="1:17" s="39" customFormat="1" ht="38.1" customHeight="1" x14ac:dyDescent="0.3">
      <c r="A124" s="38">
        <v>43736</v>
      </c>
      <c r="B124" s="8">
        <f>1+0.033*COS(2*'Data 1day'!A123*PI()/365)</f>
        <v>0.99787122116817262</v>
      </c>
      <c r="C124" s="8">
        <f>0.409*SIN(((2*PI()*'Data 1day'!A123)/365)-1.39)</f>
        <v>-4.7436409729201254E-2</v>
      </c>
      <c r="D124" s="8">
        <f>ACOS(-TAN('Data 1day'!$E$2*PI()/180)*TAN(C124))</f>
        <v>1.5557458647087135</v>
      </c>
      <c r="E124" s="23">
        <f>('Data 1day'!C124+'Data 1day'!D124)/2</f>
        <v>25.35</v>
      </c>
      <c r="F124" s="8">
        <f t="shared" si="4"/>
        <v>0.1921382761319867</v>
      </c>
      <c r="G124" s="8">
        <f>'Data 1day'!E123*4.87/LN(67.8*'Data 1day'!$H$2-5.42)</f>
        <v>5.5567900208261287</v>
      </c>
      <c r="H124" s="8">
        <f>0.6108*EXP(17.27*'Data 1day'!C124/('Data 1day'!C124+237.3))</f>
        <v>4.0756492057609837</v>
      </c>
      <c r="I124" s="8">
        <f>0.6108*EXP(17.27*'Data 1day'!D124/('Data 1day'!D124+237.3))</f>
        <v>2.548770598472057</v>
      </c>
      <c r="J124" s="8">
        <f t="shared" si="5"/>
        <v>3.3122099021165203</v>
      </c>
      <c r="K124" s="8">
        <f>(I124*'Data 1day'!F124+H124*'Data 1day'!G124)/200</f>
        <v>2.64350326402778</v>
      </c>
      <c r="L124" s="8">
        <f>24*60/PI()*0.0082*B124*(D124*SIN('Data 1day'!$E$2)*SIN(C124)+COS('Data 1day'!$E$2)*COS(C124)*SIN(D124))</f>
        <v>1.4105544495177897</v>
      </c>
      <c r="M124" s="8">
        <f>(0.75+2/100000*'Data 1day'!$E$3)*L124</f>
        <v>1.0725856034133272</v>
      </c>
      <c r="N124" s="8">
        <f>(0.25+0.5*(1-'Data 1day'!H124/8))*L124</f>
        <v>0.35263861237944744</v>
      </c>
      <c r="O124" s="8">
        <f t="shared" si="6"/>
        <v>0.27153173153217453</v>
      </c>
      <c r="P124" s="8">
        <f>4.903*(10^(-9))*(0.34-0.14*SQRT(K124))*(1.35*(N124/M124)-0.35)*(('Data 1day'!C124+273.16)^4+('Data 1day'!D124+273.16)^4)/2</f>
        <v>0.41099822728200791</v>
      </c>
      <c r="Q124" s="8">
        <f t="shared" si="7"/>
        <v>-0.13946649574983339</v>
      </c>
    </row>
    <row r="125" spans="1:17" s="39" customFormat="1" ht="38.1" customHeight="1" x14ac:dyDescent="0.3">
      <c r="A125" s="38">
        <v>43737</v>
      </c>
      <c r="B125" s="8">
        <f>1+0.033*COS(2*'Data 1day'!A124*PI()/365)</f>
        <v>0.99843839418535973</v>
      </c>
      <c r="C125" s="8">
        <f>0.409*SIN(((2*PI()*'Data 1day'!A124)/365)-1.39)</f>
        <v>-5.4422132128002149E-2</v>
      </c>
      <c r="D125" s="8">
        <f>ACOS(-TAN('Data 1day'!$E$2*PI()/180)*TAN(C125))</f>
        <v>1.5535251510289823</v>
      </c>
      <c r="E125" s="23">
        <f>('Data 1day'!C125+'Data 1day'!D125)/2</f>
        <v>26.15</v>
      </c>
      <c r="F125" s="8">
        <f t="shared" si="4"/>
        <v>0.20023943546559078</v>
      </c>
      <c r="G125" s="8">
        <f>'Data 1day'!E124*4.87/LN(67.8*'Data 1day'!$H$2-5.42)</f>
        <v>4.445432016660904</v>
      </c>
      <c r="H125" s="8">
        <f>0.6108*EXP(17.27*'Data 1day'!C125/('Data 1day'!C125+237.3))</f>
        <v>4.4416910990407947</v>
      </c>
      <c r="I125" s="8">
        <f>0.6108*EXP(17.27*'Data 1day'!D125/('Data 1day'!D125+237.3))</f>
        <v>2.5644197206554633</v>
      </c>
      <c r="J125" s="8">
        <f t="shared" si="5"/>
        <v>3.503055409848129</v>
      </c>
      <c r="K125" s="8">
        <f>(I125*'Data 1day'!F125+H125*'Data 1day'!G125)/200</f>
        <v>2.4675818571477008</v>
      </c>
      <c r="L125" s="8">
        <f>24*60/PI()*0.0082*B125*(D125*SIN('Data 1day'!$E$2)*SIN(C125)+COS('Data 1day'!$E$2)*COS(C125)*SIN(D125))</f>
        <v>1.4492496142373652</v>
      </c>
      <c r="M125" s="8">
        <f>(0.75+2/100000*'Data 1day'!$E$3)*L125</f>
        <v>1.1020094066660924</v>
      </c>
      <c r="N125" s="8">
        <f>(0.25+0.5*(1-'Data 1day'!H125/8))*L125</f>
        <v>0.3623124035593413</v>
      </c>
      <c r="O125" s="8">
        <f t="shared" si="6"/>
        <v>0.27898055074069283</v>
      </c>
      <c r="P125" s="8">
        <f>4.903*(10^(-9))*(0.34-0.14*SQRT(K125))*(1.35*(N125/M125)-0.35)*(('Data 1day'!C125+273.16)^4+('Data 1day'!D125+273.16)^4)/2</f>
        <v>0.44407913659621745</v>
      </c>
      <c r="Q125" s="8">
        <f t="shared" si="7"/>
        <v>-0.16509858585552462</v>
      </c>
    </row>
    <row r="126" spans="1:17" s="39" customFormat="1" ht="38.1" customHeight="1" x14ac:dyDescent="0.3">
      <c r="A126" s="38">
        <v>43738</v>
      </c>
      <c r="B126" s="8">
        <f>1+0.033*COS(2*'Data 1day'!A125*PI()/365)</f>
        <v>0.99900602994005205</v>
      </c>
      <c r="C126" s="8">
        <f>0.409*SIN(((2*PI()*'Data 1day'!A125)/365)-1.39)</f>
        <v>-6.1391728074528064E-2</v>
      </c>
      <c r="D126" s="8">
        <f>ACOS(-TAN('Data 1day'!$E$2*PI()/180)*TAN(C126))</f>
        <v>1.5513077940023974</v>
      </c>
      <c r="E126" s="23">
        <f>('Data 1day'!C126+'Data 1day'!D126)/2</f>
        <v>26.7</v>
      </c>
      <c r="F126" s="8">
        <f t="shared" si="4"/>
        <v>0.20597415419609683</v>
      </c>
      <c r="G126" s="8">
        <f>'Data 1day'!E125*4.87/LN(67.8*'Data 1day'!$H$2-5.42)</f>
        <v>3.0562345114543712</v>
      </c>
      <c r="H126" s="8">
        <f>0.6108*EXP(17.27*'Data 1day'!C126/('Data 1day'!C126+237.3))</f>
        <v>4.4670786642686746</v>
      </c>
      <c r="I126" s="8">
        <f>0.6108*EXP(17.27*'Data 1day'!D126/('Data 1day'!D126+237.3))</f>
        <v>2.7255876066054592</v>
      </c>
      <c r="J126" s="8">
        <f t="shared" si="5"/>
        <v>3.5963331354370669</v>
      </c>
      <c r="K126" s="8">
        <f>(I126*'Data 1day'!F126+H126*'Data 1day'!G126)/200</f>
        <v>2.4805553106047658</v>
      </c>
      <c r="L126" s="8">
        <f>24*60/PI()*0.0082*B126*(D126*SIN('Data 1day'!$E$2)*SIN(C126)+COS('Data 1day'!$E$2)*COS(C126)*SIN(D126))</f>
        <v>1.4877140847100654</v>
      </c>
      <c r="M126" s="8">
        <f>(0.75+2/100000*'Data 1day'!$E$3)*L126</f>
        <v>1.1312577900135337</v>
      </c>
      <c r="N126" s="8">
        <f>(0.25+0.5*(1-'Data 1day'!H126/8))*L126</f>
        <v>0.37192852117751635</v>
      </c>
      <c r="O126" s="8">
        <f t="shared" si="6"/>
        <v>0.28638496130668761</v>
      </c>
      <c r="P126" s="8">
        <f>4.903*(10^(-9))*(0.34-0.14*SQRT(K126))*(1.35*(N126/M126)-0.35)*(('Data 1day'!C126+273.16)^4+('Data 1day'!D126+273.16)^4)/2</f>
        <v>0.44508079804344186</v>
      </c>
      <c r="Q126" s="8">
        <f t="shared" si="7"/>
        <v>-0.15869583673675425</v>
      </c>
    </row>
    <row r="127" spans="1:17" s="39" customFormat="1" ht="38.1" customHeight="1" x14ac:dyDescent="0.3">
      <c r="A127" s="38">
        <v>43739</v>
      </c>
      <c r="B127" s="8">
        <f>1+0.033*COS(2*'Data 1day'!A126*PI()/365)</f>
        <v>0.99957396022952472</v>
      </c>
      <c r="C127" s="8">
        <f>0.409*SIN(((2*PI()*'Data 1day'!A126)/365)-1.39)</f>
        <v>-6.8343132327083486E-2</v>
      </c>
      <c r="D127" s="8">
        <f>ACOS(-TAN('Data 1day'!$E$2*PI()/180)*TAN(C127))</f>
        <v>1.5490942359209459</v>
      </c>
      <c r="E127" s="23">
        <f>('Data 1day'!C127+'Data 1day'!D127)/2</f>
        <v>26.85</v>
      </c>
      <c r="F127" s="8">
        <f t="shared" si="4"/>
        <v>0.20756192850716063</v>
      </c>
      <c r="G127" s="8">
        <f>'Data 1day'!E126*4.87/LN(67.8*'Data 1day'!$H$2-5.42)</f>
        <v>2.5005555093717584</v>
      </c>
      <c r="H127" s="8">
        <f>0.6108*EXP(17.27*'Data 1day'!C127/('Data 1day'!C127+237.3))</f>
        <v>4.6747601804976453</v>
      </c>
      <c r="I127" s="8">
        <f>0.6108*EXP(17.27*'Data 1day'!D127/('Data 1day'!D127+237.3))</f>
        <v>2.6439311922105757</v>
      </c>
      <c r="J127" s="8">
        <f t="shared" si="5"/>
        <v>3.6593456863541105</v>
      </c>
      <c r="K127" s="8">
        <f>(I127*'Data 1day'!F127+H127*'Data 1day'!G127)/200</f>
        <v>2.426281062813084</v>
      </c>
      <c r="L127" s="8">
        <f>24*60/PI()*0.0082*B127*(D127*SIN('Data 1day'!$E$2)*SIN(C127)+COS('Data 1day'!$E$2)*COS(C127)*SIN(D127))</f>
        <v>1.5259354358777819</v>
      </c>
      <c r="M127" s="8">
        <f>(0.75+2/100000*'Data 1day'!$E$3)*L127</f>
        <v>1.1603213054414654</v>
      </c>
      <c r="N127" s="8">
        <f>(0.25+0.5*(1-'Data 1day'!H127/8))*L127</f>
        <v>0.47685482371180687</v>
      </c>
      <c r="O127" s="8">
        <f t="shared" si="6"/>
        <v>0.36717821425809133</v>
      </c>
      <c r="P127" s="8">
        <f>4.903*(10^(-9))*(0.34-0.14*SQRT(K127))*(1.35*(N127/M127)-0.35)*(('Data 1day'!C127+273.16)^4+('Data 1day'!D127+273.16)^4)/2</f>
        <v>0.99342535008246335</v>
      </c>
      <c r="Q127" s="8">
        <f t="shared" si="7"/>
        <v>-0.62624713582437197</v>
      </c>
    </row>
    <row r="128" spans="1:17" s="39" customFormat="1" ht="38.1" customHeight="1" x14ac:dyDescent="0.3">
      <c r="A128" s="38">
        <v>43740</v>
      </c>
      <c r="B128" s="8">
        <f>1+0.033*COS(2*'Data 1day'!A127*PI()/365)</f>
        <v>1.000142016763776</v>
      </c>
      <c r="C128" s="8">
        <f>0.409*SIN(((2*PI()*'Data 1day'!A127)/365)-1.39)</f>
        <v>-7.5274285034564459E-2</v>
      </c>
      <c r="D128" s="8">
        <f>ACOS(-TAN('Data 1day'!$E$2*PI()/180)*TAN(C128))</f>
        <v>1.5468849224219043</v>
      </c>
      <c r="E128" s="23">
        <f>('Data 1day'!C128+'Data 1day'!D128)/2</f>
        <v>24.35</v>
      </c>
      <c r="F128" s="8">
        <f t="shared" si="4"/>
        <v>0.1824015920751953</v>
      </c>
      <c r="G128" s="8">
        <f>'Data 1day'!E127*4.87/LN(67.8*'Data 1day'!$H$2-5.42)</f>
        <v>2.7783950104130644</v>
      </c>
      <c r="H128" s="8">
        <f>0.6108*EXP(17.27*'Data 1day'!C128/('Data 1day'!C128+237.3))</f>
        <v>4.1705971966496023</v>
      </c>
      <c r="I128" s="8">
        <f>0.6108*EXP(17.27*'Data 1day'!D128/('Data 1day'!D128+237.3))</f>
        <v>2.1973933238855259</v>
      </c>
      <c r="J128" s="8">
        <f t="shared" si="5"/>
        <v>3.1839952602675643</v>
      </c>
      <c r="K128" s="8">
        <f>(I128*'Data 1day'!F128+H128*'Data 1day'!G128)/200</f>
        <v>1.9897711647016296</v>
      </c>
      <c r="L128" s="8">
        <f>24*60/PI()*0.0082*B128*(D128*SIN('Data 1day'!$E$2)*SIN(C128)+COS('Data 1day'!$E$2)*COS(C128)*SIN(D128))</f>
        <v>1.5639014603677972</v>
      </c>
      <c r="M128" s="8">
        <f>(0.75+2/100000*'Data 1day'!$E$3)*L128</f>
        <v>1.189190670463673</v>
      </c>
      <c r="N128" s="8">
        <f>(0.25+0.5*(1-'Data 1day'!H128/8))*L128</f>
        <v>0.3909753650919493</v>
      </c>
      <c r="O128" s="8">
        <f t="shared" si="6"/>
        <v>0.30105103112080095</v>
      </c>
      <c r="P128" s="8">
        <f>4.903*(10^(-9))*(0.34-0.14*SQRT(K128))*(1.35*(N128/M128)-0.35)*(('Data 1day'!C128+273.16)^4+('Data 1day'!D128+273.16)^4)/2</f>
        <v>0.5147419847899356</v>
      </c>
      <c r="Q128" s="8">
        <f t="shared" si="7"/>
        <v>-0.21369095366913465</v>
      </c>
    </row>
    <row r="129" spans="1:17" s="39" customFormat="1" ht="38.1" customHeight="1" x14ac:dyDescent="0.3">
      <c r="A129" s="38">
        <v>43741</v>
      </c>
      <c r="B129" s="8">
        <f>1+0.033*COS(2*'Data 1day'!A128*PI()/365)</f>
        <v>1.0007100312153954</v>
      </c>
      <c r="C129" s="8">
        <f>0.409*SIN(((2*PI()*'Data 1day'!A128)/365)-1.39)</f>
        <v>-8.2183132346837912E-2</v>
      </c>
      <c r="D129" s="8">
        <f>ACOS(-TAN('Data 1day'!$E$2*PI()/180)*TAN(C129))</f>
        <v>1.5446803028437743</v>
      </c>
      <c r="E129" s="23">
        <f>('Data 1day'!C129+'Data 1day'!D129)/2</f>
        <v>26.55</v>
      </c>
      <c r="F129" s="8">
        <f t="shared" si="4"/>
        <v>0.20439660911581883</v>
      </c>
      <c r="G129" s="8">
        <f>'Data 1day'!E128*4.87/LN(67.8*'Data 1day'!$H$2-5.42)</f>
        <v>2.7783950104130644</v>
      </c>
      <c r="H129" s="8">
        <f>0.6108*EXP(17.27*'Data 1day'!C129/('Data 1day'!C129+237.3))</f>
        <v>4.6220689030255047</v>
      </c>
      <c r="I129" s="8">
        <f>0.6108*EXP(17.27*'Data 1day'!D129/('Data 1day'!D129+237.3))</f>
        <v>2.5801527260359443</v>
      </c>
      <c r="J129" s="8">
        <f t="shared" si="5"/>
        <v>3.6011108145307245</v>
      </c>
      <c r="K129" s="8">
        <f>(I129*'Data 1day'!F129+H129*'Data 1day'!G129)/200</f>
        <v>2.4046104081214938</v>
      </c>
      <c r="L129" s="8">
        <f>24*60/PI()*0.0082*B129*(D129*SIN('Data 1day'!$E$2)*SIN(C129)+COS('Data 1day'!$E$2)*COS(C129)*SIN(D129))</f>
        <v>1.6016001766311125</v>
      </c>
      <c r="M129" s="8">
        <f>(0.75+2/100000*'Data 1day'!$E$3)*L129</f>
        <v>1.2178567743102979</v>
      </c>
      <c r="N129" s="8">
        <f>(0.25+0.5*(1-'Data 1day'!H129/8))*L129</f>
        <v>0.50050005519722263</v>
      </c>
      <c r="O129" s="8">
        <f t="shared" si="6"/>
        <v>0.38538504250186145</v>
      </c>
      <c r="P129" s="8">
        <f>4.903*(10^(-9))*(0.34-0.14*SQRT(K129))*(1.35*(N129/M129)-0.35)*(('Data 1day'!C129+273.16)^4+('Data 1day'!D129+273.16)^4)/2</f>
        <v>0.99744676430870449</v>
      </c>
      <c r="Q129" s="8">
        <f t="shared" si="7"/>
        <v>-0.61206172180684304</v>
      </c>
    </row>
    <row r="130" spans="1:17" s="39" customFormat="1" ht="38.1" customHeight="1" x14ac:dyDescent="0.3">
      <c r="A130" s="38">
        <v>43742</v>
      </c>
      <c r="B130" s="8">
        <f>1+0.033*COS(2*'Data 1day'!A129*PI()/365)</f>
        <v>1.0012778352694418</v>
      </c>
      <c r="C130" s="8">
        <f>0.409*SIN(((2*PI()*'Data 1day'!A129)/365)-1.39)</f>
        <v>-8.9067627023339382E-2</v>
      </c>
      <c r="D130" s="8">
        <f>ACOS(-TAN('Data 1day'!$E$2*PI()/180)*TAN(C130))</f>
        <v>1.5424808305736186</v>
      </c>
      <c r="E130" s="23">
        <f>('Data 1day'!C130+'Data 1day'!D130)/2</f>
        <v>23.799999999999997</v>
      </c>
      <c r="F130" s="8">
        <f t="shared" si="4"/>
        <v>0.17722605524927609</v>
      </c>
      <c r="G130" s="8">
        <f>'Data 1day'!E129*4.87/LN(67.8*'Data 1day'!$H$2-5.42)</f>
        <v>1.3891975052065322</v>
      </c>
      <c r="H130" s="8">
        <f>0.6108*EXP(17.27*'Data 1day'!C130/('Data 1day'!C130+237.3))</f>
        <v>3.6073883025255133</v>
      </c>
      <c r="I130" s="8">
        <f>0.6108*EXP(17.27*'Data 1day'!D130/('Data 1day'!D130+237.3))</f>
        <v>2.3968104104453793</v>
      </c>
      <c r="J130" s="8">
        <f t="shared" si="5"/>
        <v>3.0020993564854463</v>
      </c>
      <c r="K130" s="8">
        <f>(I130*'Data 1day'!F130+H130*'Data 1day'!G130)/200</f>
        <v>2.4054661183969119</v>
      </c>
      <c r="L130" s="8">
        <f>24*60/PI()*0.0082*B130*(D130*SIN('Data 1day'!$E$2)*SIN(C130)+COS('Data 1day'!$E$2)*COS(C130)*SIN(D130))</f>
        <v>1.6390198367988758</v>
      </c>
      <c r="M130" s="8">
        <f>(0.75+2/100000*'Data 1day'!$E$3)*L130</f>
        <v>1.2463106839018652</v>
      </c>
      <c r="N130" s="8">
        <f>(0.25+0.5*(1-'Data 1day'!H130/8))*L130</f>
        <v>0.40975495919971894</v>
      </c>
      <c r="O130" s="8">
        <f t="shared" si="6"/>
        <v>0.31551131858378356</v>
      </c>
      <c r="P130" s="8">
        <f>4.903*(10^(-9))*(0.34-0.14*SQRT(K130))*(1.35*(N130/M130)-0.35)*(('Data 1day'!C130+273.16)^4+('Data 1day'!D130+273.16)^4)/2</f>
        <v>0.43998708729565217</v>
      </c>
      <c r="Q130" s="8">
        <f t="shared" si="7"/>
        <v>-0.12447576871186861</v>
      </c>
    </row>
    <row r="131" spans="1:17" s="39" customFormat="1" ht="38.1" customHeight="1" x14ac:dyDescent="0.3">
      <c r="A131" s="38">
        <v>43743</v>
      </c>
      <c r="B131" s="8">
        <f>1+0.033*COS(2*'Data 1day'!A130*PI()/365)</f>
        <v>1.0018452606733199</v>
      </c>
      <c r="C131" s="8">
        <f>0.409*SIN(((2*PI()*'Data 1day'!A130)/365)-1.39)</f>
        <v>-9.5925729039717356E-2</v>
      </c>
      <c r="D131" s="8">
        <f>ACOS(-TAN('Data 1day'!$E$2*PI()/180)*TAN(C131))</f>
        <v>1.5402869633848686</v>
      </c>
      <c r="E131" s="23">
        <f>('Data 1day'!C131+'Data 1day'!D131)/2</f>
        <v>24.8</v>
      </c>
      <c r="F131" s="8">
        <f t="shared" si="4"/>
        <v>0.18673033901982353</v>
      </c>
      <c r="G131" s="8">
        <f>'Data 1day'!E130*4.87/LN(67.8*'Data 1day'!$H$2-5.42)</f>
        <v>1.9448765072891454</v>
      </c>
      <c r="H131" s="8">
        <f>0.6108*EXP(17.27*'Data 1day'!C131/('Data 1day'!C131+237.3))</f>
        <v>4.1228854693811812</v>
      </c>
      <c r="I131" s="8">
        <f>0.6108*EXP(17.27*'Data 1day'!D131/('Data 1day'!D131+237.3))</f>
        <v>2.3527951289901101</v>
      </c>
      <c r="J131" s="8">
        <f t="shared" si="5"/>
        <v>3.2378402991856454</v>
      </c>
      <c r="K131" s="8">
        <f>(I131*'Data 1day'!F131+H131*'Data 1day'!G131)/200</f>
        <v>2.3374459963296119</v>
      </c>
      <c r="L131" s="8">
        <f>24*60/PI()*0.0082*B131*(D131*SIN('Data 1day'!$E$2)*SIN(C131)+COS('Data 1day'!$E$2)*COS(C131)*SIN(D131))</f>
        <v>1.6761489342399152</v>
      </c>
      <c r="M131" s="8">
        <f>(0.75+2/100000*'Data 1day'!$E$3)*L131</f>
        <v>1.2745436495960314</v>
      </c>
      <c r="N131" s="8">
        <f>(0.25+0.5*(1-'Data 1day'!H131/8))*L131</f>
        <v>0.41903723355997879</v>
      </c>
      <c r="O131" s="8">
        <f t="shared" si="6"/>
        <v>0.32265866984118369</v>
      </c>
      <c r="P131" s="8">
        <f>4.903*(10^(-9))*(0.34-0.14*SQRT(K131))*(1.35*(N131/M131)-0.35)*(('Data 1day'!C131+273.16)^4+('Data 1day'!D131+273.16)^4)/2</f>
        <v>0.45748877107907399</v>
      </c>
      <c r="Q131" s="8">
        <f t="shared" si="7"/>
        <v>-0.1348301012378903</v>
      </c>
    </row>
    <row r="132" spans="1:17" s="39" customFormat="1" ht="38.1" customHeight="1" x14ac:dyDescent="0.3">
      <c r="A132" s="38">
        <v>43744</v>
      </c>
      <c r="B132" s="8">
        <f>1+0.033*COS(2*'Data 1day'!A131*PI()/365)</f>
        <v>1.0024121392866365</v>
      </c>
      <c r="C132" s="8">
        <f>0.409*SIN(((2*PI()*'Data 1day'!A131)/365)-1.39)</f>
        <v>-0.1027554061923341</v>
      </c>
      <c r="D132" s="8">
        <f>ACOS(-TAN('Data 1day'!$E$2*PI()/180)*TAN(C132))</f>
        <v>1.5380991637646737</v>
      </c>
      <c r="E132" s="23">
        <f>('Data 1day'!C132+'Data 1day'!D132)/2</f>
        <v>26.95</v>
      </c>
      <c r="F132" s="8">
        <f t="shared" si="4"/>
        <v>0.20862615347804067</v>
      </c>
      <c r="G132" s="8">
        <f>'Data 1day'!E131*4.87/LN(67.8*'Data 1day'!$H$2-5.42)</f>
        <v>1.9448765072891454</v>
      </c>
      <c r="H132" s="8">
        <f>0.6108*EXP(17.27*'Data 1day'!C132/('Data 1day'!C132+237.3))</f>
        <v>4.8633111980528723</v>
      </c>
      <c r="I132" s="8">
        <f>0.6108*EXP(17.27*'Data 1day'!D132/('Data 1day'!D132+237.3))</f>
        <v>2.5644197206554633</v>
      </c>
      <c r="J132" s="8">
        <f t="shared" si="5"/>
        <v>3.7138654593541678</v>
      </c>
      <c r="K132" s="8">
        <f>(I132*'Data 1day'!F132+H132*'Data 1day'!G132)/200</f>
        <v>2.4006280819194874</v>
      </c>
      <c r="L132" s="8">
        <f>24*60/PI()*0.0082*B132*(D132*SIN('Data 1day'!$E$2)*SIN(C132)+COS('Data 1day'!$E$2)*COS(C132)*SIN(D132))</f>
        <v>1.7129762108027671</v>
      </c>
      <c r="M132" s="8">
        <f>(0.75+2/100000*'Data 1day'!$E$3)*L132</f>
        <v>1.302547110694424</v>
      </c>
      <c r="N132" s="8">
        <f>(0.25+0.5*(1-'Data 1day'!H132/8))*L132</f>
        <v>0.53530506587586468</v>
      </c>
      <c r="O132" s="8">
        <f t="shared" si="6"/>
        <v>0.41218490072441583</v>
      </c>
      <c r="P132" s="8">
        <f>4.903*(10^(-9))*(0.34-0.14*SQRT(K132))*(1.35*(N132/M132)-0.35)*(('Data 1day'!C132+273.16)^4+('Data 1day'!D132+273.16)^4)/2</f>
        <v>1.004592615986152</v>
      </c>
      <c r="Q132" s="8">
        <f t="shared" si="7"/>
        <v>-0.59240771526173619</v>
      </c>
    </row>
    <row r="133" spans="1:17" s="39" customFormat="1" ht="38.1" customHeight="1" x14ac:dyDescent="0.3">
      <c r="A133" s="38">
        <v>43745</v>
      </c>
      <c r="B133" s="8">
        <f>1+0.033*COS(2*'Data 1day'!A132*PI()/365)</f>
        <v>1.0029783031310244</v>
      </c>
      <c r="C133" s="8">
        <f>0.409*SIN(((2*PI()*'Data 1day'!A132)/365)-1.39)</f>
        <v>-0.10955463470045239</v>
      </c>
      <c r="D133" s="8">
        <f>ACOS(-TAN('Data 1day'!$E$2*PI()/180)*TAN(C133))</f>
        <v>1.5359178992298428</v>
      </c>
      <c r="E133" s="23">
        <f>('Data 1day'!C133+'Data 1day'!D133)/2</f>
        <v>26.85</v>
      </c>
      <c r="F133" s="8">
        <f t="shared" ref="F133:F196" si="8">(4098*0.6108*EXP((17.27*E133)/(E133+237.3)))/((E133+237.3)^2)</f>
        <v>0.20756192850716063</v>
      </c>
      <c r="G133" s="8">
        <f>'Data 1day'!E132*4.87/LN(67.8*'Data 1day'!$H$2-5.42)</f>
        <v>1.3891975052065322</v>
      </c>
      <c r="H133" s="8">
        <f>0.6108*EXP(17.27*'Data 1day'!C133/('Data 1day'!C133+237.3))</f>
        <v>4.6747601804976453</v>
      </c>
      <c r="I133" s="8">
        <f>0.6108*EXP(17.27*'Data 1day'!D133/('Data 1day'!D133+237.3))</f>
        <v>2.6439311922105757</v>
      </c>
      <c r="J133" s="8">
        <f t="shared" ref="J133:J196" si="9">(H133+I133)/2</f>
        <v>3.6593456863541105</v>
      </c>
      <c r="K133" s="8">
        <f>(I133*'Data 1day'!F133+H133*'Data 1day'!G133)/200</f>
        <v>2.426281062813084</v>
      </c>
      <c r="L133" s="8">
        <f>24*60/PI()*0.0082*B133*(D133*SIN('Data 1day'!$E$2)*SIN(C133)+COS('Data 1day'!$E$2)*COS(C133)*SIN(D133))</f>
        <v>1.7494906637262049</v>
      </c>
      <c r="M133" s="8">
        <f>(0.75+2/100000*'Data 1day'!$E$3)*L133</f>
        <v>1.330312700697406</v>
      </c>
      <c r="N133" s="8">
        <f>(0.25+0.5*(1-'Data 1day'!H133/8))*L133</f>
        <v>0.546715832414439</v>
      </c>
      <c r="O133" s="8">
        <f t="shared" ref="O133:O196" si="10">(1-0.23)*N133</f>
        <v>0.42097119095911806</v>
      </c>
      <c r="P133" s="8">
        <f>4.903*(10^(-9))*(0.34-0.14*SQRT(K133))*(1.35*(N133/M133)-0.35)*(('Data 1day'!C133+273.16)^4+('Data 1day'!D133+273.16)^4)/2</f>
        <v>0.99342535008246335</v>
      </c>
      <c r="Q133" s="8">
        <f t="shared" ref="Q133:Q196" si="11">O133-P133</f>
        <v>-0.5724541591233453</v>
      </c>
    </row>
    <row r="134" spans="1:17" s="39" customFormat="1" ht="38.1" customHeight="1" x14ac:dyDescent="0.3">
      <c r="A134" s="38">
        <v>43746</v>
      </c>
      <c r="B134" s="8">
        <f>1+0.033*COS(2*'Data 1day'!A133*PI()/365)</f>
        <v>1.0035435844399174</v>
      </c>
      <c r="C134" s="8">
        <f>0.409*SIN(((2*PI()*'Data 1day'!A133)/365)-1.39)</f>
        <v>-0.11632139980592662</v>
      </c>
      <c r="D134" s="8">
        <f>ACOS(-TAN('Data 1day'!$E$2*PI()/180)*TAN(C134))</f>
        <v>1.5337436426304245</v>
      </c>
      <c r="E134" s="23">
        <f>('Data 1day'!C134+'Data 1day'!D134)/2</f>
        <v>26.15</v>
      </c>
      <c r="F134" s="8">
        <f t="shared" si="8"/>
        <v>0.20023943546559078</v>
      </c>
      <c r="G134" s="8">
        <f>'Data 1day'!E133*4.87/LN(67.8*'Data 1day'!$H$2-5.42)</f>
        <v>2.7783950104130644</v>
      </c>
      <c r="H134" s="8">
        <f>0.6108*EXP(17.27*'Data 1day'!C134/('Data 1day'!C134+237.3))</f>
        <v>4.492592251118583</v>
      </c>
      <c r="I134" s="8">
        <f>0.6108*EXP(17.27*'Data 1day'!D134/('Data 1day'!D134+237.3))</f>
        <v>2.5332049812438213</v>
      </c>
      <c r="J134" s="8">
        <f t="shared" si="9"/>
        <v>3.5128986161812019</v>
      </c>
      <c r="K134" s="8">
        <f>(I134*'Data 1day'!F134+H134*'Data 1day'!G134)/200</f>
        <v>2.3298074209549413</v>
      </c>
      <c r="L134" s="8">
        <f>24*60/PI()*0.0082*B134*(D134*SIN('Data 1day'!$E$2)*SIN(C134)+COS('Data 1day'!$E$2)*COS(C134)*SIN(D134))</f>
        <v>1.7856815522027769</v>
      </c>
      <c r="M134" s="8">
        <f>(0.75+2/100000*'Data 1day'!$E$3)*L134</f>
        <v>1.3578322522949915</v>
      </c>
      <c r="N134" s="8">
        <f>(0.25+0.5*(1-'Data 1day'!H134/8))*L134</f>
        <v>1.004445873114062</v>
      </c>
      <c r="O134" s="8">
        <f t="shared" si="10"/>
        <v>0.77342332229782773</v>
      </c>
      <c r="P134" s="8">
        <f>4.903*(10^(-9))*(0.34-0.14*SQRT(K134))*(1.35*(N134/M134)-0.35)*(('Data 1day'!C134+273.16)^4+('Data 1day'!D134+273.16)^4)/2</f>
        <v>3.229040443062976</v>
      </c>
      <c r="Q134" s="8">
        <f t="shared" si="11"/>
        <v>-2.4556171207651483</v>
      </c>
    </row>
    <row r="135" spans="1:17" s="39" customFormat="1" ht="38.1" customHeight="1" x14ac:dyDescent="0.3">
      <c r="A135" s="38">
        <v>43747</v>
      </c>
      <c r="B135" s="8">
        <f>1+0.033*COS(2*'Data 1day'!A134*PI()/365)</f>
        <v>1.0041078157082641</v>
      </c>
      <c r="C135" s="8">
        <f>0.409*SIN(((2*PI()*'Data 1day'!A134)/365)-1.39)</f>
        <v>-0.12305369637021663</v>
      </c>
      <c r="D135" s="8">
        <f>ACOS(-TAN('Data 1day'!$E$2*PI()/180)*TAN(C135))</f>
        <v>1.5315768724399554</v>
      </c>
      <c r="E135" s="23">
        <f>('Data 1day'!C135+'Data 1day'!D135)/2</f>
        <v>26.7</v>
      </c>
      <c r="F135" s="8">
        <f t="shared" si="8"/>
        <v>0.20597415419609683</v>
      </c>
      <c r="G135" s="8">
        <f>'Data 1day'!E134*4.87/LN(67.8*'Data 1day'!$H$2-5.42)</f>
        <v>2.5005555093717584</v>
      </c>
      <c r="H135" s="8">
        <f>0.6108*EXP(17.27*'Data 1day'!C135/('Data 1day'!C135+237.3))</f>
        <v>4.4670786642686746</v>
      </c>
      <c r="I135" s="8">
        <f>0.6108*EXP(17.27*'Data 1day'!D135/('Data 1day'!D135+237.3))</f>
        <v>2.7255876066054592</v>
      </c>
      <c r="J135" s="8">
        <f t="shared" si="9"/>
        <v>3.5963331354370669</v>
      </c>
      <c r="K135" s="8">
        <f>(I135*'Data 1day'!F135+H135*'Data 1day'!G135)/200</f>
        <v>2.4805553106047658</v>
      </c>
      <c r="L135" s="8">
        <f>24*60/PI()*0.0082*B135*(D135*SIN('Data 1day'!$E$2)*SIN(C135)+COS('Data 1day'!$E$2)*COS(C135)*SIN(D135))</f>
        <v>1.8215384035804723</v>
      </c>
      <c r="M135" s="8">
        <f>(0.75+2/100000*'Data 1day'!$E$3)*L135</f>
        <v>1.385097802082591</v>
      </c>
      <c r="N135" s="8">
        <f>(0.25+0.5*(1-'Data 1day'!H135/8))*L135</f>
        <v>0.45538460089511806</v>
      </c>
      <c r="O135" s="8">
        <f t="shared" si="10"/>
        <v>0.35064614268924094</v>
      </c>
      <c r="P135" s="8">
        <f>4.903*(10^(-9))*(0.34-0.14*SQRT(K135))*(1.35*(N135/M135)-0.35)*(('Data 1day'!C135+273.16)^4+('Data 1day'!D135+273.16)^4)/2</f>
        <v>0.44508079804344186</v>
      </c>
      <c r="Q135" s="8">
        <f t="shared" si="11"/>
        <v>-9.4434655354200925E-2</v>
      </c>
    </row>
    <row r="136" spans="1:17" s="39" customFormat="1" ht="38.1" customHeight="1" x14ac:dyDescent="0.3">
      <c r="A136" s="38">
        <v>43748</v>
      </c>
      <c r="B136" s="8">
        <f>1+0.033*COS(2*'Data 1day'!A135*PI()/365)</f>
        <v>1.0046708297421625</v>
      </c>
      <c r="C136" s="8">
        <f>0.409*SIN(((2*PI()*'Data 1day'!A135)/365)-1.39)</f>
        <v>-0.12974952946855617</v>
      </c>
      <c r="D136" s="8">
        <f>ACOS(-TAN('Data 1day'!$E$2*PI()/180)*TAN(C136))</f>
        <v>1.5294180730314018</v>
      </c>
      <c r="E136" s="23">
        <f>('Data 1day'!C136+'Data 1day'!D136)/2</f>
        <v>26</v>
      </c>
      <c r="F136" s="8">
        <f t="shared" si="8"/>
        <v>0.19869895242110683</v>
      </c>
      <c r="G136" s="8">
        <f>'Data 1day'!E135*4.87/LN(67.8*'Data 1day'!$H$2-5.42)</f>
        <v>2.5005555093717584</v>
      </c>
      <c r="H136" s="8">
        <f>0.6108*EXP(17.27*'Data 1day'!C136/('Data 1day'!C136+237.3))</f>
        <v>4.6220689030255047</v>
      </c>
      <c r="I136" s="8">
        <f>0.6108*EXP(17.27*'Data 1day'!D136/('Data 1day'!D136+237.3))</f>
        <v>2.4116412804606884</v>
      </c>
      <c r="J136" s="8">
        <f t="shared" si="9"/>
        <v>3.5168550917430963</v>
      </c>
      <c r="K136" s="8">
        <f>(I136*'Data 1day'!F136+H136*'Data 1day'!G136)/200</f>
        <v>2.3364107533219505</v>
      </c>
      <c r="L136" s="8">
        <f>24*60/PI()*0.0082*B136*(D136*SIN('Data 1day'!$E$2)*SIN(C136)+COS('Data 1day'!$E$2)*COS(C136)*SIN(D136))</f>
        <v>1.857051019188332</v>
      </c>
      <c r="M136" s="8">
        <f>(0.75+2/100000*'Data 1day'!$E$3)*L136</f>
        <v>1.4121015949908076</v>
      </c>
      <c r="N136" s="8">
        <f>(0.25+0.5*(1-'Data 1day'!H136/8))*L136</f>
        <v>0.58032844349635382</v>
      </c>
      <c r="O136" s="8">
        <f t="shared" si="10"/>
        <v>0.44685290149219248</v>
      </c>
      <c r="P136" s="8">
        <f>4.903*(10^(-9))*(0.34-0.14*SQRT(K136))*(1.35*(N136/M136)-0.35)*(('Data 1day'!C136+273.16)^4+('Data 1day'!D136+273.16)^4)/2</f>
        <v>1.0155223465382475</v>
      </c>
      <c r="Q136" s="8">
        <f t="shared" si="11"/>
        <v>-0.56866944504605499</v>
      </c>
    </row>
    <row r="137" spans="1:17" s="39" customFormat="1" ht="38.1" customHeight="1" x14ac:dyDescent="0.3">
      <c r="A137" s="38">
        <v>43749</v>
      </c>
      <c r="B137" s="8">
        <f>1+0.033*COS(2*'Data 1day'!A136*PI()/365)</f>
        <v>1.0052324597084035</v>
      </c>
      <c r="C137" s="8">
        <f>0.409*SIN(((2*PI()*'Data 1day'!A136)/365)-1.39)</f>
        <v>-0.13640691498109001</v>
      </c>
      <c r="D137" s="8">
        <f>ACOS(-TAN('Data 1day'!$E$2*PI()/180)*TAN(C137))</f>
        <v>1.5272677349378043</v>
      </c>
      <c r="E137" s="23">
        <f>('Data 1day'!C137+'Data 1day'!D137)/2</f>
        <v>24.8</v>
      </c>
      <c r="F137" s="8">
        <f t="shared" si="8"/>
        <v>0.18673033901982353</v>
      </c>
      <c r="G137" s="8">
        <f>'Data 1day'!E136*4.87/LN(67.8*'Data 1day'!$H$2-5.42)</f>
        <v>2.222716008330452</v>
      </c>
      <c r="H137" s="8">
        <f>0.6108*EXP(17.27*'Data 1day'!C137/('Data 1day'!C137+237.3))</f>
        <v>4.1228854693811812</v>
      </c>
      <c r="I137" s="8">
        <f>0.6108*EXP(17.27*'Data 1day'!D137/('Data 1day'!D137+237.3))</f>
        <v>2.3527951289901101</v>
      </c>
      <c r="J137" s="8">
        <f t="shared" si="9"/>
        <v>3.2378402991856454</v>
      </c>
      <c r="K137" s="8">
        <f>(I137*'Data 1day'!F137+H137*'Data 1day'!G137)/200</f>
        <v>2.3374459963296119</v>
      </c>
      <c r="L137" s="8">
        <f>24*60/PI()*0.0082*B137*(D137*SIN('Data 1day'!$E$2)*SIN(C137)+COS('Data 1day'!$E$2)*COS(C137)*SIN(D137))</f>
        <v>1.8922094797724212</v>
      </c>
      <c r="M137" s="8">
        <f>(0.75+2/100000*'Data 1day'!$E$3)*L137</f>
        <v>1.4388360884189491</v>
      </c>
      <c r="N137" s="8">
        <f>(0.25+0.5*(1-'Data 1day'!H137/8))*L137</f>
        <v>0.47305236994310529</v>
      </c>
      <c r="O137" s="8">
        <f t="shared" si="10"/>
        <v>0.36425032485619108</v>
      </c>
      <c r="P137" s="8">
        <f>4.903*(10^(-9))*(0.34-0.14*SQRT(K137))*(1.35*(N137/M137)-0.35)*(('Data 1day'!C137+273.16)^4+('Data 1day'!D137+273.16)^4)/2</f>
        <v>0.45748877107907371</v>
      </c>
      <c r="Q137" s="8">
        <f t="shared" si="11"/>
        <v>-9.3238446222882632E-2</v>
      </c>
    </row>
    <row r="138" spans="1:17" s="39" customFormat="1" ht="38.1" customHeight="1" x14ac:dyDescent="0.3">
      <c r="A138" s="38">
        <v>43750</v>
      </c>
      <c r="B138" s="8">
        <f>1+0.033*COS(2*'Data 1day'!A137*PI()/365)</f>
        <v>1.0057925391839071</v>
      </c>
      <c r="C138" s="8">
        <f>0.409*SIN(((2*PI()*'Data 1day'!A137)/365)-1.39)</f>
        <v>-0.14302388018081227</v>
      </c>
      <c r="D138" s="8">
        <f>ACOS(-TAN('Data 1day'!$E$2*PI()/180)*TAN(C138))</f>
        <v>1.5251263550966305</v>
      </c>
      <c r="E138" s="23">
        <f>('Data 1day'!C138+'Data 1day'!D138)/2</f>
        <v>25.8</v>
      </c>
      <c r="F138" s="8">
        <f t="shared" si="8"/>
        <v>0.19666050184576003</v>
      </c>
      <c r="G138" s="8">
        <f>'Data 1day'!E137*4.87/LN(67.8*'Data 1day'!$H$2-5.42)</f>
        <v>1.9448765072891454</v>
      </c>
      <c r="H138" s="8">
        <f>0.6108*EXP(17.27*'Data 1day'!C138/('Data 1day'!C138+237.3))</f>
        <v>4.4416910990407947</v>
      </c>
      <c r="I138" s="8">
        <f>0.6108*EXP(17.27*'Data 1day'!D138/('Data 1day'!D138+237.3))</f>
        <v>2.4566163260716172</v>
      </c>
      <c r="J138" s="8">
        <f t="shared" si="9"/>
        <v>3.449153712556206</v>
      </c>
      <c r="K138" s="8">
        <f>(I138*'Data 1day'!F138+H138*'Data 1day'!G138)/200</f>
        <v>2.4382699015012967</v>
      </c>
      <c r="L138" s="8">
        <f>24*60/PI()*0.0082*B138*(D138*SIN('Data 1day'!$E$2)*SIN(C138)+COS('Data 1day'!$E$2)*COS(C138)*SIN(D138))</f>
        <v>1.9270041505293909</v>
      </c>
      <c r="M138" s="8">
        <f>(0.75+2/100000*'Data 1day'!$E$3)*L138</f>
        <v>1.4652939560625489</v>
      </c>
      <c r="N138" s="8">
        <f>(0.25+0.5*(1-'Data 1day'!H138/8))*L138</f>
        <v>0.48175103763234772</v>
      </c>
      <c r="O138" s="8">
        <f t="shared" si="10"/>
        <v>0.37094829897690773</v>
      </c>
      <c r="P138" s="8">
        <f>4.903*(10^(-9))*(0.34-0.14*SQRT(K138))*(1.35*(N138/M138)-0.35)*(('Data 1day'!C138+273.16)^4+('Data 1day'!D138+273.16)^4)/2</f>
        <v>0.44693066073653931</v>
      </c>
      <c r="Q138" s="8">
        <f t="shared" si="11"/>
        <v>-7.5982361759631578E-2</v>
      </c>
    </row>
    <row r="139" spans="1:17" s="39" customFormat="1" ht="38.1" customHeight="1" x14ac:dyDescent="0.3">
      <c r="A139" s="38">
        <v>43751</v>
      </c>
      <c r="B139" s="8">
        <f>1+0.033*COS(2*'Data 1day'!A138*PI()/365)</f>
        <v>1.0063509022050374</v>
      </c>
      <c r="C139" s="8">
        <f>0.409*SIN(((2*PI()*'Data 1day'!A138)/365)-1.39)</f>
        <v>-0.14959846431812918</v>
      </c>
      <c r="D139" s="8">
        <f>ACOS(-TAN('Data 1day'!$E$2*PI()/180)*TAN(C139))</f>
        <v>1.5229944370768296</v>
      </c>
      <c r="E139" s="23">
        <f>('Data 1day'!C139+'Data 1day'!D139)/2</f>
        <v>26.25</v>
      </c>
      <c r="F139" s="8">
        <f t="shared" si="8"/>
        <v>0.2012719980595416</v>
      </c>
      <c r="G139" s="8">
        <f>'Data 1day'!E138*4.87/LN(67.8*'Data 1day'!$H$2-5.42)</f>
        <v>1.9448765072891454</v>
      </c>
      <c r="H139" s="8">
        <f>0.6108*EXP(17.27*'Data 1day'!C139/('Data 1day'!C139+237.3))</f>
        <v>4.6483496796026218</v>
      </c>
      <c r="I139" s="8">
        <f>0.6108*EXP(17.27*'Data 1day'!D139/('Data 1day'!D139+237.3))</f>
        <v>2.4717700446226427</v>
      </c>
      <c r="J139" s="8">
        <f t="shared" si="9"/>
        <v>3.5600598621126323</v>
      </c>
      <c r="K139" s="8">
        <f>(I139*'Data 1day'!F139+H139*'Data 1day'!G139)/200</f>
        <v>2.4916756132835975</v>
      </c>
      <c r="L139" s="8">
        <f>24*60/PI()*0.0082*B139*(D139*SIN('Data 1day'!$E$2)*SIN(C139)+COS('Data 1day'!$E$2)*COS(C139)*SIN(D139))</f>
        <v>1.961425685725551</v>
      </c>
      <c r="M139" s="8">
        <f>(0.75+2/100000*'Data 1day'!$E$3)*L139</f>
        <v>1.4914680914257088</v>
      </c>
      <c r="N139" s="8">
        <f>(0.25+0.5*(1-'Data 1day'!H139/8))*L139</f>
        <v>0.61294552678923464</v>
      </c>
      <c r="O139" s="8">
        <f t="shared" si="10"/>
        <v>0.47196805562771066</v>
      </c>
      <c r="P139" s="8">
        <f>4.903*(10^(-9))*(0.34-0.14*SQRT(K139))*(1.35*(N139/M139)-0.35)*(('Data 1day'!C139+273.16)^4+('Data 1day'!D139+273.16)^4)/2</f>
        <v>0.9622407251256494</v>
      </c>
      <c r="Q139" s="8">
        <f t="shared" si="11"/>
        <v>-0.49027266949793874</v>
      </c>
    </row>
    <row r="140" spans="1:17" s="39" customFormat="1" ht="38.1" customHeight="1" x14ac:dyDescent="0.3">
      <c r="A140" s="38">
        <v>43752</v>
      </c>
      <c r="B140" s="8">
        <f>1+0.033*COS(2*'Data 1day'!A139*PI()/365)</f>
        <v>1.0069073833167805</v>
      </c>
      <c r="C140" s="8">
        <f>0.409*SIN(((2*PI()*'Data 1day'!A139)/365)-1.39)</f>
        <v>-0.1561287192018693</v>
      </c>
      <c r="D140" s="8">
        <f>ACOS(-TAN('Data 1day'!$E$2*PI()/180)*TAN(C140))</f>
        <v>1.5208724912875806</v>
      </c>
      <c r="E140" s="23">
        <f>('Data 1day'!C140+'Data 1day'!D140)/2</f>
        <v>25.9</v>
      </c>
      <c r="F140" s="8">
        <f t="shared" si="8"/>
        <v>0.19767751536034411</v>
      </c>
      <c r="G140" s="8">
        <f>'Data 1day'!E139*4.87/LN(67.8*'Data 1day'!$H$2-5.42)</f>
        <v>2.5005555093717584</v>
      </c>
      <c r="H140" s="8">
        <f>0.6108*EXP(17.27*'Data 1day'!C140/('Data 1day'!C140+237.3))</f>
        <v>4.5698943880770111</v>
      </c>
      <c r="I140" s="8">
        <f>0.6108*EXP(17.27*'Data 1day'!D140/('Data 1day'!D140+237.3))</f>
        <v>2.4116412804606884</v>
      </c>
      <c r="J140" s="8">
        <f t="shared" si="9"/>
        <v>3.4907678342688495</v>
      </c>
      <c r="K140" s="8">
        <f>(I140*'Data 1day'!F140+H140*'Data 1day'!G140)/200</f>
        <v>2.509079640128574</v>
      </c>
      <c r="L140" s="8">
        <f>24*60/PI()*0.0082*B140*(D140*SIN('Data 1day'!$E$2)*SIN(C140)+COS('Data 1day'!$E$2)*COS(C140)*SIN(D140))</f>
        <v>1.9954650328901724</v>
      </c>
      <c r="M140" s="8">
        <f>(0.75+2/100000*'Data 1day'!$E$3)*L140</f>
        <v>1.517351611009687</v>
      </c>
      <c r="N140" s="8">
        <f>(0.25+0.5*(1-'Data 1day'!H140/8))*L140</f>
        <v>0.62358282277817889</v>
      </c>
      <c r="O140" s="8">
        <f t="shared" si="10"/>
        <v>0.48015877353919778</v>
      </c>
      <c r="P140" s="8">
        <f>4.903*(10^(-9))*(0.34-0.14*SQRT(K140))*(1.35*(N140/M140)-0.35)*(('Data 1day'!C140+273.16)^4+('Data 1day'!D140+273.16)^4)/2</f>
        <v>0.95158746459110033</v>
      </c>
      <c r="Q140" s="8">
        <f t="shared" si="11"/>
        <v>-0.47142869105190255</v>
      </c>
    </row>
    <row r="141" spans="1:17" s="39" customFormat="1" ht="38.1" customHeight="1" x14ac:dyDescent="0.3">
      <c r="A141" s="38">
        <v>43753</v>
      </c>
      <c r="B141" s="8">
        <f>1+0.033*COS(2*'Data 1day'!A140*PI()/365)</f>
        <v>1.0074618176217736</v>
      </c>
      <c r="C141" s="8">
        <f>0.409*SIN(((2*PI()*'Data 1day'!A140)/365)-1.39)</f>
        <v>-0.16261270977657588</v>
      </c>
      <c r="D141" s="8">
        <f>ACOS(-TAN('Data 1day'!$E$2*PI()/180)*TAN(C141))</f>
        <v>1.5187610351677159</v>
      </c>
      <c r="E141" s="23">
        <f>('Data 1day'!C141+'Data 1day'!D141)/2</f>
        <v>25.75</v>
      </c>
      <c r="F141" s="8">
        <f t="shared" si="8"/>
        <v>0.19615364917180653</v>
      </c>
      <c r="G141" s="8">
        <f>'Data 1day'!E140*4.87/LN(67.8*'Data 1day'!$H$2-5.42)</f>
        <v>3.0562345114543712</v>
      </c>
      <c r="H141" s="8">
        <f>0.6108*EXP(17.27*'Data 1day'!C141/('Data 1day'!C141+237.3))</f>
        <v>4.5698943880770111</v>
      </c>
      <c r="I141" s="8">
        <f>0.6108*EXP(17.27*'Data 1day'!D141/('Data 1day'!D141+237.3))</f>
        <v>2.3673876975032684</v>
      </c>
      <c r="J141" s="8">
        <f t="shared" si="9"/>
        <v>3.4686410427901397</v>
      </c>
      <c r="K141" s="8">
        <f>(I141*'Data 1day'!F141+H141*'Data 1day'!G141)/200</f>
        <v>2.47285193540419</v>
      </c>
      <c r="L141" s="8">
        <f>24*60/PI()*0.0082*B141*(D141*SIN('Data 1day'!$E$2)*SIN(C141)+COS('Data 1day'!$E$2)*COS(C141)*SIN(D141))</f>
        <v>2.0291134365726062</v>
      </c>
      <c r="M141" s="8">
        <f>(0.75+2/100000*'Data 1day'!$E$3)*L141</f>
        <v>1.5429378571698098</v>
      </c>
      <c r="N141" s="8">
        <f>(0.25+0.5*(1-'Data 1day'!H141/8))*L141</f>
        <v>0.63409794892893945</v>
      </c>
      <c r="O141" s="8">
        <f t="shared" si="10"/>
        <v>0.48825542067528338</v>
      </c>
      <c r="P141" s="8">
        <f>4.903*(10^(-9))*(0.34-0.14*SQRT(K141))*(1.35*(N141/M141)-0.35)*(('Data 1day'!C141+273.16)^4+('Data 1day'!D141+273.16)^4)/2</f>
        <v>0.96269309642433654</v>
      </c>
      <c r="Q141" s="8">
        <f t="shared" si="11"/>
        <v>-0.47443767574905316</v>
      </c>
    </row>
    <row r="142" spans="1:17" s="39" customFormat="1" ht="38.1" customHeight="1" x14ac:dyDescent="0.3">
      <c r="A142" s="38">
        <v>43754</v>
      </c>
      <c r="B142" s="8">
        <f>1+0.033*COS(2*'Data 1day'!A141*PI()/365)</f>
        <v>1.0080140408291658</v>
      </c>
      <c r="C142" s="8">
        <f>0.409*SIN(((2*PI()*'Data 1day'!A141)/365)-1.39)</f>
        <v>-0.16904851469590629</v>
      </c>
      <c r="D142" s="8">
        <f>ACOS(-TAN('Data 1day'!$E$2*PI()/180)*TAN(C142))</f>
        <v>1.5166605933548045</v>
      </c>
      <c r="E142" s="23">
        <f>('Data 1day'!C142+'Data 1day'!D142)/2</f>
        <v>24.9</v>
      </c>
      <c r="F142" s="8">
        <f t="shared" si="8"/>
        <v>0.18770394627061798</v>
      </c>
      <c r="G142" s="8">
        <f>'Data 1day'!E141*4.87/LN(67.8*'Data 1day'!$H$2-5.42)</f>
        <v>3.0562345114543712</v>
      </c>
      <c r="H142" s="8">
        <f>0.6108*EXP(17.27*'Data 1day'!C142/('Data 1day'!C142+237.3))</f>
        <v>4.3166253828706109</v>
      </c>
      <c r="I142" s="8">
        <f>0.6108*EXP(17.27*'Data 1day'!D142/('Data 1day'!D142+237.3))</f>
        <v>2.2668801009804516</v>
      </c>
      <c r="J142" s="8">
        <f t="shared" si="9"/>
        <v>3.2917527419255315</v>
      </c>
      <c r="K142" s="8">
        <f>(I142*'Data 1day'!F142+H142*'Data 1day'!G142)/200</f>
        <v>2.3939293927440151</v>
      </c>
      <c r="L142" s="8">
        <f>24*60/PI()*0.0082*B142*(D142*SIN('Data 1day'!$E$2)*SIN(C142)+COS('Data 1day'!$E$2)*COS(C142)*SIN(D142))</f>
        <v>2.0623624416536019</v>
      </c>
      <c r="M142" s="8">
        <f>(0.75+2/100000*'Data 1day'!$E$3)*L142</f>
        <v>1.5682204006333988</v>
      </c>
      <c r="N142" s="8">
        <f>(0.25+0.5*(1-'Data 1day'!H142/8))*L142</f>
        <v>0.64448826301675055</v>
      </c>
      <c r="O142" s="8">
        <f t="shared" si="10"/>
        <v>0.49625596252289794</v>
      </c>
      <c r="P142" s="8">
        <f>4.903*(10^(-9))*(0.34-0.14*SQRT(K142))*(1.35*(N142/M142)-0.35)*(('Data 1day'!C142+273.16)^4+('Data 1day'!D142+273.16)^4)/2</f>
        <v>0.97981962351643281</v>
      </c>
      <c r="Q142" s="8">
        <f t="shared" si="11"/>
        <v>-0.48356366099353487</v>
      </c>
    </row>
    <row r="143" spans="1:17" s="39" customFormat="1" ht="38.1" customHeight="1" x14ac:dyDescent="0.3">
      <c r="A143" s="38">
        <v>43755</v>
      </c>
      <c r="B143" s="8">
        <f>1+0.033*COS(2*'Data 1day'!A142*PI()/365)</f>
        <v>1.0085638893033033</v>
      </c>
      <c r="C143" s="8">
        <f>0.409*SIN(((2*PI()*'Data 1day'!A142)/365)-1.39)</f>
        <v>-0.17543422689196619</v>
      </c>
      <c r="D143" s="8">
        <f>ACOS(-TAN('Data 1day'!$E$2*PI()/180)*TAN(C143))</f>
        <v>1.514571697832876</v>
      </c>
      <c r="E143" s="23">
        <f>('Data 1day'!C143+'Data 1day'!D143)/2</f>
        <v>25.05</v>
      </c>
      <c r="F143" s="8">
        <f t="shared" si="8"/>
        <v>0.18917237426716429</v>
      </c>
      <c r="G143" s="8">
        <f>'Data 1day'!E142*4.87/LN(67.8*'Data 1day'!$H$2-5.42)</f>
        <v>2.222716008330452</v>
      </c>
      <c r="H143" s="8">
        <f>0.6108*EXP(17.27*'Data 1day'!C143/('Data 1day'!C143+237.3))</f>
        <v>4.2430650587590133</v>
      </c>
      <c r="I143" s="8">
        <f>0.6108*EXP(17.27*'Data 1day'!D143/('Data 1day'!D143+237.3))</f>
        <v>2.3527951289901101</v>
      </c>
      <c r="J143" s="8">
        <f t="shared" si="9"/>
        <v>3.2979300938745615</v>
      </c>
      <c r="K143" s="8">
        <f>(I143*'Data 1day'!F143+H143*'Data 1day'!G143)/200</f>
        <v>2.467143806688163</v>
      </c>
      <c r="L143" s="8">
        <f>24*60/PI()*0.0082*B143*(D143*SIN('Data 1day'!$E$2)*SIN(C143)+COS('Data 1day'!$E$2)*COS(C143)*SIN(D143))</f>
        <v>2.0952038962020958</v>
      </c>
      <c r="M143" s="8">
        <f>(0.75+2/100000*'Data 1day'!$E$3)*L143</f>
        <v>1.5931930426720735</v>
      </c>
      <c r="N143" s="8">
        <f>(0.25+0.5*(1-'Data 1day'!H143/8))*L143</f>
        <v>0.65475121756315491</v>
      </c>
      <c r="O143" s="8">
        <f t="shared" si="10"/>
        <v>0.50415843752362932</v>
      </c>
      <c r="P143" s="8">
        <f>4.903*(10^(-9))*(0.34-0.14*SQRT(K143))*(1.35*(N143/M143)-0.35)*(('Data 1day'!C143+273.16)^4+('Data 1day'!D143+273.16)^4)/2</f>
        <v>0.95533384090101092</v>
      </c>
      <c r="Q143" s="8">
        <f t="shared" si="11"/>
        <v>-0.4511754033773816</v>
      </c>
    </row>
    <row r="144" spans="1:17" s="39" customFormat="1" ht="38.1" customHeight="1" x14ac:dyDescent="0.3">
      <c r="A144" s="38">
        <v>43756</v>
      </c>
      <c r="B144" s="8">
        <f>1+0.033*COS(2*'Data 1day'!A143*PI()/365)</f>
        <v>1.0091112001122164</v>
      </c>
      <c r="C144" s="8">
        <f>0.409*SIN(((2*PI()*'Data 1day'!A143)/365)-1.39)</f>
        <v>-0.18176795414041763</v>
      </c>
      <c r="D144" s="8">
        <f>ACOS(-TAN('Data 1day'!$E$2*PI()/180)*TAN(C144))</f>
        <v>1.5124948880577691</v>
      </c>
      <c r="E144" s="23">
        <f>('Data 1day'!C144+'Data 1day'!D144)/2</f>
        <v>26.15</v>
      </c>
      <c r="F144" s="8">
        <f t="shared" si="8"/>
        <v>0.20023943546559078</v>
      </c>
      <c r="G144" s="8">
        <f>'Data 1day'!E143*4.87/LN(67.8*'Data 1day'!$H$2-5.42)</f>
        <v>2.5005555093717584</v>
      </c>
      <c r="H144" s="8">
        <f>0.6108*EXP(17.27*'Data 1day'!C144/('Data 1day'!C144+237.3))</f>
        <v>4.492592251118583</v>
      </c>
      <c r="I144" s="8">
        <f>0.6108*EXP(17.27*'Data 1day'!D144/('Data 1day'!D144+237.3))</f>
        <v>2.5332049812438213</v>
      </c>
      <c r="J144" s="8">
        <f t="shared" si="9"/>
        <v>3.5128986161812019</v>
      </c>
      <c r="K144" s="8">
        <f>(I144*'Data 1day'!F144+H144*'Data 1day'!G144)/200</f>
        <v>2.3298074209549413</v>
      </c>
      <c r="L144" s="8">
        <f>24*60/PI()*0.0082*B144*(D144*SIN('Data 1day'!$E$2)*SIN(C144)+COS('Data 1day'!$E$2)*COS(C144)*SIN(D144))</f>
        <v>2.1276299538696986</v>
      </c>
      <c r="M144" s="8">
        <f>(0.75+2/100000*'Data 1day'!$E$3)*L144</f>
        <v>1.6178498169225186</v>
      </c>
      <c r="N144" s="8">
        <f>(0.25+0.5*(1-'Data 1day'!H144/8))*L144</f>
        <v>1.1967918490517055</v>
      </c>
      <c r="O144" s="8">
        <f t="shared" si="10"/>
        <v>0.92152972376981335</v>
      </c>
      <c r="P144" s="8">
        <f>4.903*(10^(-9))*(0.34-0.14*SQRT(K144))*(1.35*(N144/M144)-0.35)*(('Data 1day'!C144+273.16)^4+('Data 1day'!D144+273.16)^4)/2</f>
        <v>3.2290404430629773</v>
      </c>
      <c r="Q144" s="8">
        <f t="shared" si="11"/>
        <v>-2.3075107192931639</v>
      </c>
    </row>
    <row r="145" spans="1:17" s="39" customFormat="1" ht="38.1" customHeight="1" x14ac:dyDescent="0.3">
      <c r="A145" s="38">
        <v>43757</v>
      </c>
      <c r="B145" s="8">
        <f>1+0.033*COS(2*'Data 1day'!A144*PI()/365)</f>
        <v>1.0096558110759004</v>
      </c>
      <c r="C145" s="8">
        <f>0.409*SIN(((2*PI()*'Data 1day'!A144)/365)-1.39)</f>
        <v>-0.18804781962118322</v>
      </c>
      <c r="D145" s="8">
        <f>ACOS(-TAN('Data 1day'!$E$2*PI()/180)*TAN(C145))</f>
        <v>1.5104307110590953</v>
      </c>
      <c r="E145" s="23">
        <f>('Data 1day'!C145+'Data 1day'!D145)/2</f>
        <v>24.35</v>
      </c>
      <c r="F145" s="8">
        <f t="shared" si="8"/>
        <v>0.1824015920751953</v>
      </c>
      <c r="G145" s="8">
        <f>'Data 1day'!E144*4.87/LN(67.8*'Data 1day'!$H$2-5.42)</f>
        <v>2.5005555093717584</v>
      </c>
      <c r="H145" s="8">
        <f>0.6108*EXP(17.27*'Data 1day'!C145/('Data 1day'!C145+237.3))</f>
        <v>3.868863716528768</v>
      </c>
      <c r="I145" s="8">
        <f>0.6108*EXP(17.27*'Data 1day'!D145/('Data 1day'!D145+237.3))</f>
        <v>2.3820593372779197</v>
      </c>
      <c r="J145" s="8">
        <f t="shared" si="9"/>
        <v>3.1254615269033437</v>
      </c>
      <c r="K145" s="8">
        <f>(I145*'Data 1day'!F145+H145*'Data 1day'!G145)/200</f>
        <v>2.4162049905004093</v>
      </c>
      <c r="L145" s="8">
        <f>24*60/PI()*0.0082*B145*(D145*SIN('Data 1day'!$E$2)*SIN(C145)+COS('Data 1day'!$E$2)*COS(C145)*SIN(D145))</f>
        <v>2.159633075815953</v>
      </c>
      <c r="M145" s="8">
        <f>(0.75+2/100000*'Data 1day'!$E$3)*L145</f>
        <v>1.6421849908504507</v>
      </c>
      <c r="N145" s="8">
        <f>(0.25+0.5*(1-'Data 1day'!H145/8))*L145</f>
        <v>0.80986240343098237</v>
      </c>
      <c r="O145" s="8">
        <f t="shared" si="10"/>
        <v>0.62359405064185647</v>
      </c>
      <c r="P145" s="8">
        <f>4.903*(10^(-9))*(0.34-0.14*SQRT(K145))*(1.35*(N145/M145)-0.35)*(('Data 1day'!C145+273.16)^4+('Data 1day'!D145+273.16)^4)/2</f>
        <v>1.4860598010272066</v>
      </c>
      <c r="Q145" s="8">
        <f t="shared" si="11"/>
        <v>-0.86246575038535012</v>
      </c>
    </row>
    <row r="146" spans="1:17" s="39" customFormat="1" ht="38.1" customHeight="1" x14ac:dyDescent="0.3">
      <c r="A146" s="38">
        <v>43758</v>
      </c>
      <c r="B146" s="8">
        <f>1+0.033*COS(2*'Data 1day'!A145*PI()/365)</f>
        <v>1.0101975608143732</v>
      </c>
      <c r="C146" s="8">
        <f>0.409*SIN(((2*PI()*'Data 1day'!A145)/365)-1.39)</f>
        <v>-0.19427196247459103</v>
      </c>
      <c r="D146" s="8">
        <f>ACOS(-TAN('Data 1day'!$E$2*PI()/180)*TAN(C146))</f>
        <v>1.5083797215178167</v>
      </c>
      <c r="E146" s="23">
        <f>('Data 1day'!C146+'Data 1day'!D146)/2</f>
        <v>25.05</v>
      </c>
      <c r="F146" s="8">
        <f t="shared" si="8"/>
        <v>0.18917237426716429</v>
      </c>
      <c r="G146" s="8">
        <f>'Data 1day'!E145*4.87/LN(67.8*'Data 1day'!$H$2-5.42)</f>
        <v>3.0562345114543712</v>
      </c>
      <c r="H146" s="8">
        <f>0.6108*EXP(17.27*'Data 1day'!C146/('Data 1day'!C146+237.3))</f>
        <v>4.0288844232591545</v>
      </c>
      <c r="I146" s="8">
        <f>0.6108*EXP(17.27*'Data 1day'!D146/('Data 1day'!D146+237.3))</f>
        <v>2.4870053972720654</v>
      </c>
      <c r="J146" s="8">
        <f t="shared" si="9"/>
        <v>3.2579449102656097</v>
      </c>
      <c r="K146" s="8">
        <f>(I146*'Data 1day'!F146+H146*'Data 1day'!G146)/200</f>
        <v>2.6700487474796808</v>
      </c>
      <c r="L146" s="8">
        <f>24*60/PI()*0.0082*B146*(D146*SIN('Data 1day'!$E$2)*SIN(C146)+COS('Data 1day'!$E$2)*COS(C146)*SIN(D146))</f>
        <v>2.1912060321584743</v>
      </c>
      <c r="M146" s="8">
        <f>(0.75+2/100000*'Data 1day'!$E$3)*L146</f>
        <v>1.6661930668533038</v>
      </c>
      <c r="N146" s="8">
        <f>(0.25+0.5*(1-'Data 1day'!H146/8))*L146</f>
        <v>0.54780150803961858</v>
      </c>
      <c r="O146" s="8">
        <f t="shared" si="10"/>
        <v>0.42180716119050632</v>
      </c>
      <c r="P146" s="8">
        <f>4.903*(10^(-9))*(0.34-0.14*SQRT(K146))*(1.35*(N146/M146)-0.35)*(('Data 1day'!C146+273.16)^4+('Data 1day'!D146+273.16)^4)/2</f>
        <v>0.40521850841226487</v>
      </c>
      <c r="Q146" s="8">
        <f t="shared" si="11"/>
        <v>1.6588652778241453E-2</v>
      </c>
    </row>
    <row r="147" spans="1:17" s="39" customFormat="1" ht="38.1" customHeight="1" x14ac:dyDescent="0.3">
      <c r="A147" s="38">
        <v>43759</v>
      </c>
      <c r="B147" s="8">
        <f>1+0.033*COS(2*'Data 1day'!A146*PI()/365)</f>
        <v>1.0107362887954954</v>
      </c>
      <c r="C147" s="8">
        <f>0.409*SIN(((2*PI()*'Data 1day'!A146)/365)-1.39)</f>
        <v>-0.20043853835278497</v>
      </c>
      <c r="D147" s="8">
        <f>ACOS(-TAN('Data 1day'!$E$2*PI()/180)*TAN(C147))</f>
        <v>1.5063424818184474</v>
      </c>
      <c r="E147" s="23">
        <f>('Data 1day'!C147+'Data 1day'!D147)/2</f>
        <v>26.7</v>
      </c>
      <c r="F147" s="8">
        <f t="shared" si="8"/>
        <v>0.20597415419609683</v>
      </c>
      <c r="G147" s="8">
        <f>'Data 1day'!E146*4.87/LN(67.8*'Data 1day'!$H$2-5.42)</f>
        <v>8.3351850312391953</v>
      </c>
      <c r="H147" s="8">
        <f>0.6108*EXP(17.27*'Data 1day'!C147/('Data 1day'!C147+237.3))</f>
        <v>4.4670786642686746</v>
      </c>
      <c r="I147" s="8">
        <f>0.6108*EXP(17.27*'Data 1day'!D147/('Data 1day'!D147+237.3))</f>
        <v>2.7255876066054592</v>
      </c>
      <c r="J147" s="8">
        <f t="shared" si="9"/>
        <v>3.5963331354370669</v>
      </c>
      <c r="K147" s="8">
        <f>(I147*'Data 1day'!F147+H147*'Data 1day'!G147)/200</f>
        <v>2.4805553106047658</v>
      </c>
      <c r="L147" s="8">
        <f>24*60/PI()*0.0082*B147*(D147*SIN('Data 1day'!$E$2)*SIN(C147)+COS('Data 1day'!$E$2)*COS(C147)*SIN(D147))</f>
        <v>2.2223419029429858</v>
      </c>
      <c r="M147" s="8">
        <f>(0.75+2/100000*'Data 1day'!$E$3)*L147</f>
        <v>1.6898687829978463</v>
      </c>
      <c r="N147" s="8">
        <f>(0.25+0.5*(1-'Data 1day'!H147/8))*L147</f>
        <v>0.55558547573574646</v>
      </c>
      <c r="O147" s="8">
        <f t="shared" si="10"/>
        <v>0.42780081631652478</v>
      </c>
      <c r="P147" s="8">
        <f>4.903*(10^(-9))*(0.34-0.14*SQRT(K147))*(1.35*(N147/M147)-0.35)*(('Data 1day'!C147+273.16)^4+('Data 1day'!D147+273.16)^4)/2</f>
        <v>0.44508079804344186</v>
      </c>
      <c r="Q147" s="8">
        <f t="shared" si="11"/>
        <v>-1.7279981726917082E-2</v>
      </c>
    </row>
    <row r="148" spans="1:17" s="39" customFormat="1" ht="38.1" customHeight="1" x14ac:dyDescent="0.3">
      <c r="A148" s="38">
        <v>43760</v>
      </c>
      <c r="B148" s="8">
        <f>1+0.033*COS(2*'Data 1day'!A147*PI()/365)</f>
        <v>1.0112718353825392</v>
      </c>
      <c r="C148" s="8">
        <f>0.409*SIN(((2*PI()*'Data 1day'!A147)/365)-1.39)</f>
        <v>-0.20654571996624763</v>
      </c>
      <c r="D148" s="8">
        <f>ACOS(-TAN('Data 1day'!$E$2*PI()/180)*TAN(C148))</f>
        <v>1.5043195620749072</v>
      </c>
      <c r="E148" s="23">
        <f>('Data 1day'!C148+'Data 1day'!D148)/2</f>
        <v>25.9</v>
      </c>
      <c r="F148" s="8">
        <f t="shared" si="8"/>
        <v>0.19767751536034411</v>
      </c>
      <c r="G148" s="8">
        <f>'Data 1day'!E147*4.87/LN(67.8*'Data 1day'!$H$2-5.42)</f>
        <v>2.5005555093717584</v>
      </c>
      <c r="H148" s="8">
        <f>0.6108*EXP(17.27*'Data 1day'!C148/('Data 1day'!C148+237.3))</f>
        <v>4.5698943880770111</v>
      </c>
      <c r="I148" s="8">
        <f>0.6108*EXP(17.27*'Data 1day'!D148/('Data 1day'!D148+237.3))</f>
        <v>2.4116412804606884</v>
      </c>
      <c r="J148" s="8">
        <f t="shared" si="9"/>
        <v>3.4907678342688495</v>
      </c>
      <c r="K148" s="8">
        <f>(I148*'Data 1day'!F148+H148*'Data 1day'!G148)/200</f>
        <v>2.509079640128574</v>
      </c>
      <c r="L148" s="8">
        <f>24*60/PI()*0.0082*B148*(D148*SIN('Data 1day'!$E$2)*SIN(C148)+COS('Data 1day'!$E$2)*COS(C148)*SIN(D148))</f>
        <v>2.2530340786293106</v>
      </c>
      <c r="M148" s="8">
        <f>(0.75+2/100000*'Data 1day'!$E$3)*L148</f>
        <v>1.7132071133897278</v>
      </c>
      <c r="N148" s="8">
        <f>(0.25+0.5*(1-'Data 1day'!H148/8))*L148</f>
        <v>0.70407314957165956</v>
      </c>
      <c r="O148" s="8">
        <f t="shared" si="10"/>
        <v>0.54213632517017785</v>
      </c>
      <c r="P148" s="8">
        <f>4.903*(10^(-9))*(0.34-0.14*SQRT(K148))*(1.35*(N148/M148)-0.35)*(('Data 1day'!C148+273.16)^4+('Data 1day'!D148+273.16)^4)/2</f>
        <v>0.95158746459110033</v>
      </c>
      <c r="Q148" s="8">
        <f t="shared" si="11"/>
        <v>-0.40945113942092248</v>
      </c>
    </row>
    <row r="149" spans="1:17" s="39" customFormat="1" ht="38.1" customHeight="1" x14ac:dyDescent="0.3">
      <c r="A149" s="38">
        <v>43761</v>
      </c>
      <c r="B149" s="8">
        <f>1+0.033*COS(2*'Data 1day'!A148*PI()/365)</f>
        <v>1.0118040418814931</v>
      </c>
      <c r="C149" s="8">
        <f>0.409*SIN(((2*PI()*'Data 1day'!A148)/365)-1.39)</f>
        <v>-0.212591697625262</v>
      </c>
      <c r="D149" s="8">
        <f>ACOS(-TAN('Data 1day'!$E$2*PI()/180)*TAN(C149))</f>
        <v>1.5023115401290768</v>
      </c>
      <c r="E149" s="23">
        <f>('Data 1day'!C149+'Data 1day'!D149)/2</f>
        <v>24.35</v>
      </c>
      <c r="F149" s="8">
        <f t="shared" si="8"/>
        <v>0.1824015920751953</v>
      </c>
      <c r="G149" s="8">
        <f>'Data 1day'!E148*4.87/LN(67.8*'Data 1day'!$H$2-5.42)</f>
        <v>3.0562345114543712</v>
      </c>
      <c r="H149" s="8">
        <f>0.6108*EXP(17.27*'Data 1day'!C149/('Data 1day'!C149+237.3))</f>
        <v>3.9596126295507381</v>
      </c>
      <c r="I149" s="8">
        <f>0.6108*EXP(17.27*'Data 1day'!D149/('Data 1day'!D149+237.3))</f>
        <v>2.3238457638211925</v>
      </c>
      <c r="J149" s="8">
        <f t="shared" si="9"/>
        <v>3.1417291966859651</v>
      </c>
      <c r="K149" s="8">
        <f>(I149*'Data 1day'!F149+H149*'Data 1day'!G149)/200</f>
        <v>2.3880783313614624</v>
      </c>
      <c r="L149" s="8">
        <f>24*60/PI()*0.0082*B149*(D149*SIN('Data 1day'!$E$2)*SIN(C149)+COS('Data 1day'!$E$2)*COS(C149)*SIN(D149))</f>
        <v>2.2832762600903416</v>
      </c>
      <c r="M149" s="8">
        <f>(0.75+2/100000*'Data 1day'!$E$3)*L149</f>
        <v>1.7362032681726955</v>
      </c>
      <c r="N149" s="8">
        <f>(0.25+0.5*(1-'Data 1day'!H149/8))*L149</f>
        <v>0.71352383127823171</v>
      </c>
      <c r="O149" s="8">
        <f t="shared" si="10"/>
        <v>0.54941335008423842</v>
      </c>
      <c r="P149" s="8">
        <f>4.903*(10^(-9))*(0.34-0.14*SQRT(K149))*(1.35*(N149/M149)-0.35)*(('Data 1day'!C149+273.16)^4+('Data 1day'!D149+273.16)^4)/2</f>
        <v>0.97408538468026806</v>
      </c>
      <c r="Q149" s="8">
        <f t="shared" si="11"/>
        <v>-0.42467203459602965</v>
      </c>
    </row>
    <row r="150" spans="1:17" s="39" customFormat="1" ht="38.1" customHeight="1" x14ac:dyDescent="0.3">
      <c r="A150" s="38">
        <v>43762</v>
      </c>
      <c r="B150" s="8">
        <f>1+0.033*COS(2*'Data 1day'!A149*PI()/365)</f>
        <v>1.0123327505880855</v>
      </c>
      <c r="C150" s="8">
        <f>0.409*SIN(((2*PI()*'Data 1day'!A149)/365)-1.39)</f>
        <v>-0.21857467977616568</v>
      </c>
      <c r="D150" s="8">
        <f>ACOS(-TAN('Data 1day'!$E$2*PI()/180)*TAN(C150))</f>
        <v>1.5003190015211245</v>
      </c>
      <c r="E150" s="23">
        <f>('Data 1day'!C150+'Data 1day'!D150)/2</f>
        <v>24.45</v>
      </c>
      <c r="F150" s="8">
        <f t="shared" si="8"/>
        <v>0.1833561523286838</v>
      </c>
      <c r="G150" s="8">
        <f>'Data 1day'!E149*4.87/LN(67.8*'Data 1day'!$H$2-5.42)</f>
        <v>2.5005555093717584</v>
      </c>
      <c r="H150" s="8">
        <f>0.6108*EXP(17.27*'Data 1day'!C150/('Data 1day'!C150+237.3))</f>
        <v>4.0056776000859209</v>
      </c>
      <c r="I150" s="8">
        <f>0.6108*EXP(17.27*'Data 1day'!D150/('Data 1day'!D150+237.3))</f>
        <v>2.3238457638211925</v>
      </c>
      <c r="J150" s="8">
        <f t="shared" si="9"/>
        <v>3.1647616819535567</v>
      </c>
      <c r="K150" s="8">
        <f>(I150*'Data 1day'!F150+H150*'Data 1day'!G150)/200</f>
        <v>2.4120014812068979</v>
      </c>
      <c r="L150" s="8">
        <f>24*60/PI()*0.0082*B150*(D150*SIN('Data 1day'!$E$2)*SIN(C150)+COS('Data 1day'!$E$2)*COS(C150)*SIN(D150))</f>
        <v>2.3130624581221051</v>
      </c>
      <c r="M150" s="8">
        <f>(0.75+2/100000*'Data 1day'!$E$3)*L150</f>
        <v>1.7588526931560486</v>
      </c>
      <c r="N150" s="8">
        <f>(0.25+0.5*(1-'Data 1day'!H150/8))*L150</f>
        <v>0.57826561453052627</v>
      </c>
      <c r="O150" s="8">
        <f t="shared" si="10"/>
        <v>0.44526452318850523</v>
      </c>
      <c r="P150" s="8">
        <f>4.903*(10^(-9))*(0.34-0.14*SQRT(K150))*(1.35*(N150/M150)-0.35)*(('Data 1day'!C150+273.16)^4+('Data 1day'!D150+273.16)^4)/2</f>
        <v>0.44305969648935478</v>
      </c>
      <c r="Q150" s="8">
        <f t="shared" si="11"/>
        <v>2.2048266991504528E-3</v>
      </c>
    </row>
    <row r="151" spans="1:17" s="39" customFormat="1" ht="38.1" customHeight="1" x14ac:dyDescent="0.3">
      <c r="A151" s="38">
        <v>43763</v>
      </c>
      <c r="B151" s="8">
        <f>1+0.033*COS(2*'Data 1day'!A150*PI()/365)</f>
        <v>1.012857804834516</v>
      </c>
      <c r="C151" s="8">
        <f>0.409*SIN(((2*PI()*'Data 1day'!A150)/365)-1.39)</f>
        <v>-0.22449289353222343</v>
      </c>
      <c r="D151" s="8">
        <f>ACOS(-TAN('Data 1day'!$E$2*PI()/180)*TAN(C151))</f>
        <v>1.4983425394307148</v>
      </c>
      <c r="E151" s="23">
        <f>('Data 1day'!C151+'Data 1day'!D151)/2</f>
        <v>24.35</v>
      </c>
      <c r="F151" s="8">
        <f t="shared" si="8"/>
        <v>0.1824015920751953</v>
      </c>
      <c r="G151" s="8">
        <f>'Data 1day'!E150*4.87/LN(67.8*'Data 1day'!$H$2-5.42)</f>
        <v>3.0562345114543712</v>
      </c>
      <c r="H151" s="8">
        <f>0.6108*EXP(17.27*'Data 1day'!C151/('Data 1day'!C151+237.3))</f>
        <v>3.868863716528768</v>
      </c>
      <c r="I151" s="8">
        <f>0.6108*EXP(17.27*'Data 1day'!D151/('Data 1day'!D151+237.3))</f>
        <v>2.3820593372779197</v>
      </c>
      <c r="J151" s="8">
        <f t="shared" si="9"/>
        <v>3.1254615269033437</v>
      </c>
      <c r="K151" s="8">
        <f>(I151*'Data 1day'!F151+H151*'Data 1day'!G151)/200</f>
        <v>2.4162049905004093</v>
      </c>
      <c r="L151" s="8">
        <f>24*60/PI()*0.0082*B151*(D151*SIN('Data 1day'!$E$2)*SIN(C151)+COS('Data 1day'!$E$2)*COS(C151)*SIN(D151))</f>
        <v>2.3423869924639793</v>
      </c>
      <c r="M151" s="8">
        <f>(0.75+2/100000*'Data 1day'!$E$3)*L151</f>
        <v>1.7811510690696097</v>
      </c>
      <c r="N151" s="8">
        <f>(0.25+0.5*(1-'Data 1day'!H151/8))*L151</f>
        <v>0.87839512217399229</v>
      </c>
      <c r="O151" s="8">
        <f t="shared" si="10"/>
        <v>0.67636424407397411</v>
      </c>
      <c r="P151" s="8">
        <f>4.903*(10^(-9))*(0.34-0.14*SQRT(K151))*(1.35*(N151/M151)-0.35)*(('Data 1day'!C151+273.16)^4+('Data 1day'!D151+273.16)^4)/2</f>
        <v>1.486059801027207</v>
      </c>
      <c r="Q151" s="8">
        <f t="shared" si="11"/>
        <v>-0.80969555695323292</v>
      </c>
    </row>
    <row r="152" spans="1:17" s="39" customFormat="1" ht="38.1" customHeight="1" x14ac:dyDescent="0.3">
      <c r="A152" s="38">
        <v>43764</v>
      </c>
      <c r="B152" s="8">
        <f>1+0.033*COS(2*'Data 1day'!A151*PI()/365)</f>
        <v>1.0133790490358798</v>
      </c>
      <c r="C152" s="8">
        <f>0.409*SIN(((2*PI()*'Data 1day'!A151)/365)-1.39)</f>
        <v>-0.23034458519897447</v>
      </c>
      <c r="D152" s="8">
        <f>ACOS(-TAN('Data 1day'!$E$2*PI()/180)*TAN(C152))</f>
        <v>1.4963827545882309</v>
      </c>
      <c r="E152" s="23">
        <f>('Data 1day'!C152+'Data 1day'!D152)/2</f>
        <v>24.65</v>
      </c>
      <c r="F152" s="8">
        <f t="shared" si="8"/>
        <v>0.18527790820050849</v>
      </c>
      <c r="G152" s="8">
        <f>'Data 1day'!E151*4.87/LN(67.8*'Data 1day'!$H$2-5.42)</f>
        <v>3.0562345114543712</v>
      </c>
      <c r="H152" s="8">
        <f>0.6108*EXP(17.27*'Data 1day'!C152/('Data 1day'!C152+237.3))</f>
        <v>4.0056776000859209</v>
      </c>
      <c r="I152" s="8">
        <f>0.6108*EXP(17.27*'Data 1day'!D152/('Data 1day'!D152+237.3))</f>
        <v>2.3820593372779197</v>
      </c>
      <c r="J152" s="8">
        <f t="shared" si="9"/>
        <v>3.1938684686819201</v>
      </c>
      <c r="K152" s="8">
        <f>(I152*'Data 1day'!F152+H152*'Data 1day'!G152)/200</f>
        <v>2.4281154096888184</v>
      </c>
      <c r="L152" s="8">
        <f>24*60/PI()*0.0082*B152*(D152*SIN('Data 1day'!$E$2)*SIN(C152)+COS('Data 1day'!$E$2)*COS(C152)*SIN(D152))</f>
        <v>2.3712444903292842</v>
      </c>
      <c r="M152" s="8">
        <f>(0.75+2/100000*'Data 1day'!$E$3)*L152</f>
        <v>1.8030943104463877</v>
      </c>
      <c r="N152" s="8">
        <f>(0.25+0.5*(1-'Data 1day'!H152/8))*L152</f>
        <v>0.88921668387348163</v>
      </c>
      <c r="O152" s="8">
        <f t="shared" si="10"/>
        <v>0.6846968465825809</v>
      </c>
      <c r="P152" s="8">
        <f>4.903*(10^(-9))*(0.34-0.14*SQRT(K152))*(1.35*(N152/M152)-0.35)*(('Data 1day'!C152+273.16)^4+('Data 1day'!D152+273.16)^4)/2</f>
        <v>1.4857813173343675</v>
      </c>
      <c r="Q152" s="8">
        <f t="shared" si="11"/>
        <v>-0.80108447075178657</v>
      </c>
    </row>
    <row r="153" spans="1:17" s="39" customFormat="1" ht="38.1" customHeight="1" x14ac:dyDescent="0.3">
      <c r="A153" s="38">
        <v>43765</v>
      </c>
      <c r="B153" s="8">
        <f>1+0.033*COS(2*'Data 1day'!A152*PI()/365)</f>
        <v>1.013896328736271</v>
      </c>
      <c r="C153" s="8">
        <f>0.409*SIN(((2*PI()*'Data 1day'!A152)/365)-1.39)</f>
        <v>-0.23612802079388742</v>
      </c>
      <c r="D153" s="8">
        <f>ACOS(-TAN('Data 1day'!$E$2*PI()/180)*TAN(C153))</f>
        <v>1.4944402551551976</v>
      </c>
      <c r="E153" s="23">
        <f>('Data 1day'!C153+'Data 1day'!D153)/2</f>
        <v>25.9</v>
      </c>
      <c r="F153" s="8">
        <f t="shared" si="8"/>
        <v>0.19767751536034411</v>
      </c>
      <c r="G153" s="8">
        <f>'Data 1day'!E152*4.87/LN(67.8*'Data 1day'!$H$2-5.42)</f>
        <v>2.5005555093717584</v>
      </c>
      <c r="H153" s="8">
        <f>0.6108*EXP(17.27*'Data 1day'!C153/('Data 1day'!C153+237.3))</f>
        <v>4.5439995866454055</v>
      </c>
      <c r="I153" s="8">
        <f>0.6108*EXP(17.27*'Data 1day'!D153/('Data 1day'!D153+237.3))</f>
        <v>2.4265523121060211</v>
      </c>
      <c r="J153" s="8">
        <f t="shared" si="9"/>
        <v>3.4852759493757133</v>
      </c>
      <c r="K153" s="8">
        <f>(I153*'Data 1day'!F153+H153*'Data 1day'!G153)/200</f>
        <v>2.0929888227438238</v>
      </c>
      <c r="L153" s="8">
        <f>24*60/PI()*0.0082*B153*(D153*SIN('Data 1day'!$E$2)*SIN(C153)+COS('Data 1day'!$E$2)*COS(C153)*SIN(D153))</f>
        <v>2.3996298844474433</v>
      </c>
      <c r="M153" s="8">
        <f>(0.75+2/100000*'Data 1day'!$E$3)*L153</f>
        <v>1.8246785641338359</v>
      </c>
      <c r="N153" s="8">
        <f>(0.25+0.5*(1-'Data 1day'!H153/8))*L153</f>
        <v>1.6497455455576173</v>
      </c>
      <c r="O153" s="8">
        <f t="shared" si="10"/>
        <v>1.2703040700793653</v>
      </c>
      <c r="P153" s="8">
        <f>4.903*(10^(-9))*(0.34-0.14*SQRT(K153))*(1.35*(N153/M153)-0.35)*(('Data 1day'!C153+273.16)^4+('Data 1day'!D153+273.16)^4)/2</f>
        <v>4.7021260028579368</v>
      </c>
      <c r="Q153" s="8">
        <f t="shared" si="11"/>
        <v>-3.4318219327785715</v>
      </c>
    </row>
    <row r="154" spans="1:17" s="39" customFormat="1" ht="38.1" customHeight="1" x14ac:dyDescent="0.3">
      <c r="A154" s="38">
        <v>43766</v>
      </c>
      <c r="B154" s="8">
        <f>1+0.033*COS(2*'Data 1day'!A153*PI()/365)</f>
        <v>1.0144094906545502</v>
      </c>
      <c r="C154" s="8">
        <f>0.409*SIN(((2*PI()*'Data 1day'!A153)/365)-1.39)</f>
        <v>-0.2418414865601794</v>
      </c>
      <c r="D154" s="8">
        <f>ACOS(-TAN('Data 1day'!$E$2*PI()/180)*TAN(C154))</f>
        <v>1.492515656573131</v>
      </c>
      <c r="E154" s="23">
        <f>('Data 1day'!C154+'Data 1day'!D154)/2</f>
        <v>25.950000000000003</v>
      </c>
      <c r="F154" s="8">
        <f t="shared" si="8"/>
        <v>0.19818767999703066</v>
      </c>
      <c r="G154" s="8">
        <f>'Data 1day'!E153*4.87/LN(67.8*'Data 1day'!$H$2-5.42)</f>
        <v>2.222716008330452</v>
      </c>
      <c r="H154" s="8">
        <f>0.6108*EXP(17.27*'Data 1day'!C154/('Data 1day'!C154+237.3))</f>
        <v>4.5182323834037019</v>
      </c>
      <c r="I154" s="8">
        <f>0.6108*EXP(17.27*'Data 1day'!D154/('Data 1day'!D154+237.3))</f>
        <v>2.4566163260716172</v>
      </c>
      <c r="J154" s="8">
        <f t="shared" si="9"/>
        <v>3.4874243547376595</v>
      </c>
      <c r="K154" s="8">
        <f>(I154*'Data 1day'!F154+H154*'Data 1day'!G154)/200</f>
        <v>2.5935124945901866</v>
      </c>
      <c r="L154" s="8">
        <f>24*60/PI()*0.0082*B154*(D154*SIN('Data 1day'!$E$2)*SIN(C154)+COS('Data 1day'!$E$2)*COS(C154)*SIN(D154))</f>
        <v>2.4275384106200582</v>
      </c>
      <c r="M154" s="8">
        <f>(0.75+2/100000*'Data 1day'!$E$3)*L154</f>
        <v>1.8459002074354922</v>
      </c>
      <c r="N154" s="8">
        <f>(0.25+0.5*(1-'Data 1day'!H154/8))*L154</f>
        <v>1.0620480546462754</v>
      </c>
      <c r="O154" s="8">
        <f t="shared" si="10"/>
        <v>0.81777700207763204</v>
      </c>
      <c r="P154" s="8">
        <f>4.903*(10^(-9))*(0.34-0.14*SQRT(K154))*(1.35*(N154/M154)-0.35)*(('Data 1day'!C154+273.16)^4+('Data 1day'!D154+273.16)^4)/2</f>
        <v>1.9215948624025356</v>
      </c>
      <c r="Q154" s="8">
        <f t="shared" si="11"/>
        <v>-1.1038178603249036</v>
      </c>
    </row>
    <row r="155" spans="1:17" s="39" customFormat="1" ht="38.1" customHeight="1" x14ac:dyDescent="0.3">
      <c r="A155" s="38">
        <v>43767</v>
      </c>
      <c r="B155" s="8">
        <f>1+0.033*COS(2*'Data 1day'!A154*PI()/365)</f>
        <v>1.0149183827297661</v>
      </c>
      <c r="C155" s="8">
        <f>0.409*SIN(((2*PI()*'Data 1day'!A154)/365)-1.39)</f>
        <v>-0.24748328947463652</v>
      </c>
      <c r="D155" s="8">
        <f>ACOS(-TAN('Data 1day'!$E$2*PI()/180)*TAN(C155))</f>
        <v>1.4906095813800935</v>
      </c>
      <c r="E155" s="23">
        <f>('Data 1day'!C155+'Data 1day'!D155)/2</f>
        <v>25.35</v>
      </c>
      <c r="F155" s="8">
        <f t="shared" si="8"/>
        <v>0.1921382761319867</v>
      </c>
      <c r="G155" s="8">
        <f>'Data 1day'!E154*4.87/LN(67.8*'Data 1day'!$H$2-5.42)</f>
        <v>2.7783950104130644</v>
      </c>
      <c r="H155" s="8">
        <f>0.6108*EXP(17.27*'Data 1day'!C155/('Data 1day'!C155+237.3))</f>
        <v>4.3662793205014685</v>
      </c>
      <c r="I155" s="8">
        <f>0.6108*EXP(17.27*'Data 1day'!D155/('Data 1day'!D155+237.3))</f>
        <v>2.3673876975032684</v>
      </c>
      <c r="J155" s="8">
        <f t="shared" si="9"/>
        <v>3.3668335090023684</v>
      </c>
      <c r="K155" s="8">
        <f>(I155*'Data 1day'!F155+H155*'Data 1day'!G155)/200</f>
        <v>2.4833936340147287</v>
      </c>
      <c r="L155" s="8">
        <f>24*60/PI()*0.0082*B155*(D155*SIN('Data 1day'!$E$2)*SIN(C155)+COS('Data 1day'!$E$2)*COS(C155)*SIN(D155))</f>
        <v>2.4549656047942392</v>
      </c>
      <c r="M155" s="8">
        <f>(0.75+2/100000*'Data 1day'!$E$3)*L155</f>
        <v>1.8667558458855393</v>
      </c>
      <c r="N155" s="8">
        <f>(0.25+0.5*(1-'Data 1day'!H155/8))*L155</f>
        <v>1.0740474520974796</v>
      </c>
      <c r="O155" s="8">
        <f t="shared" si="10"/>
        <v>0.82701653811505937</v>
      </c>
      <c r="P155" s="8">
        <f>4.903*(10^(-9))*(0.34-0.14*SQRT(K155))*(1.35*(N155/M155)-0.35)*(('Data 1day'!C155+273.16)^4+('Data 1day'!D155+273.16)^4)/2</f>
        <v>1.9867603639791305</v>
      </c>
      <c r="Q155" s="8">
        <f t="shared" si="11"/>
        <v>-1.1597438258640711</v>
      </c>
    </row>
    <row r="156" spans="1:17" s="39" customFormat="1" ht="38.1" customHeight="1" x14ac:dyDescent="0.3">
      <c r="A156" s="38">
        <v>43768</v>
      </c>
      <c r="B156" s="8">
        <f>1+0.033*COS(2*'Data 1day'!A155*PI()/365)</f>
        <v>1.015422854166214</v>
      </c>
      <c r="C156" s="8">
        <f>0.409*SIN(((2*PI()*'Data 1day'!A155)/365)-1.39)</f>
        <v>-0.25305175774929578</v>
      </c>
      <c r="D156" s="8">
        <f>ACOS(-TAN('Data 1day'!$E$2*PI()/180)*TAN(C156))</f>
        <v>1.4887226589942957</v>
      </c>
      <c r="E156" s="23">
        <f>('Data 1day'!C156+'Data 1day'!D156)/2</f>
        <v>24.35</v>
      </c>
      <c r="F156" s="8">
        <f t="shared" si="8"/>
        <v>0.1824015920751953</v>
      </c>
      <c r="G156" s="8">
        <f>'Data 1day'!E155*4.87/LN(67.8*'Data 1day'!$H$2-5.42)</f>
        <v>2.5005555093717584</v>
      </c>
      <c r="H156" s="8">
        <f>0.6108*EXP(17.27*'Data 1day'!C156/('Data 1day'!C156+237.3))</f>
        <v>3.868863716528768</v>
      </c>
      <c r="I156" s="8">
        <f>0.6108*EXP(17.27*'Data 1day'!D156/('Data 1day'!D156+237.3))</f>
        <v>2.3820593372779197</v>
      </c>
      <c r="J156" s="8">
        <f t="shared" si="9"/>
        <v>3.1254615269033437</v>
      </c>
      <c r="K156" s="8">
        <f>(I156*'Data 1day'!F156+H156*'Data 1day'!G156)/200</f>
        <v>2.4162049905004093</v>
      </c>
      <c r="L156" s="8">
        <f>24*60/PI()*0.0082*B156*(D156*SIN('Data 1day'!$E$2)*SIN(C156)+COS('Data 1day'!$E$2)*COS(C156)*SIN(D156))</f>
        <v>2.4819072996577334</v>
      </c>
      <c r="M156" s="8">
        <f>(0.75+2/100000*'Data 1day'!$E$3)*L156</f>
        <v>1.8872423106597405</v>
      </c>
      <c r="N156" s="8">
        <f>(0.25+0.5*(1-'Data 1day'!H156/8))*L156</f>
        <v>0.93071523737165007</v>
      </c>
      <c r="O156" s="8">
        <f t="shared" si="10"/>
        <v>0.71665073277617053</v>
      </c>
      <c r="P156" s="8">
        <f>4.903*(10^(-9))*(0.34-0.14*SQRT(K156))*(1.35*(N156/M156)-0.35)*(('Data 1day'!C156+273.16)^4+('Data 1day'!D156+273.16)^4)/2</f>
        <v>1.4860598010272066</v>
      </c>
      <c r="Q156" s="8">
        <f t="shared" si="11"/>
        <v>-0.76940906825103605</v>
      </c>
    </row>
    <row r="157" spans="1:17" s="39" customFormat="1" ht="38.1" customHeight="1" x14ac:dyDescent="0.3">
      <c r="A157" s="38">
        <v>43769</v>
      </c>
      <c r="B157" s="8">
        <f>1+0.033*COS(2*'Data 1day'!A156*PI()/365)</f>
        <v>1.0159227554781203</v>
      </c>
      <c r="C157" s="8">
        <f>0.409*SIN(((2*PI()*'Data 1day'!A156)/365)-1.39)</f>
        <v>-0.25854524132682943</v>
      </c>
      <c r="D157" s="8">
        <f>ACOS(-TAN('Data 1day'!$E$2*PI()/180)*TAN(C157))</f>
        <v>1.486855525464152</v>
      </c>
      <c r="E157" s="23">
        <f>('Data 1day'!C157+'Data 1day'!D157)/2</f>
        <v>25.450000000000003</v>
      </c>
      <c r="F157" s="8">
        <f t="shared" si="8"/>
        <v>0.19313557107365054</v>
      </c>
      <c r="G157" s="8">
        <f>'Data 1day'!E156*4.87/LN(67.8*'Data 1day'!$H$2-5.42)</f>
        <v>3.0562345114543712</v>
      </c>
      <c r="H157" s="8">
        <f>0.6108*EXP(17.27*'Data 1day'!C157/('Data 1day'!C157+237.3))</f>
        <v>4.2674631045407558</v>
      </c>
      <c r="I157" s="8">
        <f>0.6108*EXP(17.27*'Data 1day'!D157/('Data 1day'!D157+237.3))</f>
        <v>2.4566163260716172</v>
      </c>
      <c r="J157" s="8">
        <f t="shared" si="9"/>
        <v>3.3620397153061865</v>
      </c>
      <c r="K157" s="8">
        <f>(I157*'Data 1day'!F157+H157*'Data 1day'!G157)/200</f>
        <v>2.5564780332082537</v>
      </c>
      <c r="L157" s="8">
        <f>24*60/PI()*0.0082*B157*(D157*SIN('Data 1day'!$E$2)*SIN(C157)+COS('Data 1day'!$E$2)*COS(C157)*SIN(D157))</f>
        <v>2.5083596207613672</v>
      </c>
      <c r="M157" s="8">
        <f>(0.75+2/100000*'Data 1day'!$E$3)*L157</f>
        <v>1.9073566556269435</v>
      </c>
      <c r="N157" s="8">
        <f>(0.25+0.5*(1-'Data 1day'!H157/8))*L157</f>
        <v>0.6270899051903418</v>
      </c>
      <c r="O157" s="8">
        <f t="shared" si="10"/>
        <v>0.4828592269965632</v>
      </c>
      <c r="P157" s="8">
        <f>4.903*(10^(-9))*(0.34-0.14*SQRT(K157))*(1.35*(N157/M157)-0.35)*(('Data 1day'!C157+273.16)^4+('Data 1day'!D157+273.16)^4)/2</f>
        <v>0.42555740333648212</v>
      </c>
      <c r="Q157" s="8">
        <f t="shared" si="11"/>
        <v>5.7301823660081075E-2</v>
      </c>
    </row>
    <row r="158" spans="1:17" s="39" customFormat="1" ht="38.1" customHeight="1" x14ac:dyDescent="0.3">
      <c r="A158" s="38">
        <v>43770</v>
      </c>
      <c r="B158" s="8">
        <f>1+0.033*COS(2*'Data 1day'!A157*PI()/365)</f>
        <v>1.0164179385339369</v>
      </c>
      <c r="C158" s="8">
        <f>0.409*SIN(((2*PI()*'Data 1day'!A157)/365)-1.39)</f>
        <v>-0.26396211236949496</v>
      </c>
      <c r="D158" s="8">
        <f>ACOS(-TAN('Data 1day'!$E$2*PI()/180)*TAN(C158))</f>
        <v>1.4850088231842651</v>
      </c>
      <c r="E158" s="23">
        <f>('Data 1day'!C158+'Data 1day'!D158)/2</f>
        <v>26.7</v>
      </c>
      <c r="F158" s="8">
        <f t="shared" si="8"/>
        <v>0.20597415419609683</v>
      </c>
      <c r="G158" s="8">
        <f>'Data 1day'!E157*4.87/LN(67.8*'Data 1day'!$H$2-5.42)</f>
        <v>4.445432016660904</v>
      </c>
      <c r="H158" s="8">
        <f>0.6108*EXP(17.27*'Data 1day'!C158/('Data 1day'!C158+237.3))</f>
        <v>4.4670786642686746</v>
      </c>
      <c r="I158" s="8">
        <f>0.6108*EXP(17.27*'Data 1day'!D158/('Data 1day'!D158+237.3))</f>
        <v>2.7255876066054592</v>
      </c>
      <c r="J158" s="8">
        <f t="shared" si="9"/>
        <v>3.5963331354370669</v>
      </c>
      <c r="K158" s="8">
        <f>(I158*'Data 1day'!F158+H158*'Data 1day'!G158)/200</f>
        <v>2.4805553106047658</v>
      </c>
      <c r="L158" s="8">
        <f>24*60/PI()*0.0082*B158*(D158*SIN('Data 1day'!$E$2)*SIN(C158)+COS('Data 1day'!$E$2)*COS(C158)*SIN(D158))</f>
        <v>2.5343189821755172</v>
      </c>
      <c r="M158" s="8">
        <f>(0.75+2/100000*'Data 1day'!$E$3)*L158</f>
        <v>1.9270961540462632</v>
      </c>
      <c r="N158" s="8">
        <f>(0.25+0.5*(1-'Data 1day'!H158/8))*L158</f>
        <v>0.6335797455438793</v>
      </c>
      <c r="O158" s="8">
        <f t="shared" si="10"/>
        <v>0.48785640406878705</v>
      </c>
      <c r="P158" s="8">
        <f>4.903*(10^(-9))*(0.34-0.14*SQRT(K158))*(1.35*(N158/M158)-0.35)*(('Data 1day'!C158+273.16)^4+('Data 1day'!D158+273.16)^4)/2</f>
        <v>0.44508079804344186</v>
      </c>
      <c r="Q158" s="8">
        <f t="shared" si="11"/>
        <v>4.2775606025345192E-2</v>
      </c>
    </row>
    <row r="159" spans="1:17" s="39" customFormat="1" ht="38.1" customHeight="1" x14ac:dyDescent="0.3">
      <c r="A159" s="38">
        <v>43771</v>
      </c>
      <c r="B159" s="8">
        <f>1+0.033*COS(2*'Data 1day'!A158*PI()/365)</f>
        <v>1.0169082566002379</v>
      </c>
      <c r="C159" s="8">
        <f>0.409*SIN(((2*PI()*'Data 1day'!A158)/365)-1.39)</f>
        <v>-0.26930076574149636</v>
      </c>
      <c r="D159" s="8">
        <f>ACOS(-TAN('Data 1day'!$E$2*PI()/180)*TAN(C159))</f>
        <v>1.4831832005768972</v>
      </c>
      <c r="E159" s="23">
        <f>('Data 1day'!C159+'Data 1day'!D159)/2</f>
        <v>22</v>
      </c>
      <c r="F159" s="8">
        <f t="shared" si="8"/>
        <v>0.16114508692644333</v>
      </c>
      <c r="G159" s="8">
        <f>'Data 1day'!E158*4.87/LN(67.8*'Data 1day'!$H$2-5.42)</f>
        <v>2.5005555093717584</v>
      </c>
      <c r="H159" s="8">
        <f>0.6108*EXP(17.27*'Data 1day'!C159/('Data 1day'!C159+237.3))</f>
        <v>3.8464613723885481</v>
      </c>
      <c r="I159" s="8">
        <f>0.6108*EXP(17.27*'Data 1day'!D159/('Data 1day'!D159+237.3))</f>
        <v>1.7837358312436735</v>
      </c>
      <c r="J159" s="8">
        <f t="shared" si="9"/>
        <v>2.8150986018161106</v>
      </c>
      <c r="K159" s="8">
        <f>(I159*'Data 1day'!F159+H159*'Data 1day'!G159)/200</f>
        <v>1.5723117828134923</v>
      </c>
      <c r="L159" s="8">
        <f>24*60/PI()*0.0082*B159*(D159*SIN('Data 1day'!$E$2)*SIN(C159)+COS('Data 1day'!$E$2)*COS(C159)*SIN(D159))</f>
        <v>2.5597820816883536</v>
      </c>
      <c r="M159" s="8">
        <f>(0.75+2/100000*'Data 1day'!$E$3)*L159</f>
        <v>1.946458294915824</v>
      </c>
      <c r="N159" s="8">
        <f>(0.25+0.5*(1-'Data 1day'!H159/8))*L159</f>
        <v>1.7598501811607432</v>
      </c>
      <c r="O159" s="8">
        <f t="shared" si="10"/>
        <v>1.3550846394937723</v>
      </c>
      <c r="P159" s="8">
        <f>4.903*(10^(-9))*(0.34-0.14*SQRT(K159))*(1.35*(N159/M159)-0.35)*(('Data 1day'!C159+273.16)^4+('Data 1day'!D159+273.16)^4)/2</f>
        <v>5.3422120833100077</v>
      </c>
      <c r="Q159" s="8">
        <f t="shared" si="11"/>
        <v>-3.9871274438162354</v>
      </c>
    </row>
    <row r="160" spans="1:17" s="39" customFormat="1" ht="38.1" customHeight="1" x14ac:dyDescent="0.3">
      <c r="A160" s="38">
        <v>43772</v>
      </c>
      <c r="B160" s="8">
        <f>1+0.033*COS(2*'Data 1day'!A159*PI()/365)</f>
        <v>1.0173935643851983</v>
      </c>
      <c r="C160" s="8">
        <f>0.409*SIN(((2*PI()*'Data 1day'!A159)/365)-1.39)</f>
        <v>-0.2745596194846221</v>
      </c>
      <c r="D160" s="8">
        <f>ACOS(-TAN('Data 1day'!$E$2*PI()/180)*TAN(C160))</f>
        <v>1.4813793117385705</v>
      </c>
      <c r="E160" s="23">
        <f>('Data 1day'!C160+'Data 1day'!D160)/2</f>
        <v>22</v>
      </c>
      <c r="F160" s="8">
        <f t="shared" si="8"/>
        <v>0.16114508692644333</v>
      </c>
      <c r="G160" s="8">
        <f>'Data 1day'!E159*4.87/LN(67.8*'Data 1day'!$H$2-5.42)</f>
        <v>2.7783950104130644</v>
      </c>
      <c r="H160" s="8">
        <f>0.6108*EXP(17.27*'Data 1day'!C160/('Data 1day'!C160+237.3))</f>
        <v>3.8464613723885481</v>
      </c>
      <c r="I160" s="8">
        <f>0.6108*EXP(17.27*'Data 1day'!D160/('Data 1day'!D160+237.3))</f>
        <v>1.7837358312436735</v>
      </c>
      <c r="J160" s="8">
        <f t="shared" si="9"/>
        <v>2.8150986018161106</v>
      </c>
      <c r="K160" s="8">
        <f>(I160*'Data 1day'!F160+H160*'Data 1day'!G160)/200</f>
        <v>1.5723117828134923</v>
      </c>
      <c r="L160" s="8">
        <f>24*60/PI()*0.0082*B160*(D160*SIN('Data 1day'!$E$2)*SIN(C160)+COS('Data 1day'!$E$2)*COS(C160)*SIN(D160))</f>
        <v>2.584745895554744</v>
      </c>
      <c r="M160" s="8">
        <f>(0.75+2/100000*'Data 1day'!$E$3)*L160</f>
        <v>1.9654407789798272</v>
      </c>
      <c r="N160" s="8">
        <f>(0.25+0.5*(1-'Data 1day'!H160/8))*L160</f>
        <v>1.7770128031938865</v>
      </c>
      <c r="O160" s="8">
        <f t="shared" si="10"/>
        <v>1.3682998584592927</v>
      </c>
      <c r="P160" s="8">
        <f>4.903*(10^(-9))*(0.34-0.14*SQRT(K160))*(1.35*(N160/M160)-0.35)*(('Data 1day'!C160+273.16)^4+('Data 1day'!D160+273.16)^4)/2</f>
        <v>5.3422120833100077</v>
      </c>
      <c r="Q160" s="8">
        <f t="shared" si="11"/>
        <v>-3.9739122248507153</v>
      </c>
    </row>
    <row r="161" spans="1:17" s="39" customFormat="1" ht="38.1" customHeight="1" x14ac:dyDescent="0.3">
      <c r="A161" s="38">
        <v>43773</v>
      </c>
      <c r="B161" s="8">
        <f>1+0.033*COS(2*'Data 1day'!A160*PI()/365)</f>
        <v>1.0178737180816473</v>
      </c>
      <c r="C161" s="8">
        <f>0.409*SIN(((2*PI()*'Data 1day'!A160)/365)-1.39)</f>
        <v>-0.27973711528701239</v>
      </c>
      <c r="D161" s="8">
        <f>ACOS(-TAN('Data 1day'!$E$2*PI()/180)*TAN(C161))</f>
        <v>1.4795978160515324</v>
      </c>
      <c r="E161" s="23">
        <f>('Data 1day'!C161+'Data 1day'!D161)/2</f>
        <v>25.9</v>
      </c>
      <c r="F161" s="8">
        <f t="shared" si="8"/>
        <v>0.19767751536034411</v>
      </c>
      <c r="G161" s="8">
        <f>'Data 1day'!E160*4.87/LN(67.8*'Data 1day'!$H$2-5.42)</f>
        <v>2.7783950104130644</v>
      </c>
      <c r="H161" s="8">
        <f>0.6108*EXP(17.27*'Data 1day'!C161/('Data 1day'!C161+237.3))</f>
        <v>4.5439995866454055</v>
      </c>
      <c r="I161" s="8">
        <f>0.6108*EXP(17.27*'Data 1day'!D161/('Data 1day'!D161+237.3))</f>
        <v>2.4265523121060211</v>
      </c>
      <c r="J161" s="8">
        <f t="shared" si="9"/>
        <v>3.4852759493757133</v>
      </c>
      <c r="K161" s="8">
        <f>(I161*'Data 1day'!F161+H161*'Data 1day'!G161)/200</f>
        <v>2.0929888227438238</v>
      </c>
      <c r="L161" s="8">
        <f>24*60/PI()*0.0082*B161*(D161*SIN('Data 1day'!$E$2)*SIN(C161)+COS('Data 1day'!$E$2)*COS(C161)*SIN(D161))</f>
        <v>2.6092076728057676</v>
      </c>
      <c r="M161" s="8">
        <f>(0.75+2/100000*'Data 1day'!$E$3)*L161</f>
        <v>1.9840415144015056</v>
      </c>
      <c r="N161" s="8">
        <f>(0.25+0.5*(1-'Data 1day'!H161/8))*L161</f>
        <v>1.7938302750539652</v>
      </c>
      <c r="O161" s="8">
        <f t="shared" si="10"/>
        <v>1.3812493117915532</v>
      </c>
      <c r="P161" s="8">
        <f>4.903*(10^(-9))*(0.34-0.14*SQRT(K161))*(1.35*(N161/M161)-0.35)*(('Data 1day'!C161+273.16)^4+('Data 1day'!D161+273.16)^4)/2</f>
        <v>4.7021260028579368</v>
      </c>
      <c r="Q161" s="8">
        <f t="shared" si="11"/>
        <v>-3.3208766910663838</v>
      </c>
    </row>
    <row r="162" spans="1:17" s="39" customFormat="1" ht="38.1" customHeight="1" x14ac:dyDescent="0.3">
      <c r="A162" s="38">
        <v>43774</v>
      </c>
      <c r="B162" s="8">
        <f>1+0.033*COS(2*'Data 1day'!A161*PI()/365)</f>
        <v>1.0183485754096824</v>
      </c>
      <c r="C162" s="8">
        <f>0.409*SIN(((2*PI()*'Data 1day'!A161)/365)-1.39)</f>
        <v>-0.28483171894492193</v>
      </c>
      <c r="D162" s="8">
        <f>ACOS(-TAN('Data 1day'!$E$2*PI()/180)*TAN(C162))</f>
        <v>1.4778393777599179</v>
      </c>
      <c r="E162" s="23">
        <f>('Data 1day'!C162+'Data 1day'!D162)/2</f>
        <v>20.3</v>
      </c>
      <c r="F162" s="8">
        <f t="shared" si="8"/>
        <v>0.14710682163118394</v>
      </c>
      <c r="G162" s="8">
        <f>'Data 1day'!E161*4.87/LN(67.8*'Data 1day'!$H$2-5.42)</f>
        <v>2.222716008330452</v>
      </c>
      <c r="H162" s="8">
        <f>0.6108*EXP(17.27*'Data 1day'!C162/('Data 1day'!C162+237.3))</f>
        <v>2.7421805492514406</v>
      </c>
      <c r="I162" s="8">
        <f>0.6108*EXP(17.27*'Data 1day'!D162/('Data 1day'!D162+237.3))</f>
        <v>2.0639892026604851</v>
      </c>
      <c r="J162" s="8">
        <f t="shared" si="9"/>
        <v>2.4030848759559627</v>
      </c>
      <c r="K162" s="8">
        <f>(I162*'Data 1day'!F162+H162*'Data 1day'!G162)/200</f>
        <v>2.1573655651690826</v>
      </c>
      <c r="L162" s="8">
        <f>24*60/PI()*0.0082*B162*(D162*SIN('Data 1day'!$E$2)*SIN(C162)+COS('Data 1day'!$E$2)*COS(C162)*SIN(D162))</f>
        <v>2.6331649291299293</v>
      </c>
      <c r="M162" s="8">
        <f>(0.75+2/100000*'Data 1day'!$E$3)*L162</f>
        <v>2.0022586121103982</v>
      </c>
      <c r="N162" s="8">
        <f>(0.25+0.5*(1-'Data 1day'!H162/8))*L162</f>
        <v>0.65829123228248232</v>
      </c>
      <c r="O162" s="8">
        <f t="shared" si="10"/>
        <v>0.50688424885751138</v>
      </c>
      <c r="P162" s="8">
        <f>4.903*(10^(-9))*(0.34-0.14*SQRT(K162))*(1.35*(N162/M162)-0.35)*(('Data 1day'!C162+273.16)^4+('Data 1day'!D162+273.16)^4)/2</f>
        <v>0.45869856477076965</v>
      </c>
      <c r="Q162" s="8">
        <f t="shared" si="11"/>
        <v>4.8185684086741731E-2</v>
      </c>
    </row>
    <row r="163" spans="1:17" s="39" customFormat="1" ht="38.1" customHeight="1" x14ac:dyDescent="0.3">
      <c r="A163" s="38">
        <v>43775</v>
      </c>
      <c r="B163" s="8">
        <f>1+0.033*COS(2*'Data 1day'!A162*PI()/365)</f>
        <v>1.018817995658829</v>
      </c>
      <c r="C163" s="8">
        <f>0.409*SIN(((2*PI()*'Data 1day'!A162)/365)-1.39)</f>
        <v>-0.2898419208173359</v>
      </c>
      <c r="D163" s="8">
        <f>ACOS(-TAN('Data 1day'!$E$2*PI()/180)*TAN(C163))</f>
        <v>1.4761046655105516</v>
      </c>
      <c r="E163" s="23">
        <f>('Data 1day'!C163+'Data 1day'!D163)/2</f>
        <v>25.85</v>
      </c>
      <c r="F163" s="8">
        <f t="shared" si="8"/>
        <v>0.19716845660963872</v>
      </c>
      <c r="G163" s="8">
        <f>'Data 1day'!E162*4.87/LN(67.8*'Data 1day'!$H$2-5.42)</f>
        <v>2.5005555093717584</v>
      </c>
      <c r="H163" s="8">
        <f>0.6108*EXP(17.27*'Data 1day'!C163/('Data 1day'!C163+237.3))</f>
        <v>4.5959173166475438</v>
      </c>
      <c r="I163" s="8">
        <f>0.6108*EXP(17.27*'Data 1day'!D163/('Data 1day'!D163+237.3))</f>
        <v>2.3820593372779197</v>
      </c>
      <c r="J163" s="8">
        <f t="shared" si="9"/>
        <v>3.4889883269627315</v>
      </c>
      <c r="K163" s="8">
        <f>(I163*'Data 1day'!F163+H163*'Data 1day'!G163)/200</f>
        <v>2.0981458743881829</v>
      </c>
      <c r="L163" s="8">
        <f>24*60/PI()*0.0082*B163*(D163*SIN('Data 1day'!$E$2)*SIN(C163)+COS('Data 1day'!$E$2)*COS(C163)*SIN(D163))</f>
        <v>2.6566154403381774</v>
      </c>
      <c r="M163" s="8">
        <f>(0.75+2/100000*'Data 1day'!$E$3)*L163</f>
        <v>2.0200903808331501</v>
      </c>
      <c r="N163" s="8">
        <f>(0.25+0.5*(1-'Data 1day'!H163/8))*L163</f>
        <v>1.1622692551479525</v>
      </c>
      <c r="O163" s="8">
        <f t="shared" si="10"/>
        <v>0.8949473264639235</v>
      </c>
      <c r="P163" s="8">
        <f>4.903*(10^(-9))*(0.34-0.14*SQRT(K163))*(1.35*(N163/M163)-0.35)*(('Data 1day'!C163+273.16)^4+('Data 1day'!D163+273.16)^4)/2</f>
        <v>2.2995394566722505</v>
      </c>
      <c r="Q163" s="8">
        <f t="shared" si="11"/>
        <v>-1.4045921302083269</v>
      </c>
    </row>
    <row r="164" spans="1:17" s="39" customFormat="1" ht="38.1" customHeight="1" x14ac:dyDescent="0.3">
      <c r="A164" s="38">
        <v>43776</v>
      </c>
      <c r="B164" s="8">
        <f>1+0.033*COS(2*'Data 1day'!A163*PI()/365)</f>
        <v>1.0192818397297361</v>
      </c>
      <c r="C164" s="8">
        <f>0.409*SIN(((2*PI()*'Data 1day'!A163)/365)-1.39)</f>
        <v>-0.294766236273311</v>
      </c>
      <c r="D164" s="8">
        <f>ACOS(-TAN('Data 1day'!$E$2*PI()/180)*TAN(C164))</f>
        <v>1.4743943518584381</v>
      </c>
      <c r="E164" s="23">
        <f>('Data 1day'!C164+'Data 1day'!D164)/2</f>
        <v>20.3</v>
      </c>
      <c r="F164" s="8">
        <f t="shared" si="8"/>
        <v>0.14710682163118394</v>
      </c>
      <c r="G164" s="8">
        <f>'Data 1day'!E163*4.87/LN(67.8*'Data 1day'!$H$2-5.42)</f>
        <v>2.222716008330452</v>
      </c>
      <c r="H164" s="8">
        <f>0.6108*EXP(17.27*'Data 1day'!C164/('Data 1day'!C164+237.3))</f>
        <v>2.7421805492514406</v>
      </c>
      <c r="I164" s="8">
        <f>0.6108*EXP(17.27*'Data 1day'!D164/('Data 1day'!D164+237.3))</f>
        <v>2.0639892026604851</v>
      </c>
      <c r="J164" s="8">
        <f t="shared" si="9"/>
        <v>2.4030848759559627</v>
      </c>
      <c r="K164" s="8">
        <f>(I164*'Data 1day'!F164+H164*'Data 1day'!G164)/200</f>
        <v>2.1573655651690826</v>
      </c>
      <c r="L164" s="8">
        <f>24*60/PI()*0.0082*B164*(D164*SIN('Data 1day'!$E$2)*SIN(C164)+COS('Data 1day'!$E$2)*COS(C164)*SIN(D164))</f>
        <v>2.6795572354260018</v>
      </c>
      <c r="M164" s="8">
        <f>(0.75+2/100000*'Data 1day'!$E$3)*L164</f>
        <v>2.0375353218179315</v>
      </c>
      <c r="N164" s="8">
        <f>(0.25+0.5*(1-'Data 1day'!H164/8))*L164</f>
        <v>0.66988930885650044</v>
      </c>
      <c r="O164" s="8">
        <f t="shared" si="10"/>
        <v>0.5158147678195053</v>
      </c>
      <c r="P164" s="8">
        <f>4.903*(10^(-9))*(0.34-0.14*SQRT(K164))*(1.35*(N164/M164)-0.35)*(('Data 1day'!C164+273.16)^4+('Data 1day'!D164+273.16)^4)/2</f>
        <v>0.45869856477076992</v>
      </c>
      <c r="Q164" s="8">
        <f t="shared" si="11"/>
        <v>5.7116203048735381E-2</v>
      </c>
    </row>
    <row r="165" spans="1:17" s="39" customFormat="1" ht="38.1" customHeight="1" x14ac:dyDescent="0.3">
      <c r="A165" s="38">
        <v>43777</v>
      </c>
      <c r="B165" s="8">
        <f>1+0.033*COS(2*'Data 1day'!A164*PI()/365)</f>
        <v>1.0197399701753953</v>
      </c>
      <c r="C165" s="8">
        <f>0.409*SIN(((2*PI()*'Data 1day'!A164)/365)-1.39)</f>
        <v>-0.29960320613190167</v>
      </c>
      <c r="D165" s="8">
        <f>ACOS(-TAN('Data 1day'!$E$2*PI()/180)*TAN(C165))</f>
        <v>1.4727091127371172</v>
      </c>
      <c r="E165" s="23">
        <f>('Data 1day'!C165+'Data 1day'!D165)/2</f>
        <v>22.95</v>
      </c>
      <c r="F165" s="8">
        <f t="shared" si="8"/>
        <v>0.16947132392254763</v>
      </c>
      <c r="G165" s="8">
        <f>'Data 1day'!E164*4.87/LN(67.8*'Data 1day'!$H$2-5.42)</f>
        <v>2.5005555093717584</v>
      </c>
      <c r="H165" s="8">
        <f>0.6108*EXP(17.27*'Data 1day'!C165/('Data 1day'!C165+237.3))</f>
        <v>4.0522081272490516</v>
      </c>
      <c r="I165" s="8">
        <f>0.6108*EXP(17.27*'Data 1day'!D165/('Data 1day'!D165+237.3))</f>
        <v>1.9011953088739362</v>
      </c>
      <c r="J165" s="8">
        <f t="shared" si="9"/>
        <v>2.9767017180614941</v>
      </c>
      <c r="K165" s="8">
        <f>(I165*'Data 1day'!F165+H165*'Data 1day'!G165)/200</f>
        <v>1.8643365675523518</v>
      </c>
      <c r="L165" s="8">
        <f>24*60/PI()*0.0082*B165*(D165*SIN('Data 1day'!$E$2)*SIN(C165)+COS('Data 1day'!$E$2)*COS(C165)*SIN(D165))</f>
        <v>2.7019885892468776</v>
      </c>
      <c r="M165" s="8">
        <f>(0.75+2/100000*'Data 1day'!$E$3)*L165</f>
        <v>2.0545921232633257</v>
      </c>
      <c r="N165" s="8">
        <f>(0.25+0.5*(1-'Data 1day'!H165/8))*L165</f>
        <v>1.182120007795509</v>
      </c>
      <c r="O165" s="8">
        <f t="shared" si="10"/>
        <v>0.91023240600254196</v>
      </c>
      <c r="P165" s="8">
        <f>4.903*(10^(-9))*(0.34-0.14*SQRT(K165))*(1.35*(N165/M165)-0.35)*(('Data 1day'!C165+273.16)^4+('Data 1day'!D165+273.16)^4)/2</f>
        <v>2.400571026156975</v>
      </c>
      <c r="Q165" s="8">
        <f t="shared" si="11"/>
        <v>-1.4903386201544331</v>
      </c>
    </row>
    <row r="166" spans="1:17" s="39" customFormat="1" ht="38.1" customHeight="1" x14ac:dyDescent="0.3">
      <c r="A166" s="38">
        <v>43778</v>
      </c>
      <c r="B166" s="8">
        <f>1+0.033*COS(2*'Data 1day'!A165*PI()/365)</f>
        <v>1.020192251241868</v>
      </c>
      <c r="C166" s="8">
        <f>0.409*SIN(((2*PI()*'Data 1day'!A165)/365)-1.39)</f>
        <v>-0.30435139709454895</v>
      </c>
      <c r="D166" s="8">
        <f>ACOS(-TAN('Data 1day'!$E$2*PI()/180)*TAN(C166))</f>
        <v>1.4710496268941746</v>
      </c>
      <c r="E166" s="23">
        <f>('Data 1day'!C166+'Data 1day'!D166)/2</f>
        <v>24.4</v>
      </c>
      <c r="F166" s="8">
        <f t="shared" si="8"/>
        <v>0.18287834725832472</v>
      </c>
      <c r="G166" s="8">
        <f>'Data 1day'!E165*4.87/LN(67.8*'Data 1day'!$H$2-5.42)</f>
        <v>3.0562345114543712</v>
      </c>
      <c r="H166" s="8">
        <f>0.6108*EXP(17.27*'Data 1day'!C166/('Data 1day'!C166+237.3))</f>
        <v>4.4164290333261924</v>
      </c>
      <c r="I166" s="8">
        <f>0.6108*EXP(17.27*'Data 1day'!D166/('Data 1day'!D166+237.3))</f>
        <v>2.0770026187312354</v>
      </c>
      <c r="J166" s="8">
        <f t="shared" si="9"/>
        <v>3.2467158260287139</v>
      </c>
      <c r="K166" s="8">
        <f>(I166*'Data 1day'!F166+H166*'Data 1day'!G166)/200</f>
        <v>1.9941364620801503</v>
      </c>
      <c r="L166" s="8">
        <f>24*60/PI()*0.0082*B166*(D166*SIN('Data 1day'!$E$2)*SIN(C166)+COS('Data 1day'!$E$2)*COS(C166)*SIN(D166))</f>
        <v>2.7239080148124293</v>
      </c>
      <c r="M166" s="8">
        <f>(0.75+2/100000*'Data 1day'!$E$3)*L166</f>
        <v>2.071259654463371</v>
      </c>
      <c r="N166" s="8">
        <f>(0.25+0.5*(1-'Data 1day'!H166/8))*L166</f>
        <v>1.5321982583319915</v>
      </c>
      <c r="O166" s="8">
        <f t="shared" si="10"/>
        <v>1.1797926589156336</v>
      </c>
      <c r="P166" s="8">
        <f>4.903*(10^(-9))*(0.34-0.14*SQRT(K166))*(1.35*(N166/M166)-0.35)*(('Data 1day'!C166+273.16)^4+('Data 1day'!D166+273.16)^4)/2</f>
        <v>3.5575009076470723</v>
      </c>
      <c r="Q166" s="8">
        <f t="shared" si="11"/>
        <v>-2.3777082487314387</v>
      </c>
    </row>
    <row r="167" spans="1:17" s="39" customFormat="1" ht="38.1" customHeight="1" x14ac:dyDescent="0.3">
      <c r="A167" s="38">
        <v>43779</v>
      </c>
      <c r="B167" s="8">
        <f>1+0.033*COS(2*'Data 1day'!A166*PI()/365)</f>
        <v>1.020638548908513</v>
      </c>
      <c r="C167" s="8">
        <f>0.409*SIN(((2*PI()*'Data 1day'!A166)/365)-1.39)</f>
        <v>-0.30900940216979578</v>
      </c>
      <c r="D167" s="8">
        <f>ACOS(-TAN('Data 1day'!$E$2*PI()/180)*TAN(C167))</f>
        <v>1.469416575292338</v>
      </c>
      <c r="E167" s="23">
        <f>('Data 1day'!C167+'Data 1day'!D167)/2</f>
        <v>22</v>
      </c>
      <c r="F167" s="8">
        <f t="shared" si="8"/>
        <v>0.16114508692644333</v>
      </c>
      <c r="G167" s="8">
        <f>'Data 1day'!E166*4.87/LN(67.8*'Data 1day'!$H$2-5.42)</f>
        <v>2.5005555093717584</v>
      </c>
      <c r="H167" s="8">
        <f>0.6108*EXP(17.27*'Data 1day'!C167/('Data 1day'!C167+237.3))</f>
        <v>3.8464613723885481</v>
      </c>
      <c r="I167" s="8">
        <f>0.6108*EXP(17.27*'Data 1day'!D167/('Data 1day'!D167+237.3))</f>
        <v>1.7837358312436735</v>
      </c>
      <c r="J167" s="8">
        <f t="shared" si="9"/>
        <v>2.8150986018161106</v>
      </c>
      <c r="K167" s="8">
        <f>(I167*'Data 1day'!F167+H167*'Data 1day'!G167)/200</f>
        <v>1.5723117828134923</v>
      </c>
      <c r="L167" s="8">
        <f>24*60/PI()*0.0082*B167*(D167*SIN('Data 1day'!$E$2)*SIN(C167)+COS('Data 1day'!$E$2)*COS(C167)*SIN(D167))</f>
        <v>2.7453142552357006</v>
      </c>
      <c r="M167" s="8">
        <f>(0.75+2/100000*'Data 1day'!$E$3)*L167</f>
        <v>2.0875369596812265</v>
      </c>
      <c r="N167" s="8">
        <f>(0.25+0.5*(1-'Data 1day'!H167/8))*L167</f>
        <v>1.8874035504745441</v>
      </c>
      <c r="O167" s="8">
        <f t="shared" si="10"/>
        <v>1.4533007338653989</v>
      </c>
      <c r="P167" s="8">
        <f>4.903*(10^(-9))*(0.34-0.14*SQRT(K167))*(1.35*(N167/M167)-0.35)*(('Data 1day'!C167+273.16)^4+('Data 1day'!D167+273.16)^4)/2</f>
        <v>5.3422120833100077</v>
      </c>
      <c r="Q167" s="8">
        <f t="shared" si="11"/>
        <v>-3.8889113494446086</v>
      </c>
    </row>
    <row r="168" spans="1:17" s="39" customFormat="1" ht="38.1" customHeight="1" x14ac:dyDescent="0.3">
      <c r="A168" s="38">
        <v>43780</v>
      </c>
      <c r="B168" s="8">
        <f>1+0.033*COS(2*'Data 1day'!A167*PI()/365)</f>
        <v>1.0210787309277003</v>
      </c>
      <c r="C168" s="8">
        <f>0.409*SIN(((2*PI()*'Data 1day'!A167)/365)-1.39)</f>
        <v>-0.31357584109021086</v>
      </c>
      <c r="D168" s="8">
        <f>ACOS(-TAN('Data 1day'!$E$2*PI()/180)*TAN(C168))</f>
        <v>1.4678106404767197</v>
      </c>
      <c r="E168" s="23">
        <f>('Data 1day'!C168+'Data 1day'!D168)/2</f>
        <v>24.15</v>
      </c>
      <c r="F168" s="8">
        <f t="shared" si="8"/>
        <v>0.18050503360802694</v>
      </c>
      <c r="G168" s="8">
        <f>'Data 1day'!E167*4.87/LN(67.8*'Data 1day'!$H$2-5.42)</f>
        <v>2.7783950104130644</v>
      </c>
      <c r="H168" s="8">
        <f>0.6108*EXP(17.27*'Data 1day'!C168/('Data 1day'!C168+237.3))</f>
        <v>4.2674631045407558</v>
      </c>
      <c r="I168" s="8">
        <f>0.6108*EXP(17.27*'Data 1day'!D168/('Data 1day'!D168+237.3))</f>
        <v>2.0900878010879693</v>
      </c>
      <c r="J168" s="8">
        <f t="shared" si="9"/>
        <v>3.1787754528143628</v>
      </c>
      <c r="K168" s="8">
        <f>(I168*'Data 1day'!F168+H168*'Data 1day'!G168)/200</f>
        <v>2.0827865971009909</v>
      </c>
      <c r="L168" s="8">
        <f>24*60/PI()*0.0082*B168*(D168*SIN('Data 1day'!$E$2)*SIN(C168)+COS('Data 1day'!$E$2)*COS(C168)*SIN(D168))</f>
        <v>2.7662062753349868</v>
      </c>
      <c r="M168" s="8">
        <f>(0.75+2/100000*'Data 1day'!$E$3)*L168</f>
        <v>2.103423251764724</v>
      </c>
      <c r="N168" s="8">
        <f>(0.25+0.5*(1-'Data 1day'!H168/8))*L168</f>
        <v>1.7288789220843668</v>
      </c>
      <c r="O168" s="8">
        <f t="shared" si="10"/>
        <v>1.3312367700049625</v>
      </c>
      <c r="P168" s="8">
        <f>4.903*(10^(-9))*(0.34-0.14*SQRT(K168))*(1.35*(N168/M168)-0.35)*(('Data 1day'!C168+273.16)^4+('Data 1day'!D168+273.16)^4)/2</f>
        <v>4.0241028077772842</v>
      </c>
      <c r="Q168" s="8">
        <f t="shared" si="11"/>
        <v>-2.6928660377723217</v>
      </c>
    </row>
    <row r="169" spans="1:17" s="39" customFormat="1" ht="38.1" customHeight="1" x14ac:dyDescent="0.3">
      <c r="A169" s="38">
        <v>43781</v>
      </c>
      <c r="B169" s="8">
        <f>1+0.033*COS(2*'Data 1day'!A168*PI()/365)</f>
        <v>1.0215126668639976</v>
      </c>
      <c r="C169" s="8">
        <f>0.409*SIN(((2*PI()*'Data 1day'!A168)/365)-1.39)</f>
        <v>-0.3180493607213899</v>
      </c>
      <c r="D169" s="8">
        <f>ACOS(-TAN('Data 1day'!$E$2*PI()/180)*TAN(C169))</f>
        <v>1.4662325059089092</v>
      </c>
      <c r="E169" s="23">
        <f>('Data 1day'!C169+'Data 1day'!D169)/2</f>
        <v>23.75</v>
      </c>
      <c r="F169" s="8">
        <f t="shared" si="8"/>
        <v>0.17676175645051403</v>
      </c>
      <c r="G169" s="8">
        <f>'Data 1day'!E168*4.87/LN(67.8*'Data 1day'!$H$2-5.42)</f>
        <v>2.5005555093717584</v>
      </c>
      <c r="H169" s="8">
        <f>0.6108*EXP(17.27*'Data 1day'!C169/('Data 1day'!C169+237.3))</f>
        <v>4.3166253828706109</v>
      </c>
      <c r="I169" s="8">
        <f>0.6108*EXP(17.27*'Data 1day'!D169/('Data 1day'!D169+237.3))</f>
        <v>1.9624256575788694</v>
      </c>
      <c r="J169" s="8">
        <f t="shared" si="9"/>
        <v>3.1395255202247401</v>
      </c>
      <c r="K169" s="8">
        <f>(I169*'Data 1day'!F169+H169*'Data 1day'!G169)/200</f>
        <v>1.8028960839775283</v>
      </c>
      <c r="L169" s="8">
        <f>24*60/PI()*0.0082*B169*(D169*SIN('Data 1day'!$E$2)*SIN(C169)+COS('Data 1day'!$E$2)*COS(C169)*SIN(D169))</f>
        <v>2.7865832529166146</v>
      </c>
      <c r="M169" s="8">
        <f>(0.75+2/100000*'Data 1day'!$E$3)*L169</f>
        <v>2.1189179055177938</v>
      </c>
      <c r="N169" s="8">
        <f>(0.25+0.5*(1-'Data 1day'!H169/8))*L169</f>
        <v>1.9157759863801724</v>
      </c>
      <c r="O169" s="8">
        <f t="shared" si="10"/>
        <v>1.4751475095127329</v>
      </c>
      <c r="P169" s="8">
        <f>4.903*(10^(-9))*(0.34-0.14*SQRT(K169))*(1.35*(N169/M169)-0.35)*(('Data 1day'!C169+273.16)^4+('Data 1day'!D169+273.16)^4)/2</f>
        <v>5.0574571427831545</v>
      </c>
      <c r="Q169" s="8">
        <f t="shared" si="11"/>
        <v>-3.5823096332704214</v>
      </c>
    </row>
    <row r="170" spans="1:17" s="39" customFormat="1" ht="38.1" customHeight="1" x14ac:dyDescent="0.3">
      <c r="A170" s="38">
        <v>43782</v>
      </c>
      <c r="B170" s="8">
        <f>1+0.033*COS(2*'Data 1day'!A169*PI()/365)</f>
        <v>1.0219402281328214</v>
      </c>
      <c r="C170" s="8">
        <f>0.409*SIN(((2*PI()*'Data 1day'!A169)/365)-1.39)</f>
        <v>-0.32242863546291989</v>
      </c>
      <c r="D170" s="8">
        <f>ACOS(-TAN('Data 1day'!$E$2*PI()/180)*TAN(C170))</f>
        <v>1.4646828552687616</v>
      </c>
      <c r="E170" s="23">
        <f>('Data 1day'!C170+'Data 1day'!D170)/2</f>
        <v>22.95</v>
      </c>
      <c r="F170" s="8">
        <f t="shared" si="8"/>
        <v>0.16947132392254763</v>
      </c>
      <c r="G170" s="8">
        <f>'Data 1day'!E169*4.87/LN(67.8*'Data 1day'!$H$2-5.42)</f>
        <v>2.7783950104130644</v>
      </c>
      <c r="H170" s="8">
        <f>0.6108*EXP(17.27*'Data 1day'!C170/('Data 1day'!C170+237.3))</f>
        <v>4.0522081272490516</v>
      </c>
      <c r="I170" s="8">
        <f>0.6108*EXP(17.27*'Data 1day'!D170/('Data 1day'!D170+237.3))</f>
        <v>1.9011953088739362</v>
      </c>
      <c r="J170" s="8">
        <f t="shared" si="9"/>
        <v>2.9767017180614941</v>
      </c>
      <c r="K170" s="8">
        <f>(I170*'Data 1day'!F170+H170*'Data 1day'!G170)/200</f>
        <v>1.8643365675523518</v>
      </c>
      <c r="L170" s="8">
        <f>24*60/PI()*0.0082*B170*(D170*SIN('Data 1day'!$E$2)*SIN(C170)+COS('Data 1day'!$E$2)*COS(C170)*SIN(D170))</f>
        <v>2.8064445697561378</v>
      </c>
      <c r="M170" s="8">
        <f>(0.75+2/100000*'Data 1day'!$E$3)*L170</f>
        <v>2.1340204508425669</v>
      </c>
      <c r="N170" s="8">
        <f>(0.25+0.5*(1-'Data 1day'!H170/8))*L170</f>
        <v>1.2278194992683102</v>
      </c>
      <c r="O170" s="8">
        <f t="shared" si="10"/>
        <v>0.94542101443659887</v>
      </c>
      <c r="P170" s="8">
        <f>4.903*(10^(-9))*(0.34-0.14*SQRT(K170))*(1.35*(N170/M170)-0.35)*(('Data 1day'!C170+273.16)^4+('Data 1day'!D170+273.16)^4)/2</f>
        <v>2.400571026156975</v>
      </c>
      <c r="Q170" s="8">
        <f t="shared" si="11"/>
        <v>-1.4551500117203762</v>
      </c>
    </row>
    <row r="171" spans="1:17" s="39" customFormat="1" ht="38.1" customHeight="1" x14ac:dyDescent="0.3">
      <c r="A171" s="38">
        <v>43783</v>
      </c>
      <c r="B171" s="8">
        <f>1+0.033*COS(2*'Data 1day'!A170*PI()/365)</f>
        <v>1.0223612880385406</v>
      </c>
      <c r="C171" s="8">
        <f>0.409*SIN(((2*PI()*'Data 1day'!A170)/365)-1.39)</f>
        <v>-0.32671236764118211</v>
      </c>
      <c r="D171" s="8">
        <f>ACOS(-TAN('Data 1day'!$E$2*PI()/180)*TAN(C171))</f>
        <v>1.4631623717248825</v>
      </c>
      <c r="E171" s="23">
        <f>('Data 1day'!C171+'Data 1day'!D171)/2</f>
        <v>24.15</v>
      </c>
      <c r="F171" s="8">
        <f t="shared" si="8"/>
        <v>0.18050503360802694</v>
      </c>
      <c r="G171" s="8">
        <f>'Data 1day'!E170*4.87/LN(67.8*'Data 1day'!$H$2-5.42)</f>
        <v>3.0562345114543712</v>
      </c>
      <c r="H171" s="8">
        <f>0.6108*EXP(17.27*'Data 1day'!C171/('Data 1day'!C171+237.3))</f>
        <v>4.2674631045407558</v>
      </c>
      <c r="I171" s="8">
        <f>0.6108*EXP(17.27*'Data 1day'!D171/('Data 1day'!D171+237.3))</f>
        <v>2.0900878010879693</v>
      </c>
      <c r="J171" s="8">
        <f t="shared" si="9"/>
        <v>3.1787754528143628</v>
      </c>
      <c r="K171" s="8">
        <f>(I171*'Data 1day'!F171+H171*'Data 1day'!G171)/200</f>
        <v>2.0827865971009909</v>
      </c>
      <c r="L171" s="8">
        <f>24*60/PI()*0.0082*B171*(D171*SIN('Data 1day'!$E$2)*SIN(C171)+COS('Data 1day'!$E$2)*COS(C171)*SIN(D171))</f>
        <v>2.8257898022982921</v>
      </c>
      <c r="M171" s="8">
        <f>(0.75+2/100000*'Data 1day'!$E$3)*L171</f>
        <v>2.1487305656676212</v>
      </c>
      <c r="N171" s="8">
        <f>(0.25+0.5*(1-'Data 1day'!H171/8))*L171</f>
        <v>1.7661186264364326</v>
      </c>
      <c r="O171" s="8">
        <f t="shared" si="10"/>
        <v>1.3599113423560532</v>
      </c>
      <c r="P171" s="8">
        <f>4.903*(10^(-9))*(0.34-0.14*SQRT(K171))*(1.35*(N171/M171)-0.35)*(('Data 1day'!C171+273.16)^4+('Data 1day'!D171+273.16)^4)/2</f>
        <v>4.0241028077772851</v>
      </c>
      <c r="Q171" s="8">
        <f t="shared" si="11"/>
        <v>-2.664191465421232</v>
      </c>
    </row>
    <row r="172" spans="1:17" s="39" customFormat="1" ht="38.1" customHeight="1" x14ac:dyDescent="0.3">
      <c r="A172" s="38">
        <v>43784</v>
      </c>
      <c r="B172" s="8">
        <f>1+0.033*COS(2*'Data 1day'!A171*PI()/365)</f>
        <v>1.0227757218120181</v>
      </c>
      <c r="C172" s="8">
        <f>0.409*SIN(((2*PI()*'Data 1day'!A171)/365)-1.39)</f>
        <v>-0.33089928789388207</v>
      </c>
      <c r="D172" s="8">
        <f>ACOS(-TAN('Data 1day'!$E$2*PI()/180)*TAN(C172))</f>
        <v>1.4616717371749528</v>
      </c>
      <c r="E172" s="23">
        <f>('Data 1day'!C172+'Data 1day'!D172)/2</f>
        <v>22</v>
      </c>
      <c r="F172" s="8">
        <f t="shared" si="8"/>
        <v>0.16114508692644333</v>
      </c>
      <c r="G172" s="8">
        <f>'Data 1day'!E171*4.87/LN(67.8*'Data 1day'!$H$2-5.42)</f>
        <v>2.5005555093717584</v>
      </c>
      <c r="H172" s="8">
        <f>0.6108*EXP(17.27*'Data 1day'!C172/('Data 1day'!C172+237.3))</f>
        <v>3.8464613723885481</v>
      </c>
      <c r="I172" s="8">
        <f>0.6108*EXP(17.27*'Data 1day'!D172/('Data 1day'!D172+237.3))</f>
        <v>1.7837358312436735</v>
      </c>
      <c r="J172" s="8">
        <f t="shared" si="9"/>
        <v>2.8150986018161106</v>
      </c>
      <c r="K172" s="8">
        <f>(I172*'Data 1day'!F172+H172*'Data 1day'!G172)/200</f>
        <v>1.5723117828134923</v>
      </c>
      <c r="L172" s="8">
        <f>24*60/PI()*0.0082*B172*(D172*SIN('Data 1day'!$E$2)*SIN(C172)+COS('Data 1day'!$E$2)*COS(C172)*SIN(D172))</f>
        <v>2.8446187120970219</v>
      </c>
      <c r="M172" s="8">
        <f>(0.75+2/100000*'Data 1day'!$E$3)*L172</f>
        <v>2.1630480686785751</v>
      </c>
      <c r="N172" s="8">
        <f>(0.25+0.5*(1-'Data 1day'!H172/8))*L172</f>
        <v>1.9556753645667024</v>
      </c>
      <c r="O172" s="8">
        <f t="shared" si="10"/>
        <v>1.5058700307163608</v>
      </c>
      <c r="P172" s="8">
        <f>4.903*(10^(-9))*(0.34-0.14*SQRT(K172))*(1.35*(N172/M172)-0.35)*(('Data 1day'!C172+273.16)^4+('Data 1day'!D172+273.16)^4)/2</f>
        <v>5.3422120833100077</v>
      </c>
      <c r="Q172" s="8">
        <f t="shared" si="11"/>
        <v>-3.8363420525936469</v>
      </c>
    </row>
    <row r="173" spans="1:17" s="39" customFormat="1" ht="38.1" customHeight="1" x14ac:dyDescent="0.3">
      <c r="A173" s="38">
        <v>43785</v>
      </c>
      <c r="B173" s="8">
        <f>1+0.033*COS(2*'Data 1day'!A172*PI()/365)</f>
        <v>1.0231834066475822</v>
      </c>
      <c r="C173" s="8">
        <f>0.409*SIN(((2*PI()*'Data 1day'!A172)/365)-1.39)</f>
        <v>-0.33498815554618733</v>
      </c>
      <c r="D173" s="8">
        <f>ACOS(-TAN('Data 1day'!$E$2*PI()/180)*TAN(C173))</f>
        <v>1.4602116314571991</v>
      </c>
      <c r="E173" s="23">
        <f>('Data 1day'!C173+'Data 1day'!D173)/2</f>
        <v>24.35</v>
      </c>
      <c r="F173" s="8">
        <f t="shared" si="8"/>
        <v>0.1824015920751953</v>
      </c>
      <c r="G173" s="8">
        <f>'Data 1day'!E172*4.87/LN(67.8*'Data 1day'!$H$2-5.42)</f>
        <v>2.7783950104130644</v>
      </c>
      <c r="H173" s="8">
        <f>0.6108*EXP(17.27*'Data 1day'!C173/('Data 1day'!C173+237.3))</f>
        <v>4.3413906376622462</v>
      </c>
      <c r="I173" s="8">
        <f>0.6108*EXP(17.27*'Data 1day'!D173/('Data 1day'!D173+237.3))</f>
        <v>2.1032450848446573</v>
      </c>
      <c r="J173" s="8">
        <f t="shared" si="9"/>
        <v>3.222317861253452</v>
      </c>
      <c r="K173" s="8">
        <f>(I173*'Data 1day'!F173+H173*'Data 1day'!G173)/200</f>
        <v>1.7242191389989738</v>
      </c>
      <c r="L173" s="8">
        <f>24*60/PI()*0.0082*B173*(D173*SIN('Data 1day'!$E$2)*SIN(C173)+COS('Data 1day'!$E$2)*COS(C173)*SIN(D173))</f>
        <v>2.8629312360177783</v>
      </c>
      <c r="M173" s="8">
        <f>(0.75+2/100000*'Data 1day'!$E$3)*L173</f>
        <v>2.1769729118679186</v>
      </c>
      <c r="N173" s="8">
        <f>(0.25+0.5*(1-'Data 1day'!H173/8))*L173</f>
        <v>1.9682652247622225</v>
      </c>
      <c r="O173" s="8">
        <f t="shared" si="10"/>
        <v>1.5155642230669113</v>
      </c>
      <c r="P173" s="8">
        <f>4.903*(10^(-9))*(0.34-0.14*SQRT(K173))*(1.35*(N173/M173)-0.35)*(('Data 1day'!C173+273.16)^4+('Data 1day'!D173+273.16)^4)/2</f>
        <v>5.2352671091816445</v>
      </c>
      <c r="Q173" s="8">
        <f t="shared" si="11"/>
        <v>-3.7197028861147334</v>
      </c>
    </row>
    <row r="174" spans="1:17" s="39" customFormat="1" ht="38.1" customHeight="1" x14ac:dyDescent="0.3">
      <c r="A174" s="38">
        <v>43786</v>
      </c>
      <c r="B174" s="8">
        <f>1+0.033*COS(2*'Data 1day'!A173*PI()/365)</f>
        <v>1.0235842217394178</v>
      </c>
      <c r="C174" s="8">
        <f>0.409*SIN(((2*PI()*'Data 1day'!A173)/365)-1.39)</f>
        <v>-0.33897775897836802</v>
      </c>
      <c r="D174" s="8">
        <f>ACOS(-TAN('Data 1day'!$E$2*PI()/180)*TAN(C174))</f>
        <v>1.4587827315344648</v>
      </c>
      <c r="E174" s="23">
        <f>('Data 1day'!C174+'Data 1day'!D174)/2</f>
        <v>22.65</v>
      </c>
      <c r="F174" s="8">
        <f t="shared" si="8"/>
        <v>0.16680364864169481</v>
      </c>
      <c r="G174" s="8">
        <f>'Data 1day'!E173*4.87/LN(67.8*'Data 1day'!$H$2-5.42)</f>
        <v>2.222716008330452</v>
      </c>
      <c r="H174" s="8">
        <f>0.6108*EXP(17.27*'Data 1day'!C174/('Data 1day'!C174+237.3))</f>
        <v>4.0056776000859209</v>
      </c>
      <c r="I174" s="8">
        <f>0.6108*EXP(17.27*'Data 1day'!D174/('Data 1day'!D174+237.3))</f>
        <v>1.8534226492057391</v>
      </c>
      <c r="J174" s="8">
        <f t="shared" si="9"/>
        <v>2.92955012464583</v>
      </c>
      <c r="K174" s="8">
        <f>(I174*'Data 1day'!F174+H174*'Data 1day'!G174)/200</f>
        <v>1.5373640017318553</v>
      </c>
      <c r="L174" s="8">
        <f>24*60/PI()*0.0082*B174*(D174*SIN('Data 1day'!$E$2)*SIN(C174)+COS('Data 1day'!$E$2)*COS(C174)*SIN(D174))</f>
        <v>2.8807274762251529</v>
      </c>
      <c r="M174" s="8">
        <f>(0.75+2/100000*'Data 1day'!$E$3)*L174</f>
        <v>2.1905051729216063</v>
      </c>
      <c r="N174" s="8">
        <f>(0.25+0.5*(1-'Data 1day'!H174/8))*L174</f>
        <v>2.1605456071688645</v>
      </c>
      <c r="O174" s="8">
        <f t="shared" si="10"/>
        <v>1.6636201175200256</v>
      </c>
      <c r="P174" s="8">
        <f>4.903*(10^(-9))*(0.34-0.14*SQRT(K174))*(1.35*(N174/M174)-0.35)*(('Data 1day'!C174+273.16)^4+('Data 1day'!D174+273.16)^4)/2</f>
        <v>6.1490331978734005</v>
      </c>
      <c r="Q174" s="8">
        <f t="shared" si="11"/>
        <v>-4.4854130803533749</v>
      </c>
    </row>
    <row r="175" spans="1:17" s="39" customFormat="1" ht="38.1" customHeight="1" x14ac:dyDescent="0.3">
      <c r="A175" s="38">
        <v>43787</v>
      </c>
      <c r="B175" s="8">
        <f>1+0.033*COS(2*'Data 1day'!A174*PI()/365)</f>
        <v>1.0239780483173626</v>
      </c>
      <c r="C175" s="8">
        <f>0.409*SIN(((2*PI()*'Data 1day'!A174)/365)-1.39)</f>
        <v>-0.34286691598482394</v>
      </c>
      <c r="D175" s="8">
        <f>ACOS(-TAN('Data 1day'!$E$2*PI()/180)*TAN(C175))</f>
        <v>1.4573857106524946</v>
      </c>
      <c r="E175" s="23">
        <f>('Data 1day'!C175+'Data 1day'!D175)/2</f>
        <v>23.65</v>
      </c>
      <c r="F175" s="8">
        <f t="shared" si="8"/>
        <v>0.17583623578191379</v>
      </c>
      <c r="G175" s="8">
        <f>'Data 1day'!E174*4.87/LN(67.8*'Data 1day'!$H$2-5.42)</f>
        <v>4.1675925156195976</v>
      </c>
      <c r="H175" s="8">
        <f>0.6108*EXP(17.27*'Data 1day'!C175/('Data 1day'!C175+237.3))</f>
        <v>4.2919830424837384</v>
      </c>
      <c r="I175" s="8">
        <f>0.6108*EXP(17.27*'Data 1day'!D175/('Data 1day'!D175+237.3))</f>
        <v>1.9500432630582893</v>
      </c>
      <c r="J175" s="8">
        <f t="shared" si="9"/>
        <v>3.1210131527710141</v>
      </c>
      <c r="K175" s="8">
        <f>(I175*'Data 1day'!F175+H175*'Data 1day'!G175)/200</f>
        <v>1.711153359227771</v>
      </c>
      <c r="L175" s="8">
        <f>24*60/PI()*0.0082*B175*(D175*SIN('Data 1day'!$E$2)*SIN(C175)+COS('Data 1day'!$E$2)*COS(C175)*SIN(D175))</f>
        <v>2.8980076899797171</v>
      </c>
      <c r="M175" s="8">
        <f>(0.75+2/100000*'Data 1day'!$E$3)*L175</f>
        <v>2.2036450474605767</v>
      </c>
      <c r="N175" s="8">
        <f>(0.25+0.5*(1-'Data 1day'!H175/8))*L175</f>
        <v>2.1735057674847877</v>
      </c>
      <c r="O175" s="8">
        <f t="shared" si="10"/>
        <v>1.6735994409632866</v>
      </c>
      <c r="P175" s="8">
        <f>4.903*(10^(-9))*(0.34-0.14*SQRT(K175))*(1.35*(N175/M175)-0.35)*(('Data 1day'!C175+273.16)^4+('Data 1day'!D175+273.16)^4)/2</f>
        <v>5.8758976020063374</v>
      </c>
      <c r="Q175" s="8">
        <f t="shared" si="11"/>
        <v>-4.2022981610430508</v>
      </c>
    </row>
    <row r="176" spans="1:17" s="39" customFormat="1" ht="38.1" customHeight="1" x14ac:dyDescent="0.3">
      <c r="A176" s="38">
        <v>43788</v>
      </c>
      <c r="B176" s="8">
        <f>1+0.033*COS(2*'Data 1day'!A175*PI()/365)</f>
        <v>1.0243647696821025</v>
      </c>
      <c r="C176" s="8">
        <f>0.409*SIN(((2*PI()*'Data 1day'!A175)/365)-1.39)</f>
        <v>-0.3466544741243997</v>
      </c>
      <c r="D176" s="8">
        <f>ACOS(-TAN('Data 1day'!$E$2*PI()/180)*TAN(C176))</f>
        <v>1.4560212374742032</v>
      </c>
      <c r="E176" s="23">
        <f>('Data 1day'!C176+'Data 1day'!D176)/2</f>
        <v>22</v>
      </c>
      <c r="F176" s="8">
        <f t="shared" si="8"/>
        <v>0.16114508692644333</v>
      </c>
      <c r="G176" s="8">
        <f>'Data 1day'!E175*4.87/LN(67.8*'Data 1day'!$H$2-5.42)</f>
        <v>2.5005555093717584</v>
      </c>
      <c r="H176" s="8">
        <f>0.6108*EXP(17.27*'Data 1day'!C176/('Data 1day'!C176+237.3))</f>
        <v>3.8464613723885481</v>
      </c>
      <c r="I176" s="8">
        <f>0.6108*EXP(17.27*'Data 1day'!D176/('Data 1day'!D176+237.3))</f>
        <v>1.7837358312436735</v>
      </c>
      <c r="J176" s="8">
        <f t="shared" si="9"/>
        <v>2.8150986018161106</v>
      </c>
      <c r="K176" s="8">
        <f>(I176*'Data 1day'!F176+H176*'Data 1day'!G176)/200</f>
        <v>1.5723117828134923</v>
      </c>
      <c r="L176" s="8">
        <f>24*60/PI()*0.0082*B176*(D176*SIN('Data 1day'!$E$2)*SIN(C176)+COS('Data 1day'!$E$2)*COS(C176)*SIN(D176))</f>
        <v>2.9147722792687429</v>
      </c>
      <c r="M176" s="8">
        <f>(0.75+2/100000*'Data 1day'!$E$3)*L176</f>
        <v>2.2163928411559519</v>
      </c>
      <c r="N176" s="8">
        <f>(0.25+0.5*(1-'Data 1day'!H176/8))*L176</f>
        <v>2.0039059419972607</v>
      </c>
      <c r="O176" s="8">
        <f t="shared" si="10"/>
        <v>1.5430075753378907</v>
      </c>
      <c r="P176" s="8">
        <f>4.903*(10^(-9))*(0.34-0.14*SQRT(K176))*(1.35*(N176/M176)-0.35)*(('Data 1day'!C176+273.16)^4+('Data 1day'!D176+273.16)^4)/2</f>
        <v>5.342212083310006</v>
      </c>
      <c r="Q176" s="8">
        <f t="shared" si="11"/>
        <v>-3.7992045079721155</v>
      </c>
    </row>
    <row r="177" spans="1:17" s="39" customFormat="1" ht="38.1" customHeight="1" x14ac:dyDescent="0.3">
      <c r="A177" s="38">
        <v>43789</v>
      </c>
      <c r="B177" s="8">
        <f>1+0.033*COS(2*'Data 1day'!A176*PI()/365)</f>
        <v>1.0247442712397508</v>
      </c>
      <c r="C177" s="8">
        <f>0.409*SIN(((2*PI()*'Data 1day'!A176)/365)-1.39)</f>
        <v>-0.35033931106187588</v>
      </c>
      <c r="D177" s="8">
        <f>ACOS(-TAN('Data 1day'!$E$2*PI()/180)*TAN(C177))</f>
        <v>1.4546899751918485</v>
      </c>
      <c r="E177" s="23">
        <f>('Data 1day'!C177+'Data 1day'!D177)/2</f>
        <v>24.15</v>
      </c>
      <c r="F177" s="8">
        <f t="shared" si="8"/>
        <v>0.18050503360802694</v>
      </c>
      <c r="G177" s="8">
        <f>'Data 1day'!E176*4.87/LN(67.8*'Data 1day'!$H$2-5.42)</f>
        <v>2.7783950104130644</v>
      </c>
      <c r="H177" s="8">
        <f>0.6108*EXP(17.27*'Data 1day'!C177/('Data 1day'!C177+237.3))</f>
        <v>4.2674631045407558</v>
      </c>
      <c r="I177" s="8">
        <f>0.6108*EXP(17.27*'Data 1day'!D177/('Data 1day'!D177+237.3))</f>
        <v>2.0900878010879693</v>
      </c>
      <c r="J177" s="8">
        <f t="shared" si="9"/>
        <v>3.1787754528143628</v>
      </c>
      <c r="K177" s="8">
        <f>(I177*'Data 1day'!F177+H177*'Data 1day'!G177)/200</f>
        <v>2.0827865971009909</v>
      </c>
      <c r="L177" s="8">
        <f>24*60/PI()*0.0082*B177*(D177*SIN('Data 1day'!$E$2)*SIN(C177)+COS('Data 1day'!$E$2)*COS(C177)*SIN(D177))</f>
        <v>2.9310217802961613</v>
      </c>
      <c r="M177" s="8">
        <f>(0.75+2/100000*'Data 1day'!$E$3)*L177</f>
        <v>2.2287489617372009</v>
      </c>
      <c r="N177" s="8">
        <f>(0.25+0.5*(1-'Data 1day'!H177/8))*L177</f>
        <v>1.8318886126851008</v>
      </c>
      <c r="O177" s="8">
        <f t="shared" si="10"/>
        <v>1.4105542317675277</v>
      </c>
      <c r="P177" s="8">
        <f>4.903*(10^(-9))*(0.34-0.14*SQRT(K177))*(1.35*(N177/M177)-0.35)*(('Data 1day'!C177+273.16)^4+('Data 1day'!D177+273.16)^4)/2</f>
        <v>4.0241028077772851</v>
      </c>
      <c r="Q177" s="8">
        <f t="shared" si="11"/>
        <v>-2.6135485760097574</v>
      </c>
    </row>
    <row r="178" spans="1:17" s="39" customFormat="1" ht="38.1" customHeight="1" x14ac:dyDescent="0.3">
      <c r="A178" s="38">
        <v>43790</v>
      </c>
      <c r="B178" s="8">
        <f>1+0.033*COS(2*'Data 1day'!A177*PI()/365)</f>
        <v>1.0251164405358055</v>
      </c>
      <c r="C178" s="8">
        <f>0.409*SIN(((2*PI()*'Data 1day'!A177)/365)-1.39)</f>
        <v>-0.35392033490054309</v>
      </c>
      <c r="D178" s="8">
        <f>ACOS(-TAN('Data 1day'!$E$2*PI()/180)*TAN(C178))</f>
        <v>1.453392580619183</v>
      </c>
      <c r="E178" s="23">
        <f>('Data 1day'!C178+'Data 1day'!D178)/2</f>
        <v>22.5</v>
      </c>
      <c r="F178" s="8">
        <f t="shared" si="8"/>
        <v>0.16548316037309996</v>
      </c>
      <c r="G178" s="8">
        <f>'Data 1day'!E177*4.87/LN(67.8*'Data 1day'!$H$2-5.42)</f>
        <v>2.5005555093717584</v>
      </c>
      <c r="H178" s="8">
        <f>0.6108*EXP(17.27*'Data 1day'!C178/('Data 1day'!C178+237.3))</f>
        <v>3.9367535029497236</v>
      </c>
      <c r="I178" s="8">
        <f>0.6108*EXP(17.27*'Data 1day'!D178/('Data 1day'!D178+237.3))</f>
        <v>1.8534226492057391</v>
      </c>
      <c r="J178" s="8">
        <f t="shared" si="9"/>
        <v>2.8950880760777311</v>
      </c>
      <c r="K178" s="8">
        <f>(I178*'Data 1day'!F178+H178*'Data 1day'!G178)/200</f>
        <v>1.9235942011350531</v>
      </c>
      <c r="L178" s="8">
        <f>24*60/PI()*0.0082*B178*(D178*SIN('Data 1day'!$E$2)*SIN(C178)+COS('Data 1day'!$E$2)*COS(C178)*SIN(D178))</f>
        <v>2.9467568528578725</v>
      </c>
      <c r="M178" s="8">
        <f>(0.75+2/100000*'Data 1day'!$E$3)*L178</f>
        <v>2.2407139109131262</v>
      </c>
      <c r="N178" s="8">
        <f>(0.25+0.5*(1-'Data 1day'!H178/8))*L178</f>
        <v>1.8417230330361702</v>
      </c>
      <c r="O178" s="8">
        <f t="shared" si="10"/>
        <v>1.4181267354378511</v>
      </c>
      <c r="P178" s="8">
        <f>4.903*(10^(-9))*(0.34-0.14*SQRT(K178))*(1.35*(N178/M178)-0.35)*(('Data 1day'!C178+273.16)^4+('Data 1day'!D178+273.16)^4)/2</f>
        <v>4.1611424862049509</v>
      </c>
      <c r="Q178" s="8">
        <f t="shared" si="11"/>
        <v>-2.7430157507670998</v>
      </c>
    </row>
    <row r="179" spans="1:17" s="39" customFormat="1" ht="38.1" customHeight="1" x14ac:dyDescent="0.3">
      <c r="A179" s="38">
        <v>43791</v>
      </c>
      <c r="B179" s="8">
        <f>1+0.033*COS(2*'Data 1day'!A178*PI()/365)</f>
        <v>1.0254811672884725</v>
      </c>
      <c r="C179" s="8">
        <f>0.409*SIN(((2*PI()*'Data 1day'!A178)/365)-1.39)</f>
        <v>-0.35739648450575284</v>
      </c>
      <c r="D179" s="8">
        <f>ACOS(-TAN('Data 1day'!$E$2*PI()/180)*TAN(C179))</f>
        <v>1.4521297032658065</v>
      </c>
      <c r="E179" s="23">
        <f>('Data 1day'!C179+'Data 1day'!D179)/2</f>
        <v>23.1</v>
      </c>
      <c r="F179" s="8">
        <f t="shared" si="8"/>
        <v>0.17081860611256541</v>
      </c>
      <c r="G179" s="8">
        <f>'Data 1day'!E178*4.87/LN(67.8*'Data 1day'!$H$2-5.42)</f>
        <v>2.5005555093717584</v>
      </c>
      <c r="H179" s="8">
        <f>0.6108*EXP(17.27*'Data 1day'!C179/('Data 1day'!C179+237.3))</f>
        <v>4.1705971966496023</v>
      </c>
      <c r="I179" s="8">
        <f>0.6108*EXP(17.27*'Data 1day'!D179/('Data 1day'!D179+237.3))</f>
        <v>1.877175834096539</v>
      </c>
      <c r="J179" s="8">
        <f t="shared" si="9"/>
        <v>3.0238865153730705</v>
      </c>
      <c r="K179" s="8">
        <f>(I179*'Data 1day'!F179+H179*'Data 1day'!G179)/200</f>
        <v>1.6969878128095592</v>
      </c>
      <c r="L179" s="8">
        <f>24*60/PI()*0.0082*B179*(D179*SIN('Data 1day'!$E$2)*SIN(C179)+COS('Data 1day'!$E$2)*COS(C179)*SIN(D179))</f>
        <v>2.96197826962903</v>
      </c>
      <c r="M179" s="8">
        <f>(0.75+2/100000*'Data 1day'!$E$3)*L179</f>
        <v>2.2522882762259142</v>
      </c>
      <c r="N179" s="8">
        <f>(0.25+0.5*(1-'Data 1day'!H179/8))*L179</f>
        <v>2.2214837022217724</v>
      </c>
      <c r="O179" s="8">
        <f t="shared" si="10"/>
        <v>1.7105424507107647</v>
      </c>
      <c r="P179" s="8">
        <f>4.903*(10^(-9))*(0.34-0.14*SQRT(K179))*(1.35*(N179/M179)-0.35)*(('Data 1day'!C179+273.16)^4+('Data 1day'!D179+273.16)^4)/2</f>
        <v>5.86103498124411</v>
      </c>
      <c r="Q179" s="8">
        <f t="shared" si="11"/>
        <v>-4.1504925305333451</v>
      </c>
    </row>
    <row r="180" spans="1:17" s="39" customFormat="1" ht="38.1" customHeight="1" x14ac:dyDescent="0.3">
      <c r="A180" s="38">
        <v>43792</v>
      </c>
      <c r="B180" s="8">
        <f>1+0.033*COS(2*'Data 1day'!A179*PI()/365)</f>
        <v>1.0258383434213432</v>
      </c>
      <c r="C180" s="8">
        <f>0.409*SIN(((2*PI()*'Data 1day'!A179)/365)-1.39)</f>
        <v>-0.36076672981935554</v>
      </c>
      <c r="D180" s="8">
        <f>ACOS(-TAN('Data 1day'!$E$2*PI()/180)*TAN(C180))</f>
        <v>1.4509019843960844</v>
      </c>
      <c r="E180" s="23">
        <f>('Data 1day'!C180+'Data 1day'!D180)/2</f>
        <v>20.85</v>
      </c>
      <c r="F180" s="8">
        <f t="shared" si="8"/>
        <v>0.15153070826801168</v>
      </c>
      <c r="G180" s="8">
        <f>'Data 1day'!E179*4.87/LN(67.8*'Data 1day'!$H$2-5.42)</f>
        <v>2.222716008330452</v>
      </c>
      <c r="H180" s="8">
        <f>0.6108*EXP(17.27*'Data 1day'!C180/('Data 1day'!C180+237.3))</f>
        <v>3.2248275907111101</v>
      </c>
      <c r="I180" s="8">
        <f>0.6108*EXP(17.27*'Data 1day'!D180/('Data 1day'!D180+237.3))</f>
        <v>1.8652661127239329</v>
      </c>
      <c r="J180" s="8">
        <f t="shared" si="9"/>
        <v>2.5450468517175215</v>
      </c>
      <c r="K180" s="8">
        <f>(I180*'Data 1day'!F180+H180*'Data 1day'!G180)/200</f>
        <v>2.0025503068820174</v>
      </c>
      <c r="L180" s="8">
        <f>24*60/PI()*0.0082*B180*(D180*SIN('Data 1day'!$E$2)*SIN(C180)+COS('Data 1day'!$E$2)*COS(C180)*SIN(D180))</f>
        <v>2.97668690539061</v>
      </c>
      <c r="M180" s="8">
        <f>(0.75+2/100000*'Data 1day'!$E$3)*L180</f>
        <v>2.2634727228590199</v>
      </c>
      <c r="N180" s="8">
        <f>(0.25+0.5*(1-'Data 1day'!H180/8))*L180</f>
        <v>1.1162575895214788</v>
      </c>
      <c r="O180" s="8">
        <f t="shared" si="10"/>
        <v>0.8595183439315387</v>
      </c>
      <c r="P180" s="8">
        <f>4.903*(10^(-9))*(0.34-0.14*SQRT(K180))*(1.35*(N180/M180)-0.35)*(('Data 1day'!C180+273.16)^4+('Data 1day'!D180+273.16)^4)/2</f>
        <v>1.6436454285476978</v>
      </c>
      <c r="Q180" s="8">
        <f t="shared" si="11"/>
        <v>-0.7841270846161591</v>
      </c>
    </row>
    <row r="181" spans="1:17" s="39" customFormat="1" ht="38.1" customHeight="1" x14ac:dyDescent="0.3">
      <c r="A181" s="38">
        <v>43793</v>
      </c>
      <c r="B181" s="8">
        <f>1+0.033*COS(2*'Data 1day'!A180*PI()/365)</f>
        <v>1.0261878630954209</v>
      </c>
      <c r="C181" s="8">
        <f>0.409*SIN(((2*PI()*'Data 1day'!A180)/365)-1.39)</f>
        <v>-0.36403007216492916</v>
      </c>
      <c r="D181" s="8">
        <f>ACOS(-TAN('Data 1day'!$E$2*PI()/180)*TAN(C181))</f>
        <v>1.4497100560751353</v>
      </c>
      <c r="E181" s="23">
        <f>('Data 1day'!C181+'Data 1day'!D181)/2</f>
        <v>23.3</v>
      </c>
      <c r="F181" s="8">
        <f t="shared" si="8"/>
        <v>0.17262903232136367</v>
      </c>
      <c r="G181" s="8">
        <f>'Data 1day'!E180*4.87/LN(67.8*'Data 1day'!$H$2-5.42)</f>
        <v>3.0562345114543712</v>
      </c>
      <c r="H181" s="8">
        <f>0.6108*EXP(17.27*'Data 1day'!C181/('Data 1day'!C181+237.3))</f>
        <v>4.1946326109173357</v>
      </c>
      <c r="I181" s="8">
        <f>0.6108*EXP(17.27*'Data 1day'!D181/('Data 1day'!D181+237.3))</f>
        <v>1.913305694509122</v>
      </c>
      <c r="J181" s="8">
        <f t="shared" si="9"/>
        <v>3.0539691527132291</v>
      </c>
      <c r="K181" s="8">
        <f>(I181*'Data 1day'!F181+H181*'Data 1day'!G181)/200</f>
        <v>1.7035200856981338</v>
      </c>
      <c r="L181" s="8">
        <f>24*60/PI()*0.0082*B181*(D181*SIN('Data 1day'!$E$2)*SIN(C181)+COS('Data 1day'!$E$2)*COS(C181)*SIN(D181))</f>
        <v>2.9908837262229793</v>
      </c>
      <c r="M181" s="8">
        <f>(0.75+2/100000*'Data 1day'!$E$3)*L181</f>
        <v>2.2742679854199532</v>
      </c>
      <c r="N181" s="8">
        <f>(0.25+0.5*(1-'Data 1day'!H181/8))*L181</f>
        <v>2.2431627946672346</v>
      </c>
      <c r="O181" s="8">
        <f t="shared" si="10"/>
        <v>1.7272353518937706</v>
      </c>
      <c r="P181" s="8">
        <f>4.903*(10^(-9))*(0.34-0.14*SQRT(K181))*(1.35*(N181/M181)-0.35)*(('Data 1day'!C181+273.16)^4+('Data 1day'!D181+273.16)^4)/2</f>
        <v>5.863256689142359</v>
      </c>
      <c r="Q181" s="8">
        <f t="shared" si="11"/>
        <v>-4.1360213372485886</v>
      </c>
    </row>
    <row r="182" spans="1:17" s="39" customFormat="1" ht="38.1" customHeight="1" x14ac:dyDescent="0.3">
      <c r="A182" s="38">
        <v>43794</v>
      </c>
      <c r="B182" s="8">
        <f>1+0.033*COS(2*'Data 1day'!A181*PI()/365)</f>
        <v>1.026529622740483</v>
      </c>
      <c r="C182" s="8">
        <f>0.409*SIN(((2*PI()*'Data 1day'!A181)/365)-1.39)</f>
        <v>-0.36718554454370778</v>
      </c>
      <c r="D182" s="8">
        <f>ACOS(-TAN('Data 1day'!$E$2*PI()/180)*TAN(C182))</f>
        <v>1.4485545402045179</v>
      </c>
      <c r="E182" s="23">
        <f>('Data 1day'!C182+'Data 1day'!D182)/2</f>
        <v>22.7</v>
      </c>
      <c r="F182" s="8">
        <f t="shared" si="8"/>
        <v>0.16724578322202138</v>
      </c>
      <c r="G182" s="8">
        <f>'Data 1day'!E181*4.87/LN(67.8*'Data 1day'!$H$2-5.42)</f>
        <v>2.7783950104130644</v>
      </c>
      <c r="H182" s="8">
        <f>0.6108*EXP(17.27*'Data 1day'!C182/('Data 1day'!C182+237.3))</f>
        <v>4.2187883965303437</v>
      </c>
      <c r="I182" s="8">
        <f>0.6108*EXP(17.27*'Data 1day'!D182/('Data 1day'!D182+237.3))</f>
        <v>1.761022898120093</v>
      </c>
      <c r="J182" s="8">
        <f t="shared" si="9"/>
        <v>2.9899056473252186</v>
      </c>
      <c r="K182" s="8">
        <f>(I182*'Data 1day'!F182+H182*'Data 1day'!G182)/200</f>
        <v>1.6877622884623242</v>
      </c>
      <c r="L182" s="8">
        <f>24*60/PI()*0.0082*B182*(D182*SIN('Data 1day'!$E$2)*SIN(C182)+COS('Data 1day'!$E$2)*COS(C182)*SIN(D182))</f>
        <v>3.0045697786946306</v>
      </c>
      <c r="M182" s="8">
        <f>(0.75+2/100000*'Data 1day'!$E$3)*L182</f>
        <v>2.2846748597193969</v>
      </c>
      <c r="N182" s="8">
        <f>(0.25+0.5*(1-'Data 1day'!H182/8))*L182</f>
        <v>2.0656417228525585</v>
      </c>
      <c r="O182" s="8">
        <f t="shared" si="10"/>
        <v>1.5905441265964702</v>
      </c>
      <c r="P182" s="8">
        <f>4.903*(10^(-9))*(0.34-0.14*SQRT(K182))*(1.35*(N182/M182)-0.35)*(('Data 1day'!C182+273.16)^4+('Data 1day'!D182+273.16)^4)/2</f>
        <v>5.1896951765488284</v>
      </c>
      <c r="Q182" s="8">
        <f t="shared" si="11"/>
        <v>-3.5991510499523582</v>
      </c>
    </row>
    <row r="183" spans="1:17" s="39" customFormat="1" ht="38.1" customHeight="1" x14ac:dyDescent="0.3">
      <c r="A183" s="38">
        <v>43795</v>
      </c>
      <c r="B183" s="8">
        <f>1+0.033*COS(2*'Data 1day'!A182*PI()/365)</f>
        <v>1.0268635210857713</v>
      </c>
      <c r="C183" s="8">
        <f>0.409*SIN(((2*PI()*'Data 1day'!A182)/365)-1.39)</f>
        <v>-0.37023221192112515</v>
      </c>
      <c r="D183" s="8">
        <f>ACOS(-TAN('Data 1day'!$E$2*PI()/180)*TAN(C183))</f>
        <v>1.4474360475503787</v>
      </c>
      <c r="E183" s="23">
        <f>('Data 1day'!C183+'Data 1day'!D183)/2</f>
        <v>24.15</v>
      </c>
      <c r="F183" s="8">
        <f t="shared" si="8"/>
        <v>0.18050503360802694</v>
      </c>
      <c r="G183" s="8">
        <f>'Data 1day'!E182*4.87/LN(67.8*'Data 1day'!$H$2-5.42)</f>
        <v>3.334074012495678</v>
      </c>
      <c r="H183" s="8">
        <f>0.6108*EXP(17.27*'Data 1day'!C183/('Data 1day'!C183+237.3))</f>
        <v>4.2674631045407558</v>
      </c>
      <c r="I183" s="8">
        <f>0.6108*EXP(17.27*'Data 1day'!D183/('Data 1day'!D183+237.3))</f>
        <v>2.0900878010879693</v>
      </c>
      <c r="J183" s="8">
        <f t="shared" si="9"/>
        <v>3.1787754528143628</v>
      </c>
      <c r="K183" s="8">
        <f>(I183*'Data 1day'!F183+H183*'Data 1day'!G183)/200</f>
        <v>2.0827865971009909</v>
      </c>
      <c r="L183" s="8">
        <f>24*60/PI()*0.0082*B183*(D183*SIN('Data 1day'!$E$2)*SIN(C183)+COS('Data 1day'!$E$2)*COS(C183)*SIN(D183))</f>
        <v>3.0177461790746625</v>
      </c>
      <c r="M183" s="8">
        <f>(0.75+2/100000*'Data 1day'!$E$3)*L183</f>
        <v>2.2946941945683732</v>
      </c>
      <c r="N183" s="8">
        <f>(0.25+0.5*(1-'Data 1day'!H183/8))*L183</f>
        <v>1.8860913619216642</v>
      </c>
      <c r="O183" s="8">
        <f t="shared" si="10"/>
        <v>1.4522903486796814</v>
      </c>
      <c r="P183" s="8">
        <f>4.903*(10^(-9))*(0.34-0.14*SQRT(K183))*(1.35*(N183/M183)-0.35)*(('Data 1day'!C183+273.16)^4+('Data 1day'!D183+273.16)^4)/2</f>
        <v>4.0241028077772851</v>
      </c>
      <c r="Q183" s="8">
        <f t="shared" si="11"/>
        <v>-2.5718124590976039</v>
      </c>
    </row>
    <row r="184" spans="1:17" s="39" customFormat="1" ht="38.1" customHeight="1" x14ac:dyDescent="0.3">
      <c r="A184" s="38">
        <v>43796</v>
      </c>
      <c r="B184" s="8">
        <f>1+0.033*COS(2*'Data 1day'!A183*PI()/365)</f>
        <v>1.0271894591899993</v>
      </c>
      <c r="C184" s="8">
        <f>0.409*SIN(((2*PI()*'Data 1day'!A183)/365)-1.39)</f>
        <v>-0.37316917150388462</v>
      </c>
      <c r="D184" s="8">
        <f>ACOS(-TAN('Data 1day'!$E$2*PI()/180)*TAN(C184))</f>
        <v>1.4463551767669218</v>
      </c>
      <c r="E184" s="23">
        <f>('Data 1day'!C184+'Data 1day'!D184)/2</f>
        <v>22.75</v>
      </c>
      <c r="F184" s="8">
        <f t="shared" si="8"/>
        <v>0.16768890664106278</v>
      </c>
      <c r="G184" s="8">
        <f>'Data 1day'!E183*4.87/LN(67.8*'Data 1day'!$H$2-5.42)</f>
        <v>2.5005555093717584</v>
      </c>
      <c r="H184" s="8">
        <f>0.6108*EXP(17.27*'Data 1day'!C184/('Data 1day'!C184+237.3))</f>
        <v>4.1228854693811812</v>
      </c>
      <c r="I184" s="8">
        <f>0.6108*EXP(17.27*'Data 1day'!D184/('Data 1day'!D184+237.3))</f>
        <v>1.8182866804855506</v>
      </c>
      <c r="J184" s="8">
        <f t="shared" si="9"/>
        <v>2.9705860749333661</v>
      </c>
      <c r="K184" s="8">
        <f>(I184*'Data 1day'!F184+H184*'Data 1day'!G184)/200</f>
        <v>1.5490900877210465</v>
      </c>
      <c r="L184" s="8">
        <f>24*60/PI()*0.0082*B184*(D184*SIN('Data 1day'!$E$2)*SIN(C184)+COS('Data 1day'!$E$2)*COS(C184)*SIN(D184))</f>
        <v>3.0304141025977596</v>
      </c>
      <c r="M184" s="8">
        <f>(0.75+2/100000*'Data 1day'!$E$3)*L184</f>
        <v>2.3043268836153361</v>
      </c>
      <c r="N184" s="8">
        <f>(0.25+0.5*(1-'Data 1day'!H184/8))*L184</f>
        <v>2.0834096955359596</v>
      </c>
      <c r="O184" s="8">
        <f t="shared" si="10"/>
        <v>1.6042254655626889</v>
      </c>
      <c r="P184" s="8">
        <f>4.903*(10^(-9))*(0.34-0.14*SQRT(K184))*(1.35*(N184/M184)-0.35)*(('Data 1day'!C184+273.16)^4+('Data 1day'!D184+273.16)^4)/2</f>
        <v>5.4415255705951155</v>
      </c>
      <c r="Q184" s="8">
        <f t="shared" si="11"/>
        <v>-3.8373001050324267</v>
      </c>
    </row>
    <row r="185" spans="1:17" s="39" customFormat="1" ht="38.1" customHeight="1" x14ac:dyDescent="0.3">
      <c r="A185" s="38">
        <v>43797</v>
      </c>
      <c r="B185" s="8">
        <f>1+0.033*COS(2*'Data 1day'!A184*PI()/365)</f>
        <v>1.0275073404706727</v>
      </c>
      <c r="C185" s="8">
        <f>0.409*SIN(((2*PI()*'Data 1day'!A184)/365)-1.39)</f>
        <v>-0.37599555300747733</v>
      </c>
      <c r="D185" s="8">
        <f>ACOS(-TAN('Data 1day'!$E$2*PI()/180)*TAN(C185))</f>
        <v>1.4453125134181795</v>
      </c>
      <c r="E185" s="23">
        <f>('Data 1day'!C185+'Data 1day'!D185)/2</f>
        <v>23.6</v>
      </c>
      <c r="F185" s="8">
        <f t="shared" si="8"/>
        <v>0.17537501030785446</v>
      </c>
      <c r="G185" s="8">
        <f>'Data 1day'!E184*4.87/LN(67.8*'Data 1day'!$H$2-5.42)</f>
        <v>3.334074012495678</v>
      </c>
      <c r="H185" s="8">
        <f>0.6108*EXP(17.27*'Data 1day'!C185/('Data 1day'!C185+237.3))</f>
        <v>4.3166253828706109</v>
      </c>
      <c r="I185" s="8">
        <f>0.6108*EXP(17.27*'Data 1day'!D185/('Data 1day'!D185+237.3))</f>
        <v>1.9254836024660269</v>
      </c>
      <c r="J185" s="8">
        <f t="shared" si="9"/>
        <v>3.121054492668319</v>
      </c>
      <c r="K185" s="8">
        <f>(I185*'Data 1day'!F185+H185*'Data 1day'!G185)/200</f>
        <v>1.9561384247787381</v>
      </c>
      <c r="L185" s="8">
        <f>24*60/PI()*0.0082*B185*(D185*SIN('Data 1day'!$E$2)*SIN(C185)+COS('Data 1day'!$E$2)*COS(C185)*SIN(D185))</f>
        <v>3.0425747728107533</v>
      </c>
      <c r="M185" s="8">
        <f>(0.75+2/100000*'Data 1day'!$E$3)*L185</f>
        <v>2.3135738572452968</v>
      </c>
      <c r="N185" s="8">
        <f>(0.25+0.5*(1-'Data 1day'!H185/8))*L185</f>
        <v>1.7114483097060487</v>
      </c>
      <c r="O185" s="8">
        <f t="shared" si="10"/>
        <v>1.3178151984736575</v>
      </c>
      <c r="P185" s="8">
        <f>4.903*(10^(-9))*(0.34-0.14*SQRT(K185))*(1.35*(N185/M185)-0.35)*(('Data 1day'!C185+273.16)^4+('Data 1day'!D185+273.16)^4)/2</f>
        <v>3.5675177440939754</v>
      </c>
      <c r="Q185" s="8">
        <f t="shared" si="11"/>
        <v>-2.2497025456203179</v>
      </c>
    </row>
    <row r="186" spans="1:17" s="39" customFormat="1" ht="38.1" customHeight="1" x14ac:dyDescent="0.3">
      <c r="A186" s="38">
        <v>43798</v>
      </c>
      <c r="B186" s="8">
        <f>1+0.033*COS(2*'Data 1day'!A185*PI()/365)</f>
        <v>1.0278170707327079</v>
      </c>
      <c r="C186" s="8">
        <f>0.409*SIN(((2*PI()*'Data 1day'!A185)/365)-1.39)</f>
        <v>-0.37871051891406543</v>
      </c>
      <c r="D186" s="8">
        <f>ACOS(-TAN('Data 1day'!$E$2*PI()/180)*TAN(C186))</f>
        <v>1.44430862900114</v>
      </c>
      <c r="E186" s="23">
        <f>('Data 1day'!C186+'Data 1day'!D186)/2</f>
        <v>22.95</v>
      </c>
      <c r="F186" s="8">
        <f t="shared" si="8"/>
        <v>0.16947132392254763</v>
      </c>
      <c r="G186" s="8">
        <f>'Data 1day'!E185*4.87/LN(67.8*'Data 1day'!$H$2-5.42)</f>
        <v>3.334074012495678</v>
      </c>
      <c r="H186" s="8">
        <f>0.6108*EXP(17.27*'Data 1day'!C186/('Data 1day'!C186+237.3))</f>
        <v>4.0056776000859209</v>
      </c>
      <c r="I186" s="8">
        <f>0.6108*EXP(17.27*'Data 1day'!D186/('Data 1day'!D186+237.3))</f>
        <v>1.9254836024660269</v>
      </c>
      <c r="J186" s="8">
        <f t="shared" si="9"/>
        <v>2.965580601275974</v>
      </c>
      <c r="K186" s="8">
        <f>(I186*'Data 1day'!F186+H186*'Data 1day'!G186)/200</f>
        <v>1.7041267670500884</v>
      </c>
      <c r="L186" s="8">
        <f>24*60/PI()*0.0082*B186*(D186*SIN('Data 1day'!$E$2)*SIN(C186)+COS('Data 1day'!$E$2)*COS(C186)*SIN(D186))</f>
        <v>3.0542294510298409</v>
      </c>
      <c r="M186" s="8">
        <f>(0.75+2/100000*'Data 1day'!$E$3)*L186</f>
        <v>2.322436074563091</v>
      </c>
      <c r="N186" s="8">
        <f>(0.25+0.5*(1-'Data 1day'!H186/8))*L186</f>
        <v>1.7180040662042855</v>
      </c>
      <c r="O186" s="8">
        <f t="shared" si="10"/>
        <v>1.3228631309772998</v>
      </c>
      <c r="P186" s="8">
        <f>4.903*(10^(-9))*(0.34-0.14*SQRT(K186))*(1.35*(N186/M186)-0.35)*(('Data 1day'!C186+273.16)^4+('Data 1day'!D186+273.16)^4)/2</f>
        <v>3.8542334230237301</v>
      </c>
      <c r="Q186" s="8">
        <f t="shared" si="11"/>
        <v>-2.5313702920464305</v>
      </c>
    </row>
    <row r="187" spans="1:17" s="39" customFormat="1" ht="38.1" customHeight="1" x14ac:dyDescent="0.3">
      <c r="A187" s="38">
        <v>43799</v>
      </c>
      <c r="B187" s="8">
        <f>1+0.033*COS(2*'Data 1day'!A186*PI()/365)</f>
        <v>1.0281185581963432</v>
      </c>
      <c r="C187" s="8">
        <f>0.409*SIN(((2*PI()*'Data 1day'!A186)/365)-1.39)</f>
        <v>-0.38131326472065658</v>
      </c>
      <c r="D187" s="8">
        <f>ACOS(-TAN('Data 1day'!$E$2*PI()/180)*TAN(C187))</f>
        <v>1.443344079973379</v>
      </c>
      <c r="E187" s="23">
        <f>('Data 1day'!C187+'Data 1day'!D187)/2</f>
        <v>22.65</v>
      </c>
      <c r="F187" s="8">
        <f t="shared" si="8"/>
        <v>0.16680364864169481</v>
      </c>
      <c r="G187" s="8">
        <f>'Data 1day'!E186*4.87/LN(67.8*'Data 1day'!$H$2-5.42)</f>
        <v>3.334074012495678</v>
      </c>
      <c r="H187" s="8">
        <f>0.6108*EXP(17.27*'Data 1day'!C187/('Data 1day'!C187+237.3))</f>
        <v>4.0056776000859209</v>
      </c>
      <c r="I187" s="8">
        <f>0.6108*EXP(17.27*'Data 1day'!D187/('Data 1day'!D187+237.3))</f>
        <v>1.8534226492057391</v>
      </c>
      <c r="J187" s="8">
        <f t="shared" si="9"/>
        <v>2.92955012464583</v>
      </c>
      <c r="K187" s="8">
        <f>(I187*'Data 1day'!F187+H187*'Data 1day'!G187)/200</f>
        <v>1.5373640017318553</v>
      </c>
      <c r="L187" s="8">
        <f>24*60/PI()*0.0082*B187*(D187*SIN('Data 1day'!$E$2)*SIN(C187)+COS('Data 1day'!$E$2)*COS(C187)*SIN(D187))</f>
        <v>3.0653794259376492</v>
      </c>
      <c r="M187" s="8">
        <f>(0.75+2/100000*'Data 1day'!$E$3)*L187</f>
        <v>2.3309145154829882</v>
      </c>
      <c r="N187" s="8">
        <f>(0.25+0.5*(1-'Data 1day'!H187/8))*L187</f>
        <v>2.2990345694532368</v>
      </c>
      <c r="O187" s="8">
        <f t="shared" si="10"/>
        <v>1.7702566184789923</v>
      </c>
      <c r="P187" s="8">
        <f>4.903*(10^(-9))*(0.34-0.14*SQRT(K187))*(1.35*(N187/M187)-0.35)*(('Data 1day'!C187+273.16)^4+('Data 1day'!D187+273.16)^4)/2</f>
        <v>6.1490331978734005</v>
      </c>
      <c r="Q187" s="8">
        <f t="shared" si="11"/>
        <v>-4.3787765793944082</v>
      </c>
    </row>
    <row r="188" spans="1:17" s="39" customFormat="1" ht="38.1" customHeight="1" x14ac:dyDescent="0.3">
      <c r="A188" s="38">
        <v>43800</v>
      </c>
      <c r="B188" s="8">
        <f>1+0.033*COS(2*'Data 1day'!A187*PI()/365)</f>
        <v>1.0284117135243369</v>
      </c>
      <c r="C188" s="8">
        <f>0.409*SIN(((2*PI()*'Data 1day'!A187)/365)-1.39)</f>
        <v>-0.38380301917749693</v>
      </c>
      <c r="D188" s="8">
        <f>ACOS(-TAN('Data 1day'!$E$2*PI()/180)*TAN(C188))</f>
        <v>1.4424194067883973</v>
      </c>
      <c r="E188" s="23">
        <f>('Data 1day'!C188+'Data 1day'!D188)/2</f>
        <v>20.85</v>
      </c>
      <c r="F188" s="8">
        <f t="shared" si="8"/>
        <v>0.15153070826801168</v>
      </c>
      <c r="G188" s="8">
        <f>'Data 1day'!E187*4.87/LN(67.8*'Data 1day'!$H$2-5.42)</f>
        <v>4.1675925156195976</v>
      </c>
      <c r="H188" s="8">
        <f>0.6108*EXP(17.27*'Data 1day'!C188/('Data 1day'!C188+237.3))</f>
        <v>3.2248275907111101</v>
      </c>
      <c r="I188" s="8">
        <f>0.6108*EXP(17.27*'Data 1day'!D188/('Data 1day'!D188+237.3))</f>
        <v>1.8652661127239329</v>
      </c>
      <c r="J188" s="8">
        <f t="shared" si="9"/>
        <v>2.5450468517175215</v>
      </c>
      <c r="K188" s="8">
        <f>(I188*'Data 1day'!F188+H188*'Data 1day'!G188)/200</f>
        <v>2.0025503068820174</v>
      </c>
      <c r="L188" s="8">
        <f>24*60/PI()*0.0082*B188*(D188*SIN('Data 1day'!$E$2)*SIN(C188)+COS('Data 1day'!$E$2)*COS(C188)*SIN(D188))</f>
        <v>3.0760260033492588</v>
      </c>
      <c r="M188" s="8">
        <f>(0.75+2/100000*'Data 1day'!$E$3)*L188</f>
        <v>2.3390101729467765</v>
      </c>
      <c r="N188" s="8">
        <f>(0.25+0.5*(1-'Data 1day'!H188/8))*L188</f>
        <v>1.153509751255972</v>
      </c>
      <c r="O188" s="8">
        <f t="shared" si="10"/>
        <v>0.88820250846709847</v>
      </c>
      <c r="P188" s="8">
        <f>4.903*(10^(-9))*(0.34-0.14*SQRT(K188))*(1.35*(N188/M188)-0.35)*(('Data 1day'!C188+273.16)^4+('Data 1day'!D188+273.16)^4)/2</f>
        <v>1.6436454285476978</v>
      </c>
      <c r="Q188" s="8">
        <f t="shared" si="11"/>
        <v>-0.75544292008059932</v>
      </c>
    </row>
    <row r="189" spans="1:17" s="39" customFormat="1" ht="38.1" customHeight="1" x14ac:dyDescent="0.3">
      <c r="A189" s="38">
        <v>43801</v>
      </c>
      <c r="B189" s="8">
        <f>1+0.033*COS(2*'Data 1day'!A188*PI()/365)</f>
        <v>1.0286964498484381</v>
      </c>
      <c r="C189" s="8">
        <f>0.409*SIN(((2*PI()*'Data 1day'!A188)/365)-1.39)</f>
        <v>-0.38617904451660728</v>
      </c>
      <c r="D189" s="8">
        <f>ACOS(-TAN('Data 1day'!$E$2*PI()/180)*TAN(C189))</f>
        <v>1.4415351329419217</v>
      </c>
      <c r="E189" s="23">
        <f>('Data 1day'!C189+'Data 1day'!D189)/2</f>
        <v>20.3</v>
      </c>
      <c r="F189" s="8">
        <f t="shared" si="8"/>
        <v>0.14710682163118394</v>
      </c>
      <c r="G189" s="8">
        <f>'Data 1day'!E188*4.87/LN(67.8*'Data 1day'!$H$2-5.42)</f>
        <v>3.0562345114543712</v>
      </c>
      <c r="H189" s="8">
        <f>0.6108*EXP(17.27*'Data 1day'!C189/('Data 1day'!C189+237.3))</f>
        <v>2.7421805492514406</v>
      </c>
      <c r="I189" s="8">
        <f>0.6108*EXP(17.27*'Data 1day'!D189/('Data 1day'!D189+237.3))</f>
        <v>2.0639892026604851</v>
      </c>
      <c r="J189" s="8">
        <f t="shared" si="9"/>
        <v>2.4030848759559627</v>
      </c>
      <c r="K189" s="8">
        <f>(I189*'Data 1day'!F189+H189*'Data 1day'!G189)/200</f>
        <v>2.1573655651690826</v>
      </c>
      <c r="L189" s="8">
        <f>24*60/PI()*0.0082*B189*(D189*SIN('Data 1day'!$E$2)*SIN(C189)+COS('Data 1day'!$E$2)*COS(C189)*SIN(D189))</f>
        <v>3.086170496176083</v>
      </c>
      <c r="M189" s="8">
        <f>(0.75+2/100000*'Data 1day'!$E$3)*L189</f>
        <v>2.3467240452922935</v>
      </c>
      <c r="N189" s="8">
        <f>(0.25+0.5*(1-'Data 1day'!H189/8))*L189</f>
        <v>0.77154262404402074</v>
      </c>
      <c r="O189" s="8">
        <f t="shared" si="10"/>
        <v>0.59408782051389597</v>
      </c>
      <c r="P189" s="8">
        <f>4.903*(10^(-9))*(0.34-0.14*SQRT(K189))*(1.35*(N189/M189)-0.35)*(('Data 1day'!C189+273.16)^4+('Data 1day'!D189+273.16)^4)/2</f>
        <v>0.45869856477076965</v>
      </c>
      <c r="Q189" s="8">
        <f t="shared" si="11"/>
        <v>0.13538925574312632</v>
      </c>
    </row>
    <row r="190" spans="1:17" s="39" customFormat="1" ht="38.1" customHeight="1" x14ac:dyDescent="0.3">
      <c r="A190" s="38">
        <v>43802</v>
      </c>
      <c r="B190" s="8">
        <f>1+0.033*COS(2*'Data 1day'!A189*PI()/365)</f>
        <v>1.0289726827951293</v>
      </c>
      <c r="C190" s="8">
        <f>0.409*SIN(((2*PI()*'Data 1day'!A189)/365)-1.39)</f>
        <v>-0.38844063667040113</v>
      </c>
      <c r="D190" s="8">
        <f>ACOS(-TAN('Data 1day'!$E$2*PI()/180)*TAN(C190))</f>
        <v>1.440691764032465</v>
      </c>
      <c r="E190" s="23">
        <f>('Data 1day'!C190+'Data 1day'!D190)/2</f>
        <v>20.85</v>
      </c>
      <c r="F190" s="8">
        <f t="shared" si="8"/>
        <v>0.15153070826801168</v>
      </c>
      <c r="G190" s="8">
        <f>'Data 1day'!E189*4.87/LN(67.8*'Data 1day'!$H$2-5.42)</f>
        <v>2.5005555093717584</v>
      </c>
      <c r="H190" s="8">
        <f>0.6108*EXP(17.27*'Data 1day'!C190/('Data 1day'!C190+237.3))</f>
        <v>3.2248275907111101</v>
      </c>
      <c r="I190" s="8">
        <f>0.6108*EXP(17.27*'Data 1day'!D190/('Data 1day'!D190+237.3))</f>
        <v>1.8652661127239329</v>
      </c>
      <c r="J190" s="8">
        <f t="shared" si="9"/>
        <v>2.5450468517175215</v>
      </c>
      <c r="K190" s="8">
        <f>(I190*'Data 1day'!F190+H190*'Data 1day'!G190)/200</f>
        <v>2.0025503068820174</v>
      </c>
      <c r="L190" s="8">
        <f>24*60/PI()*0.0082*B190*(D190*SIN('Data 1day'!$E$2)*SIN(C190)+COS('Data 1day'!$E$2)*COS(C190)*SIN(D190))</f>
        <v>3.0958142146163588</v>
      </c>
      <c r="M190" s="8">
        <f>(0.75+2/100000*'Data 1day'!$E$3)*L190</f>
        <v>2.3540571287942789</v>
      </c>
      <c r="N190" s="8">
        <f>(0.25+0.5*(1-'Data 1day'!H190/8))*L190</f>
        <v>1.1609303304811345</v>
      </c>
      <c r="O190" s="8">
        <f t="shared" si="10"/>
        <v>0.89391635447047357</v>
      </c>
      <c r="P190" s="8">
        <f>4.903*(10^(-9))*(0.34-0.14*SQRT(K190))*(1.35*(N190/M190)-0.35)*(('Data 1day'!C190+273.16)^4+('Data 1day'!D190+273.16)^4)/2</f>
        <v>1.6436454285476978</v>
      </c>
      <c r="Q190" s="8">
        <f t="shared" si="11"/>
        <v>-0.74972907407722422</v>
      </c>
    </row>
    <row r="191" spans="1:17" s="39" customFormat="1" ht="38.1" customHeight="1" x14ac:dyDescent="0.3">
      <c r="A191" s="38">
        <v>43803</v>
      </c>
      <c r="B191" s="8">
        <f>1+0.033*COS(2*'Data 1day'!A190*PI()/365)</f>
        <v>1.0292403305106266</v>
      </c>
      <c r="C191" s="8">
        <f>0.409*SIN(((2*PI()*'Data 1day'!A190)/365)-1.39)</f>
        <v>-0.39058712548031388</v>
      </c>
      <c r="D191" s="8">
        <f>ACOS(-TAN('Data 1day'!$E$2*PI()/180)*TAN(C191))</f>
        <v>1.4398897868394487</v>
      </c>
      <c r="E191" s="23">
        <f>('Data 1day'!C191+'Data 1day'!D191)/2</f>
        <v>22.95</v>
      </c>
      <c r="F191" s="8">
        <f t="shared" si="8"/>
        <v>0.16947132392254763</v>
      </c>
      <c r="G191" s="8">
        <f>'Data 1day'!E190*4.87/LN(67.8*'Data 1day'!$H$2-5.42)</f>
        <v>3.0562345114543712</v>
      </c>
      <c r="H191" s="8">
        <f>0.6108*EXP(17.27*'Data 1day'!C191/('Data 1day'!C191+237.3))</f>
        <v>4.0522081272490516</v>
      </c>
      <c r="I191" s="8">
        <f>0.6108*EXP(17.27*'Data 1day'!D191/('Data 1day'!D191+237.3))</f>
        <v>1.9011953088739362</v>
      </c>
      <c r="J191" s="8">
        <f t="shared" si="9"/>
        <v>2.9767017180614941</v>
      </c>
      <c r="K191" s="8">
        <f>(I191*'Data 1day'!F191+H191*'Data 1day'!G191)/200</f>
        <v>1.8643365675523518</v>
      </c>
      <c r="L191" s="8">
        <f>24*60/PI()*0.0082*B191*(D191*SIN('Data 1day'!$E$2)*SIN(C191)+COS('Data 1day'!$E$2)*COS(C191)*SIN(D191))</f>
        <v>3.1049584566005155</v>
      </c>
      <c r="M191" s="8">
        <f>(0.75+2/100000*'Data 1day'!$E$3)*L191</f>
        <v>2.3610104103990319</v>
      </c>
      <c r="N191" s="8">
        <f>(0.25+0.5*(1-'Data 1day'!H191/8))*L191</f>
        <v>1.3584193247627256</v>
      </c>
      <c r="O191" s="8">
        <f t="shared" si="10"/>
        <v>1.0459828800672988</v>
      </c>
      <c r="P191" s="8">
        <f>4.903*(10^(-9))*(0.34-0.14*SQRT(K191))*(1.35*(N191/M191)-0.35)*(('Data 1day'!C191+273.16)^4+('Data 1day'!D191+273.16)^4)/2</f>
        <v>2.400571026156975</v>
      </c>
      <c r="Q191" s="8">
        <f t="shared" si="11"/>
        <v>-1.3545881460896763</v>
      </c>
    </row>
    <row r="192" spans="1:17" s="39" customFormat="1" ht="38.1" customHeight="1" x14ac:dyDescent="0.3">
      <c r="A192" s="38">
        <v>43804</v>
      </c>
      <c r="B192" s="8">
        <f>1+0.033*COS(2*'Data 1day'!A191*PI()/365)</f>
        <v>1.0294993136851356</v>
      </c>
      <c r="C192" s="8">
        <f>0.409*SIN(((2*PI()*'Data 1day'!A191)/365)-1.39)</f>
        <v>-0.3926178748953863</v>
      </c>
      <c r="D192" s="8">
        <f>ACOS(-TAN('Data 1day'!$E$2*PI()/180)*TAN(C192))</f>
        <v>1.4391296684222081</v>
      </c>
      <c r="E192" s="23">
        <f>('Data 1day'!C192+'Data 1day'!D192)/2</f>
        <v>24.35</v>
      </c>
      <c r="F192" s="8">
        <f t="shared" si="8"/>
        <v>0.1824015920751953</v>
      </c>
      <c r="G192" s="8">
        <f>'Data 1day'!E191*4.87/LN(67.8*'Data 1day'!$H$2-5.42)</f>
        <v>3.0562345114543712</v>
      </c>
      <c r="H192" s="8">
        <f>0.6108*EXP(17.27*'Data 1day'!C192/('Data 1day'!C192+237.3))</f>
        <v>4.1705971966496023</v>
      </c>
      <c r="I192" s="8">
        <f>0.6108*EXP(17.27*'Data 1day'!D192/('Data 1day'!D192+237.3))</f>
        <v>2.1973933238855259</v>
      </c>
      <c r="J192" s="8">
        <f t="shared" si="9"/>
        <v>3.1839952602675643</v>
      </c>
      <c r="K192" s="8">
        <f>(I192*'Data 1day'!F192+H192*'Data 1day'!G192)/200</f>
        <v>1.9897711647016296</v>
      </c>
      <c r="L192" s="8">
        <f>24*60/PI()*0.0082*B192*(D192*SIN('Data 1day'!$E$2)*SIN(C192)+COS('Data 1day'!$E$2)*COS(C192)*SIN(D192))</f>
        <v>3.1136044985193911</v>
      </c>
      <c r="M192" s="8">
        <f>(0.75+2/100000*'Data 1day'!$E$3)*L192</f>
        <v>2.3675848606741448</v>
      </c>
      <c r="N192" s="8">
        <f>(0.25+0.5*(1-'Data 1day'!H192/8))*L192</f>
        <v>0.77840112462984778</v>
      </c>
      <c r="O192" s="8">
        <f t="shared" si="10"/>
        <v>0.59936886596498284</v>
      </c>
      <c r="P192" s="8">
        <f>4.903*(10^(-9))*(0.34-0.14*SQRT(K192))*(1.35*(N192/M192)-0.35)*(('Data 1day'!C192+273.16)^4+('Data 1day'!D192+273.16)^4)/2</f>
        <v>0.51474198478993582</v>
      </c>
      <c r="Q192" s="8">
        <f t="shared" si="11"/>
        <v>8.462688117504702E-2</v>
      </c>
    </row>
    <row r="193" spans="1:17" s="39" customFormat="1" ht="38.1" customHeight="1" x14ac:dyDescent="0.3">
      <c r="A193" s="38">
        <v>43805</v>
      </c>
      <c r="B193" s="8">
        <f>1+0.033*COS(2*'Data 1day'!A192*PI()/365)</f>
        <v>1.0297495555763521</v>
      </c>
      <c r="C193" s="8">
        <f>0.409*SIN(((2*PI()*'Data 1day'!A192)/365)-1.39)</f>
        <v>-0.39453228316073946</v>
      </c>
      <c r="D193" s="8">
        <f>ACOS(-TAN('Data 1day'!$E$2*PI()/180)*TAN(C193))</f>
        <v>1.4384118552431724</v>
      </c>
      <c r="E193" s="23">
        <f>('Data 1day'!C193+'Data 1day'!D193)/2</f>
        <v>22</v>
      </c>
      <c r="F193" s="8">
        <f t="shared" si="8"/>
        <v>0.16114508692644333</v>
      </c>
      <c r="G193" s="8">
        <f>'Data 1day'!E192*4.87/LN(67.8*'Data 1day'!$H$2-5.42)</f>
        <v>2.7783950104130644</v>
      </c>
      <c r="H193" s="8">
        <f>0.6108*EXP(17.27*'Data 1day'!C193/('Data 1day'!C193+237.3))</f>
        <v>3.8464613723885481</v>
      </c>
      <c r="I193" s="8">
        <f>0.6108*EXP(17.27*'Data 1day'!D193/('Data 1day'!D193+237.3))</f>
        <v>1.7837358312436735</v>
      </c>
      <c r="J193" s="8">
        <f t="shared" si="9"/>
        <v>2.8150986018161106</v>
      </c>
      <c r="K193" s="8">
        <f>(I193*'Data 1day'!F193+H193*'Data 1day'!G193)/200</f>
        <v>1.5723117828134923</v>
      </c>
      <c r="L193" s="8">
        <f>24*60/PI()*0.0082*B193*(D193*SIN('Data 1day'!$E$2)*SIN(C193)+COS('Data 1day'!$E$2)*COS(C193)*SIN(D193))</f>
        <v>3.1217535862625656</v>
      </c>
      <c r="M193" s="8">
        <f>(0.75+2/100000*'Data 1day'!$E$3)*L193</f>
        <v>2.3737814269940549</v>
      </c>
      <c r="N193" s="8">
        <f>(0.25+0.5*(1-'Data 1day'!H193/8))*L193</f>
        <v>2.146205590555514</v>
      </c>
      <c r="O193" s="8">
        <f t="shared" si="10"/>
        <v>1.6525783047277458</v>
      </c>
      <c r="P193" s="8">
        <f>4.903*(10^(-9))*(0.34-0.14*SQRT(K193))*(1.35*(N193/M193)-0.35)*(('Data 1day'!C193+273.16)^4+('Data 1day'!D193+273.16)^4)/2</f>
        <v>5.342212083310006</v>
      </c>
      <c r="Q193" s="8">
        <f t="shared" si="11"/>
        <v>-3.6896337785822602</v>
      </c>
    </row>
    <row r="194" spans="1:17" s="39" customFormat="1" ht="38.1" customHeight="1" x14ac:dyDescent="0.3">
      <c r="A194" s="38">
        <v>43806</v>
      </c>
      <c r="B194" s="8">
        <f>1+0.033*COS(2*'Data 1day'!A193*PI()/365)</f>
        <v>1.0299909820322035</v>
      </c>
      <c r="C194" s="8">
        <f>0.409*SIN(((2*PI()*'Data 1day'!A193)/365)-1.39)</f>
        <v>-0.39632978299588817</v>
      </c>
      <c r="D194" s="8">
        <f>ACOS(-TAN('Data 1day'!$E$2*PI()/180)*TAN(C194))</f>
        <v>1.437736772318486</v>
      </c>
      <c r="E194" s="23">
        <f>('Data 1day'!C194+'Data 1day'!D194)/2</f>
        <v>22.95</v>
      </c>
      <c r="F194" s="8">
        <f t="shared" si="8"/>
        <v>0.16947132392254763</v>
      </c>
      <c r="G194" s="8">
        <f>'Data 1day'!E193*4.87/LN(67.8*'Data 1day'!$H$2-5.42)</f>
        <v>2.7783950104130644</v>
      </c>
      <c r="H194" s="8">
        <f>0.6108*EXP(17.27*'Data 1day'!C194/('Data 1day'!C194+237.3))</f>
        <v>4.0056776000859209</v>
      </c>
      <c r="I194" s="8">
        <f>0.6108*EXP(17.27*'Data 1day'!D194/('Data 1day'!D194+237.3))</f>
        <v>1.9254836024660269</v>
      </c>
      <c r="J194" s="8">
        <f t="shared" si="9"/>
        <v>2.965580601275974</v>
      </c>
      <c r="K194" s="8">
        <f>(I194*'Data 1day'!F194+H194*'Data 1day'!G194)/200</f>
        <v>1.7041267670500884</v>
      </c>
      <c r="L194" s="8">
        <f>24*60/PI()*0.0082*B194*(D194*SIN('Data 1day'!$E$2)*SIN(C194)+COS('Data 1day'!$E$2)*COS(C194)*SIN(D194))</f>
        <v>3.1294069265935431</v>
      </c>
      <c r="M194" s="8">
        <f>(0.75+2/100000*'Data 1day'!$E$3)*L194</f>
        <v>2.3796010269817303</v>
      </c>
      <c r="N194" s="8">
        <f>(0.25+0.5*(1-'Data 1day'!H194/8))*L194</f>
        <v>1.760291396208868</v>
      </c>
      <c r="O194" s="8">
        <f t="shared" si="10"/>
        <v>1.3554243750808284</v>
      </c>
      <c r="P194" s="8">
        <f>4.903*(10^(-9))*(0.34-0.14*SQRT(K194))*(1.35*(N194/M194)-0.35)*(('Data 1day'!C194+273.16)^4+('Data 1day'!D194+273.16)^4)/2</f>
        <v>3.8542334230237301</v>
      </c>
      <c r="Q194" s="8">
        <f t="shared" si="11"/>
        <v>-2.4988090479429017</v>
      </c>
    </row>
    <row r="195" spans="1:17" s="39" customFormat="1" ht="38.1" customHeight="1" x14ac:dyDescent="0.3">
      <c r="A195" s="38">
        <v>43807</v>
      </c>
      <c r="B195" s="8">
        <f>1+0.033*COS(2*'Data 1day'!A194*PI()/365)</f>
        <v>1.0302235215128204</v>
      </c>
      <c r="C195" s="8">
        <f>0.409*SIN(((2*PI()*'Data 1day'!A194)/365)-1.39)</f>
        <v>-0.39800984176283782</v>
      </c>
      <c r="D195" s="8">
        <f>ACOS(-TAN('Data 1day'!$E$2*PI()/180)*TAN(C195))</f>
        <v>1.4371048223992835</v>
      </c>
      <c r="E195" s="23">
        <f>('Data 1day'!C195+'Data 1day'!D195)/2</f>
        <v>22.4</v>
      </c>
      <c r="F195" s="8">
        <f t="shared" si="8"/>
        <v>0.16460774689933025</v>
      </c>
      <c r="G195" s="8">
        <f>'Data 1day'!E194*4.87/LN(67.8*'Data 1day'!$H$2-5.42)</f>
        <v>3.334074012495678</v>
      </c>
      <c r="H195" s="8">
        <f>0.6108*EXP(17.27*'Data 1day'!C195/('Data 1day'!C195+237.3))</f>
        <v>3.7579771108740125</v>
      </c>
      <c r="I195" s="8">
        <f>0.6108*EXP(17.27*'Data 1day'!D195/('Data 1day'!D195+237.3))</f>
        <v>1.9254836024660269</v>
      </c>
      <c r="J195" s="8">
        <f t="shared" si="9"/>
        <v>2.8417303566700198</v>
      </c>
      <c r="K195" s="8">
        <f>(I195*'Data 1day'!F195+H195*'Data 1day'!G195)/200</f>
        <v>1.8453741634453633</v>
      </c>
      <c r="L195" s="8">
        <f>24*60/PI()*0.0082*B195*(D195*SIN('Data 1day'!$E$2)*SIN(C195)+COS('Data 1day'!$E$2)*COS(C195)*SIN(D195))</f>
        <v>3.1365656788876857</v>
      </c>
      <c r="M195" s="8">
        <f>(0.75+2/100000*'Data 1day'!$E$3)*L195</f>
        <v>2.3850445422261961</v>
      </c>
      <c r="N195" s="8">
        <f>(0.25+0.5*(1-'Data 1day'!H195/8))*L195</f>
        <v>1.5682828394438428</v>
      </c>
      <c r="O195" s="8">
        <f t="shared" si="10"/>
        <v>1.2075777863717589</v>
      </c>
      <c r="P195" s="8">
        <f>4.903*(10^(-9))*(0.34-0.14*SQRT(K195))*(1.35*(N195/M195)-0.35)*(('Data 1day'!C195+273.16)^4+('Data 1day'!D195+273.16)^4)/2</f>
        <v>3.0202397567815962</v>
      </c>
      <c r="Q195" s="8">
        <f t="shared" si="11"/>
        <v>-1.8126619704098372</v>
      </c>
    </row>
    <row r="196" spans="1:17" s="39" customFormat="1" ht="38.1" customHeight="1" x14ac:dyDescent="0.3">
      <c r="A196" s="38">
        <v>43808</v>
      </c>
      <c r="B196" s="8">
        <f>1+0.033*COS(2*'Data 1day'!A195*PI()/365)</f>
        <v>1.0304471051117361</v>
      </c>
      <c r="C196" s="8">
        <f>0.409*SIN(((2*PI()*'Data 1day'!A195)/365)-1.39)</f>
        <v>-0.39957196162391734</v>
      </c>
      <c r="D196" s="8">
        <f>ACOS(-TAN('Data 1day'!$E$2*PI()/180)*TAN(C196))</f>
        <v>1.4365163851867624</v>
      </c>
      <c r="E196" s="23">
        <f>('Data 1day'!C196+'Data 1day'!D196)/2</f>
        <v>24.35</v>
      </c>
      <c r="F196" s="8">
        <f t="shared" si="8"/>
        <v>0.1824015920751953</v>
      </c>
      <c r="G196" s="8">
        <f>'Data 1day'!E195*4.87/LN(67.8*'Data 1day'!$H$2-5.42)</f>
        <v>2.5005555093717584</v>
      </c>
      <c r="H196" s="8">
        <f>0.6108*EXP(17.27*'Data 1day'!C196/('Data 1day'!C196+237.3))</f>
        <v>4.1705971966496023</v>
      </c>
      <c r="I196" s="8">
        <f>0.6108*EXP(17.27*'Data 1day'!D196/('Data 1day'!D196+237.3))</f>
        <v>2.1973933238855259</v>
      </c>
      <c r="J196" s="8">
        <f t="shared" si="9"/>
        <v>3.1839952602675643</v>
      </c>
      <c r="K196" s="8">
        <f>(I196*'Data 1day'!F196+H196*'Data 1day'!G196)/200</f>
        <v>1.9897711647016296</v>
      </c>
      <c r="L196" s="8">
        <f>24*60/PI()*0.0082*B196*(D196*SIN('Data 1day'!$E$2)*SIN(C196)+COS('Data 1day'!$E$2)*COS(C196)*SIN(D196))</f>
        <v>3.1432309472579849</v>
      </c>
      <c r="M196" s="8">
        <f>(0.75+2/100000*'Data 1day'!$E$3)*L196</f>
        <v>2.3901128122949715</v>
      </c>
      <c r="N196" s="8">
        <f>(0.25+0.5*(1-'Data 1day'!H196/8))*L196</f>
        <v>0.78580773681449623</v>
      </c>
      <c r="O196" s="8">
        <f t="shared" si="10"/>
        <v>0.60507195734716213</v>
      </c>
      <c r="P196" s="8">
        <f>4.903*(10^(-9))*(0.34-0.14*SQRT(K196))*(1.35*(N196/M196)-0.35)*(('Data 1day'!C196+273.16)^4+('Data 1day'!D196+273.16)^4)/2</f>
        <v>0.51474198478993582</v>
      </c>
      <c r="Q196" s="8">
        <f t="shared" si="11"/>
        <v>9.0329972557226301E-2</v>
      </c>
    </row>
    <row r="197" spans="1:17" s="39" customFormat="1" ht="38.1" customHeight="1" x14ac:dyDescent="0.3">
      <c r="A197" s="38">
        <v>43809</v>
      </c>
      <c r="B197" s="8">
        <f>1+0.033*COS(2*'Data 1day'!A196*PI()/365)</f>
        <v>1.0306616665763046</v>
      </c>
      <c r="C197" s="8">
        <f>0.409*SIN(((2*PI()*'Data 1day'!A196)/365)-1.39)</f>
        <v>-0.40101567968929847</v>
      </c>
      <c r="D197" s="8">
        <f>ACOS(-TAN('Data 1day'!$E$2*PI()/180)*TAN(C197))</f>
        <v>1.4359718165841084</v>
      </c>
      <c r="E197" s="23">
        <f>('Data 1day'!C197+'Data 1day'!D197)/2</f>
        <v>22.4</v>
      </c>
      <c r="F197" s="8">
        <f t="shared" ref="F197:F215" si="12">(4098*0.6108*EXP((17.27*E197)/(E197+237.3)))/((E197+237.3)^2)</f>
        <v>0.16460774689933025</v>
      </c>
      <c r="G197" s="8">
        <f>'Data 1day'!E196*4.87/LN(67.8*'Data 1day'!$H$2-5.42)</f>
        <v>2.7783950104130644</v>
      </c>
      <c r="H197" s="8">
        <f>0.6108*EXP(17.27*'Data 1day'!C197/('Data 1day'!C197+237.3))</f>
        <v>3.9825871656612759</v>
      </c>
      <c r="I197" s="8">
        <f>0.6108*EXP(17.27*'Data 1day'!D197/('Data 1day'!D197+237.3))</f>
        <v>1.8067051290327525</v>
      </c>
      <c r="J197" s="8">
        <f t="shared" ref="J197:J215" si="13">(H197+I197)/2</f>
        <v>2.8946461473470144</v>
      </c>
      <c r="K197" s="8">
        <f>(I197*'Data 1day'!F197+H197*'Data 1day'!G197)/200</f>
        <v>1.5618416437314238</v>
      </c>
      <c r="L197" s="8">
        <f>24*60/PI()*0.0082*B197*(D197*SIN('Data 1day'!$E$2)*SIN(C197)+COS('Data 1day'!$E$2)*COS(C197)*SIN(D197))</f>
        <v>3.1494037730927813</v>
      </c>
      <c r="M197" s="8">
        <f>(0.75+2/100000*'Data 1day'!$E$3)*L197</f>
        <v>2.3948066290597509</v>
      </c>
      <c r="N197" s="8">
        <f>(0.25+0.5*(1-'Data 1day'!H197/8))*L197</f>
        <v>1.7715396223646895</v>
      </c>
      <c r="O197" s="8">
        <f t="shared" ref="O197:O215" si="14">(1-0.23)*N197</f>
        <v>1.3640855092208111</v>
      </c>
      <c r="P197" s="8">
        <f>4.903*(10^(-9))*(0.34-0.14*SQRT(K197))*(1.35*(N197/M197)-0.35)*(('Data 1day'!C197+273.16)^4+('Data 1day'!D197+273.16)^4)/2</f>
        <v>4.0169447096448589</v>
      </c>
      <c r="Q197" s="8">
        <f t="shared" ref="Q197:Q215" si="15">O197-P197</f>
        <v>-2.6528592004240479</v>
      </c>
    </row>
    <row r="198" spans="1:17" s="39" customFormat="1" ht="38.1" customHeight="1" x14ac:dyDescent="0.3">
      <c r="A198" s="38">
        <v>43810</v>
      </c>
      <c r="B198" s="8">
        <f>1+0.033*COS(2*'Data 1day'!A197*PI()/365)</f>
        <v>1.0308671423273339</v>
      </c>
      <c r="C198" s="8">
        <f>0.409*SIN(((2*PI()*'Data 1day'!A197)/365)-1.39)</f>
        <v>-0.40234056815416047</v>
      </c>
      <c r="D198" s="8">
        <f>ACOS(-TAN('Data 1day'!$E$2*PI()/180)*TAN(C198))</f>
        <v>1.4354714479882227</v>
      </c>
      <c r="E198" s="23">
        <f>('Data 1day'!C198+'Data 1day'!D198)/2</f>
        <v>22.8</v>
      </c>
      <c r="F198" s="8">
        <f t="shared" si="12"/>
        <v>0.16813302065808713</v>
      </c>
      <c r="G198" s="8">
        <f>'Data 1day'!E197*4.87/LN(67.8*'Data 1day'!$H$2-5.42)</f>
        <v>2.222716008330452</v>
      </c>
      <c r="H198" s="8">
        <f>0.6108*EXP(17.27*'Data 1day'!C198/('Data 1day'!C198+237.3))</f>
        <v>4.0756492057609837</v>
      </c>
      <c r="I198" s="8">
        <f>0.6108*EXP(17.27*'Data 1day'!D198/('Data 1day'!D198+237.3))</f>
        <v>1.8534226492057391</v>
      </c>
      <c r="J198" s="8">
        <f t="shared" si="13"/>
        <v>2.9645359274833614</v>
      </c>
      <c r="K198" s="8">
        <f>(I198*'Data 1day'!F198+H198*'Data 1day'!G198)/200</f>
        <v>1.4914776170522206</v>
      </c>
      <c r="L198" s="8">
        <f>24*60/PI()*0.0082*B198*(D198*SIN('Data 1day'!$E$2)*SIN(C198)+COS('Data 1day'!$E$2)*COS(C198)*SIN(D198))</f>
        <v>3.1550851280284884</v>
      </c>
      <c r="M198" s="8">
        <f>(0.75+2/100000*'Data 1day'!$E$3)*L198</f>
        <v>2.3991267313528626</v>
      </c>
      <c r="N198" s="8">
        <f>(0.25+0.5*(1-'Data 1day'!H198/8))*L198</f>
        <v>1.9719282050178053</v>
      </c>
      <c r="O198" s="8">
        <f t="shared" si="14"/>
        <v>1.5183847178637102</v>
      </c>
      <c r="P198" s="8">
        <f>4.903*(10^(-9))*(0.34-0.14*SQRT(K198))*(1.35*(N198/M198)-0.35)*(('Data 1day'!C198+273.16)^4+('Data 1day'!D198+273.16)^4)/2</f>
        <v>4.8438294465252474</v>
      </c>
      <c r="Q198" s="8">
        <f t="shared" si="15"/>
        <v>-3.3254447286615374</v>
      </c>
    </row>
    <row r="199" spans="1:17" s="39" customFormat="1" ht="38.1" customHeight="1" x14ac:dyDescent="0.3">
      <c r="A199" s="38">
        <v>43811</v>
      </c>
      <c r="B199" s="8">
        <f>1+0.033*COS(2*'Data 1day'!A198*PI()/365)</f>
        <v>1.0310634714779239</v>
      </c>
      <c r="C199" s="8">
        <f>0.409*SIN(((2*PI()*'Data 1day'!A198)/365)-1.39)</f>
        <v>-0.40354623442545778</v>
      </c>
      <c r="D199" s="8">
        <f>ACOS(-TAN('Data 1day'!$E$2*PI()/180)*TAN(C199))</f>
        <v>1.4350155856240794</v>
      </c>
      <c r="E199" s="23">
        <f>('Data 1day'!C199+'Data 1day'!D199)/2</f>
        <v>22.65</v>
      </c>
      <c r="F199" s="8">
        <f t="shared" si="12"/>
        <v>0.16680364864169481</v>
      </c>
      <c r="G199" s="8">
        <f>'Data 1day'!E198*4.87/LN(67.8*'Data 1day'!$H$2-5.42)</f>
        <v>2.7783950104130644</v>
      </c>
      <c r="H199" s="8">
        <f>0.6108*EXP(17.27*'Data 1day'!C199/('Data 1day'!C199+237.3))</f>
        <v>4.0056776000859209</v>
      </c>
      <c r="I199" s="8">
        <f>0.6108*EXP(17.27*'Data 1day'!D199/('Data 1day'!D199+237.3))</f>
        <v>1.8534226492057391</v>
      </c>
      <c r="J199" s="8">
        <f t="shared" si="13"/>
        <v>2.92955012464583</v>
      </c>
      <c r="K199" s="8">
        <f>(I199*'Data 1day'!F199+H199*'Data 1day'!G199)/200</f>
        <v>1.5373640017318553</v>
      </c>
      <c r="L199" s="8">
        <f>24*60/PI()*0.0082*B199*(D199*SIN('Data 1day'!$E$2)*SIN(C199)+COS('Data 1day'!$E$2)*COS(C199)*SIN(D199))</f>
        <v>3.1602759073792432</v>
      </c>
      <c r="M199" s="8">
        <f>(0.75+2/100000*'Data 1day'!$E$3)*L199</f>
        <v>2.4030737999711764</v>
      </c>
      <c r="N199" s="8">
        <f>(0.25+0.5*(1-'Data 1day'!H199/8))*L199</f>
        <v>2.3702069305344322</v>
      </c>
      <c r="O199" s="8">
        <f t="shared" si="14"/>
        <v>1.8250593365115129</v>
      </c>
      <c r="P199" s="8">
        <f>4.903*(10^(-9))*(0.34-0.14*SQRT(K199))*(1.35*(N199/M199)-0.35)*(('Data 1day'!C199+273.16)^4+('Data 1day'!D199+273.16)^4)/2</f>
        <v>6.1490331978734005</v>
      </c>
      <c r="Q199" s="8">
        <f t="shared" si="15"/>
        <v>-4.3239738613618872</v>
      </c>
    </row>
    <row r="200" spans="1:17" s="39" customFormat="1" ht="38.1" customHeight="1" x14ac:dyDescent="0.3">
      <c r="A200" s="38">
        <v>43812</v>
      </c>
      <c r="B200" s="8">
        <f>1+0.033*COS(2*'Data 1day'!A199*PI()/365)</f>
        <v>1.0312505958515106</v>
      </c>
      <c r="C200" s="8">
        <f>0.409*SIN(((2*PI()*'Data 1day'!A199)/365)-1.39)</f>
        <v>-0.40463232123825377</v>
      </c>
      <c r="D200" s="8">
        <f>ACOS(-TAN('Data 1day'!$E$2*PI()/180)*TAN(C200))</f>
        <v>1.4346045099243954</v>
      </c>
      <c r="E200" s="23">
        <f>('Data 1day'!C200+'Data 1day'!D200)/2</f>
        <v>23.35</v>
      </c>
      <c r="F200" s="8">
        <f t="shared" si="12"/>
        <v>0.1730841596541125</v>
      </c>
      <c r="G200" s="8">
        <f>'Data 1day'!E199*4.87/LN(67.8*'Data 1day'!$H$2-5.42)</f>
        <v>4.1675925156195976</v>
      </c>
      <c r="H200" s="8">
        <f>0.6108*EXP(17.27*'Data 1day'!C200/('Data 1day'!C200+237.3))</f>
        <v>4.2430650587590133</v>
      </c>
      <c r="I200" s="8">
        <f>0.6108*EXP(17.27*'Data 1day'!D200/('Data 1day'!D200+237.3))</f>
        <v>1.9011953088739362</v>
      </c>
      <c r="J200" s="8">
        <f t="shared" si="13"/>
        <v>3.0721301838164745</v>
      </c>
      <c r="K200" s="8">
        <f>(I200*'Data 1day'!F200+H200*'Data 1day'!G200)/200</f>
        <v>1.7506861188465939</v>
      </c>
      <c r="L200" s="8">
        <f>24*60/PI()*0.0082*B200*(D200*SIN('Data 1day'!$E$2)*SIN(C200)+COS('Data 1day'!$E$2)*COS(C200)*SIN(D200))</f>
        <v>3.164976924044125</v>
      </c>
      <c r="M200" s="8">
        <f>(0.75+2/100000*'Data 1day'!$E$3)*L200</f>
        <v>2.4066484530431524</v>
      </c>
      <c r="N200" s="8">
        <f>(0.25+0.5*(1-'Data 1day'!H200/8))*L200</f>
        <v>1.1868663465165468</v>
      </c>
      <c r="O200" s="8">
        <f t="shared" si="14"/>
        <v>0.913887086817741</v>
      </c>
      <c r="P200" s="8">
        <f>4.903*(10^(-9))*(0.34-0.14*SQRT(K200))*(1.35*(N200/M200)-0.35)*(('Data 1day'!C200+273.16)^4+('Data 1day'!D200+273.16)^4)/2</f>
        <v>1.8576250653614546</v>
      </c>
      <c r="Q200" s="8">
        <f t="shared" si="15"/>
        <v>-0.94373797854371355</v>
      </c>
    </row>
    <row r="201" spans="1:17" s="39" customFormat="1" ht="38.1" customHeight="1" x14ac:dyDescent="0.3">
      <c r="A201" s="38">
        <v>43813</v>
      </c>
      <c r="B201" s="8">
        <f>1+0.033*COS(2*'Data 1day'!A200*PI()/365)</f>
        <v>1.031428459999103</v>
      </c>
      <c r="C201" s="8">
        <f>0.409*SIN(((2*PI()*'Data 1day'!A200)/365)-1.39)</f>
        <v>-0.40559850676158615</v>
      </c>
      <c r="D201" s="8">
        <f>ACOS(-TAN('Data 1day'!$E$2*PI()/180)*TAN(C201))</f>
        <v>1.4342384749571415</v>
      </c>
      <c r="E201" s="23">
        <f>('Data 1day'!C201+'Data 1day'!D201)/2</f>
        <v>23.5</v>
      </c>
      <c r="F201" s="8">
        <f t="shared" si="12"/>
        <v>0.17445562008621768</v>
      </c>
      <c r="G201" s="8">
        <f>'Data 1day'!E200*4.87/LN(67.8*'Data 1day'!$H$2-5.42)</f>
        <v>3.0562345114543712</v>
      </c>
      <c r="H201" s="8">
        <f>0.6108*EXP(17.27*'Data 1day'!C201/('Data 1day'!C201+237.3))</f>
        <v>4.2187883965303437</v>
      </c>
      <c r="I201" s="8">
        <f>0.6108*EXP(17.27*'Data 1day'!D201/('Data 1day'!D201+237.3))</f>
        <v>1.9500432630582893</v>
      </c>
      <c r="J201" s="8">
        <f t="shared" si="13"/>
        <v>3.0844158297943167</v>
      </c>
      <c r="K201" s="8">
        <f>(I201*'Data 1day'!F201+H201*'Data 1day'!G201)/200</f>
        <v>1.7438052480818127</v>
      </c>
      <c r="L201" s="8">
        <f>24*60/PI()*0.0082*B201*(D201*SIN('Data 1day'!$E$2)*SIN(C201)+COS('Data 1day'!$E$2)*COS(C201)*SIN(D201))</f>
        <v>3.1691889029112876</v>
      </c>
      <c r="M201" s="8">
        <f>(0.75+2/100000*'Data 1day'!$E$3)*L201</f>
        <v>2.409851241773743</v>
      </c>
      <c r="N201" s="8">
        <f>(0.25+0.5*(1-'Data 1day'!H201/8))*L201</f>
        <v>1.5845944514556438</v>
      </c>
      <c r="O201" s="8">
        <f t="shared" si="14"/>
        <v>1.2201377276208458</v>
      </c>
      <c r="P201" s="8">
        <f>4.903*(10^(-9))*(0.34-0.14*SQRT(K201))*(1.35*(N201/M201)-0.35)*(('Data 1day'!C201+273.16)^4+('Data 1day'!D201+273.16)^4)/2</f>
        <v>3.1763235041788356</v>
      </c>
      <c r="Q201" s="8">
        <f t="shared" si="15"/>
        <v>-1.9561857765579898</v>
      </c>
    </row>
    <row r="202" spans="1:17" s="39" customFormat="1" ht="38.1" customHeight="1" x14ac:dyDescent="0.3">
      <c r="A202" s="38">
        <v>43814</v>
      </c>
      <c r="B202" s="8">
        <f>1+0.033*COS(2*'Data 1day'!A201*PI()/365)</f>
        <v>1.0315970112157162</v>
      </c>
      <c r="C202" s="8">
        <f>0.409*SIN(((2*PI()*'Data 1day'!A201)/365)-1.39)</f>
        <v>-0.40644450469383236</v>
      </c>
      <c r="D202" s="8">
        <f>ACOS(-TAN('Data 1day'!$E$2*PI()/180)*TAN(C202))</f>
        <v>1.4339177079032495</v>
      </c>
      <c r="E202" s="23">
        <f>('Data 1day'!C202+'Data 1day'!D202)/2</f>
        <v>22.95</v>
      </c>
      <c r="F202" s="8">
        <f t="shared" si="12"/>
        <v>0.16947132392254763</v>
      </c>
      <c r="G202" s="8">
        <f>'Data 1day'!E201*4.87/LN(67.8*'Data 1day'!$H$2-5.42)</f>
        <v>3.6119135135369844</v>
      </c>
      <c r="H202" s="8">
        <f>0.6108*EXP(17.27*'Data 1day'!C202/('Data 1day'!C202+237.3))</f>
        <v>4.0056776000859209</v>
      </c>
      <c r="I202" s="8">
        <f>0.6108*EXP(17.27*'Data 1day'!D202/('Data 1day'!D202+237.3))</f>
        <v>1.9254836024660269</v>
      </c>
      <c r="J202" s="8">
        <f t="shared" si="13"/>
        <v>2.965580601275974</v>
      </c>
      <c r="K202" s="8">
        <f>(I202*'Data 1day'!F202+H202*'Data 1day'!G202)/200</f>
        <v>1.7633955033083408</v>
      </c>
      <c r="L202" s="8">
        <f>24*60/PI()*0.0082*B202*(D202*SIN('Data 1day'!$E$2)*SIN(C202)+COS('Data 1day'!$E$2)*COS(C202)*SIN(D202))</f>
        <v>3.1729124757769309</v>
      </c>
      <c r="M202" s="8">
        <f>(0.75+2/100000*'Data 1day'!$E$3)*L202</f>
        <v>2.412682646580778</v>
      </c>
      <c r="N202" s="8">
        <f>(0.25+0.5*(1-'Data 1day'!H202/8))*L202</f>
        <v>1.3881492081524072</v>
      </c>
      <c r="O202" s="8">
        <f t="shared" si="14"/>
        <v>1.0688748902773535</v>
      </c>
      <c r="P202" s="8">
        <f>4.903*(10^(-9))*(0.34-0.14*SQRT(K202))*(1.35*(N202/M202)-0.35)*(('Data 1day'!C202+273.16)^4+('Data 1day'!D202+273.16)^4)/2</f>
        <v>2.4847773289198147</v>
      </c>
      <c r="Q202" s="8">
        <f t="shared" si="15"/>
        <v>-1.4159024386424612</v>
      </c>
    </row>
    <row r="203" spans="1:17" s="39" customFormat="1" ht="38.1" customHeight="1" x14ac:dyDescent="0.3">
      <c r="A203" s="38">
        <v>43815</v>
      </c>
      <c r="B203" s="8">
        <f>1+0.033*COS(2*'Data 1day'!A202*PI()/365)</f>
        <v>1.031756199555987</v>
      </c>
      <c r="C203" s="8">
        <f>0.409*SIN(((2*PI()*'Data 1day'!A202)/365)-1.39)</f>
        <v>-0.40717006434754704</v>
      </c>
      <c r="D203" s="8">
        <f>ACOS(-TAN('Data 1day'!$E$2*PI()/180)*TAN(C203))</f>
        <v>1.4336424085866744</v>
      </c>
      <c r="E203" s="23">
        <f>('Data 1day'!C203+'Data 1day'!D203)/2</f>
        <v>20.85</v>
      </c>
      <c r="F203" s="8">
        <f t="shared" si="12"/>
        <v>0.15153070826801168</v>
      </c>
      <c r="G203" s="8">
        <f>'Data 1day'!E202*4.87/LN(67.8*'Data 1day'!$H$2-5.42)</f>
        <v>3.334074012495678</v>
      </c>
      <c r="H203" s="8">
        <f>0.6108*EXP(17.27*'Data 1day'!C203/('Data 1day'!C203+237.3))</f>
        <v>3.2248275907111101</v>
      </c>
      <c r="I203" s="8">
        <f>0.6108*EXP(17.27*'Data 1day'!D203/('Data 1day'!D203+237.3))</f>
        <v>1.8652661127239329</v>
      </c>
      <c r="J203" s="8">
        <f t="shared" si="13"/>
        <v>2.5450468517175215</v>
      </c>
      <c r="K203" s="8">
        <f>(I203*'Data 1day'!F203+H203*'Data 1day'!G203)/200</f>
        <v>2.0025503068820174</v>
      </c>
      <c r="L203" s="8">
        <f>24*60/PI()*0.0082*B203*(D203*SIN('Data 1day'!$E$2)*SIN(C203)+COS('Data 1day'!$E$2)*COS(C203)*SIN(D203))</f>
        <v>3.1761481767954889</v>
      </c>
      <c r="M203" s="8">
        <f>(0.75+2/100000*'Data 1day'!$E$3)*L203</f>
        <v>2.4151430736352895</v>
      </c>
      <c r="N203" s="8">
        <f>(0.25+0.5*(1-'Data 1day'!H203/8))*L203</f>
        <v>1.1910555662983082</v>
      </c>
      <c r="O203" s="8">
        <f t="shared" si="14"/>
        <v>0.91711278604969737</v>
      </c>
      <c r="P203" s="8">
        <f>4.903*(10^(-9))*(0.34-0.14*SQRT(K203))*(1.35*(N203/M203)-0.35)*(('Data 1day'!C203+273.16)^4+('Data 1day'!D203+273.16)^4)/2</f>
        <v>1.6436454285476978</v>
      </c>
      <c r="Q203" s="8">
        <f t="shared" si="15"/>
        <v>-0.72653264249800042</v>
      </c>
    </row>
    <row r="204" spans="1:17" s="39" customFormat="1" ht="38.1" customHeight="1" x14ac:dyDescent="0.3">
      <c r="A204" s="38">
        <v>43816</v>
      </c>
      <c r="B204" s="8">
        <f>1+0.033*COS(2*'Data 1day'!A203*PI()/365)</f>
        <v>1.0319059778489741</v>
      </c>
      <c r="C204" s="8">
        <f>0.409*SIN(((2*PI()*'Data 1day'!A203)/365)-1.39)</f>
        <v>-0.4077749707237458</v>
      </c>
      <c r="D204" s="8">
        <f>ACOS(-TAN('Data 1day'!$E$2*PI()/180)*TAN(C204))</f>
        <v>1.4334127490587805</v>
      </c>
      <c r="E204" s="23">
        <f>('Data 1day'!C204+'Data 1day'!D204)/2</f>
        <v>22.799999999999997</v>
      </c>
      <c r="F204" s="8">
        <f t="shared" si="12"/>
        <v>0.16813302065808708</v>
      </c>
      <c r="G204" s="8">
        <f>'Data 1day'!E203*4.87/LN(67.8*'Data 1day'!$H$2-5.42)</f>
        <v>3.0562345114543712</v>
      </c>
      <c r="H204" s="8">
        <f>0.6108*EXP(17.27*'Data 1day'!C204/('Data 1day'!C204+237.3))</f>
        <v>4.0522081272490516</v>
      </c>
      <c r="I204" s="8">
        <f>0.6108*EXP(17.27*'Data 1day'!D204/('Data 1day'!D204+237.3))</f>
        <v>1.8652661127239329</v>
      </c>
      <c r="J204" s="8">
        <f t="shared" si="13"/>
        <v>2.958737119986492</v>
      </c>
      <c r="K204" s="8">
        <f>(I204*'Data 1day'!F204+H204*'Data 1day'!G204)/200</f>
        <v>1.5053169064432512</v>
      </c>
      <c r="L204" s="8">
        <f>24*60/PI()*0.0082*B204*(D204*SIN('Data 1day'!$E$2)*SIN(C204)+COS('Data 1day'!$E$2)*COS(C204)*SIN(D204))</f>
        <v>3.1788964384759257</v>
      </c>
      <c r="M204" s="8">
        <f>(0.75+2/100000*'Data 1day'!$E$3)*L204</f>
        <v>2.417232851817094</v>
      </c>
      <c r="N204" s="8">
        <f>(0.25+0.5*(1-'Data 1day'!H204/8))*L204</f>
        <v>1.7881292466427081</v>
      </c>
      <c r="O204" s="8">
        <f t="shared" si="14"/>
        <v>1.3768595199148852</v>
      </c>
      <c r="P204" s="8">
        <f>4.903*(10^(-9))*(0.34-0.14*SQRT(K204))*(1.35*(N204/M204)-0.35)*(('Data 1day'!C204+273.16)^4+('Data 1day'!D204+273.16)^4)/2</f>
        <v>4.1165321606996166</v>
      </c>
      <c r="Q204" s="8">
        <f t="shared" si="15"/>
        <v>-2.7396726407847316</v>
      </c>
    </row>
    <row r="205" spans="1:17" s="39" customFormat="1" ht="38.1" customHeight="1" x14ac:dyDescent="0.3">
      <c r="A205" s="38">
        <v>43817</v>
      </c>
      <c r="B205" s="8">
        <f>1+0.033*COS(2*'Data 1day'!A204*PI()/365)</f>
        <v>1.0320463017121373</v>
      </c>
      <c r="C205" s="8">
        <f>0.409*SIN(((2*PI()*'Data 1day'!A204)/365)-1.39)</f>
        <v>-0.40825904457561446</v>
      </c>
      <c r="D205" s="8">
        <f>ACOS(-TAN('Data 1day'!$E$2*PI()/180)*TAN(C205))</f>
        <v>1.433228873238793</v>
      </c>
      <c r="E205" s="23">
        <f>('Data 1day'!C205+'Data 1day'!D205)/2</f>
        <v>22.95</v>
      </c>
      <c r="F205" s="8">
        <f t="shared" si="12"/>
        <v>0.16947132392254763</v>
      </c>
      <c r="G205" s="8">
        <f>'Data 1day'!E204*4.87/LN(67.8*'Data 1day'!$H$2-5.42)</f>
        <v>2.7783950104130644</v>
      </c>
      <c r="H205" s="8">
        <f>0.6108*EXP(17.27*'Data 1day'!C205/('Data 1day'!C205+237.3))</f>
        <v>4.0056776000859209</v>
      </c>
      <c r="I205" s="8">
        <f>0.6108*EXP(17.27*'Data 1day'!D205/('Data 1day'!D205+237.3))</f>
        <v>1.9254836024660269</v>
      </c>
      <c r="J205" s="8">
        <f t="shared" si="13"/>
        <v>2.965580601275974</v>
      </c>
      <c r="K205" s="8">
        <f>(I205*'Data 1day'!F205+H205*'Data 1day'!G205)/200</f>
        <v>1.7041267670500884</v>
      </c>
      <c r="L205" s="8">
        <f>24*60/PI()*0.0082*B205*(D205*SIN('Data 1day'!$E$2)*SIN(C205)+COS('Data 1day'!$E$2)*COS(C205)*SIN(D205))</f>
        <v>3.1811575882373164</v>
      </c>
      <c r="M205" s="8">
        <f>(0.75+2/100000*'Data 1day'!$E$3)*L205</f>
        <v>2.4189522300956554</v>
      </c>
      <c r="N205" s="8">
        <f>(0.25+0.5*(1-'Data 1day'!H205/8))*L205</f>
        <v>1.7894011433834904</v>
      </c>
      <c r="O205" s="8">
        <f t="shared" si="14"/>
        <v>1.3778388804052877</v>
      </c>
      <c r="P205" s="8">
        <f>4.903*(10^(-9))*(0.34-0.14*SQRT(K205))*(1.35*(N205/M205)-0.35)*(('Data 1day'!C205+273.16)^4+('Data 1day'!D205+273.16)^4)/2</f>
        <v>3.8542334230237301</v>
      </c>
      <c r="Q205" s="8">
        <f t="shared" si="15"/>
        <v>-2.4763945426184426</v>
      </c>
    </row>
    <row r="206" spans="1:17" s="39" customFormat="1" ht="38.1" customHeight="1" x14ac:dyDescent="0.3">
      <c r="A206" s="38">
        <v>43818</v>
      </c>
      <c r="B206" s="8">
        <f>1+0.033*COS(2*'Data 1day'!A205*PI()/365)</f>
        <v>1.0321771295644875</v>
      </c>
      <c r="C206" s="8">
        <f>0.409*SIN(((2*PI()*'Data 1day'!A205)/365)-1.39)</f>
        <v>-0.40862214246162354</v>
      </c>
      <c r="D206" s="8">
        <f>ACOS(-TAN('Data 1day'!$E$2*PI()/180)*TAN(C206))</f>
        <v>1.4330908966118328</v>
      </c>
      <c r="E206" s="23">
        <f>('Data 1day'!C206+'Data 1day'!D206)/2</f>
        <v>24.35</v>
      </c>
      <c r="F206" s="8">
        <f t="shared" si="12"/>
        <v>0.1824015920751953</v>
      </c>
      <c r="G206" s="8">
        <f>'Data 1day'!E205*4.87/LN(67.8*'Data 1day'!$H$2-5.42)</f>
        <v>3.334074012495678</v>
      </c>
      <c r="H206" s="8">
        <f>0.6108*EXP(17.27*'Data 1day'!C206/('Data 1day'!C206+237.3))</f>
        <v>4.1705971966496023</v>
      </c>
      <c r="I206" s="8">
        <f>0.6108*EXP(17.27*'Data 1day'!D206/('Data 1day'!D206+237.3))</f>
        <v>2.1973933238855259</v>
      </c>
      <c r="J206" s="8">
        <f t="shared" si="13"/>
        <v>3.1839952602675643</v>
      </c>
      <c r="K206" s="8">
        <f>(I206*'Data 1day'!F206+H206*'Data 1day'!G206)/200</f>
        <v>1.9897711647016296</v>
      </c>
      <c r="L206" s="8">
        <f>24*60/PI()*0.0082*B206*(D206*SIN('Data 1day'!$E$2)*SIN(C206)+COS('Data 1day'!$E$2)*COS(C206)*SIN(D206))</f>
        <v>3.1829318455352249</v>
      </c>
      <c r="M206" s="8">
        <f>(0.75+2/100000*'Data 1day'!$E$3)*L206</f>
        <v>2.4203013753449847</v>
      </c>
      <c r="N206" s="8">
        <f>(0.25+0.5*(1-'Data 1day'!H206/8))*L206</f>
        <v>0.79573296138380623</v>
      </c>
      <c r="O206" s="8">
        <f t="shared" si="14"/>
        <v>0.61271438026553082</v>
      </c>
      <c r="P206" s="8">
        <f>4.903*(10^(-9))*(0.34-0.14*SQRT(K206))*(1.35*(N206/M206)-0.35)*(('Data 1day'!C206+273.16)^4+('Data 1day'!D206+273.16)^4)/2</f>
        <v>0.51474198478993582</v>
      </c>
      <c r="Q206" s="8">
        <f t="shared" si="15"/>
        <v>9.7972395475594998E-2</v>
      </c>
    </row>
    <row r="207" spans="1:17" s="39" customFormat="1" ht="38.1" customHeight="1" x14ac:dyDescent="0.3">
      <c r="A207" s="38">
        <v>43819</v>
      </c>
      <c r="B207" s="8">
        <f>1+0.033*COS(2*'Data 1day'!A206*PI()/365)</f>
        <v>1.0322984226389083</v>
      </c>
      <c r="C207" s="8">
        <f>0.409*SIN(((2*PI()*'Data 1day'!A206)/365)-1.39)</f>
        <v>-0.40886415678803323</v>
      </c>
      <c r="D207" s="8">
        <f>ACOS(-TAN('Data 1day'!$E$2*PI()/180)*TAN(C207))</f>
        <v>1.4329989059858195</v>
      </c>
      <c r="E207" s="23">
        <f>('Data 1day'!C207+'Data 1day'!D207)/2</f>
        <v>23.1</v>
      </c>
      <c r="F207" s="8">
        <f t="shared" si="12"/>
        <v>0.17081860611256541</v>
      </c>
      <c r="G207" s="8">
        <f>'Data 1day'!E206*4.87/LN(67.8*'Data 1day'!$H$2-5.42)</f>
        <v>2.7783950104130644</v>
      </c>
      <c r="H207" s="8">
        <f>0.6108*EXP(17.27*'Data 1day'!C207/('Data 1day'!C207+237.3))</f>
        <v>4.0522081272490516</v>
      </c>
      <c r="I207" s="8">
        <f>0.6108*EXP(17.27*'Data 1day'!D207/('Data 1day'!D207+237.3))</f>
        <v>1.9377293518704448</v>
      </c>
      <c r="J207" s="8">
        <f t="shared" si="13"/>
        <v>2.9949687395597482</v>
      </c>
      <c r="K207" s="8">
        <f>(I207*'Data 1day'!F207+H207*'Data 1day'!G207)/200</f>
        <v>1.3511434607199797</v>
      </c>
      <c r="L207" s="8">
        <f>24*60/PI()*0.0082*B207*(D207*SIN('Data 1day'!$E$2)*SIN(C207)+COS('Data 1day'!$E$2)*COS(C207)*SIN(D207))</f>
        <v>3.1842193195686517</v>
      </c>
      <c r="M207" s="8">
        <f>(0.75+2/100000*'Data 1day'!$E$3)*L207</f>
        <v>2.4212803706000026</v>
      </c>
      <c r="N207" s="8">
        <f>(0.25+0.5*(1-'Data 1day'!H207/8))*L207</f>
        <v>0.79605482989216292</v>
      </c>
      <c r="O207" s="8">
        <f t="shared" si="14"/>
        <v>0.61296221901696546</v>
      </c>
      <c r="P207" s="8">
        <f>4.903*(10^(-9))*(0.34-0.14*SQRT(K207))*(1.35*(N207/M207)-0.35)*(('Data 1day'!C207+273.16)^4+('Data 1day'!D207+273.16)^4)/2</f>
        <v>0.6299340779498197</v>
      </c>
      <c r="Q207" s="8">
        <f t="shared" si="15"/>
        <v>-1.6971858932854245E-2</v>
      </c>
    </row>
    <row r="208" spans="1:17" s="39" customFormat="1" ht="38.1" customHeight="1" x14ac:dyDescent="0.3">
      <c r="A208" s="38">
        <v>43820</v>
      </c>
      <c r="B208" s="8">
        <f>1+0.033*COS(2*'Data 1day'!A207*PI()/365)</f>
        <v>1.032410144993644</v>
      </c>
      <c r="C208" s="8">
        <f>0.409*SIN(((2*PI()*'Data 1day'!A207)/365)-1.39)</f>
        <v>-0.40898501584077535</v>
      </c>
      <c r="D208" s="8">
        <f>ACOS(-TAN('Data 1day'!$E$2*PI()/180)*TAN(C208))</f>
        <v>1.4329529593082759</v>
      </c>
      <c r="E208" s="23">
        <f>('Data 1day'!C208+'Data 1day'!D208)/2</f>
        <v>22.65</v>
      </c>
      <c r="F208" s="8">
        <f t="shared" si="12"/>
        <v>0.16680364864169481</v>
      </c>
      <c r="G208" s="8">
        <f>'Data 1day'!E207*4.87/LN(67.8*'Data 1day'!$H$2-5.42)</f>
        <v>2.5005555093717584</v>
      </c>
      <c r="H208" s="8">
        <f>0.6108*EXP(17.27*'Data 1day'!C208/('Data 1day'!C208+237.3))</f>
        <v>4.0056776000859209</v>
      </c>
      <c r="I208" s="8">
        <f>0.6108*EXP(17.27*'Data 1day'!D208/('Data 1day'!D208+237.3))</f>
        <v>1.8534226492057391</v>
      </c>
      <c r="J208" s="8">
        <f t="shared" si="13"/>
        <v>2.92955012464583</v>
      </c>
      <c r="K208" s="8">
        <f>(I208*'Data 1day'!F208+H208*'Data 1day'!G208)/200</f>
        <v>1.5373640017318553</v>
      </c>
      <c r="L208" s="8">
        <f>24*60/PI()*0.0082*B208*(D208*SIN('Data 1day'!$E$2)*SIN(C208)+COS('Data 1day'!$E$2)*COS(C208)*SIN(D208))</f>
        <v>3.1850200075754813</v>
      </c>
      <c r="M208" s="8">
        <f>(0.75+2/100000*'Data 1day'!$E$3)*L208</f>
        <v>2.4218892137603958</v>
      </c>
      <c r="N208" s="8">
        <f>(0.25+0.5*(1-'Data 1day'!H208/8))*L208</f>
        <v>2.388765005681611</v>
      </c>
      <c r="O208" s="8">
        <f t="shared" si="14"/>
        <v>1.8393490543748405</v>
      </c>
      <c r="P208" s="8">
        <f>4.903*(10^(-9))*(0.34-0.14*SQRT(K208))*(1.35*(N208/M208)-0.35)*(('Data 1day'!C208+273.16)^4+('Data 1day'!D208+273.16)^4)/2</f>
        <v>6.1490331978734005</v>
      </c>
      <c r="Q208" s="8">
        <f t="shared" si="15"/>
        <v>-4.3096841434985595</v>
      </c>
    </row>
    <row r="209" spans="1:17" s="39" customFormat="1" ht="38.1" customHeight="1" x14ac:dyDescent="0.3">
      <c r="A209" s="38">
        <v>43821</v>
      </c>
      <c r="B209" s="8">
        <f>1+0.033*COS(2*'Data 1day'!A208*PI()/365)</f>
        <v>1.03251226352295</v>
      </c>
      <c r="C209" s="8">
        <f>0.409*SIN(((2*PI()*'Data 1day'!A208)/365)-1.39)</f>
        <v>-0.40898468380670427</v>
      </c>
      <c r="D209" s="8">
        <f>ACOS(-TAN('Data 1day'!$E$2*PI()/180)*TAN(C209))</f>
        <v>1.4329530855438157</v>
      </c>
      <c r="E209" s="23">
        <f>('Data 1day'!C209+'Data 1day'!D209)/2</f>
        <v>22.65</v>
      </c>
      <c r="F209" s="8">
        <f t="shared" si="12"/>
        <v>0.16680364864169481</v>
      </c>
      <c r="G209" s="8">
        <f>'Data 1day'!E208*4.87/LN(67.8*'Data 1day'!$H$2-5.42)</f>
        <v>4.1675925156195976</v>
      </c>
      <c r="H209" s="8">
        <f>0.6108*EXP(17.27*'Data 1day'!C209/('Data 1day'!C209+237.3))</f>
        <v>3.891379531185216</v>
      </c>
      <c r="I209" s="8">
        <f>0.6108*EXP(17.27*'Data 1day'!D209/('Data 1day'!D209+237.3))</f>
        <v>1.913305694509122</v>
      </c>
      <c r="J209" s="8">
        <f t="shared" si="13"/>
        <v>2.902342612847169</v>
      </c>
      <c r="K209" s="8">
        <f>(I209*'Data 1day'!F209+H209*'Data 1day'!G209)/200</f>
        <v>1.6057307202553215</v>
      </c>
      <c r="L209" s="8">
        <f>24*60/PI()*0.0082*B209*(D209*SIN('Data 1day'!$E$2)*SIN(C209)+COS('Data 1day'!$E$2)*COS(C209)*SIN(D209))</f>
        <v>3.1853337937225792</v>
      </c>
      <c r="M209" s="8">
        <f>(0.75+2/100000*'Data 1day'!$E$3)*L209</f>
        <v>2.4221278167466491</v>
      </c>
      <c r="N209" s="8">
        <f>(0.25+0.5*(1-'Data 1day'!H209/8))*L209</f>
        <v>1.990833621076612</v>
      </c>
      <c r="O209" s="8">
        <f t="shared" si="14"/>
        <v>1.5329418882289914</v>
      </c>
      <c r="P209" s="8">
        <f>4.903*(10^(-9))*(0.34-0.14*SQRT(K209))*(1.35*(N209/M209)-0.35)*(('Data 1day'!C209+273.16)^4+('Data 1day'!D209+273.16)^4)/2</f>
        <v>4.6476419127401041</v>
      </c>
      <c r="Q209" s="8">
        <f t="shared" si="15"/>
        <v>-3.1147000245111127</v>
      </c>
    </row>
    <row r="210" spans="1:17" s="39" customFormat="1" ht="38.1" customHeight="1" x14ac:dyDescent="0.3">
      <c r="A210" s="38">
        <v>43822</v>
      </c>
      <c r="B210" s="8">
        <f>1+0.033*COS(2*'Data 1day'!A209*PI()/365)</f>
        <v>1.032604747966902</v>
      </c>
      <c r="C210" s="8">
        <f>0.409*SIN(((2*PI()*'Data 1day'!A209)/365)-1.39)</f>
        <v>-0.40886316078420892</v>
      </c>
      <c r="D210" s="8">
        <f>ACOS(-TAN('Data 1day'!$E$2*PI()/180)*TAN(C210))</f>
        <v>1.4329992846128408</v>
      </c>
      <c r="E210" s="23">
        <f>('Data 1day'!C210+'Data 1day'!D210)/2</f>
        <v>20.85</v>
      </c>
      <c r="F210" s="8">
        <f t="shared" si="12"/>
        <v>0.15153070826801168</v>
      </c>
      <c r="G210" s="8">
        <f>'Data 1day'!E209*4.87/LN(67.8*'Data 1day'!$H$2-5.42)</f>
        <v>3.6119135135369844</v>
      </c>
      <c r="H210" s="8">
        <f>0.6108*EXP(17.27*'Data 1day'!C210/('Data 1day'!C210+237.3))</f>
        <v>3.2248275907111101</v>
      </c>
      <c r="I210" s="8">
        <f>0.6108*EXP(17.27*'Data 1day'!D210/('Data 1day'!D210+237.3))</f>
        <v>1.8652661127239329</v>
      </c>
      <c r="J210" s="8">
        <f t="shared" si="13"/>
        <v>2.5450468517175215</v>
      </c>
      <c r="K210" s="8">
        <f>(I210*'Data 1day'!F210+H210*'Data 1day'!G210)/200</f>
        <v>2.0025503068820174</v>
      </c>
      <c r="L210" s="8">
        <f>24*60/PI()*0.0082*B210*(D210*SIN('Data 1day'!$E$2)*SIN(C210)+COS('Data 1day'!$E$2)*COS(C210)*SIN(D210))</f>
        <v>3.1851604485947727</v>
      </c>
      <c r="M210" s="8">
        <f>(0.75+2/100000*'Data 1day'!$E$3)*L210</f>
        <v>2.4219960051114651</v>
      </c>
      <c r="N210" s="8">
        <f>(0.25+0.5*(1-'Data 1day'!H210/8))*L210</f>
        <v>1.1944351682230399</v>
      </c>
      <c r="O210" s="8">
        <f t="shared" si="14"/>
        <v>0.9197150795317407</v>
      </c>
      <c r="P210" s="8">
        <f>4.903*(10^(-9))*(0.34-0.14*SQRT(K210))*(1.35*(N210/M210)-0.35)*(('Data 1day'!C210+273.16)^4+('Data 1day'!D210+273.16)^4)/2</f>
        <v>1.6436454285476982</v>
      </c>
      <c r="Q210" s="8">
        <f t="shared" si="15"/>
        <v>-0.72393034901595754</v>
      </c>
    </row>
    <row r="211" spans="1:17" s="39" customFormat="1" ht="38.1" customHeight="1" x14ac:dyDescent="0.3">
      <c r="A211" s="38">
        <v>43823</v>
      </c>
      <c r="B211" s="8">
        <f>1+0.033*COS(2*'Data 1day'!A210*PI()/365)</f>
        <v>1.0326875709203633</v>
      </c>
      <c r="C211" s="8">
        <f>0.409*SIN(((2*PI()*'Data 1day'!A210)/365)-1.39)</f>
        <v>-0.40862048278318358</v>
      </c>
      <c r="D211" s="8">
        <f>ACOS(-TAN('Data 1day'!$E$2*PI()/180)*TAN(C211))</f>
        <v>1.43309152739171</v>
      </c>
      <c r="E211" s="23">
        <f>('Data 1day'!C211+'Data 1day'!D211)/2</f>
        <v>21.35</v>
      </c>
      <c r="F211" s="8">
        <f t="shared" si="12"/>
        <v>0.15564952035685373</v>
      </c>
      <c r="G211" s="8">
        <f>'Data 1day'!E210*4.87/LN(67.8*'Data 1day'!$H$2-5.42)</f>
        <v>3.0562345114543712</v>
      </c>
      <c r="H211" s="8">
        <f>0.6108*EXP(17.27*'Data 1day'!C211/('Data 1day'!C211+237.3))</f>
        <v>3.6927819602923044</v>
      </c>
      <c r="I211" s="8">
        <f>0.6108*EXP(17.27*'Data 1day'!D211/('Data 1day'!D211+237.3))</f>
        <v>1.7163564077019398</v>
      </c>
      <c r="J211" s="8">
        <f t="shared" si="13"/>
        <v>2.7045691839971222</v>
      </c>
      <c r="K211" s="8">
        <f>(I211*'Data 1day'!F211+H211*'Data 1day'!G211)/200</f>
        <v>1.5883615688267634</v>
      </c>
      <c r="L211" s="8">
        <f>24*60/PI()*0.0082*B211*(D211*SIN('Data 1day'!$E$2)*SIN(C211)+COS('Data 1day'!$E$2)*COS(C211)*SIN(D211))</f>
        <v>3.1844996292850936</v>
      </c>
      <c r="M211" s="8">
        <f>(0.75+2/100000*'Data 1day'!$E$3)*L211</f>
        <v>2.421493518108385</v>
      </c>
      <c r="N211" s="8">
        <f>(0.25+0.5*(1-'Data 1day'!H211/8))*L211</f>
        <v>1.5922498146425468</v>
      </c>
      <c r="O211" s="8">
        <f t="shared" si="14"/>
        <v>1.2260323572747611</v>
      </c>
      <c r="P211" s="8">
        <f>4.903*(10^(-9))*(0.34-0.14*SQRT(K211))*(1.35*(N211/M211)-0.35)*(('Data 1day'!C211+273.16)^4+('Data 1day'!D211+273.16)^4)/2</f>
        <v>3.2526521006978841</v>
      </c>
      <c r="Q211" s="8">
        <f t="shared" si="15"/>
        <v>-2.0266197434231232</v>
      </c>
    </row>
    <row r="212" spans="1:17" s="39" customFormat="1" ht="38.1" customHeight="1" x14ac:dyDescent="0.3">
      <c r="A212" s="38">
        <v>43824</v>
      </c>
      <c r="B212" s="8">
        <f>1+0.033*COS(2*'Data 1day'!A211*PI()/365)</f>
        <v>1.0327607078411054</v>
      </c>
      <c r="C212" s="8">
        <f>0.409*SIN(((2*PI()*'Data 1day'!A211)/365)-1.39)</f>
        <v>-0.40825672171435723</v>
      </c>
      <c r="D212" s="8">
        <f>ACOS(-TAN('Data 1day'!$E$2*PI()/180)*TAN(C212))</f>
        <v>1.4332297557743781</v>
      </c>
      <c r="E212" s="23">
        <f>('Data 1day'!C212+'Data 1day'!D212)/2</f>
        <v>22.65</v>
      </c>
      <c r="F212" s="8">
        <f t="shared" si="12"/>
        <v>0.16680364864169481</v>
      </c>
      <c r="G212" s="8">
        <f>'Data 1day'!E211*4.87/LN(67.8*'Data 1day'!$H$2-5.42)</f>
        <v>3.334074012495678</v>
      </c>
      <c r="H212" s="8">
        <f>0.6108*EXP(17.27*'Data 1day'!C212/('Data 1day'!C212+237.3))</f>
        <v>4.0056776000859209</v>
      </c>
      <c r="I212" s="8">
        <f>0.6108*EXP(17.27*'Data 1day'!D212/('Data 1day'!D212+237.3))</f>
        <v>1.8534226492057391</v>
      </c>
      <c r="J212" s="8">
        <f t="shared" si="13"/>
        <v>2.92955012464583</v>
      </c>
      <c r="K212" s="8">
        <f>(I212*'Data 1day'!F212+H212*'Data 1day'!G212)/200</f>
        <v>1.5373640017318553</v>
      </c>
      <c r="L212" s="8">
        <f>24*60/PI()*0.0082*B212*(D212*SIN('Data 1day'!$E$2)*SIN(C212)+COS('Data 1day'!$E$2)*COS(C212)*SIN(D212))</f>
        <v>3.1833508800867625</v>
      </c>
      <c r="M212" s="8">
        <f>(0.75+2/100000*'Data 1day'!$E$3)*L212</f>
        <v>2.4206200092179739</v>
      </c>
      <c r="N212" s="8">
        <f>(0.25+0.5*(1-'Data 1day'!H212/8))*L212</f>
        <v>2.3875131600650716</v>
      </c>
      <c r="O212" s="8">
        <f t="shared" si="14"/>
        <v>1.8383851332501051</v>
      </c>
      <c r="P212" s="8">
        <f>4.903*(10^(-9))*(0.34-0.14*SQRT(K212))*(1.35*(N212/M212)-0.35)*(('Data 1day'!C212+273.16)^4+('Data 1day'!D212+273.16)^4)/2</f>
        <v>6.1490331978734005</v>
      </c>
      <c r="Q212" s="8">
        <f t="shared" si="15"/>
        <v>-4.3106480646232956</v>
      </c>
    </row>
    <row r="213" spans="1:17" s="39" customFormat="1" ht="38.1" customHeight="1" x14ac:dyDescent="0.3">
      <c r="A213" s="38">
        <v>43825</v>
      </c>
      <c r="B213" s="8">
        <f>1+0.033*COS(2*'Data 1day'!A212*PI()/365)</f>
        <v>1.0328241370570801</v>
      </c>
      <c r="C213" s="8">
        <f>0.409*SIN(((2*PI()*'Data 1day'!A212)/365)-1.39)</f>
        <v>-0.4077719853679852</v>
      </c>
      <c r="D213" s="8">
        <f>ACOS(-TAN('Data 1day'!$E$2*PI()/180)*TAN(C213))</f>
        <v>1.4334138827952414</v>
      </c>
      <c r="E213" s="23">
        <f>('Data 1day'!C213+'Data 1day'!D213)/2</f>
        <v>20.85</v>
      </c>
      <c r="F213" s="8">
        <f t="shared" si="12"/>
        <v>0.15153070826801168</v>
      </c>
      <c r="G213" s="8">
        <f>'Data 1day'!E212*4.87/LN(67.8*'Data 1day'!$H$2-5.42)</f>
        <v>4.1675925156195976</v>
      </c>
      <c r="H213" s="8">
        <f>0.6108*EXP(17.27*'Data 1day'!C213/('Data 1day'!C213+237.3))</f>
        <v>3.2248275907111101</v>
      </c>
      <c r="I213" s="8">
        <f>0.6108*EXP(17.27*'Data 1day'!D213/('Data 1day'!D213+237.3))</f>
        <v>1.8652661127239329</v>
      </c>
      <c r="J213" s="8">
        <f t="shared" si="13"/>
        <v>2.5450468517175215</v>
      </c>
      <c r="K213" s="8">
        <f>(I213*'Data 1day'!F213+H213*'Data 1day'!G213)/200</f>
        <v>2.0025503068820174</v>
      </c>
      <c r="L213" s="8">
        <f>24*60/PI()*0.0082*B213*(D213*SIN('Data 1day'!$E$2)*SIN(C213)+COS('Data 1day'!$E$2)*COS(C213)*SIN(D213))</f>
        <v>3.1817136337854643</v>
      </c>
      <c r="M213" s="8">
        <f>(0.75+2/100000*'Data 1day'!$E$3)*L213</f>
        <v>2.4193750471304671</v>
      </c>
      <c r="N213" s="8">
        <f>(0.25+0.5*(1-'Data 1day'!H213/8))*L213</f>
        <v>1.1931426126695492</v>
      </c>
      <c r="O213" s="8">
        <f t="shared" si="14"/>
        <v>0.91871981175555295</v>
      </c>
      <c r="P213" s="8">
        <f>4.903*(10^(-9))*(0.34-0.14*SQRT(K213))*(1.35*(N213/M213)-0.35)*(('Data 1day'!C213+273.16)^4+('Data 1day'!D213+273.16)^4)/2</f>
        <v>1.6436454285476978</v>
      </c>
      <c r="Q213" s="8">
        <f t="shared" si="15"/>
        <v>-0.72492561679214484</v>
      </c>
    </row>
    <row r="214" spans="1:17" s="39" customFormat="1" ht="38.1" customHeight="1" x14ac:dyDescent="0.3">
      <c r="A214" s="38">
        <v>43826</v>
      </c>
      <c r="B214" s="8">
        <f>1+0.033*COS(2*'Data 1day'!A213*PI()/365)</f>
        <v>1.032877839772842</v>
      </c>
      <c r="C214" s="8">
        <f>0.409*SIN(((2*PI()*'Data 1day'!A213)/365)-1.39)</f>
        <v>-0.40716641738190851</v>
      </c>
      <c r="D214" s="8">
        <f>ACOS(-TAN('Data 1day'!$E$2*PI()/180)*TAN(C214))</f>
        <v>1.4336437928126651</v>
      </c>
      <c r="E214" s="23">
        <f>('Data 1day'!C214+'Data 1day'!D214)/2</f>
        <v>21.35</v>
      </c>
      <c r="F214" s="8">
        <f t="shared" si="12"/>
        <v>0.15564952035685373</v>
      </c>
      <c r="G214" s="8">
        <f>'Data 1day'!E213*4.87/LN(67.8*'Data 1day'!$H$2-5.42)</f>
        <v>3.0562345114543712</v>
      </c>
      <c r="H214" s="8">
        <f>0.6108*EXP(17.27*'Data 1day'!C214/('Data 1day'!C214+237.3))</f>
        <v>3.6927819602923044</v>
      </c>
      <c r="I214" s="8">
        <f>0.6108*EXP(17.27*'Data 1day'!D214/('Data 1day'!D214+237.3))</f>
        <v>1.7163564077019398</v>
      </c>
      <c r="J214" s="8">
        <f t="shared" si="13"/>
        <v>2.7045691839971222</v>
      </c>
      <c r="K214" s="8">
        <f>(I214*'Data 1day'!F214+H214*'Data 1day'!G214)/200</f>
        <v>1.5883615688267634</v>
      </c>
      <c r="L214" s="8">
        <f>24*60/PI()*0.0082*B214*(D214*SIN('Data 1day'!$E$2)*SIN(C214)+COS('Data 1day'!$E$2)*COS(C214)*SIN(D214))</f>
        <v>3.1795872135486181</v>
      </c>
      <c r="M214" s="8">
        <f>(0.75+2/100000*'Data 1day'!$E$3)*L214</f>
        <v>2.4177581171823692</v>
      </c>
      <c r="N214" s="8">
        <f>(0.25+0.5*(1-'Data 1day'!H214/8))*L214</f>
        <v>1.589793606774309</v>
      </c>
      <c r="O214" s="8">
        <f t="shared" si="14"/>
        <v>1.224141077216218</v>
      </c>
      <c r="P214" s="8">
        <f>4.903*(10^(-9))*(0.34-0.14*SQRT(K214))*(1.35*(N214/M214)-0.35)*(('Data 1day'!C214+273.16)^4+('Data 1day'!D214+273.16)^4)/2</f>
        <v>3.2526521006978837</v>
      </c>
      <c r="Q214" s="8">
        <f t="shared" si="15"/>
        <v>-2.0285110234816655</v>
      </c>
    </row>
    <row r="215" spans="1:17" s="39" customFormat="1" ht="38.1" customHeight="1" x14ac:dyDescent="0.3">
      <c r="A215" s="38">
        <v>43827</v>
      </c>
      <c r="B215" s="8">
        <f>1+0.033*COS(2*'Data 1day'!A214*PI()/365)</f>
        <v>1.0329218000751172</v>
      </c>
      <c r="C215" s="8">
        <f>0.409*SIN(((2*PI()*'Data 1day'!A214)/365)-1.39)</f>
        <v>-0.40644019719899055</v>
      </c>
      <c r="D215" s="8">
        <f>ACOS(-TAN('Data 1day'!$E$2*PI()/180)*TAN(C215))</f>
        <v>1.4339193417524054</v>
      </c>
      <c r="E215" s="23">
        <f>('Data 1day'!C215+'Data 1day'!D215)/2</f>
        <v>22.95</v>
      </c>
      <c r="F215" s="8">
        <f t="shared" si="12"/>
        <v>0.16947132392254763</v>
      </c>
      <c r="G215" s="8">
        <f>'Data 1day'!E214*4.87/LN(67.8*'Data 1day'!$H$2-5.42)</f>
        <v>3.334074012495678</v>
      </c>
      <c r="H215" s="8">
        <f>0.6108*EXP(17.27*'Data 1day'!C215/('Data 1day'!C215+237.3))</f>
        <v>4.0056776000859209</v>
      </c>
      <c r="I215" s="8">
        <f>0.6108*EXP(17.27*'Data 1day'!D215/('Data 1day'!D215+237.3))</f>
        <v>1.9254836024660269</v>
      </c>
      <c r="J215" s="8">
        <f t="shared" si="13"/>
        <v>2.965580601275974</v>
      </c>
      <c r="K215" s="8">
        <f>(I215*'Data 1day'!F215+H215*'Data 1day'!G215)/200</f>
        <v>1.7041267670500884</v>
      </c>
      <c r="L215" s="8">
        <f>24*60/PI()*0.0082*B215*(D215*SIN('Data 1day'!$E$2)*SIN(C215)+COS('Data 1day'!$E$2)*COS(C215)*SIN(D215))</f>
        <v>3.1769708354064079</v>
      </c>
      <c r="M215" s="8">
        <f>(0.75+2/100000*'Data 1day'!$E$3)*L215</f>
        <v>2.4157686232430327</v>
      </c>
      <c r="N215" s="8">
        <f>(0.25+0.5*(1-'Data 1day'!H215/8))*L215</f>
        <v>1.7870460949161044</v>
      </c>
      <c r="O215" s="8">
        <f t="shared" si="14"/>
        <v>1.3760254930854006</v>
      </c>
      <c r="P215" s="8">
        <f>4.903*(10^(-9))*(0.34-0.14*SQRT(K215))*(1.35*(N215/M215)-0.35)*(('Data 1day'!C215+273.16)^4+('Data 1day'!D215+273.16)^4)/2</f>
        <v>3.8542334230237301</v>
      </c>
      <c r="Q215" s="8">
        <f t="shared" si="15"/>
        <v>-2.4782079299383293</v>
      </c>
    </row>
    <row r="216" spans="1:17" s="39" customFormat="1" ht="38.1" customHeight="1" x14ac:dyDescent="0.3">
      <c r="A216" s="38">
        <v>43828</v>
      </c>
      <c r="B216" s="8">
        <f>1+0.033*COS(2*'Data 1day'!A215*PI()/365)</f>
        <v>1.0329560049375197</v>
      </c>
      <c r="C216" s="8">
        <f>0.409*SIN(((2*PI()*'Data 1day'!A215)/365)-1.39)</f>
        <v>-0.40559354001394465</v>
      </c>
      <c r="D216" s="8">
        <f>ACOS(-TAN('Data 1day'!$E$2*PI()/180)*TAN(C216))</f>
        <v>1.4342403574098936</v>
      </c>
      <c r="E216" s="23">
        <f>('Data 1day'!C216+'Data 1day'!D216)/2</f>
        <v>22.5</v>
      </c>
      <c r="F216" s="8">
        <f t="shared" ref="F216:F219" si="16">(4098*0.6108*EXP((17.27*E216)/(E216+237.3)))/((E216+237.3)^2)</f>
        <v>0.16548316037309996</v>
      </c>
      <c r="G216" s="8">
        <f>'Data 1day'!E215*4.87/LN(67.8*'Data 1day'!$H$2-5.42)</f>
        <v>3.334074012495678</v>
      </c>
      <c r="H216" s="8">
        <f>0.6108*EXP(17.27*'Data 1day'!C216/('Data 1day'!C216+237.3))</f>
        <v>3.868863716528768</v>
      </c>
      <c r="I216" s="8">
        <f>0.6108*EXP(17.27*'Data 1day'!D216/('Data 1day'!D216+237.3))</f>
        <v>1.889152127641528</v>
      </c>
      <c r="J216" s="8">
        <f t="shared" ref="J216:J219" si="17">(H216+I216)/2</f>
        <v>2.8790079220851479</v>
      </c>
      <c r="K216" s="8">
        <f>(I216*'Data 1day'!F216+H216*'Data 1day'!G216)/200</f>
        <v>1.9345712727836775</v>
      </c>
      <c r="L216" s="8">
        <f>24*60/PI()*0.0082*B216*(D216*SIN('Data 1day'!$E$2)*SIN(C216)+COS('Data 1day'!$E$2)*COS(C216)*SIN(D216))</f>
        <v>3.1738636113175329</v>
      </c>
      <c r="M216" s="8">
        <f>(0.75+2/100000*'Data 1day'!$E$3)*L216</f>
        <v>2.4134058900458517</v>
      </c>
      <c r="N216" s="8">
        <f>(0.25+0.5*(1-'Data 1day'!H216/8))*L216</f>
        <v>1.1901988542440749</v>
      </c>
      <c r="O216" s="8">
        <f t="shared" ref="O216:O219" si="18">(1-0.23)*N216</f>
        <v>0.9164531177679377</v>
      </c>
      <c r="P216" s="8">
        <f>4.903*(10^(-9))*(0.34-0.14*SQRT(K216))*(1.35*(N216/M216)-0.35)*(('Data 1day'!C216+273.16)^4+('Data 1day'!D216+273.16)^4)/2</f>
        <v>1.7227785351489651</v>
      </c>
      <c r="Q216" s="8">
        <f t="shared" ref="Q216:Q219" si="19">O216-P216</f>
        <v>-0.80632541738102737</v>
      </c>
    </row>
    <row r="217" spans="1:17" s="39" customFormat="1" ht="38.1" customHeight="1" x14ac:dyDescent="0.3">
      <c r="A217" s="38">
        <v>43829</v>
      </c>
      <c r="B217" s="8">
        <f>1+0.033*COS(2*'Data 1day'!A216*PI()/365)</f>
        <v>1.0329804442244102</v>
      </c>
      <c r="C217" s="8">
        <f>0.409*SIN(((2*PI()*'Data 1day'!A216)/365)-1.39)</f>
        <v>-0.40462669670956708</v>
      </c>
      <c r="D217" s="8">
        <f>ACOS(-TAN('Data 1day'!$E$2*PI()/180)*TAN(C217))</f>
        <v>1.4346066398100958</v>
      </c>
      <c r="E217" s="23">
        <f>('Data 1day'!C217+'Data 1day'!D217)/2</f>
        <v>22.65</v>
      </c>
      <c r="F217" s="8">
        <f t="shared" si="16"/>
        <v>0.16680364864169481</v>
      </c>
      <c r="G217" s="8">
        <f>'Data 1day'!E216*4.87/LN(67.8*'Data 1day'!$H$2-5.42)</f>
        <v>3.6119135135369844</v>
      </c>
      <c r="H217" s="8">
        <f>0.6108*EXP(17.27*'Data 1day'!C217/('Data 1day'!C217+237.3))</f>
        <v>3.9140092986798436</v>
      </c>
      <c r="I217" s="8">
        <f>0.6108*EXP(17.27*'Data 1day'!D217/('Data 1day'!D217+237.3))</f>
        <v>1.9011953088739362</v>
      </c>
      <c r="J217" s="8">
        <f t="shared" si="17"/>
        <v>2.9076023037768897</v>
      </c>
      <c r="K217" s="8">
        <f>(I217*'Data 1day'!F217+H217*'Data 1day'!G217)/200</f>
        <v>1.7230508809220317</v>
      </c>
      <c r="L217" s="8">
        <f>24*60/PI()*0.0082*B217*(D217*SIN('Data 1day'!$E$2)*SIN(C217)+COS('Data 1day'!$E$2)*COS(C217)*SIN(D217))</f>
        <v>3.1702645528107767</v>
      </c>
      <c r="M217" s="8">
        <f>(0.75+2/100000*'Data 1day'!$E$3)*L217</f>
        <v>2.4106691659573145</v>
      </c>
      <c r="N217" s="8">
        <f>(0.25+0.5*(1-'Data 1day'!H217/8))*L217</f>
        <v>1.783273810956062</v>
      </c>
      <c r="O217" s="8">
        <f t="shared" si="18"/>
        <v>1.3731208344361678</v>
      </c>
      <c r="P217" s="8">
        <f>4.903*(10^(-9))*(0.34-0.14*SQRT(K217))*(1.35*(N217/M217)-0.35)*(('Data 1day'!C217+273.16)^4+('Data 1day'!D217+273.16)^4)/2</f>
        <v>3.8136395854669649</v>
      </c>
      <c r="Q217" s="8">
        <f t="shared" si="19"/>
        <v>-2.4405187510307971</v>
      </c>
    </row>
    <row r="218" spans="1:17" s="39" customFormat="1" ht="38.1" customHeight="1" x14ac:dyDescent="0.3">
      <c r="A218" s="38">
        <v>43830</v>
      </c>
      <c r="B218" s="8">
        <f>1+0.033*COS(2*'Data 1day'!A217*PI()/365)</f>
        <v>1.0329951106939008</v>
      </c>
      <c r="C218" s="8">
        <f>0.409*SIN(((2*PI()*'Data 1day'!A217)/365)-1.39)</f>
        <v>-0.40353995378239521</v>
      </c>
      <c r="D218" s="8">
        <f>ACOS(-TAN('Data 1day'!$E$2*PI()/180)*TAN(C218))</f>
        <v>1.4350179616234311</v>
      </c>
      <c r="E218" s="23">
        <f>('Data 1day'!C218+'Data 1day'!D218)/2</f>
        <v>22.65</v>
      </c>
      <c r="F218" s="8">
        <f t="shared" si="16"/>
        <v>0.16680364864169481</v>
      </c>
      <c r="G218" s="8">
        <f>'Data 1day'!E217*4.87/LN(67.8*'Data 1day'!$H$2-5.42)</f>
        <v>4.1675925156195976</v>
      </c>
      <c r="H218" s="8">
        <f>0.6108*EXP(17.27*'Data 1day'!C218/('Data 1day'!C218+237.3))</f>
        <v>4.0056776000859209</v>
      </c>
      <c r="I218" s="8">
        <f>0.6108*EXP(17.27*'Data 1day'!D218/('Data 1day'!D218+237.3))</f>
        <v>1.8534226492057391</v>
      </c>
      <c r="J218" s="8">
        <f t="shared" si="17"/>
        <v>2.92955012464583</v>
      </c>
      <c r="K218" s="8">
        <f>(I218*'Data 1day'!F218+H218*'Data 1day'!G218)/200</f>
        <v>1.5373640017318553</v>
      </c>
      <c r="L218" s="8">
        <f>24*60/PI()*0.0082*B218*(D218*SIN('Data 1day'!$E$2)*SIN(C218)+COS('Data 1day'!$E$2)*COS(C218)*SIN(D218))</f>
        <v>3.1661725751917267</v>
      </c>
      <c r="M218" s="8">
        <f>(0.75+2/100000*'Data 1day'!$E$3)*L218</f>
        <v>2.4075576261757887</v>
      </c>
      <c r="N218" s="8">
        <f>(0.25+0.5*(1-'Data 1day'!H218/8))*L218</f>
        <v>2.374629431393795</v>
      </c>
      <c r="O218" s="8">
        <f t="shared" si="18"/>
        <v>1.8284646621732221</v>
      </c>
      <c r="P218" s="8">
        <f>4.903*(10^(-9))*(0.34-0.14*SQRT(K218))*(1.35*(N218/M218)-0.35)*(('Data 1day'!C218+273.16)^4+('Data 1day'!D218+273.16)^4)/2</f>
        <v>6.1490331978734005</v>
      </c>
      <c r="Q218" s="8">
        <f t="shared" si="19"/>
        <v>-4.3205685357001782</v>
      </c>
    </row>
    <row r="219" spans="1:17" s="39" customFormat="1" ht="38.1" customHeight="1" x14ac:dyDescent="0.3">
      <c r="A219" s="38">
        <v>43831</v>
      </c>
      <c r="B219" s="8">
        <f>1+0.033*COS(2*'Data 1day'!A218*PI()/365)</f>
        <v>1.0329999999999999</v>
      </c>
      <c r="C219" s="8">
        <f>0.409*SIN(((2*PI()*'Data 1day'!A218)/365)-1.39)</f>
        <v>-0.40233363325781202</v>
      </c>
      <c r="D219" s="8">
        <f>ACOS(-TAN('Data 1day'!$E$2*PI()/180)*TAN(C219))</f>
        <v>1.4354740686359997</v>
      </c>
      <c r="E219" s="23">
        <f>('Data 1day'!C219+'Data 1day'!D219)/2</f>
        <v>21.35</v>
      </c>
      <c r="F219" s="8">
        <f t="shared" si="16"/>
        <v>0.15564952035685373</v>
      </c>
      <c r="G219" s="8">
        <f>'Data 1day'!E218*4.87/LN(67.8*'Data 1day'!$H$2-5.42)</f>
        <v>4.1675925156195976</v>
      </c>
      <c r="H219" s="8">
        <f>0.6108*EXP(17.27*'Data 1day'!C219/('Data 1day'!C219+237.3))</f>
        <v>3.6927819602923044</v>
      </c>
      <c r="I219" s="8">
        <f>0.6108*EXP(17.27*'Data 1day'!D219/('Data 1day'!D219+237.3))</f>
        <v>1.7163564077019398</v>
      </c>
      <c r="J219" s="8">
        <f t="shared" si="17"/>
        <v>2.7045691839971222</v>
      </c>
      <c r="K219" s="8">
        <f>(I219*'Data 1day'!F219+H219*'Data 1day'!G219)/200</f>
        <v>1.5883615688267634</v>
      </c>
      <c r="L219" s="8">
        <f>24*60/PI()*0.0082*B219*(D219*SIN('Data 1day'!$E$2)*SIN(C219)+COS('Data 1day'!$E$2)*COS(C219)*SIN(D219))</f>
        <v>3.1615865023022236</v>
      </c>
      <c r="M219" s="8">
        <f>(0.75+2/100000*'Data 1day'!$E$3)*L219</f>
        <v>2.4040703763506106</v>
      </c>
      <c r="N219" s="8">
        <f>(0.25+0.5*(1-'Data 1day'!H219/8))*L219</f>
        <v>1.5807932511511118</v>
      </c>
      <c r="O219" s="8">
        <f t="shared" si="18"/>
        <v>1.217210803386356</v>
      </c>
      <c r="P219" s="8">
        <f>4.903*(10^(-9))*(0.34-0.14*SQRT(K219))*(1.35*(N219/M219)-0.35)*(('Data 1day'!C219+273.16)^4+('Data 1day'!D219+273.16)^4)/2</f>
        <v>3.2526521006978841</v>
      </c>
      <c r="Q219" s="8">
        <f t="shared" si="19"/>
        <v>-2.0354412973115279</v>
      </c>
    </row>
    <row r="220" spans="1:17" x14ac:dyDescent="0.3">
      <c r="A220" s="37">
        <v>43832</v>
      </c>
      <c r="B220" s="8">
        <f>1+0.033*COS(2*'Data 1day'!A219*PI()/365)</f>
        <v>1.0329951106939008</v>
      </c>
      <c r="C220" s="8">
        <f>0.409*SIN(((2*PI()*'Data 1day'!A219)/365)-1.39)</f>
        <v>-0.40100809259462372</v>
      </c>
      <c r="D220" s="8">
        <f>ACOS(-TAN('Data 1day'!$E$2*PI()/180)*TAN(C220))</f>
        <v>1.4359746802721576</v>
      </c>
      <c r="E220" s="23">
        <f>('Data 1day'!C220+'Data 1day'!D220)/2</f>
        <v>22.5</v>
      </c>
      <c r="F220" s="8">
        <f>(4098*0.6108*EXP((17.27*E220)/(E220+237.3)))/((E220+237.3)^2)</f>
        <v>0.16548316037309996</v>
      </c>
      <c r="G220" s="8">
        <f>'Data 1day'!E219*4.87/LN(67.8*'Data 1day'!$H$2-5.42)</f>
        <v>3.334074012495678</v>
      </c>
      <c r="H220" s="8">
        <f>0.6108*EXP(17.27*'Data 1day'!C220/('Data 1day'!C220+237.3))</f>
        <v>3.7799303639952631</v>
      </c>
      <c r="I220" s="8">
        <f>0.6108*EXP(17.27*'Data 1day'!D220/('Data 1day'!D220+237.3))</f>
        <v>1.9377293518704448</v>
      </c>
      <c r="J220" s="8">
        <f>(H220+I220)/2</f>
        <v>2.8588298579328537</v>
      </c>
      <c r="K220" s="8">
        <f>(I220*'Data 1day'!F220+H220*'Data 1day'!G220)/200</f>
        <v>1.8261718044011399</v>
      </c>
      <c r="L220" s="8">
        <f>24*60/PI()*0.0082*B220*(D220*SIN('Data 1day'!$E$2)*SIN(C220)+COS('Data 1day'!$E$2)*COS(C220)*SIN(D220))</f>
        <v>3.156505071818458</v>
      </c>
      <c r="M220" s="8">
        <f>(0.75+2/100000*'Data 1day'!$E$3)*L220</f>
        <v>2.4002064566107553</v>
      </c>
      <c r="N220" s="8">
        <f>(0.25+0.5*(1-'Data 1day'!H220/8))*L220</f>
        <v>1.9728156698865362</v>
      </c>
      <c r="O220" s="8">
        <f>(1-0.23)*N220</f>
        <v>1.519068065812633</v>
      </c>
      <c r="P220" s="8">
        <f>4.903*(10^(-9))*(0.34-0.14*SQRT(K220))*(1.35*(N220/M220)-0.35)*(('Data 1day'!C220+273.16)^4+('Data 1day'!D220+273.16)^4)/2</f>
        <v>4.3008561542801518</v>
      </c>
      <c r="Q220" s="8">
        <f>O220-P220</f>
        <v>-2.7817880884675188</v>
      </c>
    </row>
    <row r="221" spans="1:17" x14ac:dyDescent="0.3">
      <c r="A221" s="37">
        <v>43833</v>
      </c>
      <c r="B221" s="8">
        <f>1+0.033*COS(2*'Data 1day'!A220*PI()/365)</f>
        <v>1.0329804442244102</v>
      </c>
      <c r="C221" s="8">
        <f>0.409*SIN(((2*PI()*'Data 1day'!A220)/365)-1.39)</f>
        <v>-0.39956372457913614</v>
      </c>
      <c r="D221" s="8">
        <f>ACOS(-TAN('Data 1day'!$E$2*PI()/180)*TAN(C221))</f>
        <v>1.4365194901672751</v>
      </c>
      <c r="E221" s="23">
        <f>('Data 1day'!C220+'Data 1day'!D220)/2</f>
        <v>22.5</v>
      </c>
      <c r="F221" s="8">
        <f t="shared" ref="F221:F284" si="20">(4098*0.6108*EXP((17.27*E221)/(E221+237.3)))/((E221+237.3)^2)</f>
        <v>0.16548316037309996</v>
      </c>
      <c r="G221" s="8">
        <f>'Data 1day'!E220*4.87/LN(67.8*'Data 1day'!$H$2-5.42)</f>
        <v>5.5567900208261287</v>
      </c>
      <c r="H221" s="8">
        <f>0.6108*EXP(17.27*'Data 1day'!C221/('Data 1day'!C221+237.3))</f>
        <v>4.0056776000859209</v>
      </c>
      <c r="I221" s="8">
        <f>0.6108*EXP(17.27*'Data 1day'!D221/('Data 1day'!D221+237.3))</f>
        <v>2.0639892026604851</v>
      </c>
      <c r="J221" s="8">
        <f t="shared" ref="J221:J284" si="21">(H221+I221)/2</f>
        <v>3.034833401373203</v>
      </c>
      <c r="K221" s="8">
        <f>(I221*'Data 1day'!F221+H221*'Data 1day'!G221)/200</f>
        <v>1.889546261191664</v>
      </c>
      <c r="L221" s="8">
        <f>24*60/PI()*0.0082*B221*(D221*SIN('Data 1day'!$E$2)*SIN(C221)+COS('Data 1day'!$E$2)*COS(C221)*SIN(D221))</f>
        <v>3.1509269410719893</v>
      </c>
      <c r="M221" s="8">
        <f>(0.75+2/100000*'Data 1day'!$E$3)*L221</f>
        <v>2.3959648459911405</v>
      </c>
      <c r="N221" s="8">
        <f>(0.25+0.5*(1-'Data 1day'!H221/8))*L221</f>
        <v>1.9693293381699934</v>
      </c>
      <c r="O221" s="8">
        <f t="shared" ref="O221:O228" si="22">(1-0.23)*N221</f>
        <v>1.5163835903908951</v>
      </c>
      <c r="P221" s="8">
        <f>4.903*(10^(-9))*(0.34-0.14*SQRT(K221))*(1.35*(N221/M221)-0.35)*(('Data 1day'!C221+273.16)^4+('Data 1day'!D221+273.16)^4)/2</f>
        <v>4.2651956490531884</v>
      </c>
      <c r="Q221" s="8">
        <f t="shared" ref="Q221:Q229" si="23">O221-P221</f>
        <v>-2.7488120586622933</v>
      </c>
    </row>
    <row r="222" spans="1:17" x14ac:dyDescent="0.3">
      <c r="A222" s="37">
        <v>43834</v>
      </c>
      <c r="B222" s="8">
        <f>1+0.033*COS(2*'Data 1day'!A221*PI()/365)</f>
        <v>1.0329560049375197</v>
      </c>
      <c r="C222" s="8">
        <f>0.409*SIN(((2*PI()*'Data 1day'!A221)/365)-1.39)</f>
        <v>-0.39800095720876433</v>
      </c>
      <c r="D222" s="8">
        <f>ACOS(-TAN('Data 1day'!$E$2*PI()/180)*TAN(C222))</f>
        <v>1.4371081667883214</v>
      </c>
      <c r="E222" s="23">
        <f>('Data 1day'!C221+'Data 1day'!D221)/2</f>
        <v>23.5</v>
      </c>
      <c r="F222" s="8">
        <f t="shared" si="20"/>
        <v>0.17445562008621768</v>
      </c>
      <c r="G222" s="8">
        <f>'Data 1day'!E221*4.87/LN(67.8*'Data 1day'!$H$2-5.42)</f>
        <v>3.8897530145782908</v>
      </c>
      <c r="H222" s="8">
        <f>0.6108*EXP(17.27*'Data 1day'!C222/('Data 1day'!C222+237.3))</f>
        <v>4.0056776000859209</v>
      </c>
      <c r="I222" s="8">
        <f>0.6108*EXP(17.27*'Data 1day'!D222/('Data 1day'!D222+237.3))</f>
        <v>1.9377293518704448</v>
      </c>
      <c r="J222" s="8">
        <f t="shared" si="21"/>
        <v>2.9717034759781829</v>
      </c>
      <c r="K222" s="8">
        <f>(I222*'Data 1day'!F222+H222*'Data 1day'!G222)/200</f>
        <v>1.9522089714014483</v>
      </c>
      <c r="L222" s="8">
        <f>24*60/PI()*0.0082*B222*(D222*SIN('Data 1day'!$E$2)*SIN(C222)+COS('Data 1day'!$E$2)*COS(C222)*SIN(D222))</f>
        <v>3.1448506933764326</v>
      </c>
      <c r="M222" s="8">
        <f>(0.75+2/100000*'Data 1day'!$E$3)*L222</f>
        <v>2.3913444672434392</v>
      </c>
      <c r="N222" s="8">
        <f>(0.25+0.5*(1-'Data 1day'!H222/8))*L222</f>
        <v>1.9655316833602705</v>
      </c>
      <c r="O222" s="8">
        <f t="shared" si="22"/>
        <v>1.5134593961874083</v>
      </c>
      <c r="P222" s="8">
        <f>4.903*(10^(-9))*(0.34-0.14*SQRT(K222))*(1.35*(N222/M222)-0.35)*(('Data 1day'!C222+273.16)^4+('Data 1day'!D222+273.16)^4)/2</f>
        <v>4.1472985249296102</v>
      </c>
      <c r="Q222" s="8">
        <f t="shared" si="23"/>
        <v>-2.6338391287422018</v>
      </c>
    </row>
    <row r="223" spans="1:17" x14ac:dyDescent="0.3">
      <c r="A223" s="37">
        <v>43835</v>
      </c>
      <c r="B223" s="8">
        <f>1+0.033*COS(2*'Data 1day'!A222*PI()/365)</f>
        <v>1.0329218000751172</v>
      </c>
      <c r="C223" s="8">
        <f>0.409*SIN(((2*PI()*'Data 1day'!A222)/365)-1.39)</f>
        <v>-0.39632025356520739</v>
      </c>
      <c r="D223" s="8">
        <f>ACOS(-TAN('Data 1day'!$E$2*PI()/180)*TAN(C223))</f>
        <v>1.437740354099748</v>
      </c>
      <c r="E223" s="23">
        <f>('Data 1day'!C222+'Data 1day'!D222)/2</f>
        <v>23</v>
      </c>
      <c r="F223" s="8">
        <f t="shared" si="20"/>
        <v>0.16991941796793741</v>
      </c>
      <c r="G223" s="8">
        <f>'Data 1day'!E222*4.87/LN(67.8*'Data 1day'!$H$2-5.42)</f>
        <v>2.7783950104130644</v>
      </c>
      <c r="H223" s="8">
        <f>0.6108*EXP(17.27*'Data 1day'!C223/('Data 1day'!C223+237.3))</f>
        <v>3.7799303639952631</v>
      </c>
      <c r="I223" s="8">
        <f>0.6108*EXP(17.27*'Data 1day'!D223/('Data 1day'!D223+237.3))</f>
        <v>1.8182866804855506</v>
      </c>
      <c r="J223" s="8">
        <f t="shared" si="21"/>
        <v>2.7991085222404068</v>
      </c>
      <c r="K223" s="8">
        <f>(I223*'Data 1day'!F223+H223*'Data 1day'!G223)/200</f>
        <v>1.728996218652965</v>
      </c>
      <c r="L223" s="8">
        <f>24*60/PI()*0.0082*B223*(D223*SIN('Data 1day'!$E$2)*SIN(C223)+COS('Data 1day'!$E$2)*COS(C223)*SIN(D223))</f>
        <v>3.1382748448410491</v>
      </c>
      <c r="M223" s="8">
        <f>(0.75+2/100000*'Data 1day'!$E$3)*L223</f>
        <v>2.3863441920171335</v>
      </c>
      <c r="N223" s="8">
        <f>(0.25+0.5*(1-'Data 1day'!H223/8))*L223</f>
        <v>1.9614217780256558</v>
      </c>
      <c r="O223" s="8">
        <f t="shared" si="22"/>
        <v>1.510294769079755</v>
      </c>
      <c r="P223" s="8">
        <f>4.903*(10^(-9))*(0.34-0.14*SQRT(K223))*(1.35*(N223/M223)-0.35)*(('Data 1day'!C223+273.16)^4+('Data 1day'!D223+273.16)^4)/2</f>
        <v>4.4181458412392622</v>
      </c>
      <c r="Q223" s="8">
        <f t="shared" si="23"/>
        <v>-2.9078510721595072</v>
      </c>
    </row>
    <row r="224" spans="1:17" x14ac:dyDescent="0.3">
      <c r="A224" s="37">
        <v>43836</v>
      </c>
      <c r="B224" s="8">
        <f>1+0.033*COS(2*'Data 1day'!A223*PI()/365)</f>
        <v>1.032877839772842</v>
      </c>
      <c r="C224" s="8">
        <f>0.409*SIN(((2*PI()*'Data 1day'!A223)/365)-1.39)</f>
        <v>-0.3945221116772275</v>
      </c>
      <c r="D224" s="8">
        <f>ACOS(-TAN('Data 1day'!$E$2*PI()/180)*TAN(C224))</f>
        <v>1.4384156722719883</v>
      </c>
      <c r="E224" s="23">
        <f>('Data 1day'!C223+'Data 1day'!D223)/2</f>
        <v>22</v>
      </c>
      <c r="F224" s="8">
        <f t="shared" si="20"/>
        <v>0.16114508692644333</v>
      </c>
      <c r="G224" s="8">
        <f>'Data 1day'!E223*4.87/LN(67.8*'Data 1day'!$H$2-5.42)</f>
        <v>2.7783950104130644</v>
      </c>
      <c r="H224" s="8">
        <f>0.6108*EXP(17.27*'Data 1day'!C224/('Data 1day'!C224+237.3))</f>
        <v>3.5653401758108458</v>
      </c>
      <c r="I224" s="8">
        <f>0.6108*EXP(17.27*'Data 1day'!D224/('Data 1day'!D224+237.3))</f>
        <v>1.8182866804855506</v>
      </c>
      <c r="J224" s="8">
        <f t="shared" si="21"/>
        <v>2.6918134281481985</v>
      </c>
      <c r="K224" s="8">
        <f>(I224*'Data 1day'!F224+H224*'Data 1day'!G224)/200</f>
        <v>1.4382457118015817</v>
      </c>
      <c r="L224" s="8">
        <f>24*60/PI()*0.0082*B224*(D224*SIN('Data 1day'!$E$2)*SIN(C224)+COS('Data 1day'!$E$2)*COS(C224)*SIN(D224))</f>
        <v>3.1311978516511454</v>
      </c>
      <c r="M224" s="8">
        <f>(0.75+2/100000*'Data 1day'!$E$3)*L224</f>
        <v>2.3809628463955308</v>
      </c>
      <c r="N224" s="8">
        <f>(0.25+0.5*(1-'Data 1day'!H224/8))*L224</f>
        <v>1.9569986572819658</v>
      </c>
      <c r="O224" s="8">
        <f t="shared" si="22"/>
        <v>1.5068889661071136</v>
      </c>
      <c r="P224" s="8">
        <f>4.903*(10^(-9))*(0.34-0.14*SQRT(K224))*(1.35*(N224/M224)-0.35)*(('Data 1day'!C224+273.16)^4+('Data 1day'!D224+273.16)^4)/2</f>
        <v>4.8420919069034358</v>
      </c>
      <c r="Q224" s="8">
        <f t="shared" si="23"/>
        <v>-3.3352029407963224</v>
      </c>
    </row>
    <row r="225" spans="1:17" x14ac:dyDescent="0.3">
      <c r="A225" s="37">
        <v>43837</v>
      </c>
      <c r="B225" s="8">
        <f>1+0.033*COS(2*'Data 1day'!A224*PI()/365)</f>
        <v>1.0328241370570801</v>
      </c>
      <c r="C225" s="8">
        <f>0.409*SIN(((2*PI()*'Data 1day'!A224)/365)-1.39)</f>
        <v>-0.39260706437307313</v>
      </c>
      <c r="D225" s="8">
        <f>ACOS(-TAN('Data 1day'!$E$2*PI()/180)*TAN(C225))</f>
        <v>1.4391337184297412</v>
      </c>
      <c r="E225" s="23">
        <f>('Data 1day'!C224+'Data 1day'!D224)/2</f>
        <v>21.5</v>
      </c>
      <c r="F225" s="8">
        <f t="shared" si="20"/>
        <v>0.15690345906391895</v>
      </c>
      <c r="G225" s="8">
        <f>'Data 1day'!E224*4.87/LN(67.8*'Data 1day'!$H$2-5.42)</f>
        <v>3.6119135135369844</v>
      </c>
      <c r="H225" s="8">
        <f>0.6108*EXP(17.27*'Data 1day'!C225/('Data 1day'!C225+237.3))</f>
        <v>3.7799303639952631</v>
      </c>
      <c r="I225" s="8">
        <f>0.6108*EXP(17.27*'Data 1day'!D225/('Data 1day'!D225+237.3))</f>
        <v>2.0639892026604851</v>
      </c>
      <c r="J225" s="8">
        <f t="shared" si="21"/>
        <v>2.9219597833278739</v>
      </c>
      <c r="K225" s="8">
        <f>(I225*'Data 1day'!F225+H225*'Data 1day'!G225)/200</f>
        <v>1.8840976782093366</v>
      </c>
      <c r="L225" s="8">
        <f>24*60/PI()*0.0082*B225*(D225*SIN('Data 1day'!$E$2)*SIN(C225)+COS('Data 1day'!$E$2)*COS(C225)*SIN(D225))</f>
        <v>3.1236181177937823</v>
      </c>
      <c r="M225" s="8">
        <f>(0.75+2/100000*'Data 1day'!$E$3)*L225</f>
        <v>2.3751992167703921</v>
      </c>
      <c r="N225" s="8">
        <f>(0.25+0.5*(1-'Data 1day'!H225/8))*L225</f>
        <v>1.5618090588968911</v>
      </c>
      <c r="O225" s="8">
        <f t="shared" si="22"/>
        <v>1.2025929753506062</v>
      </c>
      <c r="P225" s="8">
        <f>4.903*(10^(-9))*(0.34-0.14*SQRT(K225))*(1.35*(N225/M225)-0.35)*(('Data 1day'!C225+273.16)^4+('Data 1day'!D225+273.16)^4)/2</f>
        <v>3.0033940061372753</v>
      </c>
      <c r="Q225" s="8">
        <f t="shared" si="23"/>
        <v>-1.8008010307866691</v>
      </c>
    </row>
    <row r="226" spans="1:17" x14ac:dyDescent="0.3">
      <c r="A226" s="37">
        <v>43838</v>
      </c>
      <c r="B226" s="8">
        <f>1+0.033*COS(2*'Data 1day'!A225*PI()/365)</f>
        <v>1.0327607078411054</v>
      </c>
      <c r="C226" s="8">
        <f>0.409*SIN(((2*PI()*'Data 1day'!A225)/365)-1.39)</f>
        <v>-0.39057567912259061</v>
      </c>
      <c r="D226" s="8">
        <f>ACOS(-TAN('Data 1day'!$E$2*PI()/180)*TAN(C226))</f>
        <v>1.4398940674370924</v>
      </c>
      <c r="E226" s="23">
        <f>('Data 1day'!C225+'Data 1day'!D225)/2</f>
        <v>23</v>
      </c>
      <c r="F226" s="8">
        <f t="shared" si="20"/>
        <v>0.16991941796793741</v>
      </c>
      <c r="G226" s="8">
        <f>'Data 1day'!E225*4.87/LN(67.8*'Data 1day'!$H$2-5.42)</f>
        <v>3.6119135135369844</v>
      </c>
      <c r="H226" s="8">
        <f>0.6108*EXP(17.27*'Data 1day'!C226/('Data 1day'!C226+237.3))</f>
        <v>4.0056776000859209</v>
      </c>
      <c r="I226" s="8">
        <f>0.6108*EXP(17.27*'Data 1day'!D225/('Data 1day'!D225+237.3))</f>
        <v>2.0639892026604851</v>
      </c>
      <c r="J226" s="8">
        <f t="shared" si="21"/>
        <v>3.034833401373203</v>
      </c>
      <c r="K226" s="8">
        <f>(I226*'Data 1day'!F226+H226*'Data 1day'!G226)/200</f>
        <v>1.9095746491920937</v>
      </c>
      <c r="L226" s="8">
        <f>24*60/PI()*0.0082*B226*(D226*SIN('Data 1day'!$E$2)*SIN(C226)+COS('Data 1day'!$E$2)*COS(C226)*SIN(D226))</f>
        <v>3.1155340032061698</v>
      </c>
      <c r="M226" s="8">
        <f>(0.75+2/100000*'Data 1day'!$E$3)*L226</f>
        <v>2.3690520560379715</v>
      </c>
      <c r="N226" s="8">
        <f>(0.25+0.5*(1-'Data 1day'!H226/8))*L226</f>
        <v>1.9472087520038561</v>
      </c>
      <c r="O226" s="8">
        <f t="shared" si="22"/>
        <v>1.4993507390429692</v>
      </c>
      <c r="P226" s="8">
        <f>4.903*(10^(-9))*(0.34-0.14*SQRT(K226))*(1.35*(N226/M226)-0.35)*(('Data 1day'!C226+273.16)^4+('Data 1day'!D226+273.16)^4)/2</f>
        <v>4.2628728614354277</v>
      </c>
      <c r="Q226" s="8">
        <f t="shared" si="23"/>
        <v>-2.7635221223924584</v>
      </c>
    </row>
    <row r="227" spans="1:17" x14ac:dyDescent="0.3">
      <c r="A227" s="37">
        <v>43839</v>
      </c>
      <c r="B227" s="8">
        <f>1+0.033*COS(2*'Data 1day'!A226*PI()/365)</f>
        <v>1.0326875709203633</v>
      </c>
      <c r="C227" s="8">
        <f>0.409*SIN(((2*PI()*'Data 1day'!A226)/365)-1.39)</f>
        <v>-0.38842855786907049</v>
      </c>
      <c r="D227" s="8">
        <f>ACOS(-TAN('Data 1day'!$E$2*PI()/180)*TAN(C227))</f>
        <v>1.4406962727164168</v>
      </c>
      <c r="E227" s="23">
        <f>('Data 1day'!C226+'Data 1day'!D226)/2</f>
        <v>24</v>
      </c>
      <c r="F227" s="8">
        <f t="shared" si="20"/>
        <v>0.17909354902640176</v>
      </c>
      <c r="G227" s="8">
        <f>'Data 1day'!E226*4.87/LN(67.8*'Data 1day'!$H$2-5.42)</f>
        <v>3.8897530145782908</v>
      </c>
      <c r="H227" s="8">
        <f>0.6108*EXP(17.27*'Data 1day'!C227/('Data 1day'!C227+237.3))</f>
        <v>4.2430650587590133</v>
      </c>
      <c r="I227" s="8">
        <f>0.6108*EXP(17.27*'Data 1day'!D226/('Data 1day'!D226+237.3))</f>
        <v>2.1973933238855259</v>
      </c>
      <c r="J227" s="8">
        <f t="shared" si="21"/>
        <v>3.2202291913222698</v>
      </c>
      <c r="K227" s="8">
        <f>(I227*'Data 1day'!F226+H227*'Data 1day'!G226)/200</f>
        <v>2.0276193271993845</v>
      </c>
      <c r="L227" s="8">
        <f>24*60/PI()*0.0082*B227*(D227*SIN('Data 1day'!$E$2)*SIN(C227)+COS('Data 1day'!$E$2)*COS(C227)*SIN(D227))</f>
        <v>3.1069438323229255</v>
      </c>
      <c r="M227" s="8">
        <f>(0.75+2/100000*'Data 1day'!$E$3)*L227</f>
        <v>2.3625200900983523</v>
      </c>
      <c r="N227" s="8">
        <f>(0.25+0.5*(1-'Data 1day'!H227/8))*L227</f>
        <v>1.9418398952018285</v>
      </c>
      <c r="O227" s="8">
        <f t="shared" si="22"/>
        <v>1.495216719305408</v>
      </c>
      <c r="P227" s="8">
        <f>4.903*(10^(-9))*(0.34-0.14*SQRT(K227))*(1.35*(N227/M227)-0.35)*(('Data 1day'!C227+273.16)^4+('Data 1day'!D227+273.16)^4)/2</f>
        <v>4.1205750672179908</v>
      </c>
      <c r="Q227" s="8">
        <f t="shared" si="23"/>
        <v>-2.6253583479125826</v>
      </c>
    </row>
    <row r="228" spans="1:17" x14ac:dyDescent="0.3">
      <c r="A228" s="37">
        <v>43840</v>
      </c>
      <c r="B228" s="8">
        <f>1+0.033*COS(2*'Data 1day'!A227*PI()/365)</f>
        <v>1.032604747966902</v>
      </c>
      <c r="C228" s="8">
        <f>0.409*SIN(((2*PI()*'Data 1day'!A227)/365)-1.39)</f>
        <v>-0.38616633685087898</v>
      </c>
      <c r="D228" s="8">
        <f>ACOS(-TAN('Data 1day'!$E$2*PI()/180)*TAN(C228))</f>
        <v>1.4415398670979154</v>
      </c>
      <c r="E228" s="23">
        <f>('Data 1day'!C227+'Data 1day'!D227)/2</f>
        <v>24.5</v>
      </c>
      <c r="F228" s="8">
        <f t="shared" si="20"/>
        <v>0.18383500912050899</v>
      </c>
      <c r="G228" s="8">
        <f>'Data 1day'!E227*4.87/LN(67.8*'Data 1day'!$H$2-5.42)</f>
        <v>3.6119135135369844</v>
      </c>
      <c r="H228" s="8">
        <f>0.6108*EXP(17.27*'Data 1day'!C227/('Data 1day'!C227+237.3))</f>
        <v>4.2430650587590133</v>
      </c>
      <c r="I228" s="8">
        <f>0.6108*EXP(17.27*'Data 1day'!D227/('Data 1day'!D227+237.3))</f>
        <v>2.1973933238855259</v>
      </c>
      <c r="J228" s="8">
        <f t="shared" si="21"/>
        <v>3.2202291913222698</v>
      </c>
      <c r="K228" s="8">
        <f>(I228*'Data 1day'!F227+H228*'Data 1day'!G227)/200</f>
        <v>1.9419994180791442</v>
      </c>
      <c r="L228" s="8">
        <f>24*60/PI()*0.0082*B228*(D228*SIN('Data 1day'!$E$2)*SIN(C228)+COS('Data 1day'!$E$2)*COS(C228)*SIN(D228))</f>
        <v>3.0978459029973795</v>
      </c>
      <c r="M228" s="8">
        <f>(0.75+2/100000*'Data 1day'!$E$3)*L228</f>
        <v>2.3556020246392073</v>
      </c>
      <c r="N228" s="8">
        <f>(0.25+0.5*(1-'Data 1day'!H228/8))*L228</f>
        <v>1.5489229514986897</v>
      </c>
      <c r="O228" s="8">
        <f t="shared" si="22"/>
        <v>1.1926706726539911</v>
      </c>
      <c r="P228" s="8">
        <f>4.903*(10^(-9))*(0.34-0.14*SQRT(K228))*(1.35*(N228/M228)-0.35)*(('Data 1day'!C228+273.16)^4+('Data 1day'!D228+273.16)^4)/2</f>
        <v>2.9648304486717478</v>
      </c>
      <c r="Q228" s="8">
        <f t="shared" si="23"/>
        <v>-1.7721597760177568</v>
      </c>
    </row>
    <row r="229" spans="1:17" x14ac:dyDescent="0.3">
      <c r="A229" s="37">
        <v>43841</v>
      </c>
      <c r="B229" s="8">
        <f>1+0.033*COS(2*'Data 1day'!A228*PI()/365)</f>
        <v>1.03251226352295</v>
      </c>
      <c r="C229" s="8">
        <f>0.409*SIN(((2*PI()*'Data 1day'!A228)/365)-1.39)</f>
        <v>-0.38378968641292643</v>
      </c>
      <c r="D229" s="8">
        <f>ACOS(-TAN('Data 1day'!$E$2*PI()/180)*TAN(C229))</f>
        <v>1.4424243636965763</v>
      </c>
      <c r="E229" s="23">
        <f>('Data 1day'!C228+'Data 1day'!D228)/2</f>
        <v>23.5</v>
      </c>
      <c r="F229" s="8">
        <f t="shared" si="20"/>
        <v>0.17445562008621768</v>
      </c>
      <c r="G229" s="8">
        <f>'Data 1day'!E228*4.87/LN(67.8*'Data 1day'!$H$2-5.42)</f>
        <v>3.334074012495678</v>
      </c>
      <c r="H229" s="8">
        <f>0.6108*EXP(17.27*'Data 1day'!C228/('Data 1day'!C228+237.3))</f>
        <v>4.0056776000859209</v>
      </c>
      <c r="I229" s="8">
        <f>0.6108*EXP(17.27*'Data 1day'!D228/('Data 1day'!D228+237.3))</f>
        <v>2.0639892026604851</v>
      </c>
      <c r="J229" s="8">
        <f t="shared" si="21"/>
        <v>3.034833401373203</v>
      </c>
      <c r="K229" s="8">
        <f>(I229*'Data 1day'!F228+H229*'Data 1day'!G228)/200</f>
        <v>1.8798378192045369</v>
      </c>
      <c r="L229" s="8">
        <f>24*60/PI()*0.0082*B229*(D229*SIN('Data 1day'!$E$2)*SIN(C229)+COS('Data 1day'!$E$2)*COS(C229)*SIN(D229))</f>
        <v>3.0882384957711566</v>
      </c>
      <c r="M229" s="8">
        <f>(0.75+2/100000*'Data 1day'!$E$3)*L229</f>
        <v>2.3482965521843875</v>
      </c>
      <c r="N229" s="8">
        <f>(0.25+0.5*(1-'Data 1day'!H229/8))*L229</f>
        <v>2.1231639658426702</v>
      </c>
      <c r="O229" s="8">
        <f t="shared" ref="O229:O284" si="24">(1-0.23)*N229</f>
        <v>1.6348362536988561</v>
      </c>
      <c r="P229" s="8">
        <f>4.903*(10^(-9))*(0.34-0.14*SQRT(K229))*(1.35*(N229/M229)-0.35)*(('Data 1day'!C228+273.16)^4+('Data 1day'!D228+273.16)^4)/2</f>
        <v>4.9046380185667973</v>
      </c>
      <c r="Q229" s="8">
        <f t="shared" si="23"/>
        <v>-3.2698017648679412</v>
      </c>
    </row>
    <row r="230" spans="1:17" x14ac:dyDescent="0.3">
      <c r="A230" s="37">
        <v>43842</v>
      </c>
      <c r="B230" s="8">
        <f>1+0.033*COS(2*'Data 1day'!A229*PI()/365)</f>
        <v>1.032410144993644</v>
      </c>
      <c r="C230" s="8">
        <f>0.409*SIN(((2*PI()*'Data 1day'!A229)/365)-1.39)</f>
        <v>-0.38129931080802992</v>
      </c>
      <c r="D230" s="8">
        <f>ACOS(-TAN('Data 1day'!$E$2*PI()/180)*TAN(C230))</f>
        <v>1.4433492568132951</v>
      </c>
      <c r="E230" s="23">
        <f>('Data 1day'!C229+'Data 1day'!D229)/2</f>
        <v>22</v>
      </c>
      <c r="F230" s="8">
        <f t="shared" si="20"/>
        <v>0.16114508692644333</v>
      </c>
      <c r="G230" s="8">
        <f>'Data 1day'!E229*4.87/LN(67.8*'Data 1day'!$H$2-5.42)</f>
        <v>3.334074012495678</v>
      </c>
      <c r="H230" s="8">
        <f>0.6108*EXP(17.27*'Data 1day'!C229/('Data 1day'!C229+237.3))</f>
        <v>3.7799303639952631</v>
      </c>
      <c r="I230" s="8">
        <f>0.6108*EXP(17.27*'Data 1day'!D229/('Data 1day'!D229+237.3))</f>
        <v>1.8182866804855506</v>
      </c>
      <c r="J230" s="8">
        <f t="shared" si="21"/>
        <v>2.7991085222404068</v>
      </c>
      <c r="K230" s="8">
        <f>(I230*'Data 1day'!F229+H230*'Data 1day'!G229)/200</f>
        <v>1.5155925403064017</v>
      </c>
      <c r="L230" s="8">
        <f>24*60/PI()*0.0082*B230*(D230*SIN('Data 1day'!$E$2)*SIN(C230)+COS('Data 1day'!$E$2)*COS(C230)*SIN(D230))</f>
        <v>3.0781198834654506</v>
      </c>
      <c r="M230" s="8">
        <f>(0.75+2/100000*'Data 1day'!$E$3)*L230</f>
        <v>2.3406023593871286</v>
      </c>
      <c r="N230" s="8">
        <f>(0.25+0.5*(1-'Data 1day'!H229/8))*L230</f>
        <v>2.1162074198824974</v>
      </c>
      <c r="O230" s="8">
        <f t="shared" si="24"/>
        <v>1.6294797133095231</v>
      </c>
      <c r="P230" s="8">
        <f>4.903*(10^(-9))*(0.34-0.14*SQRT(K230))*(1.35*(N230/M230)-0.35)*(('Data 1day'!C229+273.16)^4+('Data 1day'!D229+273.16)^4)/2</f>
        <v>5.4446354771512526</v>
      </c>
      <c r="Q230" s="8">
        <f t="shared" ref="Q230:Q284" si="25">O230-P230</f>
        <v>-3.8151557638417293</v>
      </c>
    </row>
    <row r="231" spans="1:17" x14ac:dyDescent="0.3">
      <c r="A231" s="37">
        <v>43843</v>
      </c>
      <c r="B231" s="8">
        <f>1+0.033*COS(2*'Data 1day'!A230*PI()/365)</f>
        <v>1.0322984226389083</v>
      </c>
      <c r="C231" s="8">
        <f>0.409*SIN(((2*PI()*'Data 1day'!A230)/365)-1.39)</f>
        <v>-0.37869594798822787</v>
      </c>
      <c r="D231" s="8">
        <f>ACOS(-TAN('Data 1day'!$E$2*PI()/180)*TAN(C231))</f>
        <v>1.4443140228568543</v>
      </c>
      <c r="E231" s="23">
        <f>('Data 1day'!C230+'Data 1day'!D230)/2</f>
        <v>22</v>
      </c>
      <c r="F231" s="8">
        <f t="shared" si="20"/>
        <v>0.16114508692644333</v>
      </c>
      <c r="G231" s="8">
        <f>'Data 1day'!E230*4.87/LN(67.8*'Data 1day'!$H$2-5.42)</f>
        <v>2.7783950104130644</v>
      </c>
      <c r="H231" s="8">
        <f>0.6108*EXP(17.27*'Data 1day'!C230/('Data 1day'!C230+237.3))</f>
        <v>3.7799303639952631</v>
      </c>
      <c r="I231" s="8">
        <f>0.6108*EXP(17.27*'Data 1day'!D230/('Data 1day'!D230+237.3))</f>
        <v>1.8182866804855506</v>
      </c>
      <c r="J231" s="8">
        <f t="shared" si="21"/>
        <v>2.7991085222404068</v>
      </c>
      <c r="K231" s="8">
        <f>(I231*'Data 1day'!F230+H231*'Data 1day'!G230)/200</f>
        <v>1.3287463771520009</v>
      </c>
      <c r="L231" s="8">
        <f>24*60/PI()*0.0082*B231*(D231*SIN('Data 1day'!$E$2)*SIN(C231)+COS('Data 1day'!$E$2)*COS(C231)*SIN(D231))</f>
        <v>3.0674883410666434</v>
      </c>
      <c r="M231" s="8">
        <f>(0.75+2/100000*'Data 1day'!$E$3)*L231</f>
        <v>2.3325181345470756</v>
      </c>
      <c r="N231" s="8">
        <f>(0.25+0.5*(1-'Data 1day'!H230/8))*L231</f>
        <v>2.3006162557999827</v>
      </c>
      <c r="O231" s="8">
        <f t="shared" si="24"/>
        <v>1.7714745169659867</v>
      </c>
      <c r="P231" s="8">
        <f>4.903*(10^(-9))*(0.34-0.14*SQRT(K231))*(1.35*(N231/M231)-0.35)*(('Data 1day'!C230+273.16)^4+('Data 1day'!D230+273.16)^4)/2</f>
        <v>6.5404000391317894</v>
      </c>
      <c r="Q231" s="8">
        <f t="shared" si="25"/>
        <v>-4.7689255221658025</v>
      </c>
    </row>
    <row r="232" spans="1:17" x14ac:dyDescent="0.3">
      <c r="A232" s="37">
        <v>43844</v>
      </c>
      <c r="B232" s="8">
        <f>1+0.033*COS(2*'Data 1day'!A231*PI()/365)</f>
        <v>1.0321771295644875</v>
      </c>
      <c r="C232" s="8">
        <f>0.409*SIN(((2*PI()*'Data 1day'!A231)/365)-1.39)</f>
        <v>-0.37598036938610901</v>
      </c>
      <c r="D232" s="8">
        <f>ACOS(-TAN('Data 1day'!$E$2*PI()/180)*TAN(C232))</f>
        <v>1.4453181212834529</v>
      </c>
      <c r="E232" s="23">
        <f>('Data 1day'!C231+'Data 1day'!D231)/2</f>
        <v>22.5</v>
      </c>
      <c r="F232" s="8">
        <f t="shared" si="20"/>
        <v>0.16548316037309996</v>
      </c>
      <c r="G232" s="8">
        <f>'Data 1day'!E231*4.87/LN(67.8*'Data 1day'!$H$2-5.42)</f>
        <v>2.222716008330452</v>
      </c>
      <c r="H232" s="8">
        <f>0.6108*EXP(17.27*'Data 1day'!C231/('Data 1day'!C231+237.3))</f>
        <v>3.7799303639952631</v>
      </c>
      <c r="I232" s="8">
        <f>0.6108*EXP(17.27*'Data 1day'!D231/('Data 1day'!D231+237.3))</f>
        <v>1.9377293518704448</v>
      </c>
      <c r="J232" s="8">
        <f t="shared" si="21"/>
        <v>2.8588298579328537</v>
      </c>
      <c r="K232" s="8">
        <f>(I232*'Data 1day'!F231+H232*'Data 1day'!G231)/200</f>
        <v>1.0509442508681726</v>
      </c>
      <c r="L232" s="8">
        <f>24*60/PI()*0.0082*B232*(D232*SIN('Data 1day'!$E$2)*SIN(C232)+COS('Data 1day'!$E$2)*COS(C232)*SIN(D232))</f>
        <v>3.056342155878315</v>
      </c>
      <c r="M232" s="8">
        <f>(0.75+2/100000*'Data 1day'!$E$3)*L232</f>
        <v>2.3240425753298708</v>
      </c>
      <c r="N232" s="8">
        <f>(0.25+0.5*(1-'Data 1day'!H231/8))*L232</f>
        <v>2.2922566169087362</v>
      </c>
      <c r="O232" s="8">
        <f t="shared" si="24"/>
        <v>1.7650375950197268</v>
      </c>
      <c r="P232" s="8">
        <f>4.903*(10^(-9))*(0.34-0.14*SQRT(K232))*(1.35*(N232/M232)-0.35)*(('Data 1day'!C231+273.16)^4+('Data 1day'!D231+273.16)^4)/2</f>
        <v>7.2402513923552201</v>
      </c>
      <c r="Q232" s="8">
        <f t="shared" si="25"/>
        <v>-5.4752137973354937</v>
      </c>
    </row>
    <row r="233" spans="1:17" x14ac:dyDescent="0.3">
      <c r="A233" s="37">
        <v>43845</v>
      </c>
      <c r="B233" s="8">
        <f>1+0.033*COS(2*'Data 1day'!A232*PI()/365)</f>
        <v>1.0320463017121373</v>
      </c>
      <c r="C233" s="8">
        <f>0.409*SIN(((2*PI()*'Data 1day'!A232)/365)-1.39)</f>
        <v>-0.37315337968622003</v>
      </c>
      <c r="D233" s="8">
        <f>ACOS(-TAN('Data 1day'!$E$2*PI()/180)*TAN(C233))</f>
        <v>1.4463609955504746</v>
      </c>
      <c r="E233" s="23">
        <f>('Data 1day'!C232+'Data 1day'!D232)/2</f>
        <v>23.5</v>
      </c>
      <c r="F233" s="8">
        <f t="shared" si="20"/>
        <v>0.17445562008621768</v>
      </c>
      <c r="G233" s="8">
        <f>'Data 1day'!E232*4.87/LN(67.8*'Data 1day'!$H$2-5.42)</f>
        <v>2.7783950104130644</v>
      </c>
      <c r="H233" s="8">
        <f>0.6108*EXP(17.27*'Data 1day'!C232/('Data 1day'!C232+237.3))</f>
        <v>4.2430650587590133</v>
      </c>
      <c r="I233" s="8">
        <f>0.6108*EXP(17.27*'Data 1day'!D232/('Data 1day'!D232+237.3))</f>
        <v>1.9377293518704448</v>
      </c>
      <c r="J233" s="8">
        <f t="shared" si="21"/>
        <v>3.0903972053147291</v>
      </c>
      <c r="K233" s="8">
        <f>(I233*'Data 1day'!F232+H233*'Data 1day'!G232)/200</f>
        <v>1.2583711831874849</v>
      </c>
      <c r="L233" s="8">
        <f>24*60/PI()*0.0082*B233*(D233*SIN('Data 1day'!$E$2)*SIN(C233)+COS('Data 1day'!$E$2)*COS(C233)*SIN(D233))</f>
        <v>3.0446796379111531</v>
      </c>
      <c r="M233" s="8">
        <f>(0.75+2/100000*'Data 1day'!$E$3)*L233</f>
        <v>2.3151743966676408</v>
      </c>
      <c r="N233" s="8">
        <f>(0.25+0.5*(1-'Data 1day'!H232/8))*L233</f>
        <v>1.9029247736944708</v>
      </c>
      <c r="O233" s="8">
        <f t="shared" si="24"/>
        <v>1.4652520757447425</v>
      </c>
      <c r="P233" s="8">
        <f>4.903*(10^(-9))*(0.34-0.14*SQRT(K233))*(1.35*(N233/M233)-0.35)*(('Data 1day'!C232+273.16)^4+('Data 1day'!D232+273.16)^4)/2</f>
        <v>5.2926951112126392</v>
      </c>
      <c r="Q233" s="8">
        <f t="shared" si="25"/>
        <v>-3.8274430354678968</v>
      </c>
    </row>
    <row r="234" spans="1:17" x14ac:dyDescent="0.3">
      <c r="A234" s="37">
        <v>43846</v>
      </c>
      <c r="B234" s="8">
        <f>1+0.033*COS(2*'Data 1day'!A233*PI()/365)</f>
        <v>1.0319059778489741</v>
      </c>
      <c r="C234" s="8">
        <f>0.409*SIN(((2*PI()*'Data 1day'!A233)/365)-1.39)</f>
        <v>-0.37021581658662056</v>
      </c>
      <c r="D234" s="8">
        <f>ACOS(-TAN('Data 1day'!$E$2*PI()/180)*TAN(C234))</f>
        <v>1.4474420740811986</v>
      </c>
      <c r="E234" s="23">
        <f>('Data 1day'!C233+'Data 1day'!D233)/2</f>
        <v>24</v>
      </c>
      <c r="F234" s="8">
        <f t="shared" si="20"/>
        <v>0.17909354902640176</v>
      </c>
      <c r="G234" s="8">
        <f>'Data 1day'!E233*4.87/LN(67.8*'Data 1day'!$H$2-5.42)</f>
        <v>4.1675925156195976</v>
      </c>
      <c r="H234" s="8">
        <f>0.6108*EXP(17.27*'Data 1day'!C233/('Data 1day'!C233+237.3))</f>
        <v>4.492592251118583</v>
      </c>
      <c r="I234" s="8">
        <f>0.6108*EXP(17.27*'Data 1day'!D233/('Data 1day'!D233+237.3))</f>
        <v>1.9377293518704448</v>
      </c>
      <c r="J234" s="8">
        <f t="shared" si="21"/>
        <v>3.2151608014945139</v>
      </c>
      <c r="K234" s="8">
        <f>(I234*'Data 1day'!F233+H234*'Data 1day'!G233)/200</f>
        <v>1.35252575437113</v>
      </c>
      <c r="L234" s="8">
        <f>24*60/PI()*0.0082*B234*(D234*SIN('Data 1day'!$E$2)*SIN(C234)+COS('Data 1day'!$E$2)*COS(C234)*SIN(D234))</f>
        <v>3.0324991304818245</v>
      </c>
      <c r="M234" s="8">
        <f>(0.75+2/100000*'Data 1day'!$E$3)*L234</f>
        <v>2.3059123388183793</v>
      </c>
      <c r="N234" s="8">
        <f>(0.25+0.5*(1-'Data 1day'!H233/8))*L234</f>
        <v>2.2743743478613685</v>
      </c>
      <c r="O234" s="8">
        <f t="shared" si="24"/>
        <v>1.7512682478532537</v>
      </c>
      <c r="P234" s="8">
        <f>4.903*(10^(-9))*(0.34-0.14*SQRT(K234))*(1.35*(N234/M234)-0.35)*(('Data 1day'!C233+273.16)^4+('Data 1day'!D233+273.16)^4)/2</f>
        <v>6.67105146424763</v>
      </c>
      <c r="Q234" s="8">
        <f t="shared" si="25"/>
        <v>-4.919783216394376</v>
      </c>
    </row>
    <row r="235" spans="1:17" x14ac:dyDescent="0.3">
      <c r="A235" s="37">
        <v>43847</v>
      </c>
      <c r="B235" s="8">
        <f>1+0.033*COS(2*'Data 1day'!A234*PI()/365)</f>
        <v>1.031756199555987</v>
      </c>
      <c r="C235" s="8">
        <f>0.409*SIN(((2*PI()*'Data 1day'!A234)/365)-1.39)</f>
        <v>-0.36716855055065478</v>
      </c>
      <c r="D235" s="8">
        <f>ACOS(-TAN('Data 1day'!$E$2*PI()/180)*TAN(C235))</f>
        <v>1.4485607712372046</v>
      </c>
      <c r="E235" s="23">
        <f>('Data 1day'!C234+'Data 1day'!D234)/2</f>
        <v>22.5</v>
      </c>
      <c r="F235" s="8">
        <f t="shared" si="20"/>
        <v>0.16548316037309996</v>
      </c>
      <c r="G235" s="8">
        <f>'Data 1day'!E234*4.87/LN(67.8*'Data 1day'!$H$2-5.42)</f>
        <v>5.0011110187435168</v>
      </c>
      <c r="H235" s="8">
        <f>0.6108*EXP(17.27*'Data 1day'!C234/('Data 1day'!C234+237.3))</f>
        <v>4.2430650587590133</v>
      </c>
      <c r="I235" s="8">
        <f>0.6108*EXP(17.27*'Data 1day'!D234/('Data 1day'!D234+237.3))</f>
        <v>1.7053462321157722</v>
      </c>
      <c r="J235" s="8">
        <f t="shared" si="21"/>
        <v>2.9742056454373929</v>
      </c>
      <c r="K235" s="8">
        <f>(I235*'Data 1day'!F234+H235*'Data 1day'!G234)/200</f>
        <v>1.2462225394028925</v>
      </c>
      <c r="L235" s="8">
        <f>24*60/PI()*0.0082*B235*(D235*SIN('Data 1day'!$E$2)*SIN(C235)+COS('Data 1day'!$E$2)*COS(C235)*SIN(D235))</f>
        <v>3.0197990209915448</v>
      </c>
      <c r="M235" s="8">
        <f>(0.75+2/100000*'Data 1day'!$E$3)*L235</f>
        <v>2.2962551755619707</v>
      </c>
      <c r="N235" s="8">
        <f>(0.25+0.5*(1-'Data 1day'!H234/8))*L235</f>
        <v>2.0761118269316872</v>
      </c>
      <c r="O235" s="8">
        <f t="shared" si="24"/>
        <v>1.5986061067373991</v>
      </c>
      <c r="P235" s="8">
        <f>4.903*(10^(-9))*(0.34-0.14*SQRT(K235))*(1.35*(N235/M235)-0.35)*(('Data 1day'!C234+273.16)^4+('Data 1day'!D234+273.16)^4)/2</f>
        <v>6.0151892417199351</v>
      </c>
      <c r="Q235" s="8">
        <f t="shared" si="25"/>
        <v>-4.4165831349825364</v>
      </c>
    </row>
    <row r="236" spans="1:17" x14ac:dyDescent="0.3">
      <c r="A236" s="37">
        <v>43848</v>
      </c>
      <c r="B236" s="8">
        <f>1+0.033*COS(2*'Data 1day'!A235*PI()/365)</f>
        <v>1.0315970112157162</v>
      </c>
      <c r="C236" s="8">
        <f>0.409*SIN(((2*PI()*'Data 1day'!A235)/365)-1.39)</f>
        <v>-0.36401248454901453</v>
      </c>
      <c r="D236" s="8">
        <f>ACOS(-TAN('Data 1day'!$E$2*PI()/180)*TAN(C236))</f>
        <v>1.4497164882952589</v>
      </c>
      <c r="E236" s="23">
        <f>('Data 1day'!C235+'Data 1day'!D235)/2</f>
        <v>22.5</v>
      </c>
      <c r="F236" s="8">
        <f t="shared" si="20"/>
        <v>0.16548316037309996</v>
      </c>
      <c r="G236" s="8">
        <f>'Data 1day'!E235*4.87/LN(67.8*'Data 1day'!$H$2-5.42)</f>
        <v>3.8897530145782908</v>
      </c>
      <c r="H236" s="8">
        <f>0.6108*EXP(17.27*'Data 1day'!C235/('Data 1day'!C235+237.3))</f>
        <v>4.2430650587590133</v>
      </c>
      <c r="I236" s="8">
        <f>0.6108*EXP(17.27*'Data 1day'!D235/('Data 1day'!D235+237.3))</f>
        <v>1.7053462321157722</v>
      </c>
      <c r="J236" s="8">
        <f t="shared" si="21"/>
        <v>2.9742056454373929</v>
      </c>
      <c r="K236" s="8">
        <f>(I236*'Data 1day'!F235+H236*'Data 1day'!G235)/200</f>
        <v>1.3015447893390029</v>
      </c>
      <c r="L236" s="8">
        <f>24*60/PI()*0.0082*B236*(D236*SIN('Data 1day'!$E$2)*SIN(C236)+COS('Data 1day'!$E$2)*COS(C236)*SIN(D236))</f>
        <v>3.0065777518548642</v>
      </c>
      <c r="M236" s="8">
        <f>(0.75+2/100000*'Data 1day'!$E$3)*L236</f>
        <v>2.2862017225104387</v>
      </c>
      <c r="N236" s="8">
        <f>(0.25+0.5*(1-'Data 1day'!H235/8))*L236</f>
        <v>2.0670222044002191</v>
      </c>
      <c r="O236" s="8">
        <f t="shared" si="24"/>
        <v>1.5916070973881689</v>
      </c>
      <c r="P236" s="8">
        <f>4.903*(10^(-9))*(0.34-0.14*SQRT(K236))*(1.35*(N236/M236)-0.35)*(('Data 1day'!C235+273.16)^4+('Data 1day'!D235+273.16)^4)/2</f>
        <v>5.9028398996789626</v>
      </c>
      <c r="Q236" s="8">
        <f t="shared" si="25"/>
        <v>-4.3112328022907942</v>
      </c>
    </row>
    <row r="237" spans="1:17" x14ac:dyDescent="0.3">
      <c r="A237" s="37">
        <v>43849</v>
      </c>
      <c r="B237" s="8">
        <f>1+0.033*COS(2*'Data 1day'!A236*PI()/365)</f>
        <v>1.031428459999103</v>
      </c>
      <c r="C237" s="8">
        <f>0.409*SIN(((2*PI()*'Data 1day'!A236)/365)-1.39)</f>
        <v>-0.36074855379216958</v>
      </c>
      <c r="D237" s="8">
        <f>ACOS(-TAN('Data 1day'!$E$2*PI()/180)*TAN(C237))</f>
        <v>1.4509086144255436</v>
      </c>
      <c r="E237" s="23">
        <f>('Data 1day'!C236+'Data 1day'!D236)/2</f>
        <v>23</v>
      </c>
      <c r="F237" s="8">
        <f t="shared" si="20"/>
        <v>0.16991941796793741</v>
      </c>
      <c r="G237" s="8">
        <f>'Data 1day'!E236*4.87/LN(67.8*'Data 1day'!$H$2-5.42)</f>
        <v>1.9448765072891454</v>
      </c>
      <c r="H237" s="8">
        <f>0.6108*EXP(17.27*'Data 1day'!C236/('Data 1day'!C236+237.3))</f>
        <v>4.0056776000859209</v>
      </c>
      <c r="I237" s="8">
        <f>0.6108*EXP(17.27*'Data 1day'!D236/('Data 1day'!D236+237.3))</f>
        <v>1.9377293518704448</v>
      </c>
      <c r="J237" s="8">
        <f t="shared" si="21"/>
        <v>2.9717034759781829</v>
      </c>
      <c r="K237" s="8">
        <f>(I237*'Data 1day'!F236+H237*'Data 1day'!G236)/200</f>
        <v>1.3443508330226339</v>
      </c>
      <c r="L237" s="8">
        <f>24*60/PI()*0.0082*B237*(D237*SIN('Data 1day'!$E$2)*SIN(C237)+COS('Data 1day'!$E$2)*COS(C237)*SIN(D237))</f>
        <v>2.9928338315490142</v>
      </c>
      <c r="M237" s="8">
        <f>(0.75+2/100000*'Data 1day'!$E$3)*L237</f>
        <v>2.2757508455098701</v>
      </c>
      <c r="N237" s="8">
        <f>(0.25+0.5*(1-'Data 1day'!H236/8))*L237</f>
        <v>1.4964169157745071</v>
      </c>
      <c r="O237" s="8">
        <f t="shared" si="24"/>
        <v>1.1522410251463704</v>
      </c>
      <c r="P237" s="8">
        <f>4.903*(10^(-9))*(0.34-0.14*SQRT(K237))*(1.35*(N237/M237)-0.35)*(('Data 1day'!C236+273.16)^4+('Data 1day'!D236+273.16)^4)/2</f>
        <v>3.6123979058301279</v>
      </c>
      <c r="Q237" s="8">
        <f t="shared" si="25"/>
        <v>-2.4601568806837575</v>
      </c>
    </row>
    <row r="238" spans="1:17" x14ac:dyDescent="0.3">
      <c r="A238" s="37">
        <v>43850</v>
      </c>
      <c r="B238" s="8">
        <f>1+0.033*COS(2*'Data 1day'!A237*PI()/365)</f>
        <v>1.0312505958515106</v>
      </c>
      <c r="C238" s="8">
        <f>0.409*SIN(((2*PI()*'Data 1day'!A237)/365)-1.39)</f>
        <v>-0.35737772545324453</v>
      </c>
      <c r="D238" s="8">
        <f>ACOS(-TAN('Data 1day'!$E$2*PI()/180)*TAN(C238))</f>
        <v>1.452136527668169</v>
      </c>
      <c r="E238" s="23">
        <f>('Data 1day'!C237+'Data 1day'!D237)/2</f>
        <v>23.5</v>
      </c>
      <c r="F238" s="8">
        <f t="shared" si="20"/>
        <v>0.17445562008621768</v>
      </c>
      <c r="G238" s="8">
        <f>'Data 1day'!E237*4.87/LN(67.8*'Data 1day'!$H$2-5.42)</f>
        <v>3.6119135135369844</v>
      </c>
      <c r="H238" s="8">
        <f>0.6108*EXP(17.27*'Data 1day'!C237/('Data 1day'!C237+237.3))</f>
        <v>4.2430650587590133</v>
      </c>
      <c r="I238" s="8">
        <f>0.6108*EXP(17.27*'Data 1day'!D237/('Data 1day'!D237+237.3))</f>
        <v>1.9377293518704448</v>
      </c>
      <c r="J238" s="8">
        <f t="shared" si="21"/>
        <v>3.0903972053147291</v>
      </c>
      <c r="K238" s="8">
        <f>(I238*'Data 1day'!F237+H238*'Data 1day'!G237)/200</f>
        <v>1.5582207448435048</v>
      </c>
      <c r="L238" s="8">
        <f>24*60/PI()*0.0082*B238*(D238*SIN('Data 1day'!$E$2)*SIN(C238)+COS('Data 1day'!$E$2)*COS(C238)*SIN(D238))</f>
        <v>2.978565845754138</v>
      </c>
      <c r="M238" s="8">
        <f>(0.75+2/100000*'Data 1day'!$E$3)*L238</f>
        <v>2.2649014691114462</v>
      </c>
      <c r="N238" s="8">
        <f>(0.25+0.5*(1-'Data 1day'!H237/8))*L238</f>
        <v>1.489282922877069</v>
      </c>
      <c r="O238" s="8">
        <f t="shared" si="24"/>
        <v>1.1467478506153432</v>
      </c>
      <c r="P238" s="8">
        <f>4.903*(10^(-9))*(0.34-0.14*SQRT(K238))*(1.35*(N238/M238)-0.35)*(('Data 1day'!C237+273.16)^4+('Data 1day'!D237+273.16)^4)/2</f>
        <v>3.3837191593758029</v>
      </c>
      <c r="Q238" s="8">
        <f t="shared" si="25"/>
        <v>-2.2369713087604595</v>
      </c>
    </row>
    <row r="239" spans="1:17" x14ac:dyDescent="0.3">
      <c r="A239" s="37">
        <v>43851</v>
      </c>
      <c r="B239" s="8">
        <f>1+0.033*COS(2*'Data 1day'!A238*PI()/365)</f>
        <v>1.0310634714779239</v>
      </c>
      <c r="C239" s="8">
        <f>0.409*SIN(((2*PI()*'Data 1day'!A238)/365)-1.39)</f>
        <v>-0.35390099838142475</v>
      </c>
      <c r="D239" s="8">
        <f>ACOS(-TAN('Data 1day'!$E$2*PI()/180)*TAN(C239))</f>
        <v>1.4533995959049926</v>
      </c>
      <c r="E239" s="23">
        <f>('Data 1day'!C238+'Data 1day'!D238)/2</f>
        <v>23</v>
      </c>
      <c r="F239" s="8">
        <f t="shared" si="20"/>
        <v>0.16991941796793741</v>
      </c>
      <c r="G239" s="8">
        <f>'Data 1day'!E238*4.87/LN(67.8*'Data 1day'!$H$2-5.42)</f>
        <v>2.222716008330452</v>
      </c>
      <c r="H239" s="8">
        <f>0.6108*EXP(17.27*'Data 1day'!C238/('Data 1day'!C238+237.3))</f>
        <v>4.0056776000859209</v>
      </c>
      <c r="I239" s="8">
        <f>0.6108*EXP(17.27*'Data 1day'!D238/('Data 1day'!D238+237.3))</f>
        <v>1.9377293518704448</v>
      </c>
      <c r="J239" s="8">
        <f t="shared" si="21"/>
        <v>2.9717034759781829</v>
      </c>
      <c r="K239" s="8">
        <f>(I239*'Data 1day'!F238+H239*'Data 1day'!G238)/200</f>
        <v>1.6356613302849257</v>
      </c>
      <c r="L239" s="8">
        <f>24*60/PI()*0.0082*B239*(D239*SIN('Data 1day'!$E$2)*SIN(C239)+COS('Data 1day'!$E$2)*COS(C239)*SIN(D239))</f>
        <v>2.9637724685547462</v>
      </c>
      <c r="M239" s="8">
        <f>(0.75+2/100000*'Data 1day'!$E$3)*L239</f>
        <v>2.253652585089029</v>
      </c>
      <c r="N239" s="8">
        <f>(0.25+0.5*(1-'Data 1day'!H238/8))*L239</f>
        <v>1.8523577928467163</v>
      </c>
      <c r="O239" s="8">
        <f t="shared" si="24"/>
        <v>1.4263155004919716</v>
      </c>
      <c r="P239" s="8">
        <f>4.903*(10^(-9))*(0.34-0.14*SQRT(K239))*(1.35*(N239/M239)-0.35)*(('Data 1day'!C238+273.16)^4+('Data 1day'!D238+273.16)^4)/2</f>
        <v>4.6229467980161676</v>
      </c>
      <c r="Q239" s="8">
        <f t="shared" si="25"/>
        <v>-3.1966312975241959</v>
      </c>
    </row>
    <row r="240" spans="1:17" x14ac:dyDescent="0.3">
      <c r="A240" s="37">
        <v>43852</v>
      </c>
      <c r="B240" s="8">
        <f>1+0.033*COS(2*'Data 1day'!A239*PI()/365)</f>
        <v>1.0308671423273339</v>
      </c>
      <c r="C240" s="8">
        <f>0.409*SIN(((2*PI()*'Data 1day'!A239)/365)-1.39)</f>
        <v>-0.35031940280597534</v>
      </c>
      <c r="D240" s="8">
        <f>ACOS(-TAN('Data 1day'!$E$2*PI()/180)*TAN(C240))</f>
        <v>1.4546971778238824</v>
      </c>
      <c r="E240" s="23">
        <f>('Data 1day'!C239+'Data 1day'!D239)/2</f>
        <v>23.5</v>
      </c>
      <c r="F240" s="8">
        <f t="shared" si="20"/>
        <v>0.17445562008621768</v>
      </c>
      <c r="G240" s="8">
        <f>'Data 1day'!E239*4.87/LN(67.8*'Data 1day'!$H$2-5.42)</f>
        <v>3.6119135135369844</v>
      </c>
      <c r="H240" s="8">
        <f>0.6108*EXP(17.27*'Data 1day'!C239/('Data 1day'!C239+237.3))</f>
        <v>4.0056776000859209</v>
      </c>
      <c r="I240" s="8">
        <f>0.6108*EXP(17.27*'Data 1day'!D239/('Data 1day'!D239+237.3))</f>
        <v>2.0639892026604851</v>
      </c>
      <c r="J240" s="8">
        <f t="shared" si="21"/>
        <v>3.034833401373203</v>
      </c>
      <c r="K240" s="8">
        <f>(I240*'Data 1day'!F239+H240*'Data 1day'!G239)/200</f>
        <v>1.5739084629625153</v>
      </c>
      <c r="L240" s="8">
        <f>24*60/PI()*0.0082*B240*(D240*SIN('Data 1day'!$E$2)*SIN(C240)+COS('Data 1day'!$E$2)*COS(C240)*SIN(D240))</f>
        <v>2.9484524736728925</v>
      </c>
      <c r="M240" s="8">
        <f>(0.75+2/100000*'Data 1day'!$E$3)*L240</f>
        <v>2.2420032609808676</v>
      </c>
      <c r="N240" s="8">
        <f>(0.25+0.5*(1-'Data 1day'!H239/8))*L240</f>
        <v>1.8427827960455578</v>
      </c>
      <c r="O240" s="8">
        <f t="shared" si="24"/>
        <v>1.4189427529550795</v>
      </c>
      <c r="P240" s="8">
        <f>4.903*(10^(-9))*(0.34-0.14*SQRT(K240))*(1.35*(N240/M240)-0.35)*(('Data 1day'!C239+273.16)^4+('Data 1day'!D239+273.16)^4)/2</f>
        <v>4.7510261927799036</v>
      </c>
      <c r="Q240" s="8">
        <f t="shared" si="25"/>
        <v>-3.332083439824824</v>
      </c>
    </row>
    <row r="241" spans="1:17" x14ac:dyDescent="0.3">
      <c r="A241" s="37">
        <v>43853</v>
      </c>
      <c r="B241" s="8">
        <f>1+0.033*COS(2*'Data 1day'!A240*PI()/365)</f>
        <v>1.0306616665763046</v>
      </c>
      <c r="C241" s="8">
        <f>0.409*SIN(((2*PI()*'Data 1day'!A240)/365)-1.39)</f>
        <v>-0.34663400003096273</v>
      </c>
      <c r="D241" s="8">
        <f>ACOS(-TAN('Data 1day'!$E$2*PI()/180)*TAN(C241))</f>
        <v>1.4560286238726663</v>
      </c>
      <c r="E241" s="23">
        <f>('Data 1day'!C240+'Data 1day'!D240)/2</f>
        <v>24</v>
      </c>
      <c r="F241" s="8">
        <f t="shared" si="20"/>
        <v>0.17909354902640176</v>
      </c>
      <c r="G241" s="8">
        <f>'Data 1day'!E240*4.87/LN(67.8*'Data 1day'!$H$2-5.42)</f>
        <v>4.445432016660904</v>
      </c>
      <c r="H241" s="8">
        <f>0.6108*EXP(17.27*'Data 1day'!C240/('Data 1day'!C240+237.3))</f>
        <v>4.492592251118583</v>
      </c>
      <c r="I241" s="8">
        <f>0.6108*EXP(17.27*'Data 1day'!D240/('Data 1day'!D240+237.3))</f>
        <v>1.9377293518704448</v>
      </c>
      <c r="J241" s="8">
        <f t="shared" si="21"/>
        <v>3.2151608014945139</v>
      </c>
      <c r="K241" s="8">
        <f>(I241*'Data 1day'!F240+H241*'Data 1day'!G240)/200</f>
        <v>1.5577780734083546</v>
      </c>
      <c r="L241" s="8">
        <f>24*60/PI()*0.0082*B241*(D241*SIN('Data 1day'!$E$2)*SIN(C241)+COS('Data 1day'!$E$2)*COS(C241)*SIN(D241))</f>
        <v>2.932604745703741</v>
      </c>
      <c r="M241" s="8">
        <f>(0.75+2/100000*'Data 1day'!$E$3)*L241</f>
        <v>2.2299526486331245</v>
      </c>
      <c r="N241" s="8">
        <f>(0.25+0.5*(1-'Data 1day'!H240/8))*L241</f>
        <v>2.1994535592778055</v>
      </c>
      <c r="O241" s="8">
        <f t="shared" si="24"/>
        <v>1.6935792406439103</v>
      </c>
      <c r="P241" s="8">
        <f>4.903*(10^(-9))*(0.34-0.14*SQRT(K241))*(1.35*(N241/M241)-0.35)*(('Data 1day'!C240+273.16)^4+('Data 1day'!D240+273.16)^4)/2</f>
        <v>6.2223312002013706</v>
      </c>
      <c r="Q241" s="8">
        <f t="shared" si="25"/>
        <v>-4.5287519595574608</v>
      </c>
    </row>
    <row r="242" spans="1:17" x14ac:dyDescent="0.3">
      <c r="A242" s="37">
        <v>43854</v>
      </c>
      <c r="B242" s="8">
        <f>1+0.033*COS(2*'Data 1day'!A241*PI()/365)</f>
        <v>1.0304471051117361</v>
      </c>
      <c r="C242" s="8">
        <f>0.409*SIN(((2*PI()*'Data 1day'!A241)/365)-1.39)</f>
        <v>-0.3428458821207665</v>
      </c>
      <c r="D242" s="8">
        <f>ACOS(-TAN('Data 1day'!$E$2*PI()/180)*TAN(C242))</f>
        <v>1.4573932772001359</v>
      </c>
      <c r="E242" s="23">
        <f>('Data 1day'!C241+'Data 1day'!D241)/2</f>
        <v>24.5</v>
      </c>
      <c r="F242" s="8">
        <f t="shared" si="20"/>
        <v>0.18383500912050899</v>
      </c>
      <c r="G242" s="8">
        <f>'Data 1day'!E241*4.87/LN(67.8*'Data 1day'!$H$2-5.42)</f>
        <v>3.6119135135369844</v>
      </c>
      <c r="H242" s="8">
        <f>0.6108*EXP(17.27*'Data 1day'!C241/('Data 1day'!C241+237.3))</f>
        <v>4.492592251118583</v>
      </c>
      <c r="I242" s="8">
        <f>0.6108*EXP(17.27*'Data 1day'!D241/('Data 1day'!D241+237.3))</f>
        <v>2.0639892026604851</v>
      </c>
      <c r="J242" s="8">
        <f t="shared" si="21"/>
        <v>3.278290726889534</v>
      </c>
      <c r="K242" s="8">
        <f>(I242*'Data 1day'!F241+H242*'Data 1day'!G241)/200</f>
        <v>1.4618508731367479</v>
      </c>
      <c r="L242" s="8">
        <f>24*60/PI()*0.0082*B242*(D242*SIN('Data 1day'!$E$2)*SIN(C242)+COS('Data 1day'!$E$2)*COS(C242)*SIN(D242))</f>
        <v>2.9162282913245203</v>
      </c>
      <c r="M242" s="8">
        <f>(0.75+2/100000*'Data 1day'!$E$3)*L242</f>
        <v>2.2174999927231651</v>
      </c>
      <c r="N242" s="8">
        <f>(0.25+0.5*(1-'Data 1day'!H241/8))*L242</f>
        <v>2.1871712184933902</v>
      </c>
      <c r="O242" s="8">
        <f t="shared" si="24"/>
        <v>1.6841218382399106</v>
      </c>
      <c r="P242" s="8">
        <f>4.903*(10^(-9))*(0.34-0.14*SQRT(K242))*(1.35*(N242/M242)-0.35)*(('Data 1day'!C241+273.16)^4+('Data 1day'!D241+273.16)^4)/2</f>
        <v>6.4684646017697514</v>
      </c>
      <c r="Q242" s="8">
        <f t="shared" si="25"/>
        <v>-4.7843427635298408</v>
      </c>
    </row>
    <row r="243" spans="1:17" x14ac:dyDescent="0.3">
      <c r="A243" s="37">
        <v>43855</v>
      </c>
      <c r="B243" s="8">
        <f>1+0.033*COS(2*'Data 1day'!A242*PI()/365)</f>
        <v>1.0302235215128204</v>
      </c>
      <c r="C243" s="8">
        <f>0.409*SIN(((2*PI()*'Data 1day'!A242)/365)-1.39)</f>
        <v>-0.33895617157647767</v>
      </c>
      <c r="D243" s="8">
        <f>ACOS(-TAN('Data 1day'!$E$2*PI()/180)*TAN(C243))</f>
        <v>1.4587904745816016</v>
      </c>
      <c r="E243" s="23">
        <f>('Data 1day'!C242+'Data 1day'!D242)/2</f>
        <v>24</v>
      </c>
      <c r="F243" s="8">
        <f t="shared" si="20"/>
        <v>0.17909354902640176</v>
      </c>
      <c r="G243" s="8">
        <f>'Data 1day'!E242*4.87/LN(67.8*'Data 1day'!$H$2-5.42)</f>
        <v>2.5005555093717584</v>
      </c>
      <c r="H243" s="8">
        <f>0.6108*EXP(17.27*'Data 1day'!C242/('Data 1day'!C242+237.3))</f>
        <v>4.2430650587590133</v>
      </c>
      <c r="I243" s="8">
        <f>0.6108*EXP(17.27*'Data 1day'!D242/('Data 1day'!D242+237.3))</f>
        <v>2.0639892026604851</v>
      </c>
      <c r="J243" s="8">
        <f t="shared" si="21"/>
        <v>3.1535271307097492</v>
      </c>
      <c r="K243" s="8">
        <f>(I243*'Data 1day'!F242+H243*'Data 1day'!G242)/200</f>
        <v>1.0985555963437001</v>
      </c>
      <c r="L243" s="8">
        <f>24*60/PI()*0.0082*B243*(D243*SIN('Data 1day'!$E$2)*SIN(C243)+COS('Data 1day'!$E$2)*COS(C243)*SIN(D243))</f>
        <v>2.8993222504481864</v>
      </c>
      <c r="M243" s="8">
        <f>(0.75+2/100000*'Data 1day'!$E$3)*L243</f>
        <v>2.2046446392408008</v>
      </c>
      <c r="N243" s="8">
        <f>(0.25+0.5*(1-'Data 1day'!H242/8))*L243</f>
        <v>1.9932840471831281</v>
      </c>
      <c r="O243" s="8">
        <f t="shared" si="24"/>
        <v>1.5348287163310086</v>
      </c>
      <c r="P243" s="8">
        <f>4.903*(10^(-9))*(0.34-0.14*SQRT(K243))*(1.35*(N243/M243)-0.35)*(('Data 1day'!C242+273.16)^4+('Data 1day'!D242+273.16)^4)/2</f>
        <v>6.4482161833436242</v>
      </c>
      <c r="Q243" s="8">
        <f t="shared" si="25"/>
        <v>-4.9133874670126154</v>
      </c>
    </row>
    <row r="244" spans="1:17" x14ac:dyDescent="0.3">
      <c r="A244" s="37">
        <v>43856</v>
      </c>
      <c r="B244" s="8">
        <f>1+0.033*COS(2*'Data 1day'!A243*PI()/365)</f>
        <v>1.0299909820322035</v>
      </c>
      <c r="C244" s="8">
        <f>0.409*SIN(((2*PI()*'Data 1day'!A243)/365)-1.39)</f>
        <v>-0.33496602100327749</v>
      </c>
      <c r="D244" s="8">
        <f>ACOS(-TAN('Data 1day'!$E$2*PI()/180)*TAN(C244))</f>
        <v>1.4602195473266388</v>
      </c>
      <c r="E244" s="23">
        <f>('Data 1day'!C243+'Data 1day'!D243)/2</f>
        <v>24.5</v>
      </c>
      <c r="F244" s="8">
        <f t="shared" si="20"/>
        <v>0.18383500912050899</v>
      </c>
      <c r="G244" s="8">
        <f>'Data 1day'!E243*4.87/LN(67.8*'Data 1day'!$H$2-5.42)</f>
        <v>2.7783950104130644</v>
      </c>
      <c r="H244" s="8">
        <f>0.6108*EXP(17.27*'Data 1day'!C243/('Data 1day'!C243+237.3))</f>
        <v>4.492592251118583</v>
      </c>
      <c r="I244" s="8">
        <f>0.6108*EXP(17.27*'Data 1day'!D243/('Data 1day'!D243+237.3))</f>
        <v>2.0639892026604851</v>
      </c>
      <c r="J244" s="8">
        <f t="shared" si="21"/>
        <v>3.278290726889534</v>
      </c>
      <c r="K244" s="8">
        <f>(I244*'Data 1day'!F243+H244*'Data 1day'!G243)/200</f>
        <v>1.1759200538616301</v>
      </c>
      <c r="L244" s="8">
        <f>24*60/PI()*0.0082*B244*(D244*SIN('Data 1day'!$E$2)*SIN(C244)+COS('Data 1day'!$E$2)*COS(C244)*SIN(D244))</f>
        <v>2.8818859072936065</v>
      </c>
      <c r="M244" s="8">
        <f>(0.75+2/100000*'Data 1day'!$E$3)*L244</f>
        <v>2.1913860439060584</v>
      </c>
      <c r="N244" s="8">
        <f>(0.25+0.5*(1-'Data 1day'!H243/8))*L244</f>
        <v>2.161414430470205</v>
      </c>
      <c r="O244" s="8">
        <f t="shared" si="24"/>
        <v>1.6642891114620579</v>
      </c>
      <c r="P244" s="8">
        <f>4.903*(10^(-9))*(0.34-0.14*SQRT(K244))*(1.35*(N244/M244)-0.35)*(('Data 1day'!C243+273.16)^4+('Data 1day'!D243+273.16)^4)/2</f>
        <v>7.1297472513450932</v>
      </c>
      <c r="Q244" s="8">
        <f t="shared" si="25"/>
        <v>-5.4654581398830349</v>
      </c>
    </row>
    <row r="245" spans="1:17" x14ac:dyDescent="0.3">
      <c r="A245" s="37">
        <v>43857</v>
      </c>
      <c r="B245" s="8">
        <f>1+0.033*COS(2*'Data 1day'!A244*PI()/365)</f>
        <v>1.0297495555763523</v>
      </c>
      <c r="C245" s="8">
        <f>0.409*SIN(((2*PI()*'Data 1day'!A244)/365)-1.39)</f>
        <v>-0.33087661276889524</v>
      </c>
      <c r="D245" s="8">
        <f>ACOS(-TAN('Data 1day'!$E$2*PI()/180)*TAN(C245))</f>
        <v>1.4616798221667979</v>
      </c>
      <c r="E245" s="23">
        <f>('Data 1day'!C244+'Data 1day'!D244)/2</f>
        <v>24.5</v>
      </c>
      <c r="F245" s="8">
        <f t="shared" si="20"/>
        <v>0.18383500912050899</v>
      </c>
      <c r="G245" s="8">
        <f>'Data 1day'!E244*4.87/LN(67.8*'Data 1day'!$H$2-5.42)</f>
        <v>2.5005555093717584</v>
      </c>
      <c r="H245" s="8">
        <f>0.6108*EXP(17.27*'Data 1day'!C244/('Data 1day'!C244+237.3))</f>
        <v>4.492592251118583</v>
      </c>
      <c r="I245" s="8">
        <f>0.6108*EXP(17.27*'Data 1day'!D244/('Data 1day'!D244+237.3))</f>
        <v>2.0639892026604851</v>
      </c>
      <c r="J245" s="8">
        <f t="shared" si="21"/>
        <v>3.278290726889534</v>
      </c>
      <c r="K245" s="8">
        <f>(I245*'Data 1day'!F244+H245*'Data 1day'!G244)/200</f>
        <v>1.1844169306459447</v>
      </c>
      <c r="L245" s="8">
        <f>24*60/PI()*0.0082*B245*(D245*SIN('Data 1day'!$E$2)*SIN(C245)+COS('Data 1day'!$E$2)*COS(C245)*SIN(D245))</f>
        <v>2.863918701344506</v>
      </c>
      <c r="M245" s="8">
        <f>(0.75+2/100000*'Data 1day'!$E$3)*L245</f>
        <v>2.1777237805023621</v>
      </c>
      <c r="N245" s="8">
        <f>(0.25+0.5*(1-'Data 1day'!H244/8))*L245</f>
        <v>1.9689441071743479</v>
      </c>
      <c r="O245" s="8">
        <f t="shared" si="24"/>
        <v>1.5160869625242479</v>
      </c>
      <c r="P245" s="8">
        <f>4.903*(10^(-9))*(0.34-0.14*SQRT(K245))*(1.35*(N245/M245)-0.35)*(('Data 1day'!C244+273.16)^4+('Data 1day'!D244+273.16)^4)/2</f>
        <v>6.3053405963327629</v>
      </c>
      <c r="Q245" s="8">
        <f t="shared" si="25"/>
        <v>-4.7892536338085154</v>
      </c>
    </row>
    <row r="246" spans="1:17" x14ac:dyDescent="0.3">
      <c r="A246" s="37">
        <v>43858</v>
      </c>
      <c r="B246" s="8">
        <f>1+0.033*COS(2*'Data 1day'!A245*PI()/365)</f>
        <v>1.0294993136851356</v>
      </c>
      <c r="C246" s="8">
        <f>0.409*SIN(((2*PI()*'Data 1day'!A245)/365)-1.39)</f>
        <v>-0.32668915865324738</v>
      </c>
      <c r="D246" s="8">
        <f>ACOS(-TAN('Data 1day'!$E$2*PI()/180)*TAN(C246))</f>
        <v>1.4631706221212104</v>
      </c>
      <c r="E246" s="23">
        <f>('Data 1day'!C245+'Data 1day'!D245)/2</f>
        <v>25</v>
      </c>
      <c r="F246" s="8">
        <f t="shared" si="20"/>
        <v>0.18868182684282603</v>
      </c>
      <c r="G246" s="8">
        <f>'Data 1day'!E245*4.87/LN(67.8*'Data 1day'!$H$2-5.42)</f>
        <v>3.0562345114543712</v>
      </c>
      <c r="H246" s="8">
        <f>0.6108*EXP(17.27*'Data 1day'!C245/('Data 1day'!C245+237.3))</f>
        <v>4.7547753962618131</v>
      </c>
      <c r="I246" s="8">
        <f>0.6108*EXP(17.27*'Data 1day'!D245/('Data 1day'!D245+237.3))</f>
        <v>2.0639892026604851</v>
      </c>
      <c r="J246" s="8">
        <f t="shared" si="21"/>
        <v>3.4093822994611491</v>
      </c>
      <c r="K246" s="8">
        <f>(I246*'Data 1day'!F245+H246*'Data 1day'!G245)/200</f>
        <v>1.1960377782589715</v>
      </c>
      <c r="L246" s="8">
        <f>24*60/PI()*0.0082*B246*(D246*SIN('Data 1day'!$E$2)*SIN(C246)+COS('Data 1day'!$E$2)*COS(C246)*SIN(D246))</f>
        <v>2.8454202381700653</v>
      </c>
      <c r="M246" s="8">
        <f>(0.75+2/100000*'Data 1day'!$E$3)*L246</f>
        <v>2.1636575491045176</v>
      </c>
      <c r="N246" s="8">
        <f>(0.25+0.5*(1-'Data 1day'!H245/8))*L246</f>
        <v>2.1340651786275489</v>
      </c>
      <c r="O246" s="8">
        <f t="shared" si="24"/>
        <v>1.6432301875432127</v>
      </c>
      <c r="P246" s="8">
        <f>4.903*(10^(-9))*(0.34-0.14*SQRT(K246))*(1.35*(N246/M246)-0.35)*(('Data 1day'!C245+273.16)^4+('Data 1day'!D245+273.16)^4)/2</f>
        <v>7.1316211130287508</v>
      </c>
      <c r="Q246" s="8">
        <f t="shared" si="25"/>
        <v>-5.4883909254855379</v>
      </c>
    </row>
    <row r="247" spans="1:17" x14ac:dyDescent="0.3">
      <c r="A247" s="37">
        <v>43859</v>
      </c>
      <c r="B247" s="8">
        <f>1+0.033*COS(2*'Data 1day'!A246*PI()/365)</f>
        <v>1.0292403305106266</v>
      </c>
      <c r="C247" s="8">
        <f>0.409*SIN(((2*PI()*'Data 1day'!A246)/365)-1.39)</f>
        <v>-0.32240489948936107</v>
      </c>
      <c r="D247" s="8">
        <f>ACOS(-TAN('Data 1day'!$E$2*PI()/180)*TAN(C247))</f>
        <v>1.4646912673381665</v>
      </c>
      <c r="E247" s="23">
        <f>('Data 1day'!C246+'Data 1day'!D246)/2</f>
        <v>26</v>
      </c>
      <c r="F247" s="8">
        <f t="shared" si="20"/>
        <v>0.19869895242110683</v>
      </c>
      <c r="G247" s="8">
        <f>'Data 1day'!E246*4.87/LN(67.8*'Data 1day'!$H$2-5.42)</f>
        <v>4.1675925156195976</v>
      </c>
      <c r="H247" s="8">
        <f>0.6108*EXP(17.27*'Data 1day'!C246/('Data 1day'!C246+237.3))</f>
        <v>5.030147795606851</v>
      </c>
      <c r="I247" s="8">
        <f>0.6108*EXP(17.27*'Data 1day'!D246/('Data 1day'!D246+237.3))</f>
        <v>2.1973933238855259</v>
      </c>
      <c r="J247" s="8">
        <f t="shared" si="21"/>
        <v>3.6137705597461887</v>
      </c>
      <c r="K247" s="8">
        <f>(I247*'Data 1day'!F246+H247*'Data 1day'!G246)/200</f>
        <v>1.2801763107362654</v>
      </c>
      <c r="L247" s="8">
        <f>24*60/PI()*0.0082*B247*(D247*SIN('Data 1day'!$E$2)*SIN(C247)+COS('Data 1day'!$E$2)*COS(C247)*SIN(D247))</f>
        <v>2.8263903000806283</v>
      </c>
      <c r="M247" s="8">
        <f>(0.75+2/100000*'Data 1day'!$E$3)*L247</f>
        <v>2.1491871841813097</v>
      </c>
      <c r="N247" s="8">
        <f>(0.25+0.5*(1-'Data 1day'!H246/8))*L247</f>
        <v>1.943143331305432</v>
      </c>
      <c r="O247" s="8">
        <f t="shared" si="24"/>
        <v>1.4962203651051826</v>
      </c>
      <c r="P247" s="8">
        <f>4.903*(10^(-9))*(0.34-0.14*SQRT(K247))*(1.35*(N247/M247)-0.35)*(('Data 1day'!C246+273.16)^4+('Data 1day'!D246+273.16)^4)/2</f>
        <v>6.2289605424871484</v>
      </c>
      <c r="Q247" s="8">
        <f t="shared" si="25"/>
        <v>-4.7327401773819657</v>
      </c>
    </row>
    <row r="248" spans="1:17" x14ac:dyDescent="0.3">
      <c r="A248" s="37">
        <v>43860</v>
      </c>
      <c r="B248" s="8">
        <f>1+0.033*COS(2*'Data 1day'!A247*PI()/365)</f>
        <v>1.0289726827951293</v>
      </c>
      <c r="C248" s="8">
        <f>0.409*SIN(((2*PI()*'Data 1day'!A247)/365)-1.39)</f>
        <v>-0.31802510479568846</v>
      </c>
      <c r="D248" s="8">
        <f>ACOS(-TAN('Data 1day'!$E$2*PI()/180)*TAN(C248))</f>
        <v>1.4662410759108988</v>
      </c>
      <c r="E248" s="23">
        <f>('Data 1day'!C247+'Data 1day'!D247)/2</f>
        <v>25.5</v>
      </c>
      <c r="F248" s="8">
        <f t="shared" si="20"/>
        <v>0.19363585091694488</v>
      </c>
      <c r="G248" s="8">
        <f>'Data 1day'!E247*4.87/LN(67.8*'Data 1day'!$H$2-5.42)</f>
        <v>3.8897530145782908</v>
      </c>
      <c r="H248" s="8">
        <f>0.6108*EXP(17.27*'Data 1day'!C247/('Data 1day'!C247+237.3))</f>
        <v>5.030147795606851</v>
      </c>
      <c r="I248" s="8">
        <f>0.6108*EXP(17.27*'Data 1day'!D247/('Data 1day'!D247+237.3))</f>
        <v>2.0639892026604851</v>
      </c>
      <c r="J248" s="8">
        <f t="shared" si="21"/>
        <v>3.5470684991336681</v>
      </c>
      <c r="K248" s="8">
        <f>(I248*'Data 1day'!F247+H248*'Data 1day'!G247)/200</f>
        <v>1.1847473070587435</v>
      </c>
      <c r="L248" s="8">
        <f>24*60/PI()*0.0082*B248*(D248*SIN('Data 1day'!$E$2)*SIN(C248)+COS('Data 1day'!$E$2)*COS(C248)*SIN(D248))</f>
        <v>2.8068288565926967</v>
      </c>
      <c r="M248" s="8">
        <f>(0.75+2/100000*'Data 1day'!$E$3)*L248</f>
        <v>2.1343126625530866</v>
      </c>
      <c r="N248" s="8">
        <f>(0.25+0.5*(1-'Data 1day'!H247/8))*L248</f>
        <v>1.9296948389074791</v>
      </c>
      <c r="O248" s="8">
        <f t="shared" si="24"/>
        <v>1.4858650259587589</v>
      </c>
      <c r="P248" s="8">
        <f>4.903*(10^(-9))*(0.34-0.14*SQRT(K248))*(1.35*(N248/M248)-0.35)*(('Data 1day'!C247+273.16)^4+('Data 1day'!D247+273.16)^4)/2</f>
        <v>6.3956564621889074</v>
      </c>
      <c r="Q248" s="8">
        <f t="shared" si="25"/>
        <v>-4.9097914362301482</v>
      </c>
    </row>
    <row r="249" spans="1:17" x14ac:dyDescent="0.3">
      <c r="A249" s="37">
        <v>43861</v>
      </c>
      <c r="B249" s="8">
        <f>1+0.033*COS(2*'Data 1day'!A248*PI()/365)</f>
        <v>1.0286964498484381</v>
      </c>
      <c r="C249" s="8">
        <f>0.409*SIN(((2*PI()*'Data 1day'!A248)/365)-1.39)</f>
        <v>-0.31355107239992103</v>
      </c>
      <c r="D249" s="8">
        <f>ACOS(-TAN('Data 1day'!$E$2*PI()/180)*TAN(C249))</f>
        <v>1.4678193646659576</v>
      </c>
      <c r="E249" s="23">
        <f>('Data 1day'!C248+'Data 1day'!D248)/2</f>
        <v>24.5</v>
      </c>
      <c r="F249" s="8">
        <f t="shared" si="20"/>
        <v>0.18383500912050899</v>
      </c>
      <c r="G249" s="8">
        <f>'Data 1day'!E248*4.87/LN(67.8*'Data 1day'!$H$2-5.42)</f>
        <v>2.5005555093717584</v>
      </c>
      <c r="H249" s="8">
        <f>0.6108*EXP(17.27*'Data 1day'!C248/('Data 1day'!C248+237.3))</f>
        <v>4.7547753962618131</v>
      </c>
      <c r="I249" s="8">
        <f>0.6108*EXP(17.27*'Data 1day'!D248/('Data 1day'!D248+237.3))</f>
        <v>1.9377293518704448</v>
      </c>
      <c r="J249" s="8">
        <f t="shared" si="21"/>
        <v>3.346252374066129</v>
      </c>
      <c r="K249" s="8">
        <f>(I249*'Data 1day'!F248+H249*'Data 1day'!G248)/200</f>
        <v>1.2998271782971529</v>
      </c>
      <c r="L249" s="8">
        <f>24*60/PI()*0.0082*B249*(D249*SIN('Data 1day'!$E$2)*SIN(C249)+COS('Data 1day'!$E$2)*COS(C249)*SIN(D249))</f>
        <v>2.7867360746780894</v>
      </c>
      <c r="M249" s="8">
        <f>(0.75+2/100000*'Data 1day'!$E$3)*L249</f>
        <v>2.1190341111852189</v>
      </c>
      <c r="N249" s="8">
        <f>(0.25+0.5*(1-'Data 1day'!H248/8))*L249</f>
        <v>2.0900520560085671</v>
      </c>
      <c r="O249" s="8">
        <f t="shared" si="24"/>
        <v>1.6093400831265967</v>
      </c>
      <c r="P249" s="8">
        <f>4.903*(10^(-9))*(0.34-0.14*SQRT(K249))*(1.35*(N249/M249)-0.35)*(('Data 1day'!C248+273.16)^4+('Data 1day'!D248+273.16)^4)/2</f>
        <v>6.8407598508205565</v>
      </c>
      <c r="Q249" s="8">
        <f t="shared" si="25"/>
        <v>-5.2314197676939598</v>
      </c>
    </row>
    <row r="250" spans="1:17" x14ac:dyDescent="0.3">
      <c r="A250" s="37">
        <v>43862</v>
      </c>
      <c r="B250" s="8">
        <f>1+0.033*COS(2*'Data 1day'!A249*PI()/365)</f>
        <v>1.0284117135243369</v>
      </c>
      <c r="C250" s="8">
        <f>0.409*SIN(((2*PI()*'Data 1day'!A249)/365)-1.39)</f>
        <v>-0.30898412805441511</v>
      </c>
      <c r="D250" s="8">
        <f>ACOS(-TAN('Data 1day'!$E$2*PI()/180)*TAN(C250))</f>
        <v>1.4694254499227239</v>
      </c>
      <c r="E250" s="23">
        <f>('Data 1day'!C249+'Data 1day'!D249)/2</f>
        <v>23.5</v>
      </c>
      <c r="F250" s="8">
        <f t="shared" si="20"/>
        <v>0.17445562008621768</v>
      </c>
      <c r="G250" s="8">
        <f>'Data 1day'!E249*4.87/LN(67.8*'Data 1day'!$H$2-5.42)</f>
        <v>3.0562345114543712</v>
      </c>
      <c r="H250" s="8">
        <f>0.6108*EXP(17.27*'Data 1day'!C249/('Data 1day'!C249+237.3))</f>
        <v>4.492592251118583</v>
      </c>
      <c r="I250" s="8">
        <f>0.6108*EXP(17.27*'Data 1day'!D249/('Data 1day'!D249+237.3))</f>
        <v>1.8182866804855506</v>
      </c>
      <c r="J250" s="8">
        <f t="shared" si="21"/>
        <v>3.1554394658020666</v>
      </c>
      <c r="K250" s="8">
        <f>(I250*'Data 1day'!F249+H250*'Data 1day'!G249)/200</f>
        <v>1.0792544908272519</v>
      </c>
      <c r="L250" s="8">
        <f>24*60/PI()*0.0082*B250*(D250*SIN('Data 1day'!$E$2)*SIN(C250)+COS('Data 1day'!$E$2)*COS(C250)*SIN(D250))</f>
        <v>2.7661123287729774</v>
      </c>
      <c r="M250" s="8">
        <f>(0.75+2/100000*'Data 1day'!$E$3)*L250</f>
        <v>2.1033518147989718</v>
      </c>
      <c r="N250" s="8">
        <f>(0.25+0.5*(1-'Data 1day'!H249/8))*L250</f>
        <v>2.0745842465797333</v>
      </c>
      <c r="O250" s="8">
        <f t="shared" si="24"/>
        <v>1.5974298698663947</v>
      </c>
      <c r="P250" s="8">
        <f>4.903*(10^(-9))*(0.34-0.14*SQRT(K250))*(1.35*(N250/M250)-0.35)*(('Data 1day'!C249+273.16)^4+('Data 1day'!D249+273.16)^4)/2</f>
        <v>7.2797351756725348</v>
      </c>
      <c r="Q250" s="8">
        <f t="shared" si="25"/>
        <v>-5.6823053058061399</v>
      </c>
    </row>
    <row r="251" spans="1:17" x14ac:dyDescent="0.3">
      <c r="A251" s="37">
        <v>43863</v>
      </c>
      <c r="B251" s="8">
        <f>1+0.033*COS(2*'Data 1day'!A250*PI()/365)</f>
        <v>1.0281185581963432</v>
      </c>
      <c r="C251" s="8">
        <f>0.409*SIN(((2*PI()*'Data 1day'!A250)/365)-1.39)</f>
        <v>-0.30432562504334304</v>
      </c>
      <c r="D251" s="8">
        <f>ACOS(-TAN('Data 1day'!$E$2*PI()/180)*TAN(C251))</f>
        <v>1.471058648222757</v>
      </c>
      <c r="E251" s="23">
        <f>('Data 1day'!C250+'Data 1day'!D250)/2</f>
        <v>24</v>
      </c>
      <c r="F251" s="8">
        <f t="shared" si="20"/>
        <v>0.17909354902640176</v>
      </c>
      <c r="G251" s="8">
        <f>'Data 1day'!E250*4.87/LN(67.8*'Data 1day'!$H$2-5.42)</f>
        <v>3.8897530145782908</v>
      </c>
      <c r="H251" s="8">
        <f>0.6108*EXP(17.27*'Data 1day'!C250/('Data 1day'!C250+237.3))</f>
        <v>4.492592251118583</v>
      </c>
      <c r="I251" s="8">
        <f>0.6108*EXP(17.27*'Data 1day'!D250/('Data 1day'!D250+237.3))</f>
        <v>1.9377293518704448</v>
      </c>
      <c r="J251" s="8">
        <f t="shared" si="21"/>
        <v>3.2151608014945139</v>
      </c>
      <c r="K251" s="8">
        <f>(I251*'Data 1day'!F250+H251*'Data 1day'!G250)/200</f>
        <v>1.2393476609957919</v>
      </c>
      <c r="L251" s="8">
        <f>24*60/PI()*0.0082*B251*(D251*SIN('Data 1day'!$E$2)*SIN(C251)+COS('Data 1day'!$E$2)*COS(C251)*SIN(D251))</f>
        <v>2.7449582105232877</v>
      </c>
      <c r="M251" s="8">
        <f>(0.75+2/100000*'Data 1day'!$E$3)*L251</f>
        <v>2.0872662232819077</v>
      </c>
      <c r="N251" s="8">
        <f>(0.25+0.5*(1-'Data 1day'!H250/8))*L251</f>
        <v>1.8871587697347603</v>
      </c>
      <c r="O251" s="8">
        <f t="shared" si="24"/>
        <v>1.4531122526957654</v>
      </c>
      <c r="P251" s="8">
        <f>4.903*(10^(-9))*(0.34-0.14*SQRT(K251))*(1.35*(N251/M251)-0.35)*(('Data 1day'!C250+273.16)^4+('Data 1day'!D250+273.16)^4)/2</f>
        <v>6.1493563447708786</v>
      </c>
      <c r="Q251" s="8">
        <f t="shared" si="25"/>
        <v>-4.696244092075113</v>
      </c>
    </row>
    <row r="252" spans="1:17" x14ac:dyDescent="0.3">
      <c r="A252" s="37">
        <v>43864</v>
      </c>
      <c r="B252" s="8">
        <f>1+0.033*COS(2*'Data 1day'!A251*PI()/365)</f>
        <v>1.0278170707327079</v>
      </c>
      <c r="C252" s="8">
        <f>0.409*SIN(((2*PI()*'Data 1day'!A251)/365)-1.39)</f>
        <v>-0.2995769437816857</v>
      </c>
      <c r="D252" s="8">
        <f>ACOS(-TAN('Data 1day'!$E$2*PI()/180)*TAN(C252))</f>
        <v>1.4727182770278304</v>
      </c>
      <c r="E252" s="23">
        <f>('Data 1day'!C251+'Data 1day'!D251)/2</f>
        <v>23</v>
      </c>
      <c r="F252" s="8">
        <f t="shared" si="20"/>
        <v>0.16991941796793741</v>
      </c>
      <c r="G252" s="8">
        <f>'Data 1day'!E251*4.87/LN(67.8*'Data 1day'!$H$2-5.42)</f>
        <v>4.1675925156195976</v>
      </c>
      <c r="H252" s="8">
        <f>0.6108*EXP(17.27*'Data 1day'!C251/('Data 1day'!C251+237.3))</f>
        <v>4.2430650587590133</v>
      </c>
      <c r="I252" s="8">
        <f>0.6108*EXP(17.27*'Data 1day'!D251/('Data 1day'!D251+237.3))</f>
        <v>1.8182866804855506</v>
      </c>
      <c r="J252" s="8">
        <f t="shared" si="21"/>
        <v>3.0306758696222822</v>
      </c>
      <c r="K252" s="8">
        <f>(I252*'Data 1day'!F251+H252*'Data 1day'!G251)/200</f>
        <v>1.4880339242819032</v>
      </c>
      <c r="L252" s="8">
        <f>24*60/PI()*0.0082*B252*(D252*SIN('Data 1day'!$E$2)*SIN(C252)+COS('Data 1day'!$E$2)*COS(C252)*SIN(D252))</f>
        <v>2.7232745382438632</v>
      </c>
      <c r="M252" s="8">
        <f>(0.75+2/100000*'Data 1day'!$E$3)*L252</f>
        <v>2.0707779588806337</v>
      </c>
      <c r="N252" s="8">
        <f>(0.25+0.5*(1-'Data 1day'!H251/8))*L252</f>
        <v>1.3616372691219316</v>
      </c>
      <c r="O252" s="8">
        <f t="shared" si="24"/>
        <v>1.0484606972238875</v>
      </c>
      <c r="P252" s="8">
        <f>4.903*(10^(-9))*(0.34-0.14*SQRT(K252))*(1.35*(N252/M252)-0.35)*(('Data 1day'!C251+273.16)^4+('Data 1day'!D251+273.16)^4)/2</f>
        <v>3.4435604460574787</v>
      </c>
      <c r="Q252" s="8">
        <f t="shared" si="25"/>
        <v>-2.3950997488335912</v>
      </c>
    </row>
    <row r="253" spans="1:17" x14ac:dyDescent="0.3">
      <c r="A253" s="37">
        <v>43865</v>
      </c>
      <c r="B253" s="8">
        <f>1+0.033*COS(2*'Data 1day'!A252*PI()/365)</f>
        <v>1.0275073404706727</v>
      </c>
      <c r="C253" s="8">
        <f>0.409*SIN(((2*PI()*'Data 1day'!A252)/365)-1.39)</f>
        <v>-0.29473949140618588</v>
      </c>
      <c r="D253" s="8">
        <f>ACOS(-TAN('Data 1day'!$E$2*PI()/180)*TAN(C253))</f>
        <v>1.4744036553856603</v>
      </c>
      <c r="E253" s="23">
        <f>('Data 1day'!C252+'Data 1day'!D252)/2</f>
        <v>23</v>
      </c>
      <c r="F253" s="8">
        <f t="shared" si="20"/>
        <v>0.16991941796793741</v>
      </c>
      <c r="G253" s="8">
        <f>'Data 1day'!E252*4.87/LN(67.8*'Data 1day'!$H$2-5.42)</f>
        <v>3.6119135135369844</v>
      </c>
      <c r="H253" s="8">
        <f>0.6108*EXP(17.27*'Data 1day'!C252/('Data 1day'!C252+237.3))</f>
        <v>4.0056776000859209</v>
      </c>
      <c r="I253" s="8">
        <f>0.6108*EXP(17.27*'Data 1day'!D252/('Data 1day'!D252+237.3))</f>
        <v>1.9377293518704448</v>
      </c>
      <c r="J253" s="8">
        <f t="shared" si="21"/>
        <v>2.9717034759781829</v>
      </c>
      <c r="K253" s="8">
        <f>(I253*'Data 1day'!F252+H253*'Data 1day'!G252)/200</f>
        <v>1.6072464844885943</v>
      </c>
      <c r="L253" s="8">
        <f>24*60/PI()*0.0082*B253*(D253*SIN('Data 1day'!$E$2)*SIN(C253)+COS('Data 1day'!$E$2)*COS(C253)*SIN(D253))</f>
        <v>2.701062366069666</v>
      </c>
      <c r="M253" s="8">
        <f>(0.75+2/100000*'Data 1day'!$E$3)*L253</f>
        <v>2.053887823159374</v>
      </c>
      <c r="N253" s="8">
        <f>(0.25+0.5*(1-'Data 1day'!H252/8))*L253</f>
        <v>1.5193475809141872</v>
      </c>
      <c r="O253" s="8">
        <f t="shared" si="24"/>
        <v>1.1698976373039243</v>
      </c>
      <c r="P253" s="8">
        <f>4.903*(10^(-9))*(0.34-0.14*SQRT(K253))*(1.35*(N253/M253)-0.35)*(('Data 1day'!C252+273.16)^4+('Data 1day'!D252+273.16)^4)/2</f>
        <v>3.9859575878642288</v>
      </c>
      <c r="Q253" s="8">
        <f t="shared" si="25"/>
        <v>-2.8160599505603043</v>
      </c>
    </row>
    <row r="254" spans="1:17" x14ac:dyDescent="0.3">
      <c r="A254" s="37">
        <v>43866</v>
      </c>
      <c r="B254" s="8">
        <f>1+0.033*COS(2*'Data 1day'!A253*PI()/365)</f>
        <v>1.0271894591899993</v>
      </c>
      <c r="C254" s="8">
        <f>0.409*SIN(((2*PI()*'Data 1day'!A253)/365)-1.39)</f>
        <v>-0.28981470135838322</v>
      </c>
      <c r="D254" s="8">
        <f>ACOS(-TAN('Data 1day'!$E$2*PI()/180)*TAN(C254))</f>
        <v>1.476114104562479</v>
      </c>
      <c r="E254" s="23">
        <f>('Data 1day'!C253+'Data 1day'!D253)/2</f>
        <v>24</v>
      </c>
      <c r="F254" s="8">
        <f t="shared" si="20"/>
        <v>0.17909354902640176</v>
      </c>
      <c r="G254" s="8">
        <f>'Data 1day'!E253*4.87/LN(67.8*'Data 1day'!$H$2-5.42)</f>
        <v>4.445432016660904</v>
      </c>
      <c r="H254" s="8">
        <f>0.6108*EXP(17.27*'Data 1day'!C253/('Data 1day'!C253+237.3))</f>
        <v>4.492592251118583</v>
      </c>
      <c r="I254" s="8">
        <f>0.6108*EXP(17.27*'Data 1day'!D253/('Data 1day'!D253+237.3))</f>
        <v>1.9377293518704448</v>
      </c>
      <c r="J254" s="8">
        <f t="shared" si="21"/>
        <v>3.2151608014945139</v>
      </c>
      <c r="K254" s="8">
        <f>(I254*'Data 1day'!F253+H254*'Data 1day'!G253)/200</f>
        <v>1.3036508770256818</v>
      </c>
      <c r="L254" s="8">
        <f>24*60/PI()*0.0082*B254*(D254*SIN('Data 1day'!$E$2)*SIN(C254)+COS('Data 1day'!$E$2)*COS(C254)*SIN(D254))</f>
        <v>2.6783229927782526</v>
      </c>
      <c r="M254" s="8">
        <f>(0.75+2/100000*'Data 1day'!$E$3)*L254</f>
        <v>2.0365968037085831</v>
      </c>
      <c r="N254" s="8">
        <f>(0.25+0.5*(1-'Data 1day'!H253/8))*L254</f>
        <v>1.5065566834377671</v>
      </c>
      <c r="O254" s="8">
        <f t="shared" si="24"/>
        <v>1.1600486462470807</v>
      </c>
      <c r="P254" s="8">
        <f>4.903*(10^(-9))*(0.34-0.14*SQRT(K254))*(1.35*(N254/M254)-0.35)*(('Data 1day'!C253+273.16)^4+('Data 1day'!D253+273.16)^4)/2</f>
        <v>4.4824609967496265</v>
      </c>
      <c r="Q254" s="8">
        <f t="shared" si="25"/>
        <v>-3.322412350502546</v>
      </c>
    </row>
    <row r="255" spans="1:17" x14ac:dyDescent="0.3">
      <c r="A255" s="37">
        <v>43867</v>
      </c>
      <c r="B255" s="8">
        <f>1+0.033*COS(2*'Data 1day'!A254*PI()/365)</f>
        <v>1.0268635210857713</v>
      </c>
      <c r="C255" s="8">
        <f>0.409*SIN(((2*PI()*'Data 1day'!A254)/365)-1.39)</f>
        <v>-0.28480403295985457</v>
      </c>
      <c r="D255" s="8">
        <f>ACOS(-TAN('Data 1day'!$E$2*PI()/180)*TAN(C255))</f>
        <v>1.4778489486417523</v>
      </c>
      <c r="E255" s="23">
        <f>('Data 1day'!C254+'Data 1day'!D254)/2</f>
        <v>25</v>
      </c>
      <c r="F255" s="8">
        <f t="shared" si="20"/>
        <v>0.18868182684282603</v>
      </c>
      <c r="G255" s="8">
        <f>'Data 1day'!E254*4.87/LN(67.8*'Data 1day'!$H$2-5.42)</f>
        <v>3.8897530145782908</v>
      </c>
      <c r="H255" s="8">
        <f>0.6108*EXP(17.27*'Data 1day'!C254/('Data 1day'!C254+237.3))</f>
        <v>4.7547753962618131</v>
      </c>
      <c r="I255" s="8">
        <f>0.6108*EXP(17.27*'Data 1day'!D254/('Data 1day'!D254+237.3))</f>
        <v>2.0639892026604851</v>
      </c>
      <c r="J255" s="8">
        <f t="shared" si="21"/>
        <v>3.4093822994611491</v>
      </c>
      <c r="K255" s="8">
        <f>(I255*'Data 1day'!F254+H255*'Data 1day'!G254)/200</f>
        <v>1.3230111153733048</v>
      </c>
      <c r="L255" s="8">
        <f>24*60/PI()*0.0082*B255*(D255*SIN('Data 1day'!$E$2)*SIN(C255)+COS('Data 1day'!$E$2)*COS(C255)*SIN(D255))</f>
        <v>2.6550579702637247</v>
      </c>
      <c r="M255" s="8">
        <f>(0.75+2/100000*'Data 1day'!$E$3)*L255</f>
        <v>2.0189060805885362</v>
      </c>
      <c r="N255" s="8">
        <f>(0.25+0.5*(1-'Data 1day'!H254/8))*L255</f>
        <v>1.3275289851318623</v>
      </c>
      <c r="O255" s="8">
        <f t="shared" si="24"/>
        <v>1.0221973185515341</v>
      </c>
      <c r="P255" s="8">
        <f>4.903*(10^(-9))*(0.34-0.14*SQRT(K255))*(1.35*(N255/M255)-0.35)*(('Data 1day'!C254+273.16)^4+('Data 1day'!D254+273.16)^4)/2</f>
        <v>3.7411360155163629</v>
      </c>
      <c r="Q255" s="8">
        <f t="shared" si="25"/>
        <v>-2.7189386969648286</v>
      </c>
    </row>
    <row r="256" spans="1:17" x14ac:dyDescent="0.3">
      <c r="A256" s="37">
        <v>43868</v>
      </c>
      <c r="B256" s="8">
        <f>1+0.033*COS(2*'Data 1day'!A255*PI()/365)</f>
        <v>1.0265296227404832</v>
      </c>
      <c r="C256" s="8">
        <f>0.409*SIN(((2*PI()*'Data 1day'!A255)/365)-1.39)</f>
        <v>-0.27970897097978542</v>
      </c>
      <c r="D256" s="8">
        <f>ACOS(-TAN('Data 1day'!$E$2*PI()/180)*TAN(C256))</f>
        <v>1.4796075150884784</v>
      </c>
      <c r="E256" s="23">
        <f>('Data 1day'!C255+'Data 1day'!D255)/2</f>
        <v>25</v>
      </c>
      <c r="F256" s="8">
        <f t="shared" si="20"/>
        <v>0.18868182684282603</v>
      </c>
      <c r="G256" s="8">
        <f>'Data 1day'!E255*4.87/LN(67.8*'Data 1day'!$H$2-5.42)</f>
        <v>3.334074012495678</v>
      </c>
      <c r="H256" s="8">
        <f>0.6108*EXP(17.27*'Data 1day'!C255/('Data 1day'!C255+237.3))</f>
        <v>4.492592251118583</v>
      </c>
      <c r="I256" s="8">
        <f>0.6108*EXP(17.27*'Data 1day'!D255/('Data 1day'!D255+237.3))</f>
        <v>2.1973933238855259</v>
      </c>
      <c r="J256" s="8">
        <f t="shared" si="21"/>
        <v>3.3449927875020542</v>
      </c>
      <c r="K256" s="8">
        <f>(I256*'Data 1day'!F255+H256*'Data 1day'!G255)/200</f>
        <v>1.3445828294696105</v>
      </c>
      <c r="L256" s="8">
        <f>24*60/PI()*0.0082*B256*(D256*SIN('Data 1day'!$E$2)*SIN(C256)+COS('Data 1day'!$E$2)*COS(C256)*SIN(D256))</f>
        <v>2.6312691116433555</v>
      </c>
      <c r="M256" s="8">
        <f>(0.75+2/100000*'Data 1day'!$E$3)*L256</f>
        <v>2.0008170324936074</v>
      </c>
      <c r="N256" s="8">
        <f>(0.25+0.5*(1-'Data 1day'!H255/8))*L256</f>
        <v>1.3156345558216778</v>
      </c>
      <c r="O256" s="8">
        <f t="shared" si="24"/>
        <v>1.0130386079826919</v>
      </c>
      <c r="P256" s="8">
        <f>4.903*(10^(-9))*(0.34-0.14*SQRT(K256))*(1.35*(N256/M256)-0.35)*(('Data 1day'!C255+273.16)^4+('Data 1day'!D255+273.16)^4)/2</f>
        <v>3.7105560179129782</v>
      </c>
      <c r="Q256" s="8">
        <f t="shared" si="25"/>
        <v>-2.6975174099302865</v>
      </c>
    </row>
    <row r="257" spans="1:17" x14ac:dyDescent="0.3">
      <c r="A257" s="37">
        <v>43869</v>
      </c>
      <c r="B257" s="8">
        <f>1+0.033*COS(2*'Data 1day'!A256*PI()/365)</f>
        <v>1.0261878630954209</v>
      </c>
      <c r="C257" s="8">
        <f>0.409*SIN(((2*PI()*'Data 1day'!A256)/365)-1.39)</f>
        <v>-0.27453102519500105</v>
      </c>
      <c r="D257" s="8">
        <f>ACOS(-TAN('Data 1day'!$E$2*PI()/180)*TAN(C257))</f>
        <v>1.4813891352786408</v>
      </c>
      <c r="E257" s="23">
        <f>('Data 1day'!C256+'Data 1day'!D256)/2</f>
        <v>26</v>
      </c>
      <c r="F257" s="8">
        <f t="shared" si="20"/>
        <v>0.19869895242110683</v>
      </c>
      <c r="G257" s="8">
        <f>'Data 1day'!E256*4.87/LN(67.8*'Data 1day'!$H$2-5.42)</f>
        <v>5.0011110187435168</v>
      </c>
      <c r="H257" s="8">
        <f>0.6108*EXP(17.27*'Data 1day'!C256/('Data 1day'!C256+237.3))</f>
        <v>4.7547753962618131</v>
      </c>
      <c r="I257" s="8">
        <f>0.6108*EXP(17.27*'Data 1day'!D256/('Data 1day'!D256+237.3))</f>
        <v>2.3382812709274461</v>
      </c>
      <c r="J257" s="8">
        <f t="shared" si="21"/>
        <v>3.5465283335946296</v>
      </c>
      <c r="K257" s="8">
        <f>(I257*'Data 1day'!F256+H257*'Data 1day'!G256)/200</f>
        <v>1.3079137764376325</v>
      </c>
      <c r="L257" s="8">
        <f>24*60/PI()*0.0082*B257*(D257*SIN('Data 1day'!$E$2)*SIN(C257)+COS('Data 1day'!$E$2)*COS(C257)*SIN(D257))</f>
        <v>2.6069584989791159</v>
      </c>
      <c r="M257" s="8">
        <f>(0.75+2/100000*'Data 1day'!$E$3)*L257</f>
        <v>1.9823312426237196</v>
      </c>
      <c r="N257" s="8">
        <f>(0.25+0.5*(1-'Data 1day'!H256/8))*L257</f>
        <v>1.1405443433033633</v>
      </c>
      <c r="O257" s="8">
        <f t="shared" si="24"/>
        <v>0.87821914434358972</v>
      </c>
      <c r="P257" s="8">
        <f>4.903*(10^(-9))*(0.34-0.14*SQRT(K257))*(1.35*(N257/M257)-0.35)*(('Data 1day'!C256+273.16)^4+('Data 1day'!D256+273.16)^4)/2</f>
        <v>3.0219221755782448</v>
      </c>
      <c r="Q257" s="8">
        <f t="shared" si="25"/>
        <v>-2.1437030312346552</v>
      </c>
    </row>
    <row r="258" spans="1:17" x14ac:dyDescent="0.3">
      <c r="A258" s="37">
        <v>43870</v>
      </c>
      <c r="B258" s="8">
        <f>1+0.033*COS(2*'Data 1day'!A257*PI()/365)</f>
        <v>1.0258383434213432</v>
      </c>
      <c r="C258" s="8">
        <f>0.409*SIN(((2*PI()*'Data 1day'!A257)/365)-1.39)</f>
        <v>-0.26927172994258658</v>
      </c>
      <c r="D258" s="8">
        <f>ACOS(-TAN('Data 1day'!$E$2*PI()/180)*TAN(C258))</f>
        <v>1.4831931449935254</v>
      </c>
      <c r="E258" s="23">
        <f>('Data 1day'!C257+'Data 1day'!D257)/2</f>
        <v>25.5</v>
      </c>
      <c r="F258" s="8">
        <f t="shared" si="20"/>
        <v>0.19363585091694488</v>
      </c>
      <c r="G258" s="8">
        <f>'Data 1day'!E257*4.87/LN(67.8*'Data 1day'!$H$2-5.42)</f>
        <v>5.0011110187435168</v>
      </c>
      <c r="H258" s="8">
        <f>0.6108*EXP(17.27*'Data 1day'!C257/('Data 1day'!C257+237.3))</f>
        <v>4.7547753962618131</v>
      </c>
      <c r="I258" s="8">
        <f>0.6108*EXP(17.27*'Data 1day'!D257/('Data 1day'!D257+237.3))</f>
        <v>2.1973933238855259</v>
      </c>
      <c r="J258" s="8">
        <f t="shared" si="21"/>
        <v>3.4760843600736697</v>
      </c>
      <c r="K258" s="8">
        <f>(I258*'Data 1day'!F257+H258*'Data 1day'!G257)/200</f>
        <v>1.4219693084747065</v>
      </c>
      <c r="L258" s="8">
        <f>24*60/PI()*0.0082*B258*(D258*SIN('Data 1day'!$E$2)*SIN(C258)+COS('Data 1day'!$E$2)*COS(C258)*SIN(D258))</f>
        <v>2.5821284905973769</v>
      </c>
      <c r="M258" s="8">
        <f>(0.75+2/100000*'Data 1day'!$E$3)*L258</f>
        <v>1.9634505042502453</v>
      </c>
      <c r="N258" s="8">
        <f>(0.25+0.5*(1-'Data 1day'!H257/8))*L258</f>
        <v>1.1296812146363524</v>
      </c>
      <c r="O258" s="8">
        <f t="shared" si="24"/>
        <v>0.86985453526999135</v>
      </c>
      <c r="P258" s="8">
        <f>4.903*(10^(-9))*(0.34-0.14*SQRT(K258))*(1.35*(N258/M258)-0.35)*(('Data 1day'!C257+273.16)^4+('Data 1day'!D257+273.16)^4)/2</f>
        <v>2.8889476752854999</v>
      </c>
      <c r="Q258" s="8">
        <f t="shared" si="25"/>
        <v>-2.0190931400155083</v>
      </c>
    </row>
    <row r="259" spans="1:17" x14ac:dyDescent="0.3">
      <c r="A259" s="37">
        <v>43871</v>
      </c>
      <c r="B259" s="8">
        <f>1+0.033*COS(2*'Data 1day'!A258*PI()/365)</f>
        <v>1.0254811672884725</v>
      </c>
      <c r="C259" s="8">
        <f>0.409*SIN(((2*PI()*'Data 1day'!A258)/365)-1.39)</f>
        <v>-0.26393264366523023</v>
      </c>
      <c r="D259" s="8">
        <f>ACOS(-TAN('Data 1day'!$E$2*PI()/180)*TAN(C259))</f>
        <v>1.4850188848787238</v>
      </c>
      <c r="E259" s="23">
        <f>('Data 1day'!C258+'Data 1day'!D258)/2</f>
        <v>23</v>
      </c>
      <c r="F259" s="8">
        <f t="shared" si="20"/>
        <v>0.16991941796793741</v>
      </c>
      <c r="G259" s="8">
        <f>'Data 1day'!E258*4.87/LN(67.8*'Data 1day'!$H$2-5.42)</f>
        <v>3.6119135135369844</v>
      </c>
      <c r="H259" s="8">
        <f>0.6108*EXP(17.27*'Data 1day'!C258/('Data 1day'!C258+237.3))</f>
        <v>4.0056776000859209</v>
      </c>
      <c r="I259" s="8">
        <f>0.6108*EXP(17.27*'Data 1day'!D258/('Data 1day'!D258+237.3))</f>
        <v>1.9377293518704448</v>
      </c>
      <c r="J259" s="8">
        <f t="shared" si="21"/>
        <v>2.9717034759781829</v>
      </c>
      <c r="K259" s="8">
        <f>(I259*'Data 1day'!F258+H259*'Data 1day'!G258)/200</f>
        <v>1.6240194000803978</v>
      </c>
      <c r="L259" s="8">
        <f>24*60/PI()*0.0082*B259*(D259*SIN('Data 1day'!$E$2)*SIN(C259)+COS('Data 1day'!$E$2)*COS(C259)*SIN(D259))</f>
        <v>2.5567817279911234</v>
      </c>
      <c r="M259" s="8">
        <f>(0.75+2/100000*'Data 1day'!$E$3)*L259</f>
        <v>1.9441768259644501</v>
      </c>
      <c r="N259" s="8">
        <f>(0.25+0.5*(1-'Data 1day'!H258/8))*L259</f>
        <v>1.4381897219950068</v>
      </c>
      <c r="O259" s="8">
        <f t="shared" si="24"/>
        <v>1.1074060859361552</v>
      </c>
      <c r="P259" s="8">
        <f>4.903*(10^(-9))*(0.34-0.14*SQRT(K259))*(1.35*(N259/M259)-0.35)*(('Data 1day'!C258+273.16)^4+('Data 1day'!D258+273.16)^4)/2</f>
        <v>3.9633015344005122</v>
      </c>
      <c r="Q259" s="8">
        <f t="shared" si="25"/>
        <v>-2.8558954484643571</v>
      </c>
    </row>
    <row r="260" spans="1:17" x14ac:dyDescent="0.3">
      <c r="A260" s="37">
        <v>43872</v>
      </c>
      <c r="B260" s="8">
        <f>1+0.033*COS(2*'Data 1day'!A259*PI()/365)</f>
        <v>1.0251164405358055</v>
      </c>
      <c r="C260" s="8">
        <f>0.409*SIN(((2*PI()*'Data 1day'!A259)/365)-1.39)</f>
        <v>-0.25851534844942292</v>
      </c>
      <c r="D260" s="8">
        <f>ACOS(-TAN('Data 1day'!$E$2*PI()/180)*TAN(C260))</f>
        <v>1.4868657008677781</v>
      </c>
      <c r="E260" s="23">
        <f>('Data 1day'!C259+'Data 1day'!D259)/2</f>
        <v>22.5</v>
      </c>
      <c r="F260" s="8">
        <f t="shared" si="20"/>
        <v>0.16548316037309996</v>
      </c>
      <c r="G260" s="8">
        <f>'Data 1day'!E259*4.87/LN(67.8*'Data 1day'!$H$2-5.42)</f>
        <v>4.1675925156195976</v>
      </c>
      <c r="H260" s="8">
        <f>0.6108*EXP(17.27*'Data 1day'!C259/('Data 1day'!C259+237.3))</f>
        <v>3.7799303639952631</v>
      </c>
      <c r="I260" s="8">
        <f>0.6108*EXP(17.27*'Data 1day'!D259/('Data 1day'!D259+237.3))</f>
        <v>1.9377293518704448</v>
      </c>
      <c r="J260" s="8">
        <f t="shared" si="21"/>
        <v>2.8588298579328537</v>
      </c>
      <c r="K260" s="8">
        <f>(I260*'Data 1day'!F259+H260*'Data 1day'!G259)/200</f>
        <v>1.6735416647451451</v>
      </c>
      <c r="L260" s="8">
        <f>24*60/PI()*0.0082*B260*(D260*SIN('Data 1day'!$E$2)*SIN(C260)+COS('Data 1day'!$E$2)*COS(C260)*SIN(D260))</f>
        <v>2.5309211422901114</v>
      </c>
      <c r="M260" s="8">
        <f>(0.75+2/100000*'Data 1day'!$E$3)*L260</f>
        <v>1.9245124365974007</v>
      </c>
      <c r="N260" s="8">
        <f>(0.25+0.5*(1-'Data 1day'!H259/8))*L260</f>
        <v>1.1072779997519238</v>
      </c>
      <c r="O260" s="8">
        <f t="shared" si="24"/>
        <v>0.85260405980898135</v>
      </c>
      <c r="P260" s="8">
        <f>4.903*(10^(-9))*(0.34-0.14*SQRT(K260))*(1.35*(N260/M260)-0.35)*(('Data 1day'!C259+273.16)^4+('Data 1day'!D259+273.16)^4)/2</f>
        <v>2.5455269566983456</v>
      </c>
      <c r="Q260" s="8">
        <f t="shared" si="25"/>
        <v>-1.6929228968893644</v>
      </c>
    </row>
    <row r="261" spans="1:17" x14ac:dyDescent="0.3">
      <c r="A261" s="37">
        <v>43873</v>
      </c>
      <c r="B261" s="8">
        <f>1+0.033*COS(2*'Data 1day'!A260*PI()/365)</f>
        <v>1.0247442712397508</v>
      </c>
      <c r="C261" s="8">
        <f>0.409*SIN(((2*PI()*'Data 1day'!A260)/365)-1.39)</f>
        <v>-0.25302144955665185</v>
      </c>
      <c r="D261" s="8">
        <f>ACOS(-TAN('Data 1day'!$E$2*PI()/180)*TAN(C261))</f>
        <v>1.4887329445705224</v>
      </c>
      <c r="E261" s="23">
        <f>('Data 1day'!C260+'Data 1day'!D260)/2</f>
        <v>22.5</v>
      </c>
      <c r="F261" s="8">
        <f t="shared" si="20"/>
        <v>0.16548316037309996</v>
      </c>
      <c r="G261" s="8">
        <f>'Data 1day'!E260*4.87/LN(67.8*'Data 1day'!$H$2-5.42)</f>
        <v>4.1675925156195976</v>
      </c>
      <c r="H261" s="8">
        <f>0.6108*EXP(17.27*'Data 1day'!C260/('Data 1day'!C260+237.3))</f>
        <v>4.0056776000859209</v>
      </c>
      <c r="I261" s="8">
        <f>0.6108*EXP(17.27*'Data 1day'!D260/('Data 1day'!D260+237.3))</f>
        <v>1.8182866804855506</v>
      </c>
      <c r="J261" s="8">
        <f t="shared" si="21"/>
        <v>2.911982140285736</v>
      </c>
      <c r="K261" s="8">
        <f>(I261*'Data 1day'!F260+H261*'Data 1day'!G260)/200</f>
        <v>1.6339925232248322</v>
      </c>
      <c r="L261" s="8">
        <f>24*60/PI()*0.0082*B261*(D261*SIN('Data 1day'!$E$2)*SIN(C261)+COS('Data 1day'!$E$2)*COS(C261)*SIN(D261))</f>
        <v>2.5045499602854888</v>
      </c>
      <c r="M261" s="8">
        <f>(0.75+2/100000*'Data 1day'!$E$3)*L261</f>
        <v>1.9044597898010855</v>
      </c>
      <c r="N261" s="8">
        <f>(0.25+0.5*(1-'Data 1day'!H260/8))*L261</f>
        <v>1.5653437251784306</v>
      </c>
      <c r="O261" s="8">
        <f t="shared" si="24"/>
        <v>1.2053146683873917</v>
      </c>
      <c r="P261" s="8">
        <f>4.903*(10^(-9))*(0.34-0.14*SQRT(K261))*(1.35*(N261/M261)-0.35)*(('Data 1day'!C260+273.16)^4+('Data 1day'!D260+273.16)^4)/2</f>
        <v>4.5964176545044779</v>
      </c>
      <c r="Q261" s="8">
        <f t="shared" si="25"/>
        <v>-3.3911029861170863</v>
      </c>
    </row>
    <row r="262" spans="1:17" x14ac:dyDescent="0.3">
      <c r="A262" s="37">
        <v>43874</v>
      </c>
      <c r="B262" s="8">
        <f>1+0.033*COS(2*'Data 1day'!A261*PI()/365)</f>
        <v>1.0243647696821025</v>
      </c>
      <c r="C262" s="8">
        <f>0.409*SIN(((2*PI()*'Data 1day'!A261)/365)-1.39)</f>
        <v>-0.24745257494772704</v>
      </c>
      <c r="D262" s="8">
        <f>ACOS(-TAN('Data 1day'!$E$2*PI()/180)*TAN(C262))</f>
        <v>1.4906199736262902</v>
      </c>
      <c r="E262" s="23">
        <f>('Data 1day'!C261+'Data 1day'!D261)/2</f>
        <v>22.5</v>
      </c>
      <c r="F262" s="8">
        <f t="shared" si="20"/>
        <v>0.16548316037309996</v>
      </c>
      <c r="G262" s="8">
        <f>'Data 1day'!E261*4.87/LN(67.8*'Data 1day'!$H$2-5.42)</f>
        <v>3.6119135135369844</v>
      </c>
      <c r="H262" s="8">
        <f>0.6108*EXP(17.27*'Data 1day'!C261/('Data 1day'!C261+237.3))</f>
        <v>3.7799303639952631</v>
      </c>
      <c r="I262" s="8">
        <f>0.6108*EXP(17.27*'Data 1day'!D261/('Data 1day'!D261+237.3))</f>
        <v>1.9377293518704448</v>
      </c>
      <c r="J262" s="8">
        <f t="shared" si="21"/>
        <v>2.8588298579328537</v>
      </c>
      <c r="K262" s="8">
        <f>(I262*'Data 1day'!F261+H262*'Data 1day'!G261)/200</f>
        <v>1.6366976445026489</v>
      </c>
      <c r="L262" s="8">
        <f>24*60/PI()*0.0082*B262*(D262*SIN('Data 1day'!$E$2)*SIN(C262)+COS('Data 1day'!$E$2)*COS(C262)*SIN(D262))</f>
        <v>2.4776717099965064</v>
      </c>
      <c r="M262" s="8">
        <f>(0.75+2/100000*'Data 1day'!$E$3)*L262</f>
        <v>1.8840215682813435</v>
      </c>
      <c r="N262" s="8">
        <f>(0.25+0.5*(1-'Data 1day'!H261/8))*L262</f>
        <v>1.3936903368730349</v>
      </c>
      <c r="O262" s="8">
        <f t="shared" si="24"/>
        <v>1.0731415593922369</v>
      </c>
      <c r="P262" s="8">
        <f>4.903*(10^(-9))*(0.34-0.14*SQRT(K262))*(1.35*(N262/M262)-0.35)*(('Data 1day'!C261+273.16)^4+('Data 1day'!D261+273.16)^4)/2</f>
        <v>3.9181610742747508</v>
      </c>
      <c r="Q262" s="8">
        <f t="shared" si="25"/>
        <v>-2.8450195148825141</v>
      </c>
    </row>
    <row r="263" spans="1:17" x14ac:dyDescent="0.3">
      <c r="A263" s="37">
        <v>43875</v>
      </c>
      <c r="B263" s="8">
        <f>1+0.033*COS(2*'Data 1day'!A262*PI()/365)</f>
        <v>1.0239780483173626</v>
      </c>
      <c r="C263" s="8">
        <f>0.409*SIN(((2*PI()*'Data 1day'!A262)/365)-1.39)</f>
        <v>-0.24181037480038131</v>
      </c>
      <c r="D263" s="8">
        <f>ACOS(-TAN('Data 1day'!$E$2*PI()/180)*TAN(C263))</f>
        <v>1.4925261520222528</v>
      </c>
      <c r="E263" s="23">
        <f>('Data 1day'!C262+'Data 1day'!D262)/2</f>
        <v>22</v>
      </c>
      <c r="F263" s="8">
        <f t="shared" si="20"/>
        <v>0.16114508692644333</v>
      </c>
      <c r="G263" s="8">
        <f>'Data 1day'!E262*4.87/LN(67.8*'Data 1day'!$H$2-5.42)</f>
        <v>2.5005555093717584</v>
      </c>
      <c r="H263" s="8">
        <f>0.6108*EXP(17.27*'Data 1day'!C262/('Data 1day'!C262+237.3))</f>
        <v>3.5653401758108458</v>
      </c>
      <c r="I263" s="8">
        <f>0.6108*EXP(17.27*'Data 1day'!D262/('Data 1day'!D262+237.3))</f>
        <v>1.9377293518704448</v>
      </c>
      <c r="J263" s="8">
        <f t="shared" si="21"/>
        <v>2.7515347638406453</v>
      </c>
      <c r="K263" s="8">
        <f>(I263*'Data 1day'!F262+H263*'Data 1day'!G262)/200</f>
        <v>1.6195341435437784</v>
      </c>
      <c r="L263" s="8">
        <f>24*60/PI()*0.0082*B263*(D263*SIN('Data 1day'!$E$2)*SIN(C263)+COS('Data 1day'!$E$2)*COS(C263)*SIN(D263))</f>
        <v>2.4502902257680925</v>
      </c>
      <c r="M263" s="8">
        <f>(0.75+2/100000*'Data 1day'!$E$3)*L263</f>
        <v>1.8632006876740574</v>
      </c>
      <c r="N263" s="8">
        <f>(0.25+0.5*(1-'Data 1day'!H262/8))*L263</f>
        <v>1.5314313911050579</v>
      </c>
      <c r="O263" s="8">
        <f t="shared" si="24"/>
        <v>1.1792021711508947</v>
      </c>
      <c r="P263" s="8">
        <f>4.903*(10^(-9))*(0.34-0.14*SQRT(K263))*(1.35*(N263/M263)-0.35)*(('Data 1day'!C262+273.16)^4+('Data 1day'!D262+273.16)^4)/2</f>
        <v>4.5825090265143045</v>
      </c>
      <c r="Q263" s="8">
        <f t="shared" si="25"/>
        <v>-3.40330685536341</v>
      </c>
    </row>
    <row r="264" spans="1:17" x14ac:dyDescent="0.3">
      <c r="A264" s="37">
        <v>43876</v>
      </c>
      <c r="B264" s="8">
        <f>1+0.033*COS(2*'Data 1day'!A263*PI()/365)</f>
        <v>1.0235842217394178</v>
      </c>
      <c r="C264" s="8">
        <f>0.409*SIN(((2*PI()*'Data 1day'!A263)/365)-1.39)</f>
        <v>-0.23609652102028686</v>
      </c>
      <c r="D264" s="8">
        <f>ACOS(-TAN('Data 1day'!$E$2*PI()/180)*TAN(C264))</f>
        <v>1.4944508503772476</v>
      </c>
      <c r="E264" s="23">
        <f>('Data 1day'!C263+'Data 1day'!D263)/2</f>
        <v>25</v>
      </c>
      <c r="F264" s="8">
        <f t="shared" si="20"/>
        <v>0.18868182684282603</v>
      </c>
      <c r="G264" s="8">
        <f>'Data 1day'!E263*4.87/LN(67.8*'Data 1day'!$H$2-5.42)</f>
        <v>2.7783950104130644</v>
      </c>
      <c r="H264" s="8">
        <f>0.6108*EXP(17.27*'Data 1day'!C263/('Data 1day'!C263+237.3))</f>
        <v>4.492592251118583</v>
      </c>
      <c r="I264" s="8">
        <f>0.6108*EXP(17.27*'Data 1day'!D263/('Data 1day'!D263+237.3))</f>
        <v>2.1973933238855259</v>
      </c>
      <c r="J264" s="8">
        <f t="shared" si="21"/>
        <v>3.3449927875020542</v>
      </c>
      <c r="K264" s="8">
        <f>(I264*'Data 1day'!F263+H264*'Data 1day'!G263)/200</f>
        <v>0.95710482968921751</v>
      </c>
      <c r="L264" s="8">
        <f>24*60/PI()*0.0082*B264*(D264*SIN('Data 1day'!$E$2)*SIN(C264)+COS('Data 1day'!$E$2)*COS(C264)*SIN(D264))</f>
        <v>2.422409652889169</v>
      </c>
      <c r="M264" s="8">
        <f>(0.75+2/100000*'Data 1day'!$E$3)*L264</f>
        <v>1.8420003000569241</v>
      </c>
      <c r="N264" s="8">
        <f>(0.25+0.5*(1-'Data 1day'!H263/8))*L264</f>
        <v>1.3626054297501575</v>
      </c>
      <c r="O264" s="8">
        <f t="shared" si="24"/>
        <v>1.0492061809076214</v>
      </c>
      <c r="P264" s="8">
        <f>4.903*(10^(-9))*(0.34-0.14*SQRT(K264))*(1.35*(N264/M264)-0.35)*(('Data 1day'!C263+273.16)^4+('Data 1day'!D263+273.16)^4)/2</f>
        <v>5.1156087926916296</v>
      </c>
      <c r="Q264" s="8">
        <f t="shared" si="25"/>
        <v>-4.0664026117840084</v>
      </c>
    </row>
    <row r="265" spans="1:17" x14ac:dyDescent="0.3">
      <c r="A265" s="37">
        <v>43877</v>
      </c>
      <c r="B265" s="8">
        <f>1+0.033*COS(2*'Data 1day'!A264*PI()/365)</f>
        <v>1.0231834066475822</v>
      </c>
      <c r="C265" s="8">
        <f>0.409*SIN(((2*PI()*'Data 1day'!A264)/365)-1.39)</f>
        <v>-0.23031270674563392</v>
      </c>
      <c r="D265" s="8">
        <f>ACOS(-TAN('Data 1day'!$E$2*PI()/180)*TAN(C265))</f>
        <v>1.4963934461915367</v>
      </c>
      <c r="E265" s="23">
        <f>('Data 1day'!C264+'Data 1day'!D264)/2</f>
        <v>25.5</v>
      </c>
      <c r="F265" s="8">
        <f t="shared" si="20"/>
        <v>0.19363585091694488</v>
      </c>
      <c r="G265" s="8">
        <f>'Data 1day'!E264*4.87/LN(67.8*'Data 1day'!$H$2-5.42)</f>
        <v>2.222716008330452</v>
      </c>
      <c r="H265" s="8">
        <f>0.6108*EXP(17.27*'Data 1day'!C264/('Data 1day'!C264+237.3))</f>
        <v>4.7547753962618131</v>
      </c>
      <c r="I265" s="8">
        <f>0.6108*EXP(17.27*'Data 1day'!D264/('Data 1day'!D264+237.3))</f>
        <v>2.1973933238855259</v>
      </c>
      <c r="J265" s="8">
        <f t="shared" si="21"/>
        <v>3.4760843600736697</v>
      </c>
      <c r="K265" s="8">
        <f>(I265*'Data 1day'!F264+H265*'Data 1day'!G264)/200</f>
        <v>0.81427356108598403</v>
      </c>
      <c r="L265" s="8">
        <f>24*60/PI()*0.0082*B265*(D265*SIN('Data 1day'!$E$2)*SIN(C265)+COS('Data 1day'!$E$2)*COS(C265)*SIN(D265))</f>
        <v>2.3940344517227334</v>
      </c>
      <c r="M265" s="8">
        <f>(0.75+2/100000*'Data 1day'!$E$3)*L265</f>
        <v>1.8204237970899664</v>
      </c>
      <c r="N265" s="8">
        <f>(0.25+0.5*(1-'Data 1day'!H264/8))*L265</f>
        <v>1.7955258387920501</v>
      </c>
      <c r="O265" s="8">
        <f t="shared" si="24"/>
        <v>1.3825548958698786</v>
      </c>
      <c r="P265" s="8">
        <f>4.903*(10^(-9))*(0.34-0.14*SQRT(K265))*(1.35*(N265/M265)-0.35)*(('Data 1day'!C264+273.16)^4+('Data 1day'!D264+273.16)^4)/2</f>
        <v>8.2044331333648692</v>
      </c>
      <c r="Q265" s="8">
        <f t="shared" si="25"/>
        <v>-6.8218782374949907</v>
      </c>
    </row>
    <row r="266" spans="1:17" x14ac:dyDescent="0.3">
      <c r="A266" s="37">
        <v>43878</v>
      </c>
      <c r="B266" s="8">
        <f>1+0.033*COS(2*'Data 1day'!A265*PI()/365)</f>
        <v>1.0227757218120181</v>
      </c>
      <c r="C266" s="8">
        <f>0.409*SIN(((2*PI()*'Data 1day'!A265)/365)-1.39)</f>
        <v>-0.22446064584541683</v>
      </c>
      <c r="D266" s="8">
        <f>ACOS(-TAN('Data 1day'!$E$2*PI()/180)*TAN(C266))</f>
        <v>1.4983533240630229</v>
      </c>
      <c r="E266" s="23">
        <f>('Data 1day'!C265+'Data 1day'!D265)/2</f>
        <v>26</v>
      </c>
      <c r="F266" s="8">
        <f t="shared" si="20"/>
        <v>0.19869895242110683</v>
      </c>
      <c r="G266" s="8">
        <f>'Data 1day'!E265*4.87/LN(67.8*'Data 1day'!$H$2-5.42)</f>
        <v>2.5005555093717584</v>
      </c>
      <c r="H266" s="8">
        <f>0.6108*EXP(17.27*'Data 1day'!C265/('Data 1day'!C265+237.3))</f>
        <v>5.030147795606851</v>
      </c>
      <c r="I266" s="8">
        <f>0.6108*EXP(17.27*'Data 1day'!D265/('Data 1day'!D265+237.3))</f>
        <v>2.1973933238855259</v>
      </c>
      <c r="J266" s="8">
        <f t="shared" si="21"/>
        <v>3.6137705597461887</v>
      </c>
      <c r="K266" s="8">
        <f>(I266*'Data 1day'!F265+H266*'Data 1day'!G265)/200</f>
        <v>0.91416589962057704</v>
      </c>
      <c r="L266" s="8">
        <f>24*60/PI()*0.0082*B266*(D266*SIN('Data 1day'!$E$2)*SIN(C266)+COS('Data 1day'!$E$2)*COS(C266)*SIN(D266))</f>
        <v>2.3651694013398767</v>
      </c>
      <c r="M266" s="8">
        <f>(0.75+2/100000*'Data 1day'!$E$3)*L266</f>
        <v>1.7984748127788421</v>
      </c>
      <c r="N266" s="8">
        <f>(0.25+0.5*(1-'Data 1day'!H265/8))*L266</f>
        <v>1.7738770510049076</v>
      </c>
      <c r="O266" s="8">
        <f t="shared" si="24"/>
        <v>1.3658853292737789</v>
      </c>
      <c r="P266" s="8">
        <f>4.903*(10^(-9))*(0.34-0.14*SQRT(K266))*(1.35*(N266/M266)-0.35)*(('Data 1day'!C265+273.16)^4+('Data 1day'!D265+273.16)^4)/2</f>
        <v>7.9721534413531119</v>
      </c>
      <c r="Q266" s="8">
        <f t="shared" si="25"/>
        <v>-6.6062681120793325</v>
      </c>
    </row>
    <row r="267" spans="1:17" x14ac:dyDescent="0.3">
      <c r="A267" s="37">
        <v>43879</v>
      </c>
      <c r="B267" s="8">
        <f>1+0.033*COS(2*'Data 1day'!A266*PI()/365)</f>
        <v>1.0223612880385406</v>
      </c>
      <c r="C267" s="8">
        <f>0.409*SIN(((2*PI()*'Data 1day'!A266)/365)-1.39)</f>
        <v>-0.21854207241157836</v>
      </c>
      <c r="D267" s="8">
        <f>ACOS(-TAN('Data 1day'!$E$2*PI()/180)*TAN(C267))</f>
        <v>1.5003298758705159</v>
      </c>
      <c r="E267" s="23">
        <f>('Data 1day'!C266+'Data 1day'!D266)/2</f>
        <v>25.5</v>
      </c>
      <c r="F267" s="8">
        <f t="shared" si="20"/>
        <v>0.19363585091694488</v>
      </c>
      <c r="G267" s="8">
        <f>'Data 1day'!E266*4.87/LN(67.8*'Data 1day'!$H$2-5.42)</f>
        <v>3.0562345114543712</v>
      </c>
      <c r="H267" s="8">
        <f>0.6108*EXP(17.27*'Data 1day'!C266/('Data 1day'!C266+237.3))</f>
        <v>5.030147795606851</v>
      </c>
      <c r="I267" s="8">
        <f>0.6108*EXP(17.27*'Data 1day'!D266/('Data 1day'!D266+237.3))</f>
        <v>2.0639892026604851</v>
      </c>
      <c r="J267" s="8">
        <f t="shared" si="21"/>
        <v>3.5470684991336681</v>
      </c>
      <c r="K267" s="8">
        <f>(I267*'Data 1day'!F266+H267*'Data 1day'!G266)/200</f>
        <v>1.0648027112304457</v>
      </c>
      <c r="L267" s="8">
        <f>24*60/PI()*0.0082*B267*(D267*SIN('Data 1day'!$E$2)*SIN(C267)+COS('Data 1day'!$E$2)*COS(C267)*SIN(D267))</f>
        <v>2.3358196026510556</v>
      </c>
      <c r="M267" s="8">
        <f>(0.75+2/100000*'Data 1day'!$E$3)*L267</f>
        <v>1.7761572258558627</v>
      </c>
      <c r="N267" s="8">
        <f>(0.25+0.5*(1-'Data 1day'!H266/8))*L267</f>
        <v>1.7518647019882918</v>
      </c>
      <c r="O267" s="8">
        <f t="shared" si="24"/>
        <v>1.3489358205309847</v>
      </c>
      <c r="P267" s="8">
        <f>4.903*(10^(-9))*(0.34-0.14*SQRT(K267))*(1.35*(N267/M267)-0.35)*(('Data 1day'!C266+273.16)^4+('Data 1day'!D266+273.16)^4)/2</f>
        <v>7.5152119921095961</v>
      </c>
      <c r="Q267" s="8">
        <f t="shared" si="25"/>
        <v>-6.1662761715786116</v>
      </c>
    </row>
    <row r="268" spans="1:17" x14ac:dyDescent="0.3">
      <c r="A268" s="37">
        <v>43880</v>
      </c>
      <c r="B268" s="8">
        <f>1+0.033*COS(2*'Data 1day'!A267*PI()/365)</f>
        <v>1.0219402281328214</v>
      </c>
      <c r="C268" s="8">
        <f>0.409*SIN(((2*PI()*'Data 1day'!A267)/365)-1.39)</f>
        <v>-0.21255874024516014</v>
      </c>
      <c r="D268" s="8">
        <f>ACOS(-TAN('Data 1day'!$E$2*PI()/180)*TAN(C268))</f>
        <v>1.502322500924707</v>
      </c>
      <c r="E268" s="23">
        <f>('Data 1day'!C267+'Data 1day'!D267)/2</f>
        <v>25</v>
      </c>
      <c r="F268" s="8">
        <f t="shared" si="20"/>
        <v>0.18868182684282603</v>
      </c>
      <c r="G268" s="8">
        <f>'Data 1day'!E267*4.87/LN(67.8*'Data 1day'!$H$2-5.42)</f>
        <v>3.0562345114543712</v>
      </c>
      <c r="H268" s="8">
        <f>0.6108*EXP(17.27*'Data 1day'!C267/('Data 1day'!C267+237.3))</f>
        <v>5.030147795606851</v>
      </c>
      <c r="I268" s="8">
        <f>0.6108*EXP(17.27*'Data 1day'!D267/('Data 1day'!D267+237.3))</f>
        <v>1.9377293518704448</v>
      </c>
      <c r="J268" s="8">
        <f t="shared" si="21"/>
        <v>3.4839385737386479</v>
      </c>
      <c r="K268" s="8">
        <f>(I268*'Data 1day'!F267+H268*'Data 1day'!G267)/200</f>
        <v>0.78398553558189965</v>
      </c>
      <c r="L268" s="8">
        <f>24*60/PI()*0.0082*B268*(D268*SIN('Data 1day'!$E$2)*SIN(C268)+COS('Data 1day'!$E$2)*COS(C268)*SIN(D268))</f>
        <v>2.3059904810290552</v>
      </c>
      <c r="M268" s="8">
        <f>(0.75+2/100000*'Data 1day'!$E$3)*L268</f>
        <v>1.7534751617744935</v>
      </c>
      <c r="N268" s="8">
        <f>(0.25+0.5*(1-'Data 1day'!H267/8))*L268</f>
        <v>1.7294928607717914</v>
      </c>
      <c r="O268" s="8">
        <f t="shared" si="24"/>
        <v>1.3317095027942794</v>
      </c>
      <c r="P268" s="8">
        <f>4.903*(10^(-9))*(0.34-0.14*SQRT(K268))*(1.35*(N268/M268)-0.35)*(('Data 1day'!C267+273.16)^4+('Data 1day'!D267+273.16)^4)/2</f>
        <v>8.2522363988853886</v>
      </c>
      <c r="Q268" s="8">
        <f t="shared" si="25"/>
        <v>-6.9205268960911095</v>
      </c>
    </row>
    <row r="269" spans="1:17" x14ac:dyDescent="0.3">
      <c r="A269" s="37">
        <v>43881</v>
      </c>
      <c r="B269" s="8">
        <f>1+0.033*COS(2*'Data 1day'!A268*PI()/365)</f>
        <v>1.0215126668639976</v>
      </c>
      <c r="C269" s="8">
        <f>0.409*SIN(((2*PI()*'Data 1day'!A268)/365)-1.39)</f>
        <v>-0.2065124223366139</v>
      </c>
      <c r="D269" s="8">
        <f>ACOS(-TAN('Data 1day'!$E$2*PI()/180)*TAN(C269))</f>
        <v>1.5043306060875767</v>
      </c>
      <c r="E269" s="23">
        <f>('Data 1day'!C268+'Data 1day'!D268)/2</f>
        <v>24.5</v>
      </c>
      <c r="F269" s="8">
        <f t="shared" si="20"/>
        <v>0.18383500912050899</v>
      </c>
      <c r="G269" s="8">
        <f>'Data 1day'!E268*4.87/LN(67.8*'Data 1day'!$H$2-5.42)</f>
        <v>3.0562345114543712</v>
      </c>
      <c r="H269" s="8">
        <f>0.6108*EXP(17.27*'Data 1day'!C268/('Data 1day'!C268+237.3))</f>
        <v>5.030147795606851</v>
      </c>
      <c r="I269" s="8">
        <f>0.6108*EXP(17.27*'Data 1day'!D268/('Data 1day'!D268+237.3))</f>
        <v>1.8182866804855506</v>
      </c>
      <c r="J269" s="8">
        <f t="shared" si="21"/>
        <v>3.424217238046201</v>
      </c>
      <c r="K269" s="8">
        <f>(I269*'Data 1day'!F268+H269*'Data 1day'!G268)/200</f>
        <v>0.68364907063837677</v>
      </c>
      <c r="L269" s="8">
        <f>24*60/PI()*0.0082*B269*(D269*SIN('Data 1day'!$E$2)*SIN(C269)+COS('Data 1day'!$E$2)*COS(C269)*SIN(D269))</f>
        <v>2.2756877884192668</v>
      </c>
      <c r="M269" s="8">
        <f>(0.75+2/100000*'Data 1day'!$E$3)*L269</f>
        <v>1.7304329943140104</v>
      </c>
      <c r="N269" s="8">
        <f>(0.25+0.5*(1-'Data 1day'!H268/8))*L269</f>
        <v>0.99561340743342919</v>
      </c>
      <c r="O269" s="8">
        <f t="shared" si="24"/>
        <v>0.76662232372374051</v>
      </c>
      <c r="P269" s="8">
        <f>4.903*(10^(-9))*(0.34-0.14*SQRT(K269))*(1.35*(N269/M269)-0.35)*(('Data 1day'!C268+273.16)^4+('Data 1day'!D268+273.16)^4)/2</f>
        <v>3.7011487573295501</v>
      </c>
      <c r="Q269" s="8">
        <f t="shared" si="25"/>
        <v>-2.9345264336058094</v>
      </c>
    </row>
    <row r="270" spans="1:17" x14ac:dyDescent="0.3">
      <c r="A270" s="37">
        <v>43882</v>
      </c>
      <c r="B270" s="8">
        <f>1+0.033*COS(2*'Data 1day'!A269*PI()/365)</f>
        <v>1.0210787309277003</v>
      </c>
      <c r="C270" s="8">
        <f>0.409*SIN(((2*PI()*'Data 1day'!A269)/365)-1.39)</f>
        <v>-0.20040491034042621</v>
      </c>
      <c r="D270" s="8">
        <f>ACOS(-TAN('Data 1day'!$E$2*PI()/180)*TAN(C270))</f>
        <v>1.5063536058610041</v>
      </c>
      <c r="E270" s="23">
        <f>('Data 1day'!C269+'Data 1day'!D269)/2</f>
        <v>25</v>
      </c>
      <c r="F270" s="8">
        <f t="shared" si="20"/>
        <v>0.18868182684282603</v>
      </c>
      <c r="G270" s="8">
        <f>'Data 1day'!E269*4.87/LN(67.8*'Data 1day'!$H$2-5.42)</f>
        <v>4.1675925156195976</v>
      </c>
      <c r="H270" s="8">
        <f>0.6108*EXP(17.27*'Data 1day'!C269/('Data 1day'!C269+237.3))</f>
        <v>5.030147795606851</v>
      </c>
      <c r="I270" s="8">
        <f>0.6108*EXP(17.27*'Data 1day'!D269/('Data 1day'!D269+237.3))</f>
        <v>1.9377293518704448</v>
      </c>
      <c r="J270" s="8">
        <f t="shared" si="21"/>
        <v>3.4839385737386479</v>
      </c>
      <c r="K270" s="8">
        <f>(I270*'Data 1day'!F269+H270*'Data 1day'!G269)/200</f>
        <v>1.1637010033559436</v>
      </c>
      <c r="L270" s="8">
        <f>24*60/PI()*0.0082*B270*(D270*SIN('Data 1day'!$E$2)*SIN(C270)+COS('Data 1day'!$E$2)*COS(C270)*SIN(D270))</f>
        <v>2.2449176049340087</v>
      </c>
      <c r="M270" s="8">
        <f>(0.75+2/100000*'Data 1day'!$E$3)*L270</f>
        <v>1.7070353467918202</v>
      </c>
      <c r="N270" s="8">
        <f>(0.25+0.5*(1-'Data 1day'!H269/8))*L270</f>
        <v>1.6836882037005065</v>
      </c>
      <c r="O270" s="8">
        <f t="shared" si="24"/>
        <v>1.2964399168493901</v>
      </c>
      <c r="P270" s="8">
        <f>4.903*(10^(-9))*(0.34-0.14*SQRT(K270))*(1.35*(N270/M270)-0.35)*(('Data 1day'!C269+273.16)^4+('Data 1day'!D269+273.16)^4)/2</f>
        <v>7.2184210746321869</v>
      </c>
      <c r="Q270" s="8">
        <f t="shared" si="25"/>
        <v>-5.9219811577827972</v>
      </c>
    </row>
    <row r="271" spans="1:17" x14ac:dyDescent="0.3">
      <c r="A271" s="37">
        <v>43883</v>
      </c>
      <c r="B271" s="8">
        <f>1+0.033*COS(2*'Data 1day'!A270*PI()/365)</f>
        <v>1.020638548908513</v>
      </c>
      <c r="C271" s="8">
        <f>0.409*SIN(((2*PI()*'Data 1day'!A270)/365)-1.39)</f>
        <v>-0.19423801404421248</v>
      </c>
      <c r="D271" s="8">
        <f>ACOS(-TAN('Data 1day'!$E$2*PI()/180)*TAN(C271))</f>
        <v>1.5083909224453973</v>
      </c>
      <c r="E271" s="23">
        <f>('Data 1day'!C270+'Data 1day'!D270)/2</f>
        <v>24</v>
      </c>
      <c r="F271" s="8">
        <f t="shared" si="20"/>
        <v>0.17909354902640176</v>
      </c>
      <c r="G271" s="8">
        <f>'Data 1day'!E270*4.87/LN(67.8*'Data 1day'!$H$2-5.42)</f>
        <v>5.0011110187435168</v>
      </c>
      <c r="H271" s="8">
        <f>0.6108*EXP(17.27*'Data 1day'!C270/('Data 1day'!C270+237.3))</f>
        <v>4.7547753962618131</v>
      </c>
      <c r="I271" s="8">
        <f>0.6108*EXP(17.27*'Data 1day'!D270/('Data 1day'!D270+237.3))</f>
        <v>1.8182866804855506</v>
      </c>
      <c r="J271" s="8">
        <f t="shared" si="21"/>
        <v>3.2865310383736821</v>
      </c>
      <c r="K271" s="8">
        <f>(I271*'Data 1day'!F270+H271*'Data 1day'!G270)/200</f>
        <v>1.211154559622319</v>
      </c>
      <c r="L271" s="8">
        <f>24*60/PI()*0.0082*B271*(D271*SIN('Data 1day'!$E$2)*SIN(C271)+COS('Data 1day'!$E$2)*COS(C271)*SIN(D271))</f>
        <v>2.2136863399287785</v>
      </c>
      <c r="M271" s="8">
        <f>(0.75+2/100000*'Data 1day'!$E$3)*L271</f>
        <v>1.6832870928818431</v>
      </c>
      <c r="N271" s="8">
        <f>(0.25+0.5*(1-'Data 1day'!H270/8))*L271</f>
        <v>1.6602647549465839</v>
      </c>
      <c r="O271" s="8">
        <f t="shared" si="24"/>
        <v>1.2784038613088695</v>
      </c>
      <c r="P271" s="8">
        <f>4.903*(10^(-9))*(0.34-0.14*SQRT(K271))*(1.35*(N271/M271)-0.35)*(('Data 1day'!C270+273.16)^4+('Data 1day'!D270+273.16)^4)/2</f>
        <v>7.0073796947604388</v>
      </c>
      <c r="Q271" s="8">
        <f t="shared" si="25"/>
        <v>-5.7289758334515692</v>
      </c>
    </row>
    <row r="272" spans="1:17" x14ac:dyDescent="0.3">
      <c r="A272" s="37">
        <v>43884</v>
      </c>
      <c r="B272" s="8">
        <f>1+0.033*COS(2*'Data 1day'!A271*PI()/365)</f>
        <v>1.020192251241868</v>
      </c>
      <c r="C272" s="8">
        <f>0.409*SIN(((2*PI()*'Data 1day'!A271)/365)-1.39)</f>
        <v>-0.18801356083243778</v>
      </c>
      <c r="D272" s="8">
        <f>ACOS(-TAN('Data 1day'!$E$2*PI()/180)*TAN(C272))</f>
        <v>1.5104419857692091</v>
      </c>
      <c r="E272" s="23">
        <f>('Data 1day'!C271+'Data 1day'!D271)/2</f>
        <v>23.5</v>
      </c>
      <c r="F272" s="8">
        <f t="shared" si="20"/>
        <v>0.17445562008621768</v>
      </c>
      <c r="G272" s="8">
        <f>'Data 1day'!E271*4.87/LN(67.8*'Data 1day'!$H$2-5.42)</f>
        <v>4.445432016660904</v>
      </c>
      <c r="H272" s="8">
        <f>0.6108*EXP(17.27*'Data 1day'!C271/('Data 1day'!C271+237.3))</f>
        <v>4.492592251118583</v>
      </c>
      <c r="I272" s="8">
        <f>0.6108*EXP(17.27*'Data 1day'!D271/('Data 1day'!D271+237.3))</f>
        <v>1.8182866804855506</v>
      </c>
      <c r="J272" s="8">
        <f t="shared" si="21"/>
        <v>3.1554394658020666</v>
      </c>
      <c r="K272" s="8">
        <f>(I272*'Data 1day'!F271+H272*'Data 1day'!G271)/200</f>
        <v>1.0803169798291576</v>
      </c>
      <c r="L272" s="8">
        <f>24*60/PI()*0.0082*B272*(D272*SIN('Data 1day'!$E$2)*SIN(C272)+COS('Data 1day'!$E$2)*COS(C272)*SIN(D272))</f>
        <v>2.182000732559441</v>
      </c>
      <c r="M272" s="8">
        <f>(0.75+2/100000*'Data 1day'!$E$3)*L272</f>
        <v>1.6591933570381989</v>
      </c>
      <c r="N272" s="8">
        <f>(0.25+0.5*(1-'Data 1day'!H271/8))*L272</f>
        <v>1.6365005494195808</v>
      </c>
      <c r="O272" s="8">
        <f t="shared" si="24"/>
        <v>1.2601054230530773</v>
      </c>
      <c r="P272" s="8">
        <f>4.903*(10^(-9))*(0.34-0.14*SQRT(K272))*(1.35*(N272/M272)-0.35)*(('Data 1day'!C271+273.16)^4+('Data 1day'!D271+273.16)^4)/2</f>
        <v>7.2770571157633288</v>
      </c>
      <c r="Q272" s="8">
        <f t="shared" si="25"/>
        <v>-6.0169516927102515</v>
      </c>
    </row>
    <row r="273" spans="1:17" x14ac:dyDescent="0.3">
      <c r="A273" s="37">
        <v>43885</v>
      </c>
      <c r="B273" s="8">
        <f>1+0.033*COS(2*'Data 1day'!A272*PI()/365)</f>
        <v>1.0197399701753953</v>
      </c>
      <c r="C273" s="8">
        <f>0.409*SIN(((2*PI()*'Data 1day'!A272)/365)-1.39)</f>
        <v>-0.18173339514492348</v>
      </c>
      <c r="D273" s="8">
        <f>ACOS(-TAN('Data 1day'!$E$2*PI()/180)*TAN(C273))</f>
        <v>1.5125062334902299</v>
      </c>
      <c r="E273" s="23">
        <f>('Data 1day'!C272+'Data 1day'!D272)/2</f>
        <v>24</v>
      </c>
      <c r="F273" s="8">
        <f t="shared" si="20"/>
        <v>0.17909354902640176</v>
      </c>
      <c r="G273" s="8">
        <f>'Data 1day'!E272*4.87/LN(67.8*'Data 1day'!$H$2-5.42)</f>
        <v>4.445432016660904</v>
      </c>
      <c r="H273" s="8">
        <f>0.6108*EXP(17.27*'Data 1day'!C272/('Data 1day'!C272+237.3))</f>
        <v>4.7547753962618131</v>
      </c>
      <c r="I273" s="8">
        <f>0.6108*EXP(17.27*'Data 1day'!D272/('Data 1day'!D272+237.3))</f>
        <v>1.8182866804855506</v>
      </c>
      <c r="J273" s="8">
        <f t="shared" si="21"/>
        <v>3.2865310383736821</v>
      </c>
      <c r="K273" s="8">
        <f>(I273*'Data 1day'!F272+H273*'Data 1day'!G272)/200</f>
        <v>1.062920287558011</v>
      </c>
      <c r="L273" s="8">
        <f>24*60/PI()*0.0082*B273*(D273*SIN('Data 1day'!$E$2)*SIN(C273)+COS('Data 1day'!$E$2)*COS(C273)*SIN(D273))</f>
        <v>2.149867851820487</v>
      </c>
      <c r="M273" s="8">
        <f>(0.75+2/100000*'Data 1day'!$E$3)*L273</f>
        <v>1.6347595145242984</v>
      </c>
      <c r="N273" s="8">
        <f>(0.25+0.5*(1-'Data 1day'!H272/8))*L273</f>
        <v>1.6124008888653654</v>
      </c>
      <c r="O273" s="8">
        <f t="shared" si="24"/>
        <v>1.2415486844263313</v>
      </c>
      <c r="P273" s="8">
        <f>4.903*(10^(-9))*(0.34-0.14*SQRT(K273))*(1.35*(N273/M273)-0.35)*(('Data 1day'!C272+273.16)^4+('Data 1day'!D272+273.16)^4)/2</f>
        <v>7.3743277321314418</v>
      </c>
      <c r="Q273" s="8">
        <f t="shared" si="25"/>
        <v>-6.1327790477051103</v>
      </c>
    </row>
    <row r="274" spans="1:17" x14ac:dyDescent="0.3">
      <c r="A274" s="37">
        <v>43886</v>
      </c>
      <c r="B274" s="8">
        <f>1+0.033*COS(2*'Data 1day'!A273*PI()/365)</f>
        <v>1.0192818397297361</v>
      </c>
      <c r="C274" s="8">
        <f>0.409*SIN(((2*PI()*'Data 1day'!A273)/365)-1.39)</f>
        <v>-0.17539937793029978</v>
      </c>
      <c r="D274" s="8">
        <f>ACOS(-TAN('Data 1day'!$E$2*PI()/180)*TAN(C274))</f>
        <v>1.5145831109695875</v>
      </c>
      <c r="E274" s="23">
        <f>('Data 1day'!C273+'Data 1day'!D273)/2</f>
        <v>25</v>
      </c>
      <c r="F274" s="8">
        <f t="shared" si="20"/>
        <v>0.18868182684282603</v>
      </c>
      <c r="G274" s="8">
        <f>'Data 1day'!E273*4.87/LN(67.8*'Data 1day'!$H$2-5.42)</f>
        <v>4.7232715177022104</v>
      </c>
      <c r="H274" s="8">
        <f>0.6108*EXP(17.27*'Data 1day'!C273/('Data 1day'!C273+237.3))</f>
        <v>4.7547753962618131</v>
      </c>
      <c r="I274" s="8">
        <f>0.6108*EXP(17.27*'Data 1day'!D273/('Data 1day'!D273+237.3))</f>
        <v>2.0639892026604851</v>
      </c>
      <c r="J274" s="8">
        <f t="shared" si="21"/>
        <v>3.4093822994611491</v>
      </c>
      <c r="K274" s="8">
        <f>(I274*'Data 1day'!F273+H274*'Data 1day'!G273)/200</f>
        <v>1.1422220543869448</v>
      </c>
      <c r="L274" s="8">
        <f>24*60/PI()*0.0082*B274*(D274*SIN('Data 1day'!$E$2)*SIN(C274)+COS('Data 1day'!$E$2)*COS(C274)*SIN(D274))</f>
        <v>2.1172950960656189</v>
      </c>
      <c r="M274" s="8">
        <f>(0.75+2/100000*'Data 1day'!$E$3)*L274</f>
        <v>1.6099911910482965</v>
      </c>
      <c r="N274" s="8">
        <f>(0.25+0.5*(1-'Data 1day'!H273/8))*L274</f>
        <v>1.5879713220492142</v>
      </c>
      <c r="O274" s="8">
        <f t="shared" si="24"/>
        <v>1.222737917977895</v>
      </c>
      <c r="P274" s="8">
        <f>4.903*(10^(-9))*(0.34-0.14*SQRT(K274))*(1.35*(N274/M274)-0.35)*(('Data 1day'!C273+273.16)^4+('Data 1day'!D273+273.16)^4)/2</f>
        <v>7.264575993035395</v>
      </c>
      <c r="Q274" s="8">
        <f t="shared" si="25"/>
        <v>-6.0418380750575</v>
      </c>
    </row>
    <row r="275" spans="1:17" x14ac:dyDescent="0.3">
      <c r="A275" s="37">
        <v>43887</v>
      </c>
      <c r="B275" s="8">
        <f>1+0.033*COS(2*'Data 1day'!A274*PI()/365)</f>
        <v>1.018817995658829</v>
      </c>
      <c r="C275" s="8">
        <f>0.409*SIN(((2*PI()*'Data 1day'!A274)/365)-1.39)</f>
        <v>-0.16901338609456681</v>
      </c>
      <c r="D275" s="8">
        <f>ACOS(-TAN('Data 1day'!$E$2*PI()/180)*TAN(C275))</f>
        <v>1.5166720712194028</v>
      </c>
      <c r="E275" s="23">
        <f>('Data 1day'!C274+'Data 1day'!D274)/2</f>
        <v>26.5</v>
      </c>
      <c r="F275" s="8">
        <f t="shared" si="20"/>
        <v>0.20387302489183121</v>
      </c>
      <c r="G275" s="8">
        <f>'Data 1day'!E274*4.87/LN(67.8*'Data 1day'!$H$2-5.42)</f>
        <v>3.6119135135369844</v>
      </c>
      <c r="H275" s="8">
        <f>0.6108*EXP(17.27*'Data 1day'!C274/('Data 1day'!C274+237.3))</f>
        <v>5.3192602098598769</v>
      </c>
      <c r="I275" s="8">
        <f>0.6108*EXP(17.27*'Data 1day'!D274/('Data 1day'!D274+237.3))</f>
        <v>2.1973933238855259</v>
      </c>
      <c r="J275" s="8">
        <f t="shared" si="21"/>
        <v>3.7583267668727016</v>
      </c>
      <c r="K275" s="8">
        <f>(I275*'Data 1day'!F274+H275*'Data 1day'!G274)/200</f>
        <v>1.184779419342662</v>
      </c>
      <c r="L275" s="8">
        <f>24*60/PI()*0.0082*B275*(D275*SIN('Data 1day'!$E$2)*SIN(C275)+COS('Data 1day'!$E$2)*COS(C275)*SIN(D275))</f>
        <v>2.0842901920130061</v>
      </c>
      <c r="M275" s="8">
        <f>(0.75+2/100000*'Data 1day'!$E$3)*L275</f>
        <v>1.5848942620066897</v>
      </c>
      <c r="N275" s="8">
        <f>(0.25+0.5*(1-'Data 1day'!H274/8))*L275</f>
        <v>1.0421450960065031</v>
      </c>
      <c r="O275" s="8">
        <f t="shared" si="24"/>
        <v>0.80245172392500741</v>
      </c>
      <c r="P275" s="8">
        <f>4.903*(10^(-9))*(0.34-0.14*SQRT(K275))*(1.35*(N275/M275)-0.35)*(('Data 1day'!C274+273.16)^4+('Data 1day'!D274+273.16)^4)/2</f>
        <v>4.0031583573202107</v>
      </c>
      <c r="Q275" s="8">
        <f t="shared" si="25"/>
        <v>-3.2007066333952032</v>
      </c>
    </row>
    <row r="276" spans="1:17" x14ac:dyDescent="0.3">
      <c r="A276" s="37">
        <v>43888</v>
      </c>
      <c r="B276" s="8">
        <f>1+0.033*COS(2*'Data 1day'!A275*PI()/365)</f>
        <v>1.0183485754096824</v>
      </c>
      <c r="C276" s="8">
        <f>0.409*SIN(((2*PI()*'Data 1day'!A275)/365)-1.39)</f>
        <v>-0.16257731194492642</v>
      </c>
      <c r="D276" s="8">
        <f>ACOS(-TAN('Data 1day'!$E$2*PI()/180)*TAN(C276))</f>
        <v>1.5187725748250764</v>
      </c>
      <c r="E276" s="23">
        <f>('Data 1day'!C275+'Data 1day'!D275)/2</f>
        <v>25</v>
      </c>
      <c r="F276" s="8">
        <f t="shared" si="20"/>
        <v>0.18868182684282603</v>
      </c>
      <c r="G276" s="8">
        <f>'Data 1day'!E275*4.87/LN(67.8*'Data 1day'!$H$2-5.42)</f>
        <v>2.7783950104130644</v>
      </c>
      <c r="H276" s="8">
        <f>0.6108*EXP(17.27*'Data 1day'!C275/('Data 1day'!C275+237.3))</f>
        <v>5.030147795606851</v>
      </c>
      <c r="I276" s="8">
        <f>0.6108*EXP(17.27*'Data 1day'!D275/('Data 1day'!D275+237.3))</f>
        <v>1.9377293518704448</v>
      </c>
      <c r="J276" s="8">
        <f t="shared" si="21"/>
        <v>3.4839385737386479</v>
      </c>
      <c r="K276" s="8">
        <f>(I276*'Data 1day'!F275+H276*'Data 1day'!G275)/200</f>
        <v>1.177503564396726</v>
      </c>
      <c r="L276" s="8">
        <f>24*60/PI()*0.0082*B276*(D276*SIN('Data 1day'!$E$2)*SIN(C276)+COS('Data 1day'!$E$2)*COS(C276)*SIN(D276))</f>
        <v>2.0508611932386382</v>
      </c>
      <c r="M276" s="8">
        <f>(0.75+2/100000*'Data 1day'!$E$3)*L276</f>
        <v>1.5594748513386605</v>
      </c>
      <c r="N276" s="8">
        <f>(0.25+0.5*(1-'Data 1day'!H275/8))*L276</f>
        <v>1.5381458949289786</v>
      </c>
      <c r="O276" s="8">
        <f t="shared" si="24"/>
        <v>1.1843723390953136</v>
      </c>
      <c r="P276" s="8">
        <f>4.903*(10^(-9))*(0.34-0.14*SQRT(K276))*(1.35*(N276/M276)-0.35)*(('Data 1day'!C275+273.16)^4+('Data 1day'!D275+273.16)^4)/2</f>
        <v>7.184310212609371</v>
      </c>
      <c r="Q276" s="8">
        <f t="shared" si="25"/>
        <v>-5.9999378735140576</v>
      </c>
    </row>
    <row r="277" spans="1:17" x14ac:dyDescent="0.3">
      <c r="A277" s="37">
        <v>43889</v>
      </c>
      <c r="B277" s="8">
        <f>1+0.033*COS(2*'Data 1day'!A276*PI()/365)</f>
        <v>1.0178737180816473</v>
      </c>
      <c r="C277" s="8">
        <f>0.409*SIN(((2*PI()*'Data 1day'!A276)/365)-1.39)</f>
        <v>-0.15609306262905087</v>
      </c>
      <c r="D277" s="8">
        <f>ACOS(-TAN('Data 1day'!$E$2*PI()/180)*TAN(C277))</f>
        <v>1.5208840898431943</v>
      </c>
      <c r="E277" s="23">
        <f>('Data 1day'!C276+'Data 1day'!D276)/2</f>
        <v>24.5</v>
      </c>
      <c r="F277" s="8">
        <f t="shared" si="20"/>
        <v>0.18383500912050899</v>
      </c>
      <c r="G277" s="8">
        <f>'Data 1day'!E276*4.87/LN(67.8*'Data 1day'!$H$2-5.42)</f>
        <v>3.0562345114543712</v>
      </c>
      <c r="H277" s="8">
        <f>0.6108*EXP(17.27*'Data 1day'!C276/('Data 1day'!C276+237.3))</f>
        <v>4.7547753962618131</v>
      </c>
      <c r="I277" s="8">
        <f>0.6108*EXP(17.27*'Data 1day'!D276/('Data 1day'!D276+237.3))</f>
        <v>1.9377293518704448</v>
      </c>
      <c r="J277" s="8">
        <f t="shared" si="21"/>
        <v>3.346252374066129</v>
      </c>
      <c r="K277" s="8">
        <f>(I277*'Data 1day'!F276+H277*'Data 1day'!G276)/200</f>
        <v>0.91057116396288851</v>
      </c>
      <c r="L277" s="8">
        <f>24*60/PI()*0.0082*B277*(D277*SIN('Data 1day'!$E$2)*SIN(C277)+COS('Data 1day'!$E$2)*COS(C277)*SIN(D277))</f>
        <v>2.0170164781623017</v>
      </c>
      <c r="M277" s="8">
        <f>(0.75+2/100000*'Data 1day'!$E$3)*L277</f>
        <v>1.533739329994614</v>
      </c>
      <c r="N277" s="8">
        <f>(0.25+0.5*(1-'Data 1day'!H276/8))*L277</f>
        <v>1.5127623586217263</v>
      </c>
      <c r="O277" s="8">
        <f t="shared" si="24"/>
        <v>1.1648270161387293</v>
      </c>
      <c r="P277" s="8">
        <f>4.903*(10^(-9))*(0.34-0.14*SQRT(K277))*(1.35*(N277/M277)-0.35)*(('Data 1day'!C276+273.16)^4+('Data 1day'!D276+273.16)^4)/2</f>
        <v>7.8275344333230574</v>
      </c>
      <c r="Q277" s="8">
        <f t="shared" si="25"/>
        <v>-6.6627074171843281</v>
      </c>
    </row>
    <row r="278" spans="1:17" x14ac:dyDescent="0.3">
      <c r="A278" s="37">
        <v>43890</v>
      </c>
      <c r="B278" s="8">
        <f>1+0.033*COS(2*'Data 1day'!A277*PI()/365)</f>
        <v>1.0173935643851983</v>
      </c>
      <c r="C278" s="8">
        <f>0.409*SIN(((2*PI()*'Data 1day'!A277)/365)-1.39)</f>
        <v>-0.14956255956995423</v>
      </c>
      <c r="D278" s="8">
        <f>ACOS(-TAN('Data 1day'!$E$2*PI()/180)*TAN(C278))</f>
        <v>1.5230060916760539</v>
      </c>
      <c r="E278" s="23">
        <f>('Data 1day'!C277+'Data 1day'!D277)/2</f>
        <v>23.5</v>
      </c>
      <c r="F278" s="8">
        <f t="shared" si="20"/>
        <v>0.17445562008621768</v>
      </c>
      <c r="G278" s="8">
        <f>'Data 1day'!E277*4.87/LN(67.8*'Data 1day'!$H$2-5.42)</f>
        <v>3.334074012495678</v>
      </c>
      <c r="H278" s="8">
        <f>0.6108*EXP(17.27*'Data 1day'!C277/('Data 1day'!C277+237.3))</f>
        <v>4.492592251118583</v>
      </c>
      <c r="I278" s="8">
        <f>0.6108*EXP(17.27*'Data 1day'!D277/('Data 1day'!D277+237.3))</f>
        <v>1.8182866804855506</v>
      </c>
      <c r="J278" s="8">
        <f t="shared" si="21"/>
        <v>3.1554394658020666</v>
      </c>
      <c r="K278" s="8">
        <f>(I278*'Data 1day'!F277+H278*'Data 1day'!G277)/200</f>
        <v>1.1321792192958458</v>
      </c>
      <c r="L278" s="8">
        <f>24*60/PI()*0.0082*B278*(D278*SIN('Data 1day'!$E$2)*SIN(C278)+COS('Data 1day'!$E$2)*COS(C278)*SIN(D278))</f>
        <v>1.9827647475317431</v>
      </c>
      <c r="M278" s="8">
        <f>(0.75+2/100000*'Data 1day'!$E$3)*L278</f>
        <v>1.5076943140231374</v>
      </c>
      <c r="N278" s="8">
        <f>(0.25+0.5*(1-'Data 1day'!H277/8))*L278</f>
        <v>1.4870735606488075</v>
      </c>
      <c r="O278" s="8">
        <f t="shared" si="24"/>
        <v>1.1450466416995817</v>
      </c>
      <c r="P278" s="8">
        <f>4.903*(10^(-9))*(0.34-0.14*SQRT(K278))*(1.35*(N278/M278)-0.35)*(('Data 1day'!C277+273.16)^4+('Data 1day'!D277+273.16)^4)/2</f>
        <v>7.1478996673561097</v>
      </c>
      <c r="Q278" s="8">
        <f t="shared" si="25"/>
        <v>-6.0028530256565276</v>
      </c>
    </row>
    <row r="279" spans="1:17" x14ac:dyDescent="0.3">
      <c r="A279" s="37">
        <v>43891</v>
      </c>
      <c r="B279" s="8">
        <f>1+0.033*COS(2*'Data 1day'!A278*PI()/365)</f>
        <v>1.0169082566002381</v>
      </c>
      <c r="C279" s="8">
        <f>0.409*SIN(((2*PI()*'Data 1day'!A278)/365)-1.39)</f>
        <v>-0.14298773789663263</v>
      </c>
      <c r="D279" s="8">
        <f>ACOS(-TAN('Data 1day'!$E$2*PI()/180)*TAN(C279))</f>
        <v>1.5251380629238191</v>
      </c>
      <c r="E279" s="23">
        <f>('Data 1day'!C278+'Data 1day'!D278)/2</f>
        <v>24.5</v>
      </c>
      <c r="F279" s="8">
        <f t="shared" si="20"/>
        <v>0.18383500912050899</v>
      </c>
      <c r="G279" s="8">
        <f>'Data 1day'!E278*4.87/LN(67.8*'Data 1day'!$H$2-5.42)</f>
        <v>3.8897530145782908</v>
      </c>
      <c r="H279" s="8">
        <f>0.6108*EXP(17.27*'Data 1day'!C278/('Data 1day'!C278+237.3))</f>
        <v>4.7547753962618131</v>
      </c>
      <c r="I279" s="8">
        <f>0.6108*EXP(17.27*'Data 1day'!D278/('Data 1day'!D278+237.3))</f>
        <v>1.9377293518704448</v>
      </c>
      <c r="J279" s="8">
        <f t="shared" si="21"/>
        <v>3.346252374066129</v>
      </c>
      <c r="K279" s="8">
        <f>(I279*'Data 1day'!F278+H279*'Data 1day'!G278)/200</f>
        <v>1.3209954314841434</v>
      </c>
      <c r="L279" s="8">
        <f>24*60/PI()*0.0082*B279*(D279*SIN('Data 1day'!$E$2)*SIN(C279)+COS('Data 1day'!$E$2)*COS(C279)*SIN(D279))</f>
        <v>1.9481150214115948</v>
      </c>
      <c r="M279" s="8">
        <f>(0.75+2/100000*'Data 1day'!$E$3)*L279</f>
        <v>1.4813466622813767</v>
      </c>
      <c r="N279" s="8">
        <f>(0.25+0.5*(1-'Data 1day'!H278/8))*L279</f>
        <v>1.3393290772204713</v>
      </c>
      <c r="O279" s="8">
        <f t="shared" si="24"/>
        <v>1.0312833894597631</v>
      </c>
      <c r="P279" s="8">
        <f>4.903*(10^(-9))*(0.34-0.14*SQRT(K279))*(1.35*(N279/M279)-0.35)*(('Data 1day'!C278+273.16)^4+('Data 1day'!D278+273.16)^4)/2</f>
        <v>6.0238815431081978</v>
      </c>
      <c r="Q279" s="8">
        <f t="shared" si="25"/>
        <v>-4.9925981536484345</v>
      </c>
    </row>
    <row r="280" spans="1:17" x14ac:dyDescent="0.3">
      <c r="A280" s="37">
        <v>43892</v>
      </c>
      <c r="B280" s="8">
        <f>1+0.033*COS(2*'Data 1day'!A279*PI()/365)</f>
        <v>1.0164179385339369</v>
      </c>
      <c r="C280" s="8">
        <f>0.409*SIN(((2*PI()*'Data 1day'!A279)/365)-1.39)</f>
        <v>-0.13637054587064404</v>
      </c>
      <c r="D280" s="8">
        <f>ACOS(-TAN('Data 1day'!$E$2*PI()/180)*TAN(C280))</f>
        <v>1.5272794932153251</v>
      </c>
      <c r="E280" s="23">
        <f>('Data 1day'!C279+'Data 1day'!D279)/2</f>
        <v>25</v>
      </c>
      <c r="F280" s="8">
        <f t="shared" si="20"/>
        <v>0.18868182684282603</v>
      </c>
      <c r="G280" s="8">
        <f>'Data 1day'!E279*4.87/LN(67.8*'Data 1day'!$H$2-5.42)</f>
        <v>2.7783950104130644</v>
      </c>
      <c r="H280" s="8">
        <f>0.6108*EXP(17.27*'Data 1day'!C279/('Data 1day'!C279+237.3))</f>
        <v>4.7547753962618131</v>
      </c>
      <c r="I280" s="8">
        <f>0.6108*EXP(17.27*'Data 1day'!D279/('Data 1day'!D279+237.3))</f>
        <v>2.0639892026604851</v>
      </c>
      <c r="J280" s="8">
        <f t="shared" si="21"/>
        <v>3.4093822994611491</v>
      </c>
      <c r="K280" s="8">
        <f>(I280*'Data 1day'!F279+H280*'Data 1day'!G279)/200</f>
        <v>1.3571049383679163</v>
      </c>
      <c r="L280" s="8">
        <f>24*60/PI()*0.0082*B280*(D280*SIN('Data 1day'!$E$2)*SIN(C280)+COS('Data 1day'!$E$2)*COS(C280)*SIN(D280))</f>
        <v>1.9130766356847133</v>
      </c>
      <c r="M280" s="8">
        <f>(0.75+2/100000*'Data 1day'!$E$3)*L280</f>
        <v>1.454703473774656</v>
      </c>
      <c r="N280" s="8">
        <f>(0.25+0.5*(1-'Data 1day'!H279/8))*L280</f>
        <v>1.0761056075726512</v>
      </c>
      <c r="O280" s="8">
        <f t="shared" si="24"/>
        <v>0.82860131783094138</v>
      </c>
      <c r="P280" s="8">
        <f>4.903*(10^(-9))*(0.34-0.14*SQRT(K280))*(1.35*(N280/M280)-0.35)*(('Data 1day'!C279+273.16)^4+('Data 1day'!D279+273.16)^4)/2</f>
        <v>4.4611903626681473</v>
      </c>
      <c r="Q280" s="8">
        <f t="shared" si="25"/>
        <v>-3.6325890448372058</v>
      </c>
    </row>
    <row r="281" spans="1:17" x14ac:dyDescent="0.3">
      <c r="A281" s="37">
        <v>43893</v>
      </c>
      <c r="B281" s="8">
        <f>1+0.033*COS(2*'Data 1day'!A280*PI()/365)</f>
        <v>1.0159227554781203</v>
      </c>
      <c r="C281" s="8">
        <f>0.409*SIN(((2*PI()*'Data 1day'!A280)/365)-1.39)</f>
        <v>-0.12971294430879665</v>
      </c>
      <c r="D281" s="8">
        <f>ACOS(-TAN('Data 1day'!$E$2*PI()/180)*TAN(C281))</f>
        <v>1.5294298790185437</v>
      </c>
      <c r="E281" s="23">
        <f>('Data 1day'!C280+'Data 1day'!D280)/2</f>
        <v>25.5</v>
      </c>
      <c r="F281" s="8">
        <f t="shared" si="20"/>
        <v>0.19363585091694488</v>
      </c>
      <c r="G281" s="8">
        <f>'Data 1day'!E280*4.87/LN(67.8*'Data 1day'!$H$2-5.42)</f>
        <v>2.7783950104130644</v>
      </c>
      <c r="H281" s="8">
        <f>0.6108*EXP(17.27*'Data 1day'!C280/('Data 1day'!C280+237.3))</f>
        <v>4.7547753962618131</v>
      </c>
      <c r="I281" s="8">
        <f>0.6108*EXP(17.27*'Data 1day'!D280/('Data 1day'!D280+237.3))</f>
        <v>2.1973933238855259</v>
      </c>
      <c r="J281" s="8">
        <f t="shared" si="21"/>
        <v>3.4760843600736697</v>
      </c>
      <c r="K281" s="8">
        <f>(I281*'Data 1day'!F280+H281*'Data 1day'!G280)/200</f>
        <v>1.5060778497805152</v>
      </c>
      <c r="L281" s="8">
        <f>24*60/PI()*0.0082*B281*(D281*SIN('Data 1day'!$E$2)*SIN(C281)+COS('Data 1day'!$E$2)*COS(C281)*SIN(D281))</f>
        <v>1.8776592380745196</v>
      </c>
      <c r="M281" s="8">
        <f>(0.75+2/100000*'Data 1day'!$E$3)*L281</f>
        <v>1.4277720846318647</v>
      </c>
      <c r="N281" s="8">
        <f>(0.25+0.5*(1-'Data 1day'!H280/8))*L281</f>
        <v>0.82147591665760233</v>
      </c>
      <c r="O281" s="8">
        <f t="shared" si="24"/>
        <v>0.63253645582635376</v>
      </c>
      <c r="P281" s="8">
        <f>4.903*(10^(-9))*(0.34-0.14*SQRT(K281))*(1.35*(N281/M281)-0.35)*(('Data 1day'!C280+273.16)^4+('Data 1day'!D280+273.16)^4)/2</f>
        <v>2.8077087485007191</v>
      </c>
      <c r="Q281" s="8">
        <f t="shared" si="25"/>
        <v>-2.1751722926743655</v>
      </c>
    </row>
    <row r="282" spans="1:17" x14ac:dyDescent="0.3">
      <c r="A282" s="37">
        <v>43894</v>
      </c>
      <c r="B282" s="8">
        <f>1+0.033*COS(2*'Data 1day'!A281*PI()/365)</f>
        <v>1.015422854166214</v>
      </c>
      <c r="C282" s="8">
        <f>0.409*SIN(((2*PI()*'Data 1day'!A281)/365)-1.39)</f>
        <v>-0.12301690600211586</v>
      </c>
      <c r="D282" s="8">
        <f>ACOS(-TAN('Data 1day'!$E$2*PI()/180)*TAN(C282))</f>
        <v>1.5315887234317338</v>
      </c>
      <c r="E282" s="23">
        <f>('Data 1day'!C281+'Data 1day'!D281)/2</f>
        <v>26</v>
      </c>
      <c r="F282" s="8">
        <f t="shared" si="20"/>
        <v>0.19869895242110683</v>
      </c>
      <c r="G282" s="8">
        <f>'Data 1day'!E281*4.87/LN(67.8*'Data 1day'!$H$2-5.42)</f>
        <v>2.222716008330452</v>
      </c>
      <c r="H282" s="8">
        <f>0.6108*EXP(17.27*'Data 1day'!C281/('Data 1day'!C281+237.3))</f>
        <v>5.030147795606851</v>
      </c>
      <c r="I282" s="8">
        <f>0.6108*EXP(17.27*'Data 1day'!D281/('Data 1day'!D281+237.3))</f>
        <v>2.1973933238855259</v>
      </c>
      <c r="J282" s="8">
        <f t="shared" si="21"/>
        <v>3.6137705597461887</v>
      </c>
      <c r="K282" s="8">
        <f>(I282*'Data 1day'!F281+H282*'Data 1day'!G281)/200</f>
        <v>1.2567458280955197</v>
      </c>
      <c r="L282" s="8">
        <f>24*60/PI()*0.0082*B282*(D282*SIN('Data 1day'!$E$2)*SIN(C282)+COS('Data 1day'!$E$2)*COS(C282)*SIN(D282))</f>
        <v>1.8418727836978963</v>
      </c>
      <c r="M282" s="8">
        <f>(0.75+2/100000*'Data 1day'!$E$3)*L282</f>
        <v>1.4005600647238803</v>
      </c>
      <c r="N282" s="8">
        <f>(0.25+0.5*(1-'Data 1day'!H281/8))*L282</f>
        <v>0.92093639184894815</v>
      </c>
      <c r="O282" s="8">
        <f t="shared" si="24"/>
        <v>0.70912102172369007</v>
      </c>
      <c r="P282" s="8">
        <f>4.903*(10^(-9))*(0.34-0.14*SQRT(K282))*(1.35*(N282/M282)-0.35)*(('Data 1day'!C281+273.16)^4+('Data 1day'!D281+273.16)^4)/2</f>
        <v>3.8780276482628673</v>
      </c>
      <c r="Q282" s="8">
        <f t="shared" si="25"/>
        <v>-3.1689066265391772</v>
      </c>
    </row>
    <row r="283" spans="1:17" x14ac:dyDescent="0.3">
      <c r="A283" s="37">
        <v>43895</v>
      </c>
      <c r="B283" s="8">
        <f>1+0.033*COS(2*'Data 1day'!A282*PI()/365)</f>
        <v>1.0149183827297661</v>
      </c>
      <c r="C283" s="8">
        <f>0.409*SIN(((2*PI()*'Data 1day'!A282)/365)-1.39)</f>
        <v>-0.11628441513126445</v>
      </c>
      <c r="D283" s="8">
        <f>ACOS(-TAN('Data 1day'!$E$2*PI()/180)*TAN(C283))</f>
        <v>1.5337555359562884</v>
      </c>
      <c r="E283" s="23">
        <f>('Data 1day'!C282+'Data 1day'!D282)/2</f>
        <v>28</v>
      </c>
      <c r="F283" s="8">
        <f t="shared" si="20"/>
        <v>0.22008034247018868</v>
      </c>
      <c r="G283" s="8">
        <f>'Data 1day'!E282*4.87/LN(67.8*'Data 1day'!$H$2-5.42)</f>
        <v>3.0562345114543712</v>
      </c>
      <c r="H283" s="8">
        <f>0.6108*EXP(17.27*'Data 1day'!C282/('Data 1day'!C282+237.3))</f>
        <v>5.3192602098598769</v>
      </c>
      <c r="I283" s="8">
        <f>0.6108*EXP(17.27*'Data 1day'!D282/('Data 1day'!D282+237.3))</f>
        <v>2.6439311922105757</v>
      </c>
      <c r="J283" s="8">
        <f t="shared" si="21"/>
        <v>3.9815957010352263</v>
      </c>
      <c r="K283" s="8">
        <f>(I283*'Data 1day'!F282+H283*'Data 1day'!G282)/200</f>
        <v>1.2202900657238991</v>
      </c>
      <c r="L283" s="8">
        <f>24*60/PI()*0.0082*B283*(D283*SIN('Data 1day'!$E$2)*SIN(C283)+COS('Data 1day'!$E$2)*COS(C283)*SIN(D283))</f>
        <v>1.8057275301591902</v>
      </c>
      <c r="M283" s="8">
        <f>(0.75+2/100000*'Data 1day'!$E$3)*L283</f>
        <v>1.3730752139330482</v>
      </c>
      <c r="N283" s="8">
        <f>(0.25+0.5*(1-'Data 1day'!H282/8))*L283</f>
        <v>0.67714782380969629</v>
      </c>
      <c r="O283" s="8">
        <f t="shared" si="24"/>
        <v>0.5214038243334661</v>
      </c>
      <c r="P283" s="8">
        <f>4.903*(10^(-9))*(0.34-0.14*SQRT(K283))*(1.35*(N283/M283)-0.35)*(('Data 1day'!C282+273.16)^4+('Data 1day'!D282+273.16)^4)/2</f>
        <v>2.3661204944556098</v>
      </c>
      <c r="Q283" s="8">
        <f t="shared" si="25"/>
        <v>-1.8447166701221436</v>
      </c>
    </row>
    <row r="284" spans="1:17" x14ac:dyDescent="0.3">
      <c r="A284" s="37">
        <v>43896</v>
      </c>
      <c r="B284" s="8">
        <f>1+0.033*COS(2*'Data 1day'!A283*PI()/365)</f>
        <v>1.0144094906545502</v>
      </c>
      <c r="C284" s="8">
        <f>0.409*SIN(((2*PI()*'Data 1day'!A283)/365)-1.39)</f>
        <v>-0.10951746667858643</v>
      </c>
      <c r="D284" s="8">
        <f>ACOS(-TAN('Data 1day'!$E$2*PI()/180)*TAN(C284))</f>
        <v>1.5359298322522901</v>
      </c>
      <c r="E284" s="23">
        <f>('Data 1day'!C283+'Data 1day'!D283)/2</f>
        <v>27</v>
      </c>
      <c r="F284" s="8">
        <f t="shared" si="20"/>
        <v>0.20915998442580919</v>
      </c>
      <c r="G284" s="8">
        <f>'Data 1day'!E283*4.87/LN(67.8*'Data 1day'!$H$2-5.42)</f>
        <v>2.7783950104130644</v>
      </c>
      <c r="H284" s="8">
        <f>0.6108*EXP(17.27*'Data 1day'!C283/('Data 1day'!C283+237.3))</f>
        <v>5.3192602098598769</v>
      </c>
      <c r="I284" s="8">
        <f>0.6108*EXP(17.27*'Data 1day'!D283/('Data 1day'!D283+237.3))</f>
        <v>2.3382812709274461</v>
      </c>
      <c r="J284" s="8">
        <f t="shared" si="21"/>
        <v>3.8287707403936615</v>
      </c>
      <c r="K284" s="8">
        <f>(I284*'Data 1day'!F283+H284*'Data 1day'!G283)/200</f>
        <v>0.93880014938736578</v>
      </c>
      <c r="L284" s="8">
        <f>24*60/PI()*0.0082*B284*(D284*SIN('Data 1day'!$E$2)*SIN(C284)+COS('Data 1day'!$E$2)*COS(C284)*SIN(D284))</f>
        <v>1.7692340321967011</v>
      </c>
      <c r="M284" s="8">
        <f>(0.75+2/100000*'Data 1day'!$E$3)*L284</f>
        <v>1.3453255580823715</v>
      </c>
      <c r="N284" s="8">
        <f>(0.25+0.5*(1-'Data 1day'!H283/8))*L284</f>
        <v>1.3269255241475257</v>
      </c>
      <c r="O284" s="8">
        <f t="shared" si="24"/>
        <v>1.0217326535935949</v>
      </c>
      <c r="P284" s="8">
        <f>4.903*(10^(-9))*(0.34-0.14*SQRT(K284))*(1.35*(N284/M284)-0.35)*(('Data 1day'!C283+273.16)^4+('Data 1day'!D283+273.16)^4)/2</f>
        <v>8.0088931092135489</v>
      </c>
      <c r="Q284" s="8">
        <f t="shared" si="25"/>
        <v>-6.9871604556199536</v>
      </c>
    </row>
    <row r="285" spans="1:17" x14ac:dyDescent="0.3">
      <c r="A285" s="37">
        <v>43897</v>
      </c>
      <c r="B285" s="8">
        <f>1+0.033*COS(2*'Data 1day'!A284*PI()/365)</f>
        <v>1.013896328736271</v>
      </c>
      <c r="C285" s="8">
        <f>0.409*SIN(((2*PI()*'Data 1day'!A284)/365)-1.39)</f>
        <v>-0.10271806583695095</v>
      </c>
      <c r="D285" s="8">
        <f>ACOS(-TAN('Data 1day'!$E$2*PI()/180)*TAN(C285))</f>
        <v>1.5381111338777802</v>
      </c>
      <c r="E285" s="23">
        <f>('Data 1day'!C284+'Data 1day'!D284)/2</f>
        <v>27</v>
      </c>
      <c r="F285" s="8">
        <f t="shared" ref="F285:F348" si="26">(4098*0.6108*EXP((17.27*E285)/(E285+237.3)))/((E285+237.3)^2)</f>
        <v>0.20915998442580919</v>
      </c>
      <c r="G285" s="8">
        <f>'Data 1day'!E284*4.87/LN(67.8*'Data 1day'!$H$2-5.42)</f>
        <v>5.0011110187435168</v>
      </c>
      <c r="H285" s="8">
        <f>0.6108*EXP(17.27*'Data 1day'!C284/('Data 1day'!C284+237.3))</f>
        <v>5.3192602098598769</v>
      </c>
      <c r="I285" s="8">
        <f>0.6108*EXP(17.27*'Data 1day'!D284/('Data 1day'!D284+237.3))</f>
        <v>2.3382812709274461</v>
      </c>
      <c r="J285" s="8">
        <f t="shared" ref="J285:J348" si="27">(H285+I285)/2</f>
        <v>3.8287707403936615</v>
      </c>
      <c r="K285" s="8">
        <f>(I285*'Data 1day'!F284+H285*'Data 1day'!G284)/200</f>
        <v>1.1153337917123869</v>
      </c>
      <c r="L285" s="8">
        <f>24*60/PI()*0.0082*B285*(D285*SIN('Data 1day'!$E$2)*SIN(C285)+COS('Data 1day'!$E$2)*COS(C285)*SIN(D285))</f>
        <v>1.7324031358939758</v>
      </c>
      <c r="M285" s="8">
        <f>(0.75+2/100000*'Data 1day'!$E$3)*L285</f>
        <v>1.3173193445337792</v>
      </c>
      <c r="N285" s="8">
        <f>(0.25+0.5*(1-'Data 1day'!H284/8))*L285</f>
        <v>1.0827519599337347</v>
      </c>
      <c r="O285" s="8">
        <f t="shared" ref="O285:O348" si="28">(1-0.23)*N285</f>
        <v>0.83371900914897579</v>
      </c>
      <c r="P285" s="8">
        <f>4.903*(10^(-9))*(0.34-0.14*SQRT(K285))*(1.35*(N285/M285)-0.35)*(('Data 1day'!C284+273.16)^4+('Data 1day'!D284+273.16)^4)/2</f>
        <v>5.827927192050371</v>
      </c>
      <c r="Q285" s="8">
        <f t="shared" ref="Q285:Q348" si="29">O285-P285</f>
        <v>-4.9942081829013949</v>
      </c>
    </row>
    <row r="286" spans="1:17" x14ac:dyDescent="0.3">
      <c r="A286" s="37">
        <v>43898</v>
      </c>
      <c r="B286" s="8">
        <f>1+0.033*COS(2*'Data 1day'!A285*PI()/365)</f>
        <v>1.0133790490358798</v>
      </c>
      <c r="C286" s="8">
        <f>0.409*SIN(((2*PI()*'Data 1day'!A285)/365)-1.39)</f>
        <v>-9.588822741557064E-2</v>
      </c>
      <c r="D286" s="8">
        <f>ACOS(-TAN('Data 1day'!$E$2*PI()/180)*TAN(C286))</f>
        <v>1.5402989680127357</v>
      </c>
      <c r="E286" s="23">
        <f>('Data 1day'!C285+'Data 1day'!D285)/2</f>
        <v>25.5</v>
      </c>
      <c r="F286" s="8">
        <f t="shared" si="26"/>
        <v>0.19363585091694488</v>
      </c>
      <c r="G286" s="8">
        <f>'Data 1day'!E285*4.87/LN(67.8*'Data 1day'!$H$2-5.42)</f>
        <v>4.445432016660904</v>
      </c>
      <c r="H286" s="8">
        <f>0.6108*EXP(17.27*'Data 1day'!C285/('Data 1day'!C285+237.3))</f>
        <v>5.030147795606851</v>
      </c>
      <c r="I286" s="8">
        <f>0.6108*EXP(17.27*'Data 1day'!D285/('Data 1day'!D285+237.3))</f>
        <v>2.0639892026604851</v>
      </c>
      <c r="J286" s="8">
        <f t="shared" si="27"/>
        <v>3.5470684991336681</v>
      </c>
      <c r="K286" s="8">
        <f>(I286*'Data 1day'!F285+H286*'Data 1day'!G285)/200</f>
        <v>1.2686051272756067</v>
      </c>
      <c r="L286" s="8">
        <f>24*60/PI()*0.0082*B286*(D286*SIN('Data 1day'!$E$2)*SIN(C286)+COS('Data 1day'!$E$2)*COS(C286)*SIN(D286))</f>
        <v>1.6952459724690425</v>
      </c>
      <c r="M286" s="8">
        <f>(0.75+2/100000*'Data 1day'!$E$3)*L286</f>
        <v>1.28906503746546</v>
      </c>
      <c r="N286" s="8">
        <f>(0.25+0.5*(1-'Data 1day'!H285/8))*L286</f>
        <v>1.1654816060724666</v>
      </c>
      <c r="O286" s="8">
        <f t="shared" si="28"/>
        <v>0.8974208366757993</v>
      </c>
      <c r="P286" s="8">
        <f>4.903*(10^(-9))*(0.34-0.14*SQRT(K286))*(1.35*(N286/M286)-0.35)*(('Data 1day'!C285+273.16)^4+('Data 1day'!D285+273.16)^4)/2</f>
        <v>6.2149571128180039</v>
      </c>
      <c r="Q286" s="8">
        <f t="shared" si="29"/>
        <v>-5.3175362761422047</v>
      </c>
    </row>
    <row r="287" spans="1:17" x14ac:dyDescent="0.3">
      <c r="A287" s="37">
        <v>43899</v>
      </c>
      <c r="B287" s="8">
        <f>1+0.033*COS(2*'Data 1day'!A286*PI()/365)</f>
        <v>1.012857804834516</v>
      </c>
      <c r="C287" s="8">
        <f>0.409*SIN(((2*PI()*'Data 1day'!A286)/365)-1.39)</f>
        <v>-8.9029975242969572E-2</v>
      </c>
      <c r="D287" s="8">
        <f>ACOS(-TAN('Data 1day'!$E$2*PI()/180)*TAN(C287))</f>
        <v>1.5424928671687452</v>
      </c>
      <c r="E287" s="23">
        <f>('Data 1day'!C286+'Data 1day'!D286)/2</f>
        <v>25</v>
      </c>
      <c r="F287" s="8">
        <f t="shared" si="26"/>
        <v>0.18868182684282603</v>
      </c>
      <c r="G287" s="8">
        <f>'Data 1day'!E286*4.87/LN(67.8*'Data 1day'!$H$2-5.42)</f>
        <v>2.7783950104130644</v>
      </c>
      <c r="H287" s="8">
        <f>0.6108*EXP(17.27*'Data 1day'!C286/('Data 1day'!C286+237.3))</f>
        <v>4.7547753962618131</v>
      </c>
      <c r="I287" s="8">
        <f>0.6108*EXP(17.27*'Data 1day'!D286/('Data 1day'!D286+237.3))</f>
        <v>2.0639892026604851</v>
      </c>
      <c r="J287" s="8">
        <f t="shared" si="27"/>
        <v>3.4093822994611491</v>
      </c>
      <c r="K287" s="8">
        <f>(I287*'Data 1day'!F286+H287*'Data 1day'!G286)/200</f>
        <v>1.395250737466422</v>
      </c>
      <c r="L287" s="8">
        <f>24*60/PI()*0.0082*B287*(D287*SIN('Data 1day'!$E$2)*SIN(C287)+COS('Data 1day'!$E$2)*COS(C287)*SIN(D287))</f>
        <v>1.6577739516555212</v>
      </c>
      <c r="M287" s="8">
        <f>(0.75+2/100000*'Data 1day'!$E$3)*L287</f>
        <v>1.2605713128388583</v>
      </c>
      <c r="N287" s="8">
        <f>(0.25+0.5*(1-'Data 1day'!H286/8))*L287</f>
        <v>1.0361087197847008</v>
      </c>
      <c r="O287" s="8">
        <f t="shared" si="28"/>
        <v>0.79780371423421959</v>
      </c>
      <c r="P287" s="8">
        <f>4.903*(10^(-9))*(0.34-0.14*SQRT(K287))*(1.35*(N287/M287)-0.35)*(('Data 1day'!C286+273.16)^4+('Data 1day'!D286+273.16)^4)/2</f>
        <v>5.1571208337499446</v>
      </c>
      <c r="Q287" s="8">
        <f t="shared" si="29"/>
        <v>-4.3593171195157252</v>
      </c>
    </row>
    <row r="288" spans="1:17" x14ac:dyDescent="0.3">
      <c r="A288" s="37">
        <v>43900</v>
      </c>
      <c r="B288" s="8">
        <f>1+0.033*COS(2*'Data 1day'!A287*PI()/365)</f>
        <v>1.0123327505880855</v>
      </c>
      <c r="C288" s="8">
        <f>0.409*SIN(((2*PI()*'Data 1day'!A287)/365)-1.39)</f>
        <v>-8.2145341567279873E-2</v>
      </c>
      <c r="D288" s="8">
        <f>ACOS(-TAN('Data 1day'!$E$2*PI()/180)*TAN(C288))</f>
        <v>1.5446923688853587</v>
      </c>
      <c r="E288" s="23">
        <f>('Data 1day'!C287+'Data 1day'!D287)/2</f>
        <v>25.5</v>
      </c>
      <c r="F288" s="8">
        <f t="shared" si="26"/>
        <v>0.19363585091694488</v>
      </c>
      <c r="G288" s="8">
        <f>'Data 1day'!E287*4.87/LN(67.8*'Data 1day'!$H$2-5.42)</f>
        <v>2.7783950104130644</v>
      </c>
      <c r="H288" s="8">
        <f>0.6108*EXP(17.27*'Data 1day'!C287/('Data 1day'!C287+237.3))</f>
        <v>4.7547753962618131</v>
      </c>
      <c r="I288" s="8">
        <f>0.6108*EXP(17.27*'Data 1day'!D287/('Data 1day'!D287+237.3))</f>
        <v>2.1973933238855259</v>
      </c>
      <c r="J288" s="8">
        <f t="shared" si="27"/>
        <v>3.4760843600736697</v>
      </c>
      <c r="K288" s="8">
        <f>(I288*'Data 1day'!F287+H288*'Data 1day'!G287)/200</f>
        <v>1.6487211116683693</v>
      </c>
      <c r="L288" s="8">
        <f>24*60/PI()*0.0082*B288*(D288*SIN('Data 1day'!$E$2)*SIN(C288)+COS('Data 1day'!$E$2)*COS(C288)*SIN(D288))</f>
        <v>1.6199987546903449</v>
      </c>
      <c r="M288" s="8">
        <f>(0.75+2/100000*'Data 1day'!$E$3)*L288</f>
        <v>1.2318470530665382</v>
      </c>
      <c r="N288" s="8">
        <f>(0.25+0.5*(1-'Data 1day'!H287/8))*L288</f>
        <v>0.80999937734517247</v>
      </c>
      <c r="O288" s="8">
        <f t="shared" si="28"/>
        <v>0.62369952055578282</v>
      </c>
      <c r="P288" s="8">
        <f>4.903*(10^(-9))*(0.34-0.14*SQRT(K288))*(1.35*(N288/M288)-0.35)*(('Data 1day'!C287+273.16)^4+('Data 1day'!D287+273.16)^4)/2</f>
        <v>3.370517441641764</v>
      </c>
      <c r="Q288" s="8">
        <f t="shared" si="29"/>
        <v>-2.7468179210859813</v>
      </c>
    </row>
    <row r="289" spans="1:17" x14ac:dyDescent="0.3">
      <c r="A289" s="37">
        <v>43901</v>
      </c>
      <c r="B289" s="8">
        <f>1+0.033*COS(2*'Data 1day'!A288*PI()/365)</f>
        <v>1.0118040418814931</v>
      </c>
      <c r="C289" s="8">
        <f>0.409*SIN(((2*PI()*'Data 1day'!A288)/365)-1.39)</f>
        <v>-7.5236366454042039E-2</v>
      </c>
      <c r="D289" s="8">
        <f>ACOS(-TAN('Data 1day'!$E$2*PI()/180)*TAN(C289))</f>
        <v>1.5468970154140804</v>
      </c>
      <c r="E289" s="23">
        <f>('Data 1day'!C288+'Data 1day'!D288)/2</f>
        <v>25.5</v>
      </c>
      <c r="F289" s="8">
        <f t="shared" si="26"/>
        <v>0.19363585091694488</v>
      </c>
      <c r="G289" s="8">
        <f>'Data 1day'!E288*4.87/LN(67.8*'Data 1day'!$H$2-5.42)</f>
        <v>4.445432016660904</v>
      </c>
      <c r="H289" s="8">
        <f>0.6108*EXP(17.27*'Data 1day'!C288/('Data 1day'!C288+237.3))</f>
        <v>4.492592251118583</v>
      </c>
      <c r="I289" s="8">
        <f>0.6108*EXP(17.27*'Data 1day'!D288/('Data 1day'!D288+237.3))</f>
        <v>2.3382812709274461</v>
      </c>
      <c r="J289" s="8">
        <f t="shared" si="27"/>
        <v>3.4154367610230145</v>
      </c>
      <c r="K289" s="8">
        <f>(I289*'Data 1day'!F288+H289*'Data 1day'!G288)/200</f>
        <v>1.6332373476584992</v>
      </c>
      <c r="L289" s="8">
        <f>24*60/PI()*0.0082*B289*(D289*SIN('Data 1day'!$E$2)*SIN(C289)+COS('Data 1day'!$E$2)*COS(C289)*SIN(D289))</f>
        <v>1.5819323269235215</v>
      </c>
      <c r="M289" s="8">
        <f>(0.75+2/100000*'Data 1day'!$E$3)*L289</f>
        <v>1.2029013413926457</v>
      </c>
      <c r="N289" s="8">
        <f>(0.25+0.5*(1-'Data 1day'!H288/8))*L289</f>
        <v>1.0875784747599211</v>
      </c>
      <c r="O289" s="8">
        <f t="shared" si="28"/>
        <v>0.83743542556513928</v>
      </c>
      <c r="P289" s="8">
        <f>4.903*(10^(-9))*(0.34-0.14*SQRT(K289))*(1.35*(N289/M289)-0.35)*(('Data 1day'!C288+273.16)^4+('Data 1day'!D288+273.16)^4)/2</f>
        <v>5.4816025492432479</v>
      </c>
      <c r="Q289" s="8">
        <f t="shared" si="29"/>
        <v>-4.644167123678109</v>
      </c>
    </row>
    <row r="290" spans="1:17" x14ac:dyDescent="0.3">
      <c r="A290" s="37">
        <v>43902</v>
      </c>
      <c r="B290" s="8">
        <f>1+0.033*COS(2*'Data 1day'!A289*PI()/365)</f>
        <v>1.0112718353825392</v>
      </c>
      <c r="C290" s="8">
        <f>0.409*SIN(((2*PI()*'Data 1day'!A289)/365)-1.39)</f>
        <v>-6.8305097181690172E-2</v>
      </c>
      <c r="D290" s="8">
        <f>ACOS(-TAN('Data 1day'!$E$2*PI()/180)*TAN(C290))</f>
        <v>1.5491063533909606</v>
      </c>
      <c r="E290" s="23">
        <f>('Data 1day'!C289+'Data 1day'!D289)/2</f>
        <v>27</v>
      </c>
      <c r="F290" s="8">
        <f t="shared" si="26"/>
        <v>0.20915998442580919</v>
      </c>
      <c r="G290" s="8">
        <f>'Data 1day'!E289*4.87/LN(67.8*'Data 1day'!$H$2-5.42)</f>
        <v>4.1675925156195976</v>
      </c>
      <c r="H290" s="8">
        <f>0.6108*EXP(17.27*'Data 1day'!C289/('Data 1day'!C289+237.3))</f>
        <v>5.030147795606851</v>
      </c>
      <c r="I290" s="8">
        <f>0.6108*EXP(17.27*'Data 1day'!D289/('Data 1day'!D289+237.3))</f>
        <v>2.4870053972720654</v>
      </c>
      <c r="J290" s="8">
        <f t="shared" si="27"/>
        <v>3.7585765964394584</v>
      </c>
      <c r="K290" s="8">
        <f>(I290*'Data 1day'!F289+H290*'Data 1day'!G289)/200</f>
        <v>1.6396545654151198</v>
      </c>
      <c r="L290" s="8">
        <f>24*60/PI()*0.0082*B290*(D290*SIN('Data 1day'!$E$2)*SIN(C290)+COS('Data 1day'!$E$2)*COS(C290)*SIN(D290))</f>
        <v>1.5435868700660904</v>
      </c>
      <c r="M290" s="8">
        <f>(0.75+2/100000*'Data 1day'!$E$3)*L290</f>
        <v>1.1737434559982551</v>
      </c>
      <c r="N290" s="8">
        <f>(0.25+0.5*(1-'Data 1day'!H289/8))*L290</f>
        <v>0.86826761441217581</v>
      </c>
      <c r="O290" s="8">
        <f t="shared" si="28"/>
        <v>0.66856606309737543</v>
      </c>
      <c r="P290" s="8">
        <f>4.903*(10^(-9))*(0.34-0.14*SQRT(K290))*(1.35*(N290/M290)-0.35)*(('Data 1day'!C289+273.16)^4+('Data 1day'!D289+273.16)^4)/2</f>
        <v>4.1593521939712748</v>
      </c>
      <c r="Q290" s="8">
        <f t="shared" si="29"/>
        <v>-3.4907861308738992</v>
      </c>
    </row>
    <row r="291" spans="1:17" x14ac:dyDescent="0.3">
      <c r="A291" s="37">
        <v>43903</v>
      </c>
      <c r="B291" s="8">
        <f>1+0.033*COS(2*'Data 1day'!A290*PI()/365)</f>
        <v>1.0107362887954954</v>
      </c>
      <c r="C291" s="8">
        <f>0.409*SIN(((2*PI()*'Data 1day'!A290)/365)-1.39)</f>
        <v>-6.1353587634898551E-2</v>
      </c>
      <c r="D291" s="8">
        <f>ACOS(-TAN('Data 1day'!$E$2*PI()/180)*TAN(C291))</f>
        <v>1.5513199334987318</v>
      </c>
      <c r="E291" s="23">
        <f>('Data 1day'!C290+'Data 1day'!D290)/2</f>
        <v>26</v>
      </c>
      <c r="F291" s="8">
        <f t="shared" si="26"/>
        <v>0.19869895242110683</v>
      </c>
      <c r="G291" s="8">
        <f>'Data 1day'!E290*4.87/LN(67.8*'Data 1day'!$H$2-5.42)</f>
        <v>3.334074012495678</v>
      </c>
      <c r="H291" s="8">
        <f>0.6108*EXP(17.27*'Data 1day'!C290/('Data 1day'!C290+237.3))</f>
        <v>4.7547753962618131</v>
      </c>
      <c r="I291" s="8">
        <f>0.6108*EXP(17.27*'Data 1day'!D290/('Data 1day'!D290+237.3))</f>
        <v>2.3382812709274461</v>
      </c>
      <c r="J291" s="8">
        <f t="shared" si="27"/>
        <v>3.5465283335946296</v>
      </c>
      <c r="K291" s="8">
        <f>(I291*'Data 1day'!F290+H291*'Data 1day'!G290)/200</f>
        <v>1.5573439526053603</v>
      </c>
      <c r="L291" s="8">
        <f>24*60/PI()*0.0082*B291*(D291*SIN('Data 1day'!$E$2)*SIN(C291)+COS('Data 1day'!$E$2)*COS(C291)*SIN(D291))</f>
        <v>1.5049748340930336</v>
      </c>
      <c r="M291" s="8">
        <f>(0.75+2/100000*'Data 1day'!$E$3)*L291</f>
        <v>1.1443828638443427</v>
      </c>
      <c r="N291" s="8">
        <f>(0.25+0.5*(1-'Data 1day'!H290/8))*L291</f>
        <v>0.65842648991570218</v>
      </c>
      <c r="O291" s="8">
        <f t="shared" si="28"/>
        <v>0.5069883972350907</v>
      </c>
      <c r="P291" s="8">
        <f>4.903*(10^(-9))*(0.34-0.14*SQRT(K291))*(1.35*(N291/M291)-0.35)*(('Data 1day'!C290+273.16)^4+('Data 1day'!D290+273.16)^4)/2</f>
        <v>2.7766387268238555</v>
      </c>
      <c r="Q291" s="8">
        <f t="shared" si="29"/>
        <v>-2.2696503295887647</v>
      </c>
    </row>
    <row r="292" spans="1:17" x14ac:dyDescent="0.3">
      <c r="A292" s="37">
        <v>43904</v>
      </c>
      <c r="B292" s="8">
        <f>1+0.033*COS(2*'Data 1day'!A291*PI()/365)</f>
        <v>1.0101975608143732</v>
      </c>
      <c r="C292" s="8">
        <f>0.409*SIN(((2*PI()*'Data 1day'!A291)/365)-1.39)</f>
        <v>-5.4383897695971947E-2</v>
      </c>
      <c r="D292" s="8">
        <f>ACOS(-TAN('Data 1day'!$E$2*PI()/180)*TAN(C292))</f>
        <v>1.5535373101194245</v>
      </c>
      <c r="E292" s="23">
        <f>('Data 1day'!C291+'Data 1day'!D291)/2</f>
        <v>27</v>
      </c>
      <c r="F292" s="8">
        <f t="shared" si="26"/>
        <v>0.20915998442580919</v>
      </c>
      <c r="G292" s="8">
        <f>'Data 1day'!E291*4.87/LN(67.8*'Data 1day'!$H$2-5.42)</f>
        <v>3.334074012495678</v>
      </c>
      <c r="H292" s="8">
        <f>0.6108*EXP(17.27*'Data 1day'!C291/('Data 1day'!C291+237.3))</f>
        <v>5.3192602098598769</v>
      </c>
      <c r="I292" s="8">
        <f>0.6108*EXP(17.27*'Data 1day'!D291/('Data 1day'!D291+237.3))</f>
        <v>2.3382812709274461</v>
      </c>
      <c r="J292" s="8">
        <f t="shared" si="27"/>
        <v>3.8287707403936615</v>
      </c>
      <c r="K292" s="8">
        <f>(I292*'Data 1day'!F291+H292*'Data 1day'!G291)/200</f>
        <v>1.4558212756786915</v>
      </c>
      <c r="L292" s="8">
        <f>24*60/PI()*0.0082*B292*(D292*SIN('Data 1day'!$E$2)*SIN(C292)+COS('Data 1day'!$E$2)*COS(C292)*SIN(D292))</f>
        <v>1.4661089088185406</v>
      </c>
      <c r="M292" s="8">
        <f>(0.75+2/100000*'Data 1day'!$E$3)*L292</f>
        <v>1.1148292142656182</v>
      </c>
      <c r="N292" s="8">
        <f>(0.25+0.5*(1-'Data 1day'!H291/8))*L292</f>
        <v>0.64142264760811152</v>
      </c>
      <c r="O292" s="8">
        <f t="shared" si="28"/>
        <v>0.49389543865824587</v>
      </c>
      <c r="P292" s="8">
        <f>4.903*(10^(-9))*(0.34-0.14*SQRT(K292))*(1.35*(N292/M292)-0.35)*(('Data 1day'!C291+273.16)^4+('Data 1day'!D291+273.16)^4)/2</f>
        <v>2.9150025669627735</v>
      </c>
      <c r="Q292" s="8">
        <f t="shared" si="29"/>
        <v>-2.4211071283045276</v>
      </c>
    </row>
    <row r="293" spans="1:17" x14ac:dyDescent="0.3">
      <c r="A293" s="37">
        <v>43905</v>
      </c>
      <c r="B293" s="8">
        <f>1+0.033*COS(2*'Data 1day'!A292*PI()/365)</f>
        <v>1.0096558110759004</v>
      </c>
      <c r="C293" s="8">
        <f>0.409*SIN(((2*PI()*'Data 1day'!A292)/365)-1.39)</f>
        <v>-4.7398092634457288E-2</v>
      </c>
      <c r="D293" s="8">
        <f>ACOS(-TAN('Data 1day'!$E$2*PI()/180)*TAN(C293))</f>
        <v>1.5557580409783864</v>
      </c>
      <c r="E293" s="23">
        <f>('Data 1day'!C292+'Data 1day'!D292)/2</f>
        <v>27.5</v>
      </c>
      <c r="F293" s="8">
        <f t="shared" si="26"/>
        <v>0.21456176978003966</v>
      </c>
      <c r="G293" s="8">
        <f>'Data 1day'!E292*4.87/LN(67.8*'Data 1day'!$H$2-5.42)</f>
        <v>3.8897530145782908</v>
      </c>
      <c r="H293" s="8">
        <f>0.6108*EXP(17.27*'Data 1day'!C292/('Data 1day'!C292+237.3))</f>
        <v>5.6226812384961216</v>
      </c>
      <c r="I293" s="8">
        <f>0.6108*EXP(17.27*'Data 1day'!D292/('Data 1day'!D292+237.3))</f>
        <v>2.3382812709274461</v>
      </c>
      <c r="J293" s="8">
        <f t="shared" si="27"/>
        <v>3.9804812547117838</v>
      </c>
      <c r="K293" s="8">
        <f>(I293*'Data 1day'!F292+H293*'Data 1day'!G292)/200</f>
        <v>1.3294405044792195</v>
      </c>
      <c r="L293" s="8">
        <f>24*60/PI()*0.0082*B293*(D293*SIN('Data 1day'!$E$2)*SIN(C293)+COS('Data 1day'!$E$2)*COS(C293)*SIN(D293))</f>
        <v>1.4270020151615477</v>
      </c>
      <c r="M293" s="8">
        <f>(0.75+2/100000*'Data 1day'!$E$3)*L293</f>
        <v>1.0850923323288408</v>
      </c>
      <c r="N293" s="8">
        <f>(0.25+0.5*(1-'Data 1day'!H292/8))*L293</f>
        <v>0.80268863352837061</v>
      </c>
      <c r="O293" s="8">
        <f t="shared" si="28"/>
        <v>0.61807024781684539</v>
      </c>
      <c r="P293" s="8">
        <f>4.903*(10^(-9))*(0.34-0.14*SQRT(K293))*(1.35*(N293/M293)-0.35)*(('Data 1day'!C292+273.16)^4+('Data 1day'!D292+273.16)^4)/2</f>
        <v>4.6582528833307277</v>
      </c>
      <c r="Q293" s="8">
        <f t="shared" si="29"/>
        <v>-4.0401826355138821</v>
      </c>
    </row>
    <row r="294" spans="1:17" x14ac:dyDescent="0.3">
      <c r="A294" s="37">
        <v>43906</v>
      </c>
      <c r="B294" s="8">
        <f>1+0.033*COS(2*'Data 1day'!A293*PI()/365)</f>
        <v>1.0091112001122164</v>
      </c>
      <c r="C294" s="8">
        <f>0.409*SIN(((2*PI()*'Data 1day'!A293)/365)-1.39)</f>
        <v>-4.0398242495160511E-2</v>
      </c>
      <c r="D294" s="8">
        <f>ACOS(-TAN('Data 1day'!$E$2*PI()/180)*TAN(C294))</f>
        <v>1.5579816867806182</v>
      </c>
      <c r="E294" s="23">
        <f>('Data 1day'!C293+'Data 1day'!D293)/2</f>
        <v>27</v>
      </c>
      <c r="F294" s="8">
        <f t="shared" si="26"/>
        <v>0.20915998442580919</v>
      </c>
      <c r="G294" s="8">
        <f>'Data 1day'!E293*4.87/LN(67.8*'Data 1day'!$H$2-5.42)</f>
        <v>3.6119135135369844</v>
      </c>
      <c r="H294" s="8">
        <f>0.6108*EXP(17.27*'Data 1day'!C293/('Data 1day'!C293+237.3))</f>
        <v>5.6226812384961216</v>
      </c>
      <c r="I294" s="8">
        <f>0.6108*EXP(17.27*'Data 1day'!D293/('Data 1day'!D293+237.3))</f>
        <v>2.1973933238855259</v>
      </c>
      <c r="J294" s="8">
        <f t="shared" si="27"/>
        <v>3.9100372811908235</v>
      </c>
      <c r="K294" s="8">
        <f>(I294*'Data 1day'!F293+H294*'Data 1day'!G293)/200</f>
        <v>1.3071183188805349</v>
      </c>
      <c r="L294" s="8">
        <f>24*60/PI()*0.0082*B294*(D294*SIN('Data 1day'!$E$2)*SIN(C294)+COS('Data 1day'!$E$2)*COS(C294)*SIN(D294))</f>
        <v>1.3876672961199936</v>
      </c>
      <c r="M294" s="8">
        <f>(0.75+2/100000*'Data 1day'!$E$3)*L294</f>
        <v>1.055182211969643</v>
      </c>
      <c r="N294" s="8">
        <f>(0.25+0.5*(1-'Data 1day'!H293/8))*L294</f>
        <v>0.69383364805999681</v>
      </c>
      <c r="O294" s="8">
        <f t="shared" si="28"/>
        <v>0.53425190900619757</v>
      </c>
      <c r="P294" s="8">
        <f>4.903*(10^(-9))*(0.34-0.14*SQRT(K294))*(1.35*(N294/M294)-0.35)*(('Data 1day'!C293+273.16)^4+('Data 1day'!D293+273.16)^4)/2</f>
        <v>3.8670368764057179</v>
      </c>
      <c r="Q294" s="8">
        <f t="shared" si="29"/>
        <v>-3.3327849673995202</v>
      </c>
    </row>
    <row r="295" spans="1:17" x14ac:dyDescent="0.3">
      <c r="A295" s="37">
        <v>43907</v>
      </c>
      <c r="B295" s="8">
        <f>1+0.033*COS(2*'Data 1day'!A294*PI()/365)</f>
        <v>1.0085638893033033</v>
      </c>
      <c r="C295" s="8">
        <f>0.409*SIN(((2*PI()*'Data 1day'!A294)/365)-1.39)</f>
        <v>-3.3386421484746936E-2</v>
      </c>
      <c r="D295" s="8">
        <f>ACOS(-TAN('Data 1day'!$E$2*PI()/180)*TAN(C295))</f>
        <v>1.5602078108403314</v>
      </c>
      <c r="E295" s="23">
        <f>('Data 1day'!C294+'Data 1day'!D294)/2</f>
        <v>26.5</v>
      </c>
      <c r="F295" s="8">
        <f t="shared" si="26"/>
        <v>0.20387302489183121</v>
      </c>
      <c r="G295" s="8">
        <f>'Data 1day'!E294*4.87/LN(67.8*'Data 1day'!$H$2-5.42)</f>
        <v>4.445432016660904</v>
      </c>
      <c r="H295" s="8">
        <f>0.6108*EXP(17.27*'Data 1day'!C294/('Data 1day'!C294+237.3))</f>
        <v>5.3192602098598769</v>
      </c>
      <c r="I295" s="8">
        <f>0.6108*EXP(17.27*'Data 1day'!D294/('Data 1day'!D294+237.3))</f>
        <v>2.1973933238855259</v>
      </c>
      <c r="J295" s="8">
        <f t="shared" si="27"/>
        <v>3.7583267668727016</v>
      </c>
      <c r="K295" s="8">
        <f>(I295*'Data 1day'!F294+H295*'Data 1day'!G294)/200</f>
        <v>1.2379720214412608</v>
      </c>
      <c r="L295" s="8">
        <f>24*60/PI()*0.0082*B295*(D295*SIN('Data 1day'!$E$2)*SIN(C295)+COS('Data 1day'!$E$2)*COS(C295)*SIN(D295))</f>
        <v>1.3481181074726762</v>
      </c>
      <c r="M295" s="8">
        <f>(0.75+2/100000*'Data 1day'!$E$3)*L295</f>
        <v>1.025109008922223</v>
      </c>
      <c r="N295" s="8">
        <f>(0.25+0.5*(1-'Data 1day'!H294/8))*L295</f>
        <v>0.84257381717042268</v>
      </c>
      <c r="O295" s="8">
        <f t="shared" si="28"/>
        <v>0.64878183922122545</v>
      </c>
      <c r="P295" s="8">
        <f>4.903*(10^(-9))*(0.34-0.14*SQRT(K295))*(1.35*(N295/M295)-0.35)*(('Data 1day'!C294+273.16)^4+('Data 1day'!D294+273.16)^4)/2</f>
        <v>5.5534090759375143</v>
      </c>
      <c r="Q295" s="8">
        <f t="shared" si="29"/>
        <v>-4.9046272367162889</v>
      </c>
    </row>
    <row r="296" spans="1:17" x14ac:dyDescent="0.3">
      <c r="A296" s="37">
        <v>43908</v>
      </c>
      <c r="B296" s="8">
        <f>1+0.033*COS(2*'Data 1day'!A295*PI()/365)</f>
        <v>1.0080140408291658</v>
      </c>
      <c r="C296" s="8">
        <f>0.409*SIN(((2*PI()*'Data 1day'!A295)/365)-1.39)</f>
        <v>-2.6364707357109361E-2</v>
      </c>
      <c r="D296" s="8">
        <f>ACOS(-TAN('Data 1day'!$E$2*PI()/180)*TAN(C296))</f>
        <v>1.5624359787046203</v>
      </c>
      <c r="E296" s="23">
        <f>('Data 1day'!C295+'Data 1day'!D295)/2</f>
        <v>27.5</v>
      </c>
      <c r="F296" s="8">
        <f t="shared" si="26"/>
        <v>0.21456176978003966</v>
      </c>
      <c r="G296" s="8">
        <f>'Data 1day'!E295*4.87/LN(67.8*'Data 1day'!$H$2-5.42)</f>
        <v>4.1675925156195976</v>
      </c>
      <c r="H296" s="8">
        <f>0.6108*EXP(17.27*'Data 1day'!C295/('Data 1day'!C295+237.3))</f>
        <v>5.3192602098598769</v>
      </c>
      <c r="I296" s="8">
        <f>0.6108*EXP(17.27*'Data 1day'!D295/('Data 1day'!D295+237.3))</f>
        <v>2.4870053972720654</v>
      </c>
      <c r="J296" s="8">
        <f t="shared" si="27"/>
        <v>3.9031328035659714</v>
      </c>
      <c r="K296" s="8">
        <f>(I296*'Data 1day'!F295+H296*'Data 1day'!G295)/200</f>
        <v>1.256610080348044</v>
      </c>
      <c r="L296" s="8">
        <f>24*60/PI()*0.0082*B296*(D296*SIN('Data 1day'!$E$2)*SIN(C296)+COS('Data 1day'!$E$2)*COS(C296)*SIN(D296))</f>
        <v>1.3083680082280043</v>
      </c>
      <c r="M296" s="8">
        <f>(0.75+2/100000*'Data 1day'!$E$3)*L296</f>
        <v>0.99488303345657436</v>
      </c>
      <c r="N296" s="8">
        <f>(0.25+0.5*(1-'Data 1day'!H295/8))*L296</f>
        <v>0.98127600617100319</v>
      </c>
      <c r="O296" s="8">
        <f t="shared" si="28"/>
        <v>0.75558252475167242</v>
      </c>
      <c r="P296" s="8">
        <f>4.903*(10^(-9))*(0.34-0.14*SQRT(K296))*(1.35*(N296/M296)-0.35)*(('Data 1day'!C295+273.16)^4+('Data 1day'!D295+273.16)^4)/2</f>
        <v>7.2191336218388438</v>
      </c>
      <c r="Q296" s="8">
        <f t="shared" si="29"/>
        <v>-6.463551097087171</v>
      </c>
    </row>
    <row r="297" spans="1:17" x14ac:dyDescent="0.3">
      <c r="A297" s="37">
        <v>43909</v>
      </c>
      <c r="B297" s="8">
        <f>1+0.033*COS(2*'Data 1day'!A296*PI()/365)</f>
        <v>1.0074618176217736</v>
      </c>
      <c r="C297" s="8">
        <f>0.409*SIN(((2*PI()*'Data 1day'!A296)/365)-1.39)</f>
        <v>-1.9335180797684971E-2</v>
      </c>
      <c r="D297" s="8">
        <f>ACOS(-TAN('Data 1day'!$E$2*PI()/180)*TAN(C297))</f>
        <v>1.5646657577721395</v>
      </c>
      <c r="E297" s="23">
        <f>('Data 1day'!C296+'Data 1day'!D296)/2</f>
        <v>28.5</v>
      </c>
      <c r="F297" s="8">
        <f t="shared" si="26"/>
        <v>0.22571768686715196</v>
      </c>
      <c r="G297" s="8">
        <f>'Data 1day'!E296*4.87/LN(67.8*'Data 1day'!$H$2-5.42)</f>
        <v>4.7232715177022104</v>
      </c>
      <c r="H297" s="8">
        <f>0.6108*EXP(17.27*'Data 1day'!C296/('Data 1day'!C296+237.3))</f>
        <v>5.6226812384961216</v>
      </c>
      <c r="I297" s="8">
        <f>0.6108*EXP(17.27*'Data 1day'!D296/('Data 1day'!D296+237.3))</f>
        <v>2.6439311922105757</v>
      </c>
      <c r="J297" s="8">
        <f t="shared" si="27"/>
        <v>4.1333062153533486</v>
      </c>
      <c r="K297" s="8">
        <f>(I297*'Data 1day'!F296+H297*'Data 1day'!G296)/200</f>
        <v>1.2696062668669141</v>
      </c>
      <c r="L297" s="8">
        <f>24*60/PI()*0.0082*B297*(D297*SIN('Data 1day'!$E$2)*SIN(C297)+COS('Data 1day'!$E$2)*COS(C297)*SIN(D297))</f>
        <v>1.2684307508392896</v>
      </c>
      <c r="M297" s="8">
        <f>(0.75+2/100000*'Data 1day'!$E$3)*L297</f>
        <v>0.96451474293819572</v>
      </c>
      <c r="N297" s="8">
        <f>(0.25+0.5*(1-'Data 1day'!H296/8))*L297</f>
        <v>0.7134922973471004</v>
      </c>
      <c r="O297" s="8">
        <f t="shared" si="28"/>
        <v>0.54938906895726736</v>
      </c>
      <c r="P297" s="8">
        <f>4.903*(10^(-9))*(0.34-0.14*SQRT(K297))*(1.35*(N297/M297)-0.35)*(('Data 1day'!C296+273.16)^4+('Data 1day'!D296+273.16)^4)/2</f>
        <v>4.8131151562317918</v>
      </c>
      <c r="Q297" s="8">
        <f t="shared" si="29"/>
        <v>-4.2637260872745246</v>
      </c>
    </row>
    <row r="298" spans="1:17" x14ac:dyDescent="0.3">
      <c r="A298" s="37">
        <v>43910</v>
      </c>
      <c r="B298" s="8">
        <f>1+0.033*COS(2*'Data 1day'!A297*PI()/365)</f>
        <v>1.0069073833167805</v>
      </c>
      <c r="C298" s="8">
        <f>0.409*SIN(((2*PI()*'Data 1day'!A297)/365)-1.39)</f>
        <v>-1.2299924806902758E-2</v>
      </c>
      <c r="D298" s="8">
        <f>ACOS(-TAN('Data 1day'!$E$2*PI()/180)*TAN(C298))</f>
        <v>1.5668967169076633</v>
      </c>
      <c r="E298" s="23">
        <f>('Data 1day'!C297+'Data 1day'!D297)/2</f>
        <v>29</v>
      </c>
      <c r="F298" s="8">
        <f t="shared" si="26"/>
        <v>0.23147581029180006</v>
      </c>
      <c r="G298" s="8">
        <f>'Data 1day'!E297*4.87/LN(67.8*'Data 1day'!$H$2-5.42)</f>
        <v>3.0562345114543712</v>
      </c>
      <c r="H298" s="8">
        <f>0.6108*EXP(17.27*'Data 1day'!C297/('Data 1day'!C297+237.3))</f>
        <v>5.6226812384961216</v>
      </c>
      <c r="I298" s="8">
        <f>0.6108*EXP(17.27*'Data 1day'!D297/('Data 1day'!D297+237.3))</f>
        <v>2.809437622397069</v>
      </c>
      <c r="J298" s="8">
        <f t="shared" si="27"/>
        <v>4.2160594304465953</v>
      </c>
      <c r="K298" s="8">
        <f>(I298*'Data 1day'!F297+H298*'Data 1day'!G297)/200</f>
        <v>1.067909805975555</v>
      </c>
      <c r="L298" s="8">
        <f>24*60/PI()*0.0082*B298*(D298*SIN('Data 1day'!$E$2)*SIN(C298)+COS('Data 1day'!$E$2)*COS(C298)*SIN(D298))</f>
        <v>1.2283202712064942</v>
      </c>
      <c r="M298" s="8">
        <f>(0.75+2/100000*'Data 1day'!$E$3)*L298</f>
        <v>0.93401473422541814</v>
      </c>
      <c r="N298" s="8">
        <f>(0.25+0.5*(1-'Data 1day'!H297/8))*L298</f>
        <v>0.69093015255365298</v>
      </c>
      <c r="O298" s="8">
        <f t="shared" si="28"/>
        <v>0.53201621746631278</v>
      </c>
      <c r="P298" s="8">
        <f>4.903*(10^(-9))*(0.34-0.14*SQRT(K298))*(1.35*(N298/M298)-0.35)*(('Data 1day'!C297+273.16)^4+('Data 1day'!D297+273.16)^4)/2</f>
        <v>5.1904420553566455</v>
      </c>
      <c r="Q298" s="8">
        <f t="shared" si="29"/>
        <v>-4.6584258378903325</v>
      </c>
    </row>
    <row r="299" spans="1:17" x14ac:dyDescent="0.3">
      <c r="A299" s="37">
        <v>43911</v>
      </c>
      <c r="B299" s="8">
        <f>1+0.033*COS(2*'Data 1day'!A298*PI()/365)</f>
        <v>1.0063509022050374</v>
      </c>
      <c r="C299" s="8">
        <f>0.409*SIN(((2*PI()*'Data 1day'!A298)/365)-1.39)</f>
        <v>-5.2610240829462336E-3</v>
      </c>
      <c r="D299" s="8">
        <f>ACOS(-TAN('Data 1day'!$E$2*PI()/180)*TAN(C299))</f>
        <v>1.5691284260534026</v>
      </c>
      <c r="E299" s="23">
        <f>('Data 1day'!C298+'Data 1day'!D298)/2</f>
        <v>28.5</v>
      </c>
      <c r="F299" s="8">
        <f t="shared" si="26"/>
        <v>0.22571768686715196</v>
      </c>
      <c r="G299" s="8">
        <f>'Data 1day'!E298*4.87/LN(67.8*'Data 1day'!$H$2-5.42)</f>
        <v>3.0562345114543712</v>
      </c>
      <c r="H299" s="8">
        <f>0.6108*EXP(17.27*'Data 1day'!C298/('Data 1day'!C298+237.3))</f>
        <v>5.6226812384961216</v>
      </c>
      <c r="I299" s="8">
        <f>0.6108*EXP(17.27*'Data 1day'!D298/('Data 1day'!D298+237.3))</f>
        <v>2.6439311922105757</v>
      </c>
      <c r="J299" s="8">
        <f t="shared" si="27"/>
        <v>4.1333062153533486</v>
      </c>
      <c r="K299" s="8">
        <f>(I299*'Data 1day'!F298+H299*'Data 1day'!G298)/200</f>
        <v>1.2133794544819529</v>
      </c>
      <c r="L299" s="8">
        <f>24*60/PI()*0.0082*B299*(D299*SIN('Data 1day'!$E$2)*SIN(C299)+COS('Data 1day'!$E$2)*COS(C299)*SIN(D299))</f>
        <v>1.1880506784846325</v>
      </c>
      <c r="M299" s="8">
        <f>(0.75+2/100000*'Data 1day'!$E$3)*L299</f>
        <v>0.9033937359197145</v>
      </c>
      <c r="N299" s="8">
        <f>(0.25+0.5*(1-'Data 1day'!H298/8))*L299</f>
        <v>0.59402533924231626</v>
      </c>
      <c r="O299" s="8">
        <f t="shared" si="28"/>
        <v>0.45739951121658351</v>
      </c>
      <c r="P299" s="8">
        <f>4.903*(10^(-9))*(0.34-0.14*SQRT(K299))*(1.35*(N299/M299)-0.35)*(('Data 1day'!C298+273.16)^4+('Data 1day'!D298+273.16)^4)/2</f>
        <v>4.0670960630580817</v>
      </c>
      <c r="Q299" s="8">
        <f t="shared" si="29"/>
        <v>-3.6096965518414983</v>
      </c>
    </row>
    <row r="300" spans="1:17" x14ac:dyDescent="0.3">
      <c r="A300" s="37">
        <v>43912</v>
      </c>
      <c r="B300" s="8">
        <f>1+0.033*COS(2*'Data 1day'!A299*PI()/365)</f>
        <v>1.0057925391839071</v>
      </c>
      <c r="C300" s="8">
        <f>0.409*SIN(((2*PI()*'Data 1day'!A299)/365)-1.39)</f>
        <v>1.7794355959882655E-3</v>
      </c>
      <c r="D300" s="8">
        <f>ACOS(-TAN('Data 1day'!$E$2*PI()/180)*TAN(C300))</f>
        <v>1.5713604558379484</v>
      </c>
      <c r="E300" s="23">
        <f>('Data 1day'!C299+'Data 1day'!D299)/2</f>
        <v>27</v>
      </c>
      <c r="F300" s="8">
        <f t="shared" si="26"/>
        <v>0.20915998442580919</v>
      </c>
      <c r="G300" s="8">
        <f>'Data 1day'!E299*4.87/LN(67.8*'Data 1day'!$H$2-5.42)</f>
        <v>3.334074012495678</v>
      </c>
      <c r="H300" s="8">
        <f>0.6108*EXP(17.27*'Data 1day'!C299/('Data 1day'!C299+237.3))</f>
        <v>5.3192602098598769</v>
      </c>
      <c r="I300" s="8">
        <f>0.6108*EXP(17.27*'Data 1day'!D299/('Data 1day'!D299+237.3))</f>
        <v>2.3382812709274461</v>
      </c>
      <c r="J300" s="8">
        <f t="shared" si="27"/>
        <v>3.8287707403936615</v>
      </c>
      <c r="K300" s="8">
        <f>(I300*'Data 1day'!F299+H300*'Data 1day'!G299)/200</f>
        <v>1.1112319090432619</v>
      </c>
      <c r="L300" s="8">
        <f>24*60/PI()*0.0082*B300*(D300*SIN('Data 1day'!$E$2)*SIN(C300)+COS('Data 1day'!$E$2)*COS(C300)*SIN(D300))</f>
        <v>1.1476362447191577</v>
      </c>
      <c r="M300" s="8">
        <f>(0.75+2/100000*'Data 1day'!$E$3)*L300</f>
        <v>0.87266260048444744</v>
      </c>
      <c r="N300" s="8">
        <f>(0.25+0.5*(1-'Data 1day'!H299/8))*L300</f>
        <v>0.71727265294947351</v>
      </c>
      <c r="O300" s="8">
        <f t="shared" si="28"/>
        <v>0.55229994277109462</v>
      </c>
      <c r="P300" s="8">
        <f>4.903*(10^(-9))*(0.34-0.14*SQRT(K300))*(1.35*(N300/M300)-0.35)*(('Data 1day'!C299+273.16)^4+('Data 1day'!D299+273.16)^4)/2</f>
        <v>5.8361810968925907</v>
      </c>
      <c r="Q300" s="8">
        <f t="shared" si="29"/>
        <v>-5.2838811541214961</v>
      </c>
    </row>
    <row r="301" spans="1:17" x14ac:dyDescent="0.3">
      <c r="A301" s="37">
        <v>43913</v>
      </c>
      <c r="B301" s="8">
        <f>1+0.033*COS(2*'Data 1day'!A300*PI()/365)</f>
        <v>1.0052324597084035</v>
      </c>
      <c r="C301" s="8">
        <f>0.409*SIN(((2*PI()*'Data 1day'!A300)/365)-1.39)</f>
        <v>8.8193679897523095E-3</v>
      </c>
      <c r="D301" s="8">
        <f>ACOS(-TAN('Data 1day'!$E$2*PI()/180)*TAN(C301))</f>
        <v>1.5735923771837079</v>
      </c>
      <c r="E301" s="23">
        <f>('Data 1day'!C300+'Data 1day'!D300)/2</f>
        <v>27.5</v>
      </c>
      <c r="F301" s="8">
        <f t="shared" si="26"/>
        <v>0.21456176978003966</v>
      </c>
      <c r="G301" s="8">
        <f>'Data 1day'!E300*4.87/LN(67.8*'Data 1day'!$H$2-5.42)</f>
        <v>2.5005555093717584</v>
      </c>
      <c r="H301" s="8">
        <f>0.6108*EXP(17.27*'Data 1day'!C300/('Data 1day'!C300+237.3))</f>
        <v>5.6226812384961216</v>
      </c>
      <c r="I301" s="8">
        <f>0.6108*EXP(17.27*'Data 1day'!D300/('Data 1day'!D300+237.3))</f>
        <v>2.3382812709274461</v>
      </c>
      <c r="J301" s="8">
        <f t="shared" si="27"/>
        <v>3.9804812547117838</v>
      </c>
      <c r="K301" s="8">
        <f>(I301*'Data 1day'!F300+H301*'Data 1day'!G300)/200</f>
        <v>1.2142163509075596</v>
      </c>
      <c r="L301" s="8">
        <f>24*60/PI()*0.0082*B301*(D301*SIN('Data 1day'!$E$2)*SIN(C301)+COS('Data 1day'!$E$2)*COS(C301)*SIN(D301))</f>
        <v>1.1070913943288376</v>
      </c>
      <c r="M301" s="8">
        <f>(0.75+2/100000*'Data 1day'!$E$3)*L301</f>
        <v>0.8418322962476481</v>
      </c>
      <c r="N301" s="8">
        <f>(0.25+0.5*(1-'Data 1day'!H300/8))*L301</f>
        <v>0.83031854574662822</v>
      </c>
      <c r="O301" s="8">
        <f t="shared" si="28"/>
        <v>0.63934528022490378</v>
      </c>
      <c r="P301" s="8">
        <f>4.903*(10^(-9))*(0.34-0.14*SQRT(K301))*(1.35*(N301/M301)-0.35)*(('Data 1day'!C300+273.16)^4+('Data 1day'!D300+273.16)^4)/2</f>
        <v>7.3312142596359635</v>
      </c>
      <c r="Q301" s="8">
        <f t="shared" si="29"/>
        <v>-6.6918689794110602</v>
      </c>
    </row>
    <row r="302" spans="1:17" x14ac:dyDescent="0.3">
      <c r="A302" s="37">
        <v>43914</v>
      </c>
      <c r="B302" s="8">
        <f>1+0.033*COS(2*'Data 1day'!A301*PI()/365)</f>
        <v>1.0046708297421625</v>
      </c>
      <c r="C302" s="8">
        <f>0.409*SIN(((2*PI()*'Data 1day'!A301)/365)-1.39)</f>
        <v>1.5856687014443618E-2</v>
      </c>
      <c r="D302" s="8">
        <f>ACOS(-TAN('Data 1day'!$E$2*PI()/180)*TAN(C302))</f>
        <v>1.5758237609136951</v>
      </c>
      <c r="E302" s="23">
        <f>('Data 1day'!C301+'Data 1day'!D301)/2</f>
        <v>28</v>
      </c>
      <c r="F302" s="8">
        <f t="shared" si="26"/>
        <v>0.22008034247018868</v>
      </c>
      <c r="G302" s="8">
        <f>'Data 1day'!E301*4.87/LN(67.8*'Data 1day'!$H$2-5.42)</f>
        <v>3.0562345114543712</v>
      </c>
      <c r="H302" s="8">
        <f>0.6108*EXP(17.27*'Data 1day'!C301/('Data 1day'!C301+237.3))</f>
        <v>5.9409977016273503</v>
      </c>
      <c r="I302" s="8">
        <f>0.6108*EXP(17.27*'Data 1day'!D301/('Data 1day'!D301+237.3))</f>
        <v>2.3382812709274461</v>
      </c>
      <c r="J302" s="8">
        <f t="shared" si="27"/>
        <v>4.1396394862773978</v>
      </c>
      <c r="K302" s="8">
        <f>(I302*'Data 1day'!F301+H302*'Data 1day'!G301)/200</f>
        <v>1.2064691859165586</v>
      </c>
      <c r="L302" s="8">
        <f>24*60/PI()*0.0082*B302*(D302*SIN('Data 1day'!$E$2)*SIN(C302)+COS('Data 1day'!$E$2)*COS(C302)*SIN(D302))</f>
        <v>1.0664306934566543</v>
      </c>
      <c r="M302" s="8">
        <f>(0.75+2/100000*'Data 1day'!$E$3)*L302</f>
        <v>0.81091389930443991</v>
      </c>
      <c r="N302" s="8">
        <f>(0.25+0.5*(1-'Data 1day'!H301/8))*L302</f>
        <v>0.66651918341040894</v>
      </c>
      <c r="O302" s="8">
        <f t="shared" si="28"/>
        <v>0.51321977122601492</v>
      </c>
      <c r="P302" s="8">
        <f>4.903*(10^(-9))*(0.34-0.14*SQRT(K302))*(1.35*(N302/M302)-0.35)*(('Data 1day'!C301+273.16)^4+('Data 1day'!D301+273.16)^4)/2</f>
        <v>5.7294951667370455</v>
      </c>
      <c r="Q302" s="8">
        <f t="shared" si="29"/>
        <v>-5.2162753955110306</v>
      </c>
    </row>
    <row r="303" spans="1:17" x14ac:dyDescent="0.3">
      <c r="A303" s="37">
        <v>43915</v>
      </c>
      <c r="B303" s="8">
        <f>1+0.033*COS(2*'Data 1day'!A302*PI()/365)</f>
        <v>1.0041078157082641</v>
      </c>
      <c r="C303" s="8">
        <f>0.409*SIN(((2*PI()*'Data 1day'!A302)/365)-1.39)</f>
        <v>2.2889307360557033E-2</v>
      </c>
      <c r="D303" s="8">
        <f>ACOS(-TAN('Data 1day'!$E$2*PI()/180)*TAN(C303))</f>
        <v>1.5780541773585404</v>
      </c>
      <c r="E303" s="23">
        <f>('Data 1day'!C302+'Data 1day'!D302)/2</f>
        <v>27</v>
      </c>
      <c r="F303" s="8">
        <f t="shared" si="26"/>
        <v>0.20915998442580919</v>
      </c>
      <c r="G303" s="8">
        <f>'Data 1day'!E302*4.87/LN(67.8*'Data 1day'!$H$2-5.42)</f>
        <v>3.6119135135369844</v>
      </c>
      <c r="H303" s="8">
        <f>0.6108*EXP(17.27*'Data 1day'!C302/('Data 1day'!C302+237.3))</f>
        <v>5.3192602098598769</v>
      </c>
      <c r="I303" s="8">
        <f>0.6108*EXP(17.27*'Data 1day'!D302/('Data 1day'!D302+237.3))</f>
        <v>2.3382812709274461</v>
      </c>
      <c r="J303" s="8">
        <f t="shared" si="27"/>
        <v>3.8287707403936615</v>
      </c>
      <c r="K303" s="8">
        <f>(I303*'Data 1day'!F302+H303*'Data 1day'!G302)/200</f>
        <v>1.2696471683335957</v>
      </c>
      <c r="L303" s="8">
        <f>24*60/PI()*0.0082*B303*(D303*SIN('Data 1day'!$E$2)*SIN(C303)+COS('Data 1day'!$E$2)*COS(C303)*SIN(D303))</f>
        <v>1.0256688392093076</v>
      </c>
      <c r="M303" s="8">
        <f>(0.75+2/100000*'Data 1day'!$E$3)*L303</f>
        <v>0.77991858533475744</v>
      </c>
      <c r="N303" s="8">
        <f>(0.25+0.5*(1-'Data 1day'!H302/8))*L303</f>
        <v>0.64104302450581729</v>
      </c>
      <c r="O303" s="8">
        <f t="shared" si="28"/>
        <v>0.49360312886947932</v>
      </c>
      <c r="P303" s="8">
        <f>4.903*(10^(-9))*(0.34-0.14*SQRT(K303))*(1.35*(N303/M303)-0.35)*(('Data 1day'!C302+273.16)^4+('Data 1day'!D302+273.16)^4)/2</f>
        <v>5.5277466513258</v>
      </c>
      <c r="Q303" s="8">
        <f t="shared" si="29"/>
        <v>-5.0341435224563202</v>
      </c>
    </row>
    <row r="304" spans="1:17" x14ac:dyDescent="0.3">
      <c r="A304" s="37">
        <v>43916</v>
      </c>
      <c r="B304" s="8">
        <f>1+0.033*COS(2*'Data 1day'!A303*PI()/365)</f>
        <v>1.0035435844399174</v>
      </c>
      <c r="C304" s="8">
        <f>0.409*SIN(((2*PI()*'Data 1day'!A303)/365)-1.39)</f>
        <v>2.9915145110907808E-2</v>
      </c>
      <c r="D304" s="8">
        <f>ACOS(-TAN('Data 1day'!$E$2*PI()/180)*TAN(C304))</f>
        <v>1.5802831959645807</v>
      </c>
      <c r="E304" s="23">
        <f>('Data 1day'!C303+'Data 1day'!D303)/2</f>
        <v>27.5</v>
      </c>
      <c r="F304" s="8">
        <f t="shared" si="26"/>
        <v>0.21456176978003966</v>
      </c>
      <c r="G304" s="8">
        <f>'Data 1day'!E303*4.87/LN(67.8*'Data 1day'!$H$2-5.42)</f>
        <v>3.0562345114543712</v>
      </c>
      <c r="H304" s="8">
        <f>0.6108*EXP(17.27*'Data 1day'!C303/('Data 1day'!C303+237.3))</f>
        <v>5.6226812384961216</v>
      </c>
      <c r="I304" s="8">
        <f>0.6108*EXP(17.27*'Data 1day'!D303/('Data 1day'!D303+237.3))</f>
        <v>2.3382812709274461</v>
      </c>
      <c r="J304" s="8">
        <f t="shared" si="27"/>
        <v>3.9804812547117838</v>
      </c>
      <c r="K304" s="8">
        <f>(I304*'Data 1day'!F303+H304*'Data 1day'!G303)/200</f>
        <v>1.1913738476117977</v>
      </c>
      <c r="L304" s="8">
        <f>24*60/PI()*0.0082*B304*(D304*SIN('Data 1day'!$E$2)*SIN(C304)+COS('Data 1day'!$E$2)*COS(C304)*SIN(D304))</f>
        <v>0.98482064880582221</v>
      </c>
      <c r="M304" s="8">
        <f>(0.75+2/100000*'Data 1day'!$E$3)*L304</f>
        <v>0.74885762135194722</v>
      </c>
      <c r="N304" s="8">
        <f>(0.25+0.5*(1-'Data 1day'!H303/8))*L304</f>
        <v>0.61551290550363891</v>
      </c>
      <c r="O304" s="8">
        <f t="shared" si="28"/>
        <v>0.47394493723780196</v>
      </c>
      <c r="P304" s="8">
        <f>4.903*(10^(-9))*(0.34-0.14*SQRT(K304))*(1.35*(N304/M304)-0.35)*(('Data 1day'!C303+273.16)^4+('Data 1day'!D303+273.16)^4)/2</f>
        <v>5.7181838914433971</v>
      </c>
      <c r="Q304" s="8">
        <f t="shared" si="29"/>
        <v>-5.2442389542055956</v>
      </c>
    </row>
    <row r="305" spans="1:17" x14ac:dyDescent="0.3">
      <c r="A305" s="37">
        <v>43917</v>
      </c>
      <c r="B305" s="8">
        <f>1+0.033*COS(2*'Data 1day'!A304*PI()/365)</f>
        <v>1.0029783031310244</v>
      </c>
      <c r="C305" s="8">
        <f>0.409*SIN(((2*PI()*'Data 1day'!A304)/365)-1.39)</f>
        <v>3.693211835814051E-2</v>
      </c>
      <c r="D305" s="8">
        <f>ACOS(-TAN('Data 1day'!$E$2*PI()/180)*TAN(C305))</f>
        <v>1.5825103849038935</v>
      </c>
      <c r="E305" s="23">
        <f>('Data 1day'!C304+'Data 1day'!D304)/2</f>
        <v>28.5</v>
      </c>
      <c r="F305" s="8">
        <f t="shared" si="26"/>
        <v>0.22571768686715196</v>
      </c>
      <c r="G305" s="8">
        <f>'Data 1day'!E304*4.87/LN(67.8*'Data 1day'!$H$2-5.42)</f>
        <v>4.445432016660904</v>
      </c>
      <c r="H305" s="8">
        <f>0.6108*EXP(17.27*'Data 1day'!C304/('Data 1day'!C304+237.3))</f>
        <v>5.9409977016273503</v>
      </c>
      <c r="I305" s="8">
        <f>0.6108*EXP(17.27*'Data 1day'!D304/('Data 1day'!D304+237.3))</f>
        <v>2.4870053972720654</v>
      </c>
      <c r="J305" s="8">
        <f t="shared" si="27"/>
        <v>4.2140015494497076</v>
      </c>
      <c r="K305" s="8">
        <f>(I305*'Data 1day'!F304+H305*'Data 1day'!G304)/200</f>
        <v>1.1833809730570866</v>
      </c>
      <c r="L305" s="8">
        <f>24*60/PI()*0.0082*B305*(D305*SIN('Data 1day'!$E$2)*SIN(C305)+COS('Data 1day'!$E$2)*COS(C305)*SIN(D305))</f>
        <v>0.94390104865568991</v>
      </c>
      <c r="M305" s="8">
        <f>(0.75+2/100000*'Data 1day'!$E$3)*L305</f>
        <v>0.71774235739778658</v>
      </c>
      <c r="N305" s="8">
        <f>(0.25+0.5*(1-'Data 1day'!H304/8))*L305</f>
        <v>0.64893197095078681</v>
      </c>
      <c r="O305" s="8">
        <f t="shared" si="28"/>
        <v>0.49967761763210583</v>
      </c>
      <c r="P305" s="8">
        <f>4.903*(10^(-9))*(0.34-0.14*SQRT(K305))*(1.35*(N305/M305)-0.35)*(('Data 1day'!C304+273.16)^4+('Data 1day'!D304+273.16)^4)/2</f>
        <v>6.6591500192771509</v>
      </c>
      <c r="Q305" s="8">
        <f t="shared" si="29"/>
        <v>-6.1594724016450453</v>
      </c>
    </row>
    <row r="306" spans="1:17" x14ac:dyDescent="0.3">
      <c r="A306" s="37">
        <v>43918</v>
      </c>
      <c r="B306" s="8">
        <f>1+0.033*COS(2*'Data 1day'!A305*PI()/365)</f>
        <v>1.0024121392866365</v>
      </c>
      <c r="C306" s="8">
        <f>0.409*SIN(((2*PI()*'Data 1day'!A305)/365)-1.39)</f>
        <v>4.3938147821643299E-2</v>
      </c>
      <c r="D306" s="8">
        <f>ACOS(-TAN('Data 1day'!$E$2*PI()/180)*TAN(C306))</f>
        <v>1.5847353106871451</v>
      </c>
      <c r="E306" s="23">
        <f>('Data 1day'!C305+'Data 1day'!D305)/2</f>
        <v>29.5</v>
      </c>
      <c r="F306" s="8">
        <f t="shared" si="26"/>
        <v>0.23735674310788871</v>
      </c>
      <c r="G306" s="8">
        <f>'Data 1day'!E305*4.87/LN(67.8*'Data 1day'!$H$2-5.42)</f>
        <v>4.7232715177022104</v>
      </c>
      <c r="H306" s="8">
        <f>0.6108*EXP(17.27*'Data 1day'!C305/('Data 1day'!C305+237.3))</f>
        <v>6.2748150241265215</v>
      </c>
      <c r="I306" s="8">
        <f>0.6108*EXP(17.27*'Data 1day'!D305/('Data 1day'!D305+237.3))</f>
        <v>2.6439311922105757</v>
      </c>
      <c r="J306" s="8">
        <f t="shared" si="27"/>
        <v>4.459373108168549</v>
      </c>
      <c r="K306" s="8">
        <f>(I306*'Data 1day'!F305+H306*'Data 1day'!G305)/200</f>
        <v>1.0637301491273972</v>
      </c>
      <c r="L306" s="8">
        <f>24*60/PI()*0.0082*B306*(D306*SIN('Data 1day'!$E$2)*SIN(C306)+COS('Data 1day'!$E$2)*COS(C306)*SIN(D306))</f>
        <v>0.90292506338679934</v>
      </c>
      <c r="M306" s="8">
        <f>(0.75+2/100000*'Data 1day'!$E$3)*L306</f>
        <v>0.68658421819932214</v>
      </c>
      <c r="N306" s="8">
        <f>(0.25+0.5*(1-'Data 1day'!H305/8))*L306</f>
        <v>0.67719379754009945</v>
      </c>
      <c r="O306" s="8">
        <f t="shared" si="28"/>
        <v>0.52143922410587662</v>
      </c>
      <c r="P306" s="8">
        <f>4.903*(10^(-9))*(0.34-0.14*SQRT(K306))*(1.35*(N306/M306)-0.35)*(('Data 1day'!C305+273.16)^4+('Data 1day'!D305+273.16)^4)/2</f>
        <v>7.9281474692225933</v>
      </c>
      <c r="Q306" s="8">
        <f t="shared" si="29"/>
        <v>-7.4067082451167163</v>
      </c>
    </row>
    <row r="307" spans="1:17" x14ac:dyDescent="0.3">
      <c r="A307" s="37">
        <v>43919</v>
      </c>
      <c r="B307" s="8">
        <f>1+0.033*COS(2*'Data 1day'!A306*PI()/365)</f>
        <v>1.0018452606733199</v>
      </c>
      <c r="C307" s="8">
        <f>0.409*SIN(((2*PI()*'Data 1day'!A306)/365)-1.39)</f>
        <v>5.0931157463683645E-2</v>
      </c>
      <c r="D307" s="8">
        <f>ACOS(-TAN('Data 1day'!$E$2*PI()/180)*TAN(C307))</f>
        <v>1.5869575377801206</v>
      </c>
      <c r="E307" s="23">
        <f>('Data 1day'!C306+'Data 1day'!D306)/2</f>
        <v>29.5</v>
      </c>
      <c r="F307" s="8">
        <f t="shared" si="26"/>
        <v>0.23735674310788871</v>
      </c>
      <c r="G307" s="8">
        <f>'Data 1day'!E306*4.87/LN(67.8*'Data 1day'!$H$2-5.42)</f>
        <v>4.1675925156195976</v>
      </c>
      <c r="H307" s="8">
        <f>0.6108*EXP(17.27*'Data 1day'!C306/('Data 1day'!C306+237.3))</f>
        <v>6.2748150241265215</v>
      </c>
      <c r="I307" s="8">
        <f>0.6108*EXP(17.27*'Data 1day'!D306/('Data 1day'!D306+237.3))</f>
        <v>2.6439311922105757</v>
      </c>
      <c r="J307" s="8">
        <f t="shared" si="27"/>
        <v>4.459373108168549</v>
      </c>
      <c r="K307" s="8">
        <f>(I307*'Data 1day'!F306+H307*'Data 1day'!G306)/200</f>
        <v>0.96960792376549931</v>
      </c>
      <c r="L307" s="8">
        <f>24*60/PI()*0.0082*B307*(D307*SIN('Data 1day'!$E$2)*SIN(C307)+COS('Data 1day'!$E$2)*COS(C307)*SIN(D307))</f>
        <v>0.86190780484317953</v>
      </c>
      <c r="M307" s="8">
        <f>(0.75+2/100000*'Data 1day'!$E$3)*L307</f>
        <v>0.6553946948027537</v>
      </c>
      <c r="N307" s="8">
        <f>(0.25+0.5*(1-'Data 1day'!H306/8))*L307</f>
        <v>0.64643085363238462</v>
      </c>
      <c r="O307" s="8">
        <f t="shared" si="28"/>
        <v>0.49775175729693616</v>
      </c>
      <c r="P307" s="8">
        <f>4.903*(10^(-9))*(0.34-0.14*SQRT(K307))*(1.35*(N307/M307)-0.35)*(('Data 1day'!C306+273.16)^4+('Data 1day'!D306+273.16)^4)/2</f>
        <v>8.1930599510545452</v>
      </c>
      <c r="Q307" s="8">
        <f t="shared" si="29"/>
        <v>-7.6953081937576089</v>
      </c>
    </row>
    <row r="308" spans="1:17" x14ac:dyDescent="0.3">
      <c r="A308" s="37">
        <v>43920</v>
      </c>
      <c r="B308" s="8">
        <f>1+0.033*COS(2*'Data 1day'!A307*PI()/365)</f>
        <v>1.0012778352694418</v>
      </c>
      <c r="C308" s="8">
        <f>0.409*SIN(((2*PI()*'Data 1day'!A307)/365)-1.39)</f>
        <v>5.7909075104583277E-2</v>
      </c>
      <c r="D308" s="8">
        <f>ACOS(-TAN('Data 1day'!$E$2*PI()/180)*TAN(C308))</f>
        <v>1.5891766282248165</v>
      </c>
      <c r="E308" s="23">
        <f>('Data 1day'!C307+'Data 1day'!D307)/2</f>
        <v>29.5</v>
      </c>
      <c r="F308" s="8">
        <f t="shared" si="26"/>
        <v>0.23735674310788871</v>
      </c>
      <c r="G308" s="8">
        <f>'Data 1day'!E307*4.87/LN(67.8*'Data 1day'!$H$2-5.42)</f>
        <v>3.334074012495678</v>
      </c>
      <c r="H308" s="8">
        <f>0.6108*EXP(17.27*'Data 1day'!C307/('Data 1day'!C307+237.3))</f>
        <v>5.9409977016273503</v>
      </c>
      <c r="I308" s="8">
        <f>0.6108*EXP(17.27*'Data 1day'!D307/('Data 1day'!D307+237.3))</f>
        <v>2.809437622397069</v>
      </c>
      <c r="J308" s="8">
        <f t="shared" si="27"/>
        <v>4.3752176620122096</v>
      </c>
      <c r="K308" s="8">
        <f>(I308*'Data 1day'!F307+H308*'Data 1day'!G307)/200</f>
        <v>1.0403885651779339</v>
      </c>
      <c r="L308" s="8">
        <f>24*60/PI()*0.0082*B308*(D308*SIN('Data 1day'!$E$2)*SIN(C308)+COS('Data 1day'!$E$2)*COS(C308)*SIN(D308))</f>
        <v>0.82086446107233757</v>
      </c>
      <c r="M308" s="8">
        <f>(0.75+2/100000*'Data 1day'!$E$3)*L308</f>
        <v>0.62418533619940542</v>
      </c>
      <c r="N308" s="8">
        <f>(0.25+0.5*(1-'Data 1day'!H307/8))*L308</f>
        <v>0.4617362593531899</v>
      </c>
      <c r="O308" s="8">
        <f t="shared" si="28"/>
        <v>0.35553691970195622</v>
      </c>
      <c r="P308" s="8">
        <f>4.903*(10^(-9))*(0.34-0.14*SQRT(K308))*(1.35*(N308/M308)-0.35)*(('Data 1day'!C307+273.16)^4+('Data 1day'!D307+273.16)^4)/2</f>
        <v>5.2771897357205217</v>
      </c>
      <c r="Q308" s="8">
        <f t="shared" si="29"/>
        <v>-4.9216528160185655</v>
      </c>
    </row>
    <row r="309" spans="1:17" x14ac:dyDescent="0.3">
      <c r="A309" s="37">
        <v>43921</v>
      </c>
      <c r="B309" s="8">
        <f>1+0.033*COS(2*'Data 1day'!A308*PI()/365)</f>
        <v>1.0007100312153954</v>
      </c>
      <c r="C309" s="8">
        <f>0.409*SIN(((2*PI()*'Data 1day'!A308)/365)-1.39)</f>
        <v>6.4869833036749036E-2</v>
      </c>
      <c r="D309" s="8">
        <f>ACOS(-TAN('Data 1day'!$E$2*PI()/180)*TAN(C309))</f>
        <v>1.5913921412659768</v>
      </c>
      <c r="E309" s="23">
        <f>('Data 1day'!C308+'Data 1day'!D308)/2</f>
        <v>29.5</v>
      </c>
      <c r="F309" s="8">
        <f t="shared" si="26"/>
        <v>0.23735674310788871</v>
      </c>
      <c r="G309" s="8">
        <f>'Data 1day'!E308*4.87/LN(67.8*'Data 1day'!$H$2-5.42)</f>
        <v>2.5005555093717584</v>
      </c>
      <c r="H309" s="8">
        <f>0.6108*EXP(17.27*'Data 1day'!C308/('Data 1day'!C308+237.3))</f>
        <v>6.2748150241265215</v>
      </c>
      <c r="I309" s="8">
        <f>0.6108*EXP(17.27*'Data 1day'!D308/('Data 1day'!D308+237.3))</f>
        <v>2.6439311922105757</v>
      </c>
      <c r="J309" s="8">
        <f t="shared" si="27"/>
        <v>4.459373108168549</v>
      </c>
      <c r="K309" s="8">
        <f>(I309*'Data 1day'!F308+H309*'Data 1day'!G308)/200</f>
        <v>1.1298284289326614</v>
      </c>
      <c r="L309" s="8">
        <f>24*60/PI()*0.0082*B309*(D309*SIN('Data 1day'!$E$2)*SIN(C309)+COS('Data 1day'!$E$2)*COS(C309)*SIN(D309))</f>
        <v>0.77981028532162255</v>
      </c>
      <c r="M309" s="8">
        <f>(0.75+2/100000*'Data 1day'!$E$3)*L309</f>
        <v>0.59296774095856175</v>
      </c>
      <c r="N309" s="8">
        <f>(0.25+0.5*(1-'Data 1day'!H308/8))*L309</f>
        <v>0.43864328549341269</v>
      </c>
      <c r="O309" s="8">
        <f t="shared" si="28"/>
        <v>0.33775532982992779</v>
      </c>
      <c r="P309" s="8">
        <f>4.903*(10^(-9))*(0.34-0.14*SQRT(K309))*(1.35*(N309/M309)-0.35)*(('Data 1day'!C308+273.16)^4+('Data 1day'!D308+273.16)^4)/2</f>
        <v>5.1209978591009389</v>
      </c>
      <c r="Q309" s="8">
        <f t="shared" si="29"/>
        <v>-4.7832425292710115</v>
      </c>
    </row>
    <row r="310" spans="1:17" x14ac:dyDescent="0.3">
      <c r="A310" s="37">
        <v>43922</v>
      </c>
      <c r="B310" s="8">
        <f>1+0.033*COS(2*'Data 1day'!A309*PI()/365)</f>
        <v>1.000142016763776</v>
      </c>
      <c r="C310" s="8">
        <f>0.409*SIN(((2*PI()*'Data 1day'!A309)/365)-1.39)</f>
        <v>7.1811368637380357E-2</v>
      </c>
      <c r="D310" s="8">
        <f>ACOS(-TAN('Data 1day'!$E$2*PI()/180)*TAN(C310))</f>
        <v>1.5936036329839636</v>
      </c>
      <c r="E310" s="23">
        <f>('Data 1day'!C309+'Data 1day'!D309)/2</f>
        <v>29.5</v>
      </c>
      <c r="F310" s="8">
        <f t="shared" si="26"/>
        <v>0.23735674310788871</v>
      </c>
      <c r="G310" s="8">
        <f>'Data 1day'!E309*4.87/LN(67.8*'Data 1day'!$H$2-5.42)</f>
        <v>3.8897530145782908</v>
      </c>
      <c r="H310" s="8">
        <f>0.6108*EXP(17.27*'Data 1day'!C309/('Data 1day'!C309+237.3))</f>
        <v>6.2748150241265215</v>
      </c>
      <c r="I310" s="8">
        <f>0.6108*EXP(17.27*'Data 1day'!D309/('Data 1day'!D309+237.3))</f>
        <v>2.6439311922105757</v>
      </c>
      <c r="J310" s="8">
        <f t="shared" si="27"/>
        <v>4.459373108168549</v>
      </c>
      <c r="K310" s="8">
        <f>(I310*'Data 1day'!F309+H310*'Data 1day'!G309)/200</f>
        <v>0.996047235687605</v>
      </c>
      <c r="L310" s="8">
        <f>24*60/PI()*0.0082*B310*(D310*SIN('Data 1day'!$E$2)*SIN(C310)+COS('Data 1day'!$E$2)*COS(C310)*SIN(D310))</f>
        <v>0.73876058506266462</v>
      </c>
      <c r="M310" s="8">
        <f>(0.75+2/100000*'Data 1day'!$E$3)*L310</f>
        <v>0.56175354888165019</v>
      </c>
      <c r="N310" s="8">
        <f>(0.25+0.5*(1-'Data 1day'!H309/8))*L310</f>
        <v>0.46172536566416539</v>
      </c>
      <c r="O310" s="8">
        <f t="shared" si="28"/>
        <v>0.35552853156140735</v>
      </c>
      <c r="P310" s="8">
        <f>4.903*(10^(-9))*(0.34-0.14*SQRT(K310))*(1.35*(N310/M310)-0.35)*(('Data 1day'!C309+273.16)^4+('Data 1day'!D309+273.16)^4)/2</f>
        <v>6.2820723282410018</v>
      </c>
      <c r="Q310" s="8">
        <f t="shared" si="29"/>
        <v>-5.9265437966795949</v>
      </c>
    </row>
    <row r="311" spans="1:17" x14ac:dyDescent="0.3">
      <c r="A311" s="37">
        <v>43923</v>
      </c>
      <c r="B311" s="8">
        <f>1+0.033*COS(2*'Data 1day'!A310*PI()/365)</f>
        <v>0.99957396022952472</v>
      </c>
      <c r="C311" s="8">
        <f>0.409*SIN(((2*PI()*'Data 1day'!A310)/365)-1.39)</f>
        <v>7.8731624979668152E-2</v>
      </c>
      <c r="D311" s="8">
        <f>ACOS(-TAN('Data 1day'!$E$2*PI()/180)*TAN(C311))</f>
        <v>1.5958106559348635</v>
      </c>
      <c r="E311" s="23">
        <f>('Data 1day'!C310+'Data 1day'!D310)/2</f>
        <v>30.5</v>
      </c>
      <c r="F311" s="8">
        <f t="shared" si="26"/>
        <v>0.24949527412829417</v>
      </c>
      <c r="G311" s="8">
        <f>'Data 1day'!E310*4.87/LN(67.8*'Data 1day'!$H$2-5.42)</f>
        <v>2.7783950104130644</v>
      </c>
      <c r="H311" s="8">
        <f>0.6108*EXP(17.27*'Data 1day'!C310/('Data 1day'!C310+237.3))</f>
        <v>6.2748150241265215</v>
      </c>
      <c r="I311" s="8">
        <f>0.6108*EXP(17.27*'Data 1day'!D310/('Data 1day'!D310+237.3))</f>
        <v>2.9839174771655594</v>
      </c>
      <c r="J311" s="8">
        <f t="shared" si="27"/>
        <v>4.62936625064604</v>
      </c>
      <c r="K311" s="8">
        <f>(I311*'Data 1day'!F310+H311*'Data 1day'!G310)/200</f>
        <v>1.0092511730482669</v>
      </c>
      <c r="L311" s="8">
        <f>24*60/PI()*0.0082*B311*(D311*SIN('Data 1day'!$E$2)*SIN(C311)+COS('Data 1day'!$E$2)*COS(C311)*SIN(D311))</f>
        <v>0.69773071106252504</v>
      </c>
      <c r="M311" s="8">
        <f>(0.75+2/100000*'Data 1day'!$E$3)*L311</f>
        <v>0.53055443269194402</v>
      </c>
      <c r="N311" s="8">
        <f>(0.25+0.5*(1-'Data 1day'!H310/8))*L311</f>
        <v>0.30525718608985469</v>
      </c>
      <c r="O311" s="8">
        <f t="shared" si="28"/>
        <v>0.23504803328918811</v>
      </c>
      <c r="P311" s="8">
        <f>4.903*(10^(-9))*(0.34-0.14*SQRT(K311))*(1.35*(N311/M311)-0.35)*(('Data 1day'!C310+273.16)^4+('Data 1day'!D310+273.16)^4)/2</f>
        <v>3.5561651523443554</v>
      </c>
      <c r="Q311" s="8">
        <f t="shared" si="29"/>
        <v>-3.3211171190551672</v>
      </c>
    </row>
    <row r="312" spans="1:17" x14ac:dyDescent="0.3">
      <c r="A312" s="37">
        <v>43924</v>
      </c>
      <c r="B312" s="8">
        <f>1+0.033*COS(2*'Data 1day'!A311*PI()/365)</f>
        <v>0.99900602994005205</v>
      </c>
      <c r="C312" s="8">
        <f>0.409*SIN(((2*PI()*'Data 1day'!A311)/365)-1.39)</f>
        <v>8.5628551442306938E-2</v>
      </c>
      <c r="D312" s="8">
        <f>ACOS(-TAN('Data 1day'!$E$2*PI()/180)*TAN(C312))</f>
        <v>1.5980127587987378</v>
      </c>
      <c r="E312" s="23">
        <f>('Data 1day'!C311+'Data 1day'!D311)/2</f>
        <v>31</v>
      </c>
      <c r="F312" s="8">
        <f t="shared" si="26"/>
        <v>0.25575704908466146</v>
      </c>
      <c r="G312" s="8">
        <f>'Data 1day'!E311*4.87/LN(67.8*'Data 1day'!$H$2-5.42)</f>
        <v>2.222716008330452</v>
      </c>
      <c r="H312" s="8">
        <f>0.6108*EXP(17.27*'Data 1day'!C311/('Data 1day'!C311+237.3))</f>
        <v>6.6247576218785209</v>
      </c>
      <c r="I312" s="8">
        <f>0.6108*EXP(17.27*'Data 1day'!D311/('Data 1day'!D311+237.3))</f>
        <v>2.9839174771655594</v>
      </c>
      <c r="J312" s="8">
        <f t="shared" si="27"/>
        <v>4.8043375495220406</v>
      </c>
      <c r="K312" s="8">
        <f>(I312*'Data 1day'!F311+H312*'Data 1day'!G311)/200</f>
        <v>0.97756823132511561</v>
      </c>
      <c r="L312" s="8">
        <f>24*60/PI()*0.0082*B312*(D312*SIN('Data 1day'!$E$2)*SIN(C312)+COS('Data 1day'!$E$2)*COS(C312)*SIN(D312))</f>
        <v>0.65673604651968109</v>
      </c>
      <c r="M312" s="8">
        <f>(0.75+2/100000*'Data 1day'!$E$3)*L312</f>
        <v>0.49938208977356546</v>
      </c>
      <c r="N312" s="8">
        <f>(0.25+0.5*(1-'Data 1day'!H311/8))*L312</f>
        <v>0.32836802325984055</v>
      </c>
      <c r="O312" s="8">
        <f t="shared" si="28"/>
        <v>0.25284337791007722</v>
      </c>
      <c r="P312" s="8">
        <f>4.903*(10^(-9))*(0.34-0.14*SQRT(K312))*(1.35*(N312/M312)-0.35)*(('Data 1day'!C311+273.16)^4+('Data 1day'!D311+273.16)^4)/2</f>
        <v>4.5627477543491528</v>
      </c>
      <c r="Q312" s="8">
        <f t="shared" si="29"/>
        <v>-4.3099043764390759</v>
      </c>
    </row>
    <row r="313" spans="1:17" x14ac:dyDescent="0.3">
      <c r="A313" s="37">
        <v>43925</v>
      </c>
      <c r="B313" s="8">
        <f>1+0.033*COS(2*'Data 1day'!A312*PI()/365)</f>
        <v>0.99843839418535973</v>
      </c>
      <c r="C313" s="8">
        <f>0.409*SIN(((2*PI()*'Data 1day'!A312)/365)-1.39)</f>
        <v>9.2500104317137857E-2</v>
      </c>
      <c r="D313" s="8">
        <f>ACOS(-TAN('Data 1day'!$E$2*PI()/180)*TAN(C313))</f>
        <v>1.6002094860369338</v>
      </c>
      <c r="E313" s="23">
        <f>('Data 1day'!C312+'Data 1day'!D312)/2</f>
        <v>30</v>
      </c>
      <c r="F313" s="8">
        <f t="shared" si="26"/>
        <v>0.24336253881311395</v>
      </c>
      <c r="G313" s="8">
        <f>'Data 1day'!E312*4.87/LN(67.8*'Data 1day'!$H$2-5.42)</f>
        <v>3.334074012495678</v>
      </c>
      <c r="H313" s="8">
        <f>0.6108*EXP(17.27*'Data 1day'!C312/('Data 1day'!C312+237.3))</f>
        <v>6.2748150241265215</v>
      </c>
      <c r="I313" s="8">
        <f>0.6108*EXP(17.27*'Data 1day'!D312/('Data 1day'!D312+237.3))</f>
        <v>2.809437622397069</v>
      </c>
      <c r="J313" s="8">
        <f t="shared" si="27"/>
        <v>4.5421263232617957</v>
      </c>
      <c r="K313" s="8">
        <f>(I313*'Data 1day'!F312+H313*'Data 1day'!G312)/200</f>
        <v>1.1645543495647572</v>
      </c>
      <c r="L313" s="8">
        <f>24*60/PI()*0.0082*B313*(D313*SIN('Data 1day'!$E$2)*SIN(C313)+COS('Data 1day'!$E$2)*COS(C313)*SIN(D313))</f>
        <v>0.61579199628245918</v>
      </c>
      <c r="M313" s="8">
        <f>(0.75+2/100000*'Data 1day'!$E$3)*L313</f>
        <v>0.46824823397318194</v>
      </c>
      <c r="N313" s="8">
        <f>(0.25+0.5*(1-'Data 1day'!H312/8))*L313</f>
        <v>0.2694089983735759</v>
      </c>
      <c r="O313" s="8">
        <f t="shared" si="28"/>
        <v>0.20744492874765344</v>
      </c>
      <c r="P313" s="8">
        <f>4.903*(10^(-9))*(0.34-0.14*SQRT(K313))*(1.35*(N313/M313)-0.35)*(('Data 1day'!C312+273.16)^4+('Data 1day'!D312+273.16)^4)/2</f>
        <v>3.3493950055949155</v>
      </c>
      <c r="Q313" s="8">
        <f t="shared" si="29"/>
        <v>-3.1419500768472619</v>
      </c>
    </row>
    <row r="314" spans="1:17" x14ac:dyDescent="0.3">
      <c r="A314" s="37">
        <v>43926</v>
      </c>
      <c r="B314" s="8">
        <f>1+0.033*COS(2*'Data 1day'!A313*PI()/365)</f>
        <v>0.99787122116817262</v>
      </c>
      <c r="C314" s="8">
        <f>0.409*SIN(((2*PI()*'Data 1day'!A313)/365)-1.39)</f>
        <v>9.9344247414743778E-2</v>
      </c>
      <c r="D314" s="8">
        <f>ACOS(-TAN('Data 1day'!$E$2*PI()/180)*TAN(C314))</f>
        <v>1.6024003775593889</v>
      </c>
      <c r="E314" s="23">
        <f>('Data 1day'!C313+'Data 1day'!D313)/2</f>
        <v>27.5</v>
      </c>
      <c r="F314" s="8">
        <f t="shared" si="26"/>
        <v>0.21456176978003966</v>
      </c>
      <c r="G314" s="8">
        <f>'Data 1day'!E313*4.87/LN(67.8*'Data 1day'!$H$2-5.42)</f>
        <v>3.334074012495678</v>
      </c>
      <c r="H314" s="8">
        <f>0.6108*EXP(17.27*'Data 1day'!C313/('Data 1day'!C313+237.3))</f>
        <v>5.6226812384961216</v>
      </c>
      <c r="I314" s="8">
        <f>0.6108*EXP(17.27*'Data 1day'!D313/('Data 1day'!D313+237.3))</f>
        <v>2.3382812709274461</v>
      </c>
      <c r="J314" s="8">
        <f t="shared" si="27"/>
        <v>3.9804812547117838</v>
      </c>
      <c r="K314" s="8">
        <f>(I314*'Data 1day'!F313+H314*'Data 1day'!G313)/200</f>
        <v>1.0276941586468764</v>
      </c>
      <c r="L314" s="8">
        <f>24*60/PI()*0.0082*B314*(D314*SIN('Data 1day'!$E$2)*SIN(C314)+COS('Data 1day'!$E$2)*COS(C314)*SIN(D314))</f>
        <v>0.5749139761669263</v>
      </c>
      <c r="M314" s="8">
        <f>(0.75+2/100000*'Data 1day'!$E$3)*L314</f>
        <v>0.43716458747733072</v>
      </c>
      <c r="N314" s="8">
        <f>(0.25+0.5*(1-'Data 1day'!H313/8))*L314</f>
        <v>0.32338911159389605</v>
      </c>
      <c r="O314" s="8">
        <f t="shared" si="28"/>
        <v>0.24900961592729998</v>
      </c>
      <c r="P314" s="8">
        <f>4.903*(10^(-9))*(0.34-0.14*SQRT(K314))*(1.35*(N314/M314)-0.35)*(('Data 1day'!C313+273.16)^4+('Data 1day'!D313+273.16)^4)/2</f>
        <v>5.1668254175322206</v>
      </c>
      <c r="Q314" s="8">
        <f t="shared" si="29"/>
        <v>-4.9178158016049203</v>
      </c>
    </row>
    <row r="315" spans="1:17" x14ac:dyDescent="0.3">
      <c r="A315" s="37">
        <v>43927</v>
      </c>
      <c r="B315" s="8">
        <f>1+0.033*COS(2*'Data 1day'!A314*PI()/365)</f>
        <v>0.99730467895409602</v>
      </c>
      <c r="C315" s="8">
        <f>0.409*SIN(((2*PI()*'Data 1day'!A314)/365)-1.39)</f>
        <v>0.10615895266781625</v>
      </c>
      <c r="D315" s="8">
        <f>ACOS(-TAN('Data 1day'!$E$2*PI()/180)*TAN(C315))</f>
        <v>1.6045849684028668</v>
      </c>
      <c r="E315" s="23">
        <f>('Data 1day'!C314+'Data 1day'!D314)/2</f>
        <v>28.5</v>
      </c>
      <c r="F315" s="8">
        <f t="shared" si="26"/>
        <v>0.22571768686715196</v>
      </c>
      <c r="G315" s="8">
        <f>'Data 1day'!E314*4.87/LN(67.8*'Data 1day'!$H$2-5.42)</f>
        <v>2.7783950104130644</v>
      </c>
      <c r="H315" s="8">
        <f>0.6108*EXP(17.27*'Data 1day'!C314/('Data 1day'!C314+237.3))</f>
        <v>6.2748150241265215</v>
      </c>
      <c r="I315" s="8">
        <f>0.6108*EXP(17.27*'Data 1day'!D314/('Data 1day'!D314+237.3))</f>
        <v>2.3382812709274461</v>
      </c>
      <c r="J315" s="8">
        <f t="shared" si="27"/>
        <v>4.3065481475269838</v>
      </c>
      <c r="K315" s="8">
        <f>(I315*'Data 1day'!F314+H315*'Data 1day'!G314)/200</f>
        <v>0.90689330587434569</v>
      </c>
      <c r="L315" s="8">
        <f>24*60/PI()*0.0082*B315*(D315*SIN('Data 1day'!$E$2)*SIN(C315)+COS('Data 1day'!$E$2)*COS(C315)*SIN(D315))</f>
        <v>0.53411740239064398</v>
      </c>
      <c r="M315" s="8">
        <f>(0.75+2/100000*'Data 1day'!$E$3)*L315</f>
        <v>0.40614287277784566</v>
      </c>
      <c r="N315" s="8">
        <f>(0.25+0.5*(1-'Data 1day'!H314/8))*L315</f>
        <v>0.26705870119532199</v>
      </c>
      <c r="O315" s="8">
        <f t="shared" si="28"/>
        <v>0.20563519992039794</v>
      </c>
      <c r="P315" s="8">
        <f>4.903*(10^(-9))*(0.34-0.14*SQRT(K315))*(1.35*(N315/M315)-0.35)*(('Data 1day'!C314+273.16)^4+('Data 1day'!D314+273.16)^4)/2</f>
        <v>4.5333686459352167</v>
      </c>
      <c r="Q315" s="8">
        <f t="shared" si="29"/>
        <v>-4.3277334460148191</v>
      </c>
    </row>
    <row r="316" spans="1:17" x14ac:dyDescent="0.3">
      <c r="A316" s="37">
        <v>43928</v>
      </c>
      <c r="B316" s="8">
        <f>1+0.033*COS(2*'Data 1day'!A315*PI()/365)</f>
        <v>0.99673893542181524</v>
      </c>
      <c r="C316" s="8">
        <f>0.409*SIN(((2*PI()*'Data 1day'!A315)/365)-1.39)</f>
        <v>0.1129422007321155</v>
      </c>
      <c r="D316" s="8">
        <f>ACOS(-TAN('Data 1day'!$E$2*PI()/180)*TAN(C316))</f>
        <v>1.6067627884210756</v>
      </c>
      <c r="E316" s="23">
        <f>('Data 1day'!C315+'Data 1day'!D315)/2</f>
        <v>30.5</v>
      </c>
      <c r="F316" s="8">
        <f t="shared" si="26"/>
        <v>0.24949527412829417</v>
      </c>
      <c r="G316" s="8">
        <f>'Data 1day'!E315*4.87/LN(67.8*'Data 1day'!$H$2-5.42)</f>
        <v>3.6119135135369844</v>
      </c>
      <c r="H316" s="8">
        <f>0.6108*EXP(17.27*'Data 1day'!C315/('Data 1day'!C315+237.3))</f>
        <v>6.6247576218785209</v>
      </c>
      <c r="I316" s="8">
        <f>0.6108*EXP(17.27*'Data 1day'!D315/('Data 1day'!D315+237.3))</f>
        <v>2.809437622397069</v>
      </c>
      <c r="J316" s="8">
        <f t="shared" si="27"/>
        <v>4.7170976221377945</v>
      </c>
      <c r="K316" s="8">
        <f>(I316*'Data 1day'!F315+H316*'Data 1day'!G315)/200</f>
        <v>1.2463872034615342</v>
      </c>
      <c r="L316" s="8">
        <f>24*60/PI()*0.0082*B316*(D316*SIN('Data 1day'!$E$2)*SIN(C316)+COS('Data 1day'!$E$2)*COS(C316)*SIN(D316))</f>
        <v>0.49341768113800666</v>
      </c>
      <c r="M316" s="8">
        <f>(0.75+2/100000*'Data 1day'!$E$3)*L316</f>
        <v>0.37519480473734024</v>
      </c>
      <c r="N316" s="8">
        <f>(0.25+0.5*(1-'Data 1day'!H315/8))*L316</f>
        <v>0.21587023549787793</v>
      </c>
      <c r="O316" s="8">
        <f t="shared" si="28"/>
        <v>0.16622008133336602</v>
      </c>
      <c r="P316" s="8">
        <f>4.903*(10^(-9))*(0.34-0.14*SQRT(K316))*(1.35*(N316/M316)-0.35)*(('Data 1day'!C315+273.16)^4+('Data 1day'!D315+273.16)^4)/2</f>
        <v>3.2799297807148733</v>
      </c>
      <c r="Q316" s="8">
        <f t="shared" si="29"/>
        <v>-3.1137096993815074</v>
      </c>
    </row>
    <row r="317" spans="1:17" x14ac:dyDescent="0.3">
      <c r="A317" s="37">
        <v>43929</v>
      </c>
      <c r="B317" s="8">
        <f>1+0.033*COS(2*'Data 1day'!A316*PI()/365)</f>
        <v>0.99617415821334854</v>
      </c>
      <c r="C317" s="8">
        <f>0.409*SIN(((2*PI()*'Data 1day'!A316)/365)-1.39)</f>
        <v>0.11969198158484542</v>
      </c>
      <c r="D317" s="8">
        <f>ACOS(-TAN('Data 1day'!$E$2*PI()/180)*TAN(C317))</f>
        <v>1.6089333619876329</v>
      </c>
      <c r="E317" s="23">
        <f>('Data 1day'!C316+'Data 1day'!D316)/2</f>
        <v>29.5</v>
      </c>
      <c r="F317" s="8">
        <f t="shared" si="26"/>
        <v>0.23735674310788871</v>
      </c>
      <c r="G317" s="8">
        <f>'Data 1day'!E316*4.87/LN(67.8*'Data 1day'!$H$2-5.42)</f>
        <v>3.334074012495678</v>
      </c>
      <c r="H317" s="8">
        <f>0.6108*EXP(17.27*'Data 1day'!C316/('Data 1day'!C316+237.3))</f>
        <v>5.9409977016273503</v>
      </c>
      <c r="I317" s="8">
        <f>0.6108*EXP(17.27*'Data 1day'!D316/('Data 1day'!D316+237.3))</f>
        <v>2.809437622397069</v>
      </c>
      <c r="J317" s="8">
        <f t="shared" si="27"/>
        <v>4.3752176620122096</v>
      </c>
      <c r="K317" s="8">
        <f>(I317*'Data 1day'!F316+H317*'Data 1day'!G316)/200</f>
        <v>1.2856332122183491</v>
      </c>
      <c r="L317" s="8">
        <f>24*60/PI()*0.0082*B317*(D317*SIN('Data 1day'!$E$2)*SIN(C317)+COS('Data 1day'!$E$2)*COS(C317)*SIN(D317))</f>
        <v>0.45283019827218202</v>
      </c>
      <c r="M317" s="8">
        <f>(0.75+2/100000*'Data 1day'!$E$3)*L317</f>
        <v>0.34433208276616717</v>
      </c>
      <c r="N317" s="8">
        <f>(0.25+0.5*(1-'Data 1day'!H316/8))*L317</f>
        <v>0.16981132435206825</v>
      </c>
      <c r="O317" s="8">
        <f t="shared" si="28"/>
        <v>0.13075471975109257</v>
      </c>
      <c r="P317" s="8">
        <f>4.903*(10^(-9))*(0.34-0.14*SQRT(K317))*(1.35*(N317/M317)-0.35)*(('Data 1day'!C316+273.16)^4+('Data 1day'!D316+273.16)^4)/2</f>
        <v>2.3613057829434965</v>
      </c>
      <c r="Q317" s="8">
        <f t="shared" si="29"/>
        <v>-2.2305510631924039</v>
      </c>
    </row>
    <row r="318" spans="1:17" x14ac:dyDescent="0.3">
      <c r="A318" s="37">
        <v>43930</v>
      </c>
      <c r="B318" s="8">
        <f>1+0.033*COS(2*'Data 1day'!A317*PI()/365)</f>
        <v>0.99561051468437156</v>
      </c>
      <c r="C318" s="8">
        <f>0.409*SIN(((2*PI()*'Data 1day'!A317)/365)-1.39)</f>
        <v>0.1264062951202673</v>
      </c>
      <c r="D318" s="8">
        <f>ACOS(-TAN('Data 1day'!$E$2*PI()/180)*TAN(C318))</f>
        <v>1.6110962077128468</v>
      </c>
      <c r="E318" s="23">
        <f>('Data 1day'!C317+'Data 1day'!D317)/2</f>
        <v>28</v>
      </c>
      <c r="F318" s="8">
        <f t="shared" si="26"/>
        <v>0.22008034247018868</v>
      </c>
      <c r="G318" s="8">
        <f>'Data 1day'!E317*4.87/LN(67.8*'Data 1day'!$H$2-5.42)</f>
        <v>3.0562345114543712</v>
      </c>
      <c r="H318" s="8">
        <f>0.6108*EXP(17.27*'Data 1day'!C317/('Data 1day'!C317+237.3))</f>
        <v>5.9409977016273503</v>
      </c>
      <c r="I318" s="8">
        <f>0.6108*EXP(17.27*'Data 1day'!D317/('Data 1day'!D317+237.3))</f>
        <v>2.3382812709274461</v>
      </c>
      <c r="J318" s="8">
        <f t="shared" si="27"/>
        <v>4.1396394862773978</v>
      </c>
      <c r="K318" s="8">
        <f>(I318*'Data 1day'!F317+H318*'Data 1day'!G317)/200</f>
        <v>1.4674919066909271</v>
      </c>
      <c r="L318" s="8">
        <f>24*60/PI()*0.0082*B318*(D318*SIN('Data 1day'!$E$2)*SIN(C318)+COS('Data 1day'!$E$2)*COS(C318)*SIN(D318))</f>
        <v>0.41237030920792173</v>
      </c>
      <c r="M318" s="8">
        <f>(0.75+2/100000*'Data 1day'!$E$3)*L318</f>
        <v>0.31356638312170365</v>
      </c>
      <c r="N318" s="8">
        <f>(0.25+0.5*(1-'Data 1day'!H317/8))*L318</f>
        <v>0.15463886595297066</v>
      </c>
      <c r="O318" s="8">
        <f t="shared" si="28"/>
        <v>0.11907192678378742</v>
      </c>
      <c r="P318" s="8">
        <f>4.903*(10^(-9))*(0.34-0.14*SQRT(K318))*(1.35*(N318/M318)-0.35)*(('Data 1day'!C317+273.16)^4+('Data 1day'!D317+273.16)^4)/2</f>
        <v>2.1793840165573255</v>
      </c>
      <c r="Q318" s="8">
        <f t="shared" si="29"/>
        <v>-2.0603120897735381</v>
      </c>
    </row>
    <row r="319" spans="1:17" x14ac:dyDescent="0.3">
      <c r="A319" s="37">
        <v>43931</v>
      </c>
      <c r="B319" s="8">
        <f>1+0.033*COS(2*'Data 1day'!A318*PI()/365)</f>
        <v>0.99504817185462646</v>
      </c>
      <c r="C319" s="8">
        <f>0.409*SIN(((2*PI()*'Data 1day'!A318)/365)-1.39)</f>
        <v>0.13308315174237367</v>
      </c>
      <c r="D319" s="8">
        <f>ACOS(-TAN('Data 1day'!$E$2*PI()/180)*TAN(C319))</f>
        <v>1.6132508381752999</v>
      </c>
      <c r="E319" s="23">
        <f>('Data 1day'!C318+'Data 1day'!D318)/2</f>
        <v>29</v>
      </c>
      <c r="F319" s="8">
        <f t="shared" si="26"/>
        <v>0.23147581029180006</v>
      </c>
      <c r="G319" s="8">
        <f>'Data 1day'!E318*4.87/LN(67.8*'Data 1day'!$H$2-5.42)</f>
        <v>3.0562345114543712</v>
      </c>
      <c r="H319" s="8">
        <f>0.6108*EXP(17.27*'Data 1day'!C318/('Data 1day'!C318+237.3))</f>
        <v>5.9409977016273503</v>
      </c>
      <c r="I319" s="8">
        <f>0.6108*EXP(17.27*'Data 1day'!D318/('Data 1day'!D318+237.3))</f>
        <v>2.6439311922105757</v>
      </c>
      <c r="J319" s="8">
        <f t="shared" si="27"/>
        <v>4.292464446918963</v>
      </c>
      <c r="K319" s="8">
        <f>(I319*'Data 1day'!F318+H319*'Data 1day'!G318)/200</f>
        <v>1.3275552515757767</v>
      </c>
      <c r="L319" s="8">
        <f>24*60/PI()*0.0082*B319*(D319*SIN('Data 1day'!$E$2)*SIN(C319)+COS('Data 1day'!$E$2)*COS(C319)*SIN(D319))</f>
        <v>0.37205332895873627</v>
      </c>
      <c r="M319" s="8">
        <f>(0.75+2/100000*'Data 1day'!$E$3)*L319</f>
        <v>0.28290935134022305</v>
      </c>
      <c r="N319" s="8">
        <f>(0.25+0.5*(1-'Data 1day'!H318/8))*L319</f>
        <v>0.23253333059921016</v>
      </c>
      <c r="O319" s="8">
        <f t="shared" si="28"/>
        <v>0.17905066456139182</v>
      </c>
      <c r="P319" s="8">
        <f>4.903*(10^(-9))*(0.34-0.14*SQRT(K319))*(1.35*(N319/M319)-0.35)*(('Data 1day'!C318+273.16)^4+('Data 1day'!D318+273.16)^4)/2</f>
        <v>5.5655137972082223</v>
      </c>
      <c r="Q319" s="8">
        <f t="shared" si="29"/>
        <v>-5.3864631326468304</v>
      </c>
    </row>
    <row r="320" spans="1:17" x14ac:dyDescent="0.3">
      <c r="A320" s="37">
        <v>43932</v>
      </c>
      <c r="B320" s="8">
        <f>1+0.033*COS(2*'Data 1day'!A319*PI()/365)</f>
        <v>0.99448729635843003</v>
      </c>
      <c r="C320" s="8">
        <f>0.409*SIN(((2*PI()*'Data 1day'!A319)/365)-1.39)</f>
        <v>0.13972057295444923</v>
      </c>
      <c r="D320" s="8">
        <f>ACOS(-TAN('Data 1day'!$E$2*PI()/180)*TAN(C320))</f>
        <v>1.6153967596692245</v>
      </c>
      <c r="E320" s="23">
        <f>('Data 1day'!C319+'Data 1day'!D319)/2</f>
        <v>29.5</v>
      </c>
      <c r="F320" s="8">
        <f t="shared" si="26"/>
        <v>0.23735674310788871</v>
      </c>
      <c r="G320" s="8">
        <f>'Data 1day'!E319*4.87/LN(67.8*'Data 1day'!$H$2-5.42)</f>
        <v>4.1675925156195976</v>
      </c>
      <c r="H320" s="8">
        <f>0.6108*EXP(17.27*'Data 1day'!C319/('Data 1day'!C319+237.3))</f>
        <v>6.6247576218785209</v>
      </c>
      <c r="I320" s="8">
        <f>0.6108*EXP(17.27*'Data 1day'!D319/('Data 1day'!D319+237.3))</f>
        <v>2.4870053972720654</v>
      </c>
      <c r="J320" s="8">
        <f t="shared" si="27"/>
        <v>4.5558815095752934</v>
      </c>
      <c r="K320" s="8">
        <f>(I320*'Data 1day'!F319+H320*'Data 1day'!G319)/200</f>
        <v>1.1973996257267558</v>
      </c>
      <c r="L320" s="8">
        <f>24*60/PI()*0.0082*B320*(D320*SIN('Data 1day'!$E$2)*SIN(C320)+COS('Data 1day'!$E$2)*COS(C320)*SIN(D320))</f>
        <v>0.33189452237110778</v>
      </c>
      <c r="M320" s="8">
        <f>(0.75+2/100000*'Data 1day'!$E$3)*L320</f>
        <v>0.25237259481099034</v>
      </c>
      <c r="N320" s="8">
        <f>(0.25+0.5*(1-'Data 1day'!H319/8))*L320</f>
        <v>0.22817748413013661</v>
      </c>
      <c r="O320" s="8">
        <f t="shared" si="28"/>
        <v>0.17569666278020518</v>
      </c>
      <c r="P320" s="8">
        <f>4.903*(10^(-9))*(0.34-0.14*SQRT(K320))*(1.35*(N320/M320)-0.35)*(('Data 1day'!C319+273.16)^4+('Data 1day'!D319+273.16)^4)/2</f>
        <v>6.7224060713557892</v>
      </c>
      <c r="Q320" s="8">
        <f t="shared" si="29"/>
        <v>-6.5467094085755839</v>
      </c>
    </row>
    <row r="321" spans="1:17" x14ac:dyDescent="0.3">
      <c r="A321" s="37">
        <v>43933</v>
      </c>
      <c r="B321" s="8">
        <f>1+0.033*COS(2*'Data 1day'!A320*PI()/365)</f>
        <v>0.99392805439529652</v>
      </c>
      <c r="C321" s="8">
        <f>0.409*SIN(((2*PI()*'Data 1day'!A320)/365)-1.39)</f>
        <v>0.14631659194534136</v>
      </c>
      <c r="D321" s="8">
        <f>ACOS(-TAN('Data 1day'!$E$2*PI()/180)*TAN(C321))</f>
        <v>1.6175334719686738</v>
      </c>
      <c r="E321" s="23">
        <f>('Data 1day'!C320+'Data 1day'!D320)/2</f>
        <v>29.5</v>
      </c>
      <c r="F321" s="8">
        <f t="shared" si="26"/>
        <v>0.23735674310788871</v>
      </c>
      <c r="G321" s="8">
        <f>'Data 1day'!E320*4.87/LN(67.8*'Data 1day'!$H$2-5.42)</f>
        <v>4.1675925156195976</v>
      </c>
      <c r="H321" s="8">
        <f>0.6108*EXP(17.27*'Data 1day'!C320/('Data 1day'!C320+237.3))</f>
        <v>6.2748150241265215</v>
      </c>
      <c r="I321" s="8">
        <f>0.6108*EXP(17.27*'Data 1day'!D320/('Data 1day'!D320+237.3))</f>
        <v>2.6439311922105757</v>
      </c>
      <c r="J321" s="8">
        <f t="shared" si="27"/>
        <v>4.459373108168549</v>
      </c>
      <c r="K321" s="8">
        <f>(I321*'Data 1day'!F320+H321*'Data 1day'!G320)/200</f>
        <v>1.1645526336172933</v>
      </c>
      <c r="L321" s="8">
        <f>24*60/PI()*0.0082*B321*(D321*SIN('Data 1day'!$E$2)*SIN(C321)+COS('Data 1day'!$E$2)*COS(C321)*SIN(D321))</f>
        <v>0.29190909455758357</v>
      </c>
      <c r="M321" s="8">
        <f>(0.75+2/100000*'Data 1day'!$E$3)*L321</f>
        <v>0.22196767550158653</v>
      </c>
      <c r="N321" s="8">
        <f>(0.25+0.5*(1-'Data 1day'!H320/8))*L321</f>
        <v>0.16419886568864075</v>
      </c>
      <c r="O321" s="8">
        <f t="shared" si="28"/>
        <v>0.12643312658025338</v>
      </c>
      <c r="P321" s="8">
        <f>4.903*(10^(-9))*(0.34-0.14*SQRT(K321))*(1.35*(N321/M321)-0.35)*(('Data 1day'!C320+273.16)^4+('Data 1day'!D320+273.16)^4)/2</f>
        <v>5.0602101026370052</v>
      </c>
      <c r="Q321" s="8">
        <f t="shared" si="29"/>
        <v>-4.9337769760567518</v>
      </c>
    </row>
    <row r="322" spans="1:17" x14ac:dyDescent="0.3">
      <c r="A322" s="37">
        <v>43934</v>
      </c>
      <c r="B322" s="8">
        <f>1+0.033*COS(2*'Data 1day'!A321*PI()/365)</f>
        <v>0.99337061168068908</v>
      </c>
      <c r="C322" s="8">
        <f>0.409*SIN(((2*PI()*'Data 1day'!A321)/365)-1.39)</f>
        <v>0.1528692541722694</v>
      </c>
      <c r="D322" s="8">
        <f>ACOS(-TAN('Data 1day'!$E$2*PI()/180)*TAN(C322))</f>
        <v>1.6196604681094933</v>
      </c>
      <c r="E322" s="23">
        <f>('Data 1day'!C321+'Data 1day'!D321)/2</f>
        <v>30</v>
      </c>
      <c r="F322" s="8">
        <f t="shared" si="26"/>
        <v>0.24336253881311395</v>
      </c>
      <c r="G322" s="8">
        <f>'Data 1day'!E321*4.87/LN(67.8*'Data 1day'!$H$2-5.42)</f>
        <v>3.8897530145782908</v>
      </c>
      <c r="H322" s="8">
        <f>0.6108*EXP(17.27*'Data 1day'!C321/('Data 1day'!C321+237.3))</f>
        <v>6.2748150241265215</v>
      </c>
      <c r="I322" s="8">
        <f>0.6108*EXP(17.27*'Data 1day'!D321/('Data 1day'!D321+237.3))</f>
        <v>2.809437622397069</v>
      </c>
      <c r="J322" s="8">
        <f t="shared" si="27"/>
        <v>4.5421263232617957</v>
      </c>
      <c r="K322" s="8">
        <f>(I322*'Data 1day'!F321+H322*'Data 1day'!G321)/200</f>
        <v>0.93088863560834356</v>
      </c>
      <c r="L322" s="8">
        <f>24*60/PI()*0.0082*B322*(D322*SIN('Data 1day'!$E$2)*SIN(C322)+COS('Data 1day'!$E$2)*COS(C322)*SIN(D322))</f>
        <v>0.2521121815397171</v>
      </c>
      <c r="M322" s="8">
        <f>(0.75+2/100000*'Data 1day'!$E$3)*L322</f>
        <v>0.19170610284280087</v>
      </c>
      <c r="N322" s="8">
        <f>(0.25+0.5*(1-'Data 1day'!H321/8))*L322</f>
        <v>0.1733271248085555</v>
      </c>
      <c r="O322" s="8">
        <f t="shared" si="28"/>
        <v>0.13346188610258775</v>
      </c>
      <c r="P322" s="8">
        <f>4.903*(10^(-9))*(0.34-0.14*SQRT(K322))*(1.35*(N322/M322)-0.35)*(('Data 1day'!C321+273.16)^4+('Data 1day'!D321+273.16)^4)/2</f>
        <v>7.4120165900517456</v>
      </c>
      <c r="Q322" s="8">
        <f t="shared" si="29"/>
        <v>-7.2785547039491583</v>
      </c>
    </row>
    <row r="323" spans="1:17" x14ac:dyDescent="0.3">
      <c r="A323" s="37">
        <v>43935</v>
      </c>
      <c r="B323" s="8">
        <f>1+0.033*COS(2*'Data 1day'!A322*PI()/365)</f>
        <v>0.99281513339691441</v>
      </c>
      <c r="C323" s="8">
        <f>0.409*SIN(((2*PI()*'Data 1day'!A322)/365)-1.39)</f>
        <v>0.15937661793999758</v>
      </c>
      <c r="D323" s="8">
        <f>ACOS(-TAN('Data 1day'!$E$2*PI()/180)*TAN(C323))</f>
        <v>1.6217772341901076</v>
      </c>
      <c r="E323" s="23">
        <f>('Data 1day'!C322+'Data 1day'!D322)/2</f>
        <v>29.5</v>
      </c>
      <c r="F323" s="8">
        <f t="shared" si="26"/>
        <v>0.23735674310788871</v>
      </c>
      <c r="G323" s="8">
        <f>'Data 1day'!E322*4.87/LN(67.8*'Data 1day'!$H$2-5.42)</f>
        <v>3.8897530145782908</v>
      </c>
      <c r="H323" s="8">
        <f>0.6108*EXP(17.27*'Data 1day'!C322/('Data 1day'!C322+237.3))</f>
        <v>6.2748150241265215</v>
      </c>
      <c r="I323" s="8">
        <f>0.6108*EXP(17.27*'Data 1day'!D322/('Data 1day'!D322+237.3))</f>
        <v>2.6439311922105757</v>
      </c>
      <c r="J323" s="8">
        <f t="shared" si="27"/>
        <v>4.459373108168549</v>
      </c>
      <c r="K323" s="8">
        <f>(I323*'Data 1day'!F322+H323*'Data 1day'!G322)/200</f>
        <v>0.91514466628676017</v>
      </c>
      <c r="L323" s="8">
        <f>24*60/PI()*0.0082*B323*(D323*SIN('Data 1day'!$E$2)*SIN(C323)+COS('Data 1day'!$E$2)*COS(C323)*SIN(D323))</f>
        <v>0.21251884111094982</v>
      </c>
      <c r="M323" s="8">
        <f>(0.75+2/100000*'Data 1day'!$E$3)*L323</f>
        <v>0.16159932678076624</v>
      </c>
      <c r="N323" s="8">
        <f>(0.25+0.5*(1-'Data 1day'!H322/8))*L323</f>
        <v>0.146106703263778</v>
      </c>
      <c r="O323" s="8">
        <f t="shared" si="28"/>
        <v>0.11250216151310907</v>
      </c>
      <c r="P323" s="8">
        <f>4.903*(10^(-9))*(0.34-0.14*SQRT(K323))*(1.35*(N323/M323)-0.35)*(('Data 1day'!C322+273.16)^4+('Data 1day'!D322+273.16)^4)/2</f>
        <v>7.4080407633643519</v>
      </c>
      <c r="Q323" s="8">
        <f t="shared" si="29"/>
        <v>-7.2955386018512431</v>
      </c>
    </row>
    <row r="324" spans="1:17" x14ac:dyDescent="0.3">
      <c r="A324" s="37">
        <v>43936</v>
      </c>
      <c r="B324" s="8">
        <f>1+0.033*COS(2*'Data 1day'!A323*PI()/365)</f>
        <v>0.99226178414417643</v>
      </c>
      <c r="C324" s="8">
        <f>0.409*SIN(((2*PI()*'Data 1day'!A323)/365)-1.39)</f>
        <v>0.16583675497620104</v>
      </c>
      <c r="D324" s="8">
        <f>ACOS(-TAN('Data 1day'!$E$2*PI()/180)*TAN(C324))</f>
        <v>1.6238832491921404</v>
      </c>
      <c r="E324" s="23">
        <f>('Data 1day'!C323+'Data 1day'!D323)/2</f>
        <v>30</v>
      </c>
      <c r="F324" s="8">
        <f t="shared" si="26"/>
        <v>0.24336253881311395</v>
      </c>
      <c r="G324" s="8">
        <f>'Data 1day'!E323*4.87/LN(67.8*'Data 1day'!$H$2-5.42)</f>
        <v>3.6119135135369844</v>
      </c>
      <c r="H324" s="8">
        <f>0.6108*EXP(17.27*'Data 1day'!C323/('Data 1day'!C323+237.3))</f>
        <v>6.2748150241265215</v>
      </c>
      <c r="I324" s="8">
        <f>0.6108*EXP(17.27*'Data 1day'!D323/('Data 1day'!D323+237.3))</f>
        <v>2.809437622397069</v>
      </c>
      <c r="J324" s="8">
        <f t="shared" si="27"/>
        <v>4.5421263232617957</v>
      </c>
      <c r="K324" s="8">
        <f>(I324*'Data 1day'!F323+H324*'Data 1day'!G323)/200</f>
        <v>0.72018081392856348</v>
      </c>
      <c r="L324" s="8">
        <f>24*60/PI()*0.0082*B324*(D324*SIN('Data 1day'!$E$2)*SIN(C324)+COS('Data 1day'!$E$2)*COS(C324)*SIN(D324))</f>
        <v>0.17314404392861668</v>
      </c>
      <c r="M324" s="8">
        <f>(0.75+2/100000*'Data 1day'!$E$3)*L324</f>
        <v>0.13165873100332012</v>
      </c>
      <c r="N324" s="8">
        <f>(0.25+0.5*(1-'Data 1day'!H323/8))*L324</f>
        <v>0.10821502745538543</v>
      </c>
      <c r="O324" s="8">
        <f t="shared" si="28"/>
        <v>8.3325571140646787E-2</v>
      </c>
      <c r="P324" s="8">
        <f>4.903*(10^(-9))*(0.34-0.14*SQRT(K324))*(1.35*(N324/M324)-0.35)*(('Data 1day'!C323+273.16)^4+('Data 1day'!D323+273.16)^4)/2</f>
        <v>6.9806682482881408</v>
      </c>
      <c r="Q324" s="8">
        <f t="shared" si="29"/>
        <v>-6.8973426771474937</v>
      </c>
    </row>
    <row r="325" spans="1:17" x14ac:dyDescent="0.3">
      <c r="A325" s="37">
        <v>43937</v>
      </c>
      <c r="B325" s="8">
        <f>1+0.033*COS(2*'Data 1day'!A324*PI()/365)</f>
        <v>0.99171072789180092</v>
      </c>
      <c r="C325" s="8">
        <f>0.409*SIN(((2*PI()*'Data 1day'!A324)/365)-1.39)</f>
        <v>0.17224775100285461</v>
      </c>
      <c r="D325" s="8">
        <f>ACOS(-TAN('Data 1day'!$E$2*PI()/180)*TAN(C325))</f>
        <v>1.6259779848218836</v>
      </c>
      <c r="E325" s="23">
        <f>('Data 1day'!C324+'Data 1day'!D324)/2</f>
        <v>30.5</v>
      </c>
      <c r="F325" s="8">
        <f t="shared" si="26"/>
        <v>0.24949527412829417</v>
      </c>
      <c r="G325" s="8">
        <f>'Data 1day'!E324*4.87/LN(67.8*'Data 1day'!$H$2-5.42)</f>
        <v>3.8897530145782908</v>
      </c>
      <c r="H325" s="8">
        <f>0.6108*EXP(17.27*'Data 1day'!C324/('Data 1day'!C324+237.3))</f>
        <v>6.6247576218785209</v>
      </c>
      <c r="I325" s="8">
        <f>0.6108*EXP(17.27*'Data 1day'!D324/('Data 1day'!D324+237.3))</f>
        <v>2.809437622397069</v>
      </c>
      <c r="J325" s="8">
        <f t="shared" si="27"/>
        <v>4.7170976221377945</v>
      </c>
      <c r="K325" s="8">
        <f>(I325*'Data 1day'!F324+H325*'Data 1day'!G324)/200</f>
        <v>0.79583613633372285</v>
      </c>
      <c r="L325" s="8">
        <f>24*60/PI()*0.0082*B325*(D325*SIN('Data 1day'!$E$2)*SIN(C325)+COS('Data 1day'!$E$2)*COS(C325)*SIN(D325))</f>
        <v>0.13400266484333834</v>
      </c>
      <c r="M325" s="8">
        <f>(0.75+2/100000*'Data 1day'!$E$3)*L325</f>
        <v>0.10189562634687446</v>
      </c>
      <c r="N325" s="8">
        <f>(0.25+0.5*(1-'Data 1day'!H324/8))*L325</f>
        <v>8.3751665527086461E-2</v>
      </c>
      <c r="O325" s="8">
        <f t="shared" si="28"/>
        <v>6.4488782455856583E-2</v>
      </c>
      <c r="P325" s="8">
        <f>4.903*(10^(-9))*(0.34-0.14*SQRT(K325))*(1.35*(N325/M325)-0.35)*(('Data 1day'!C324+273.16)^4+('Data 1day'!D324+273.16)^4)/2</f>
        <v>6.8366791485913314</v>
      </c>
      <c r="Q325" s="8">
        <f t="shared" si="29"/>
        <v>-6.772190366135475</v>
      </c>
    </row>
    <row r="326" spans="1:17" x14ac:dyDescent="0.3">
      <c r="A326" s="37">
        <v>43938</v>
      </c>
      <c r="B326" s="8">
        <f>1+0.033*COS(2*'Data 1day'!A325*PI()/365)</f>
        <v>0.99116212792964831</v>
      </c>
      <c r="C326" s="8">
        <f>0.409*SIN(((2*PI()*'Data 1day'!A325)/365)-1.39)</f>
        <v>0.17860770630347517</v>
      </c>
      <c r="D326" s="8">
        <f>ACOS(-TAN('Data 1day'!$E$2*PI()/180)*TAN(C326))</f>
        <v>1.628060905373633</v>
      </c>
      <c r="E326" s="23">
        <f>('Data 1day'!C325+'Data 1day'!D325)/2</f>
        <v>30.5</v>
      </c>
      <c r="F326" s="8">
        <f t="shared" si="26"/>
        <v>0.24949527412829417</v>
      </c>
      <c r="G326" s="8">
        <f>'Data 1day'!E325*4.87/LN(67.8*'Data 1day'!$H$2-5.42)</f>
        <v>4.1675925156195976</v>
      </c>
      <c r="H326" s="8">
        <f>0.6108*EXP(17.27*'Data 1day'!C325/('Data 1day'!C325+237.3))</f>
        <v>6.6247576218785209</v>
      </c>
      <c r="I326" s="8">
        <f>0.6108*EXP(17.27*'Data 1day'!D325/('Data 1day'!D325+237.3))</f>
        <v>2.809437622397069</v>
      </c>
      <c r="J326" s="8">
        <f t="shared" si="27"/>
        <v>4.7170976221377945</v>
      </c>
      <c r="K326" s="8">
        <f>(I326*'Data 1day'!F325+H326*'Data 1day'!G325)/200</f>
        <v>0.86607207689364951</v>
      </c>
      <c r="L326" s="8">
        <f>24*60/PI()*0.0082*B326*(D326*SIN('Data 1day'!$E$2)*SIN(C326)+COS('Data 1day'!$E$2)*COS(C326)*SIN(D326))</f>
        <v>9.5109474473139125E-2</v>
      </c>
      <c r="M326" s="8">
        <f>(0.75+2/100000*'Data 1day'!$E$3)*L326</f>
        <v>7.2321244389374983E-2</v>
      </c>
      <c r="N326" s="8">
        <f>(0.25+0.5*(1-'Data 1day'!H325/8))*L326</f>
        <v>5.9443421545711951E-2</v>
      </c>
      <c r="O326" s="8">
        <f t="shared" si="28"/>
        <v>4.5771434590198203E-2</v>
      </c>
      <c r="P326" s="8">
        <f>4.903*(10^(-9))*(0.34-0.14*SQRT(K326))*(1.35*(N326/M326)-0.35)*(('Data 1day'!C325+273.16)^4+('Data 1day'!D325+273.16)^4)/2</f>
        <v>6.6652211973238629</v>
      </c>
      <c r="Q326" s="8">
        <f t="shared" si="29"/>
        <v>-6.619449762733665</v>
      </c>
    </row>
    <row r="327" spans="1:17" x14ac:dyDescent="0.3">
      <c r="A327" s="37">
        <v>43939</v>
      </c>
      <c r="B327" s="8">
        <f>1+0.033*COS(2*'Data 1day'!A326*PI()/365)</f>
        <v>0.99061614681972687</v>
      </c>
      <c r="C327" s="8">
        <f>0.409*SIN(((2*PI()*'Data 1day'!A326)/365)-1.39)</f>
        <v>0.18491473628604796</v>
      </c>
      <c r="D327" s="8">
        <f>ACOS(-TAN('Data 1day'!$E$2*PI()/180)*TAN(C327))</f>
        <v>1.6301314676159087</v>
      </c>
      <c r="E327" s="23">
        <f>('Data 1day'!C326+'Data 1day'!D326)/2</f>
        <v>30.5</v>
      </c>
      <c r="F327" s="8">
        <f t="shared" si="26"/>
        <v>0.24949527412829417</v>
      </c>
      <c r="G327" s="8">
        <f>'Data 1day'!E326*4.87/LN(67.8*'Data 1day'!$H$2-5.42)</f>
        <v>3.6119135135369844</v>
      </c>
      <c r="H327" s="8">
        <f>0.6108*EXP(17.27*'Data 1day'!C326/('Data 1day'!C326+237.3))</f>
        <v>6.6247576218785209</v>
      </c>
      <c r="I327" s="8">
        <f>0.6108*EXP(17.27*'Data 1day'!D326/('Data 1day'!D326+237.3))</f>
        <v>2.809437622397069</v>
      </c>
      <c r="J327" s="8">
        <f t="shared" si="27"/>
        <v>4.7170976221377945</v>
      </c>
      <c r="K327" s="8">
        <f>(I327*'Data 1day'!F326+H327*'Data 1day'!G326)/200</f>
        <v>1.0075850055577833</v>
      </c>
      <c r="L327" s="8">
        <f>24*60/PI()*0.0082*B327*(D327*SIN('Data 1day'!$E$2)*SIN(C327)+COS('Data 1day'!$E$2)*COS(C327)*SIN(D327))</f>
        <v>5.6479131028705665E-2</v>
      </c>
      <c r="M327" s="8">
        <f>(0.75+2/100000*'Data 1day'!$E$3)*L327</f>
        <v>4.2946731234227785E-2</v>
      </c>
      <c r="N327" s="8">
        <f>(0.25+0.5*(1-'Data 1day'!H326/8))*L327</f>
        <v>3.8829402582235148E-2</v>
      </c>
      <c r="O327" s="8">
        <f t="shared" si="28"/>
        <v>2.9898639988321065E-2</v>
      </c>
      <c r="P327" s="8">
        <f>4.903*(10^(-9))*(0.34-0.14*SQRT(K327))*(1.35*(N327/M327)-0.35)*(('Data 1day'!C326+273.16)^4+('Data 1day'!D326+273.16)^4)/2</f>
        <v>7.265789772079577</v>
      </c>
      <c r="Q327" s="8">
        <f t="shared" si="29"/>
        <v>-7.2358911320912558</v>
      </c>
    </row>
    <row r="328" spans="1:17" x14ac:dyDescent="0.3">
      <c r="A328" s="37">
        <v>43940</v>
      </c>
      <c r="B328" s="8">
        <f>1+0.033*COS(2*'Data 1day'!A327*PI()/365)</f>
        <v>0.99007294634802301</v>
      </c>
      <c r="C328" s="8">
        <f>0.409*SIN(((2*PI()*'Data 1day'!A327)/365)-1.39)</f>
        <v>0.19116697204147237</v>
      </c>
      <c r="D328" s="8">
        <f>ACOS(-TAN('Data 1day'!$E$2*PI()/180)*TAN(C328))</f>
        <v>1.6321891207015575</v>
      </c>
      <c r="E328" s="23">
        <f>('Data 1day'!C327+'Data 1day'!D327)/2</f>
        <v>30.5</v>
      </c>
      <c r="F328" s="8">
        <f t="shared" si="26"/>
        <v>0.24949527412829417</v>
      </c>
      <c r="G328" s="8">
        <f>'Data 1day'!E327*4.87/LN(67.8*'Data 1day'!$H$2-5.42)</f>
        <v>2.5005555093717584</v>
      </c>
      <c r="H328" s="8">
        <f>0.6108*EXP(17.27*'Data 1day'!C327/('Data 1day'!C327+237.3))</f>
        <v>6.6247576218785209</v>
      </c>
      <c r="I328" s="8">
        <f>0.6108*EXP(17.27*'Data 1day'!D327/('Data 1day'!D327+237.3))</f>
        <v>2.809437622397069</v>
      </c>
      <c r="J328" s="8">
        <f t="shared" si="27"/>
        <v>4.7170976221377945</v>
      </c>
      <c r="K328" s="8">
        <f>(I328*'Data 1day'!F327+H328*'Data 1day'!G327)/200</f>
        <v>1.1019269580005393</v>
      </c>
      <c r="L328" s="8">
        <f>24*60/PI()*0.0082*B328*(D328*SIN('Data 1day'!$E$2)*SIN(C328)+COS('Data 1day'!$E$2)*COS(C328)*SIN(D328))</f>
        <v>1.8126172395243244E-2</v>
      </c>
      <c r="M328" s="8">
        <f>(0.75+2/100000*'Data 1day'!$E$3)*L328</f>
        <v>1.3783141489342962E-2</v>
      </c>
      <c r="N328" s="8">
        <f>(0.25+0.5*(1-'Data 1day'!H327/8))*L328</f>
        <v>1.1328857747027028E-2</v>
      </c>
      <c r="O328" s="8">
        <f t="shared" si="28"/>
        <v>8.7232204652108111E-3</v>
      </c>
      <c r="P328" s="8">
        <f>4.903*(10^(-9))*(0.34-0.14*SQRT(K328))*(1.35*(N328/M328)-0.35)*(('Data 1day'!C327+273.16)^4+('Data 1day'!D327+273.16)^4)/2</f>
        <v>6.1352880424960299</v>
      </c>
      <c r="Q328" s="8">
        <f t="shared" si="29"/>
        <v>-6.1265648220308186</v>
      </c>
    </row>
    <row r="329" spans="1:17" x14ac:dyDescent="0.3">
      <c r="A329" s="37">
        <v>43941</v>
      </c>
      <c r="B329" s="8">
        <f>1+0.033*COS(2*'Data 1day'!A328*PI()/365)</f>
        <v>0.98953268747655954</v>
      </c>
      <c r="C329" s="8">
        <f>0.409*SIN(((2*PI()*'Data 1day'!A328)/365)-1.39)</f>
        <v>0.19736256089735987</v>
      </c>
      <c r="D329" s="8">
        <f>ACOS(-TAN('Data 1day'!$E$2*PI()/180)*TAN(C329))</f>
        <v>1.6342333061027432</v>
      </c>
      <c r="E329" s="23">
        <f>('Data 1day'!C328+'Data 1day'!D328)/2</f>
        <v>31</v>
      </c>
      <c r="F329" s="8">
        <f t="shared" si="26"/>
        <v>0.25575704908466146</v>
      </c>
      <c r="G329" s="8">
        <f>'Data 1day'!E328*4.87/LN(67.8*'Data 1day'!$H$2-5.42)</f>
        <v>2.222716008330452</v>
      </c>
      <c r="H329" s="8">
        <f>0.6108*EXP(17.27*'Data 1day'!C328/('Data 1day'!C328+237.3))</f>
        <v>7.3756135930620479</v>
      </c>
      <c r="I329" s="8">
        <f>0.6108*EXP(17.27*'Data 1day'!D328/('Data 1day'!D328+237.3))</f>
        <v>2.6439311922105757</v>
      </c>
      <c r="J329" s="8">
        <f t="shared" si="27"/>
        <v>5.0097723926363118</v>
      </c>
      <c r="K329" s="8">
        <f>(I329*'Data 1day'!F328+H329*'Data 1day'!G328)/200</f>
        <v>1.3644469893113871</v>
      </c>
      <c r="L329" s="8">
        <f>24*60/PI()*0.0082*B329*(D329*SIN('Data 1day'!$E$2)*SIN(C329)+COS('Data 1day'!$E$2)*COS(C329)*SIN(D329))</f>
        <v>-1.9934991524528878E-2</v>
      </c>
      <c r="M329" s="8">
        <f>(0.75+2/100000*'Data 1day'!$E$3)*L329</f>
        <v>-1.5158567555251757E-2</v>
      </c>
      <c r="N329" s="8">
        <f>(0.25+0.5*(1-'Data 1day'!H328/8))*L329</f>
        <v>-8.721558791981384E-3</v>
      </c>
      <c r="O329" s="8">
        <f t="shared" si="28"/>
        <v>-6.7156002698256657E-3</v>
      </c>
      <c r="P329" s="8">
        <f>4.903*(10^(-9))*(0.34-0.14*SQRT(K329))*(1.35*(N329/M329)-0.35)*(('Data 1day'!C328+273.16)^4+('Data 1day'!D328+273.16)^4)/2</f>
        <v>3.1765906585135415</v>
      </c>
      <c r="Q329" s="8">
        <f t="shared" si="29"/>
        <v>-3.1833062587833671</v>
      </c>
    </row>
    <row r="330" spans="1:17" x14ac:dyDescent="0.3">
      <c r="A330" s="37">
        <v>43942</v>
      </c>
      <c r="B330" s="8">
        <f>1+0.033*COS(2*'Data 1day'!A329*PI()/365)</f>
        <v>0.98899553029569987</v>
      </c>
      <c r="C330" s="8">
        <f>0.409*SIN(((2*PI()*'Data 1day'!A329)/365)-1.39)</f>
        <v>0.2034996669670204</v>
      </c>
      <c r="D330" s="8">
        <f>ACOS(-TAN('Data 1day'!$E$2*PI()/180)*TAN(C330))</f>
        <v>1.6362634575717956</v>
      </c>
      <c r="E330" s="23">
        <f>('Data 1day'!C329+'Data 1day'!D329)/2</f>
        <v>31.5</v>
      </c>
      <c r="F330" s="8">
        <f t="shared" si="26"/>
        <v>0.26214998710924375</v>
      </c>
      <c r="G330" s="8">
        <f>'Data 1day'!E329*4.87/LN(67.8*'Data 1day'!$H$2-5.42)</f>
        <v>3.0562345114543712</v>
      </c>
      <c r="H330" s="8">
        <f>0.6108*EXP(17.27*'Data 1day'!C329/('Data 1day'!C329+237.3))</f>
        <v>6.991469290024015</v>
      </c>
      <c r="I330" s="8">
        <f>0.6108*EXP(17.27*'Data 1day'!D329/('Data 1day'!D329+237.3))</f>
        <v>2.9839174771655594</v>
      </c>
      <c r="J330" s="8">
        <f t="shared" si="27"/>
        <v>4.9876933835947872</v>
      </c>
      <c r="K330" s="8">
        <f>(I330*'Data 1day'!F329+H330*'Data 1day'!G329)/200</f>
        <v>1.1113422764775498</v>
      </c>
      <c r="L330" s="8">
        <f>24*60/PI()*0.0082*B330*(D330*SIN('Data 1day'!$E$2)*SIN(C330)+COS('Data 1day'!$E$2)*COS(C330)*SIN(D330))</f>
        <v>-5.7690086202631642E-2</v>
      </c>
      <c r="M330" s="8">
        <f>(0.75+2/100000*'Data 1day'!$E$3)*L330</f>
        <v>-4.3867541548481097E-2</v>
      </c>
      <c r="N330" s="8">
        <f>(0.25+0.5*(1-'Data 1day'!H329/8))*L330</f>
        <v>-2.8845043101315821E-2</v>
      </c>
      <c r="O330" s="8">
        <f t="shared" si="28"/>
        <v>-2.2210683188013183E-2</v>
      </c>
      <c r="P330" s="8">
        <f>4.903*(10^(-9))*(0.34-0.14*SQRT(K330))*(1.35*(N330/M330)-0.35)*(('Data 1day'!C329+273.16)^4+('Data 1day'!D329+273.16)^4)/2</f>
        <v>4.3859540561219621</v>
      </c>
      <c r="Q330" s="8">
        <f t="shared" si="29"/>
        <v>-4.4081647393099752</v>
      </c>
    </row>
    <row r="331" spans="1:17" x14ac:dyDescent="0.3">
      <c r="A331" s="37">
        <v>43943</v>
      </c>
      <c r="B331" s="8">
        <f>1+0.033*COS(2*'Data 1day'!A330*PI()/365)</f>
        <v>0.9884616339767095</v>
      </c>
      <c r="C331" s="8">
        <f>0.409*SIN(((2*PI()*'Data 1day'!A330)/365)-1.39)</f>
        <v>0.2095764716934761</v>
      </c>
      <c r="D331" s="8">
        <f>ACOS(-TAN('Data 1day'!$E$2*PI()/180)*TAN(C331))</f>
        <v>1.6382790011288915</v>
      </c>
      <c r="E331" s="23">
        <f>('Data 1day'!C330+'Data 1day'!D330)/2</f>
        <v>31.5</v>
      </c>
      <c r="F331" s="8">
        <f t="shared" si="26"/>
        <v>0.26214998710924375</v>
      </c>
      <c r="G331" s="8">
        <f>'Data 1day'!E330*4.87/LN(67.8*'Data 1day'!$H$2-5.42)</f>
        <v>3.8897530145782908</v>
      </c>
      <c r="H331" s="8">
        <f>0.6108*EXP(17.27*'Data 1day'!C330/('Data 1day'!C330+237.3))</f>
        <v>6.6247576218785209</v>
      </c>
      <c r="I331" s="8">
        <f>0.6108*EXP(17.27*'Data 1day'!D330/('Data 1day'!D330+237.3))</f>
        <v>3.1677777175068473</v>
      </c>
      <c r="J331" s="8">
        <f t="shared" si="27"/>
        <v>4.8962676696926843</v>
      </c>
      <c r="K331" s="8">
        <f>(I331*'Data 1day'!F330+H331*'Data 1day'!G330)/200</f>
        <v>1.1001805989015141</v>
      </c>
      <c r="L331" s="8">
        <f>24*60/PI()*0.0082*B331*(D331*SIN('Data 1day'!$E$2)*SIN(C331)+COS('Data 1day'!$E$2)*COS(C331)*SIN(D331))</f>
        <v>-9.5124979610660923E-2</v>
      </c>
      <c r="M331" s="8">
        <f>(0.75+2/100000*'Data 1day'!$E$3)*L331</f>
        <v>-7.2333034495946566E-2</v>
      </c>
      <c r="N331" s="8">
        <f>(0.25+0.5*(1-'Data 1day'!H330/8))*L331</f>
        <v>-4.1617178579664155E-2</v>
      </c>
      <c r="O331" s="8">
        <f t="shared" si="28"/>
        <v>-3.2045227506341402E-2</v>
      </c>
      <c r="P331" s="8">
        <f>4.903*(10^(-9))*(0.34-0.14*SQRT(K331))*(1.35*(N331/M331)-0.35)*(('Data 1day'!C330+273.16)^4+('Data 1day'!D330+273.16)^4)/2</f>
        <v>3.4911303173892643</v>
      </c>
      <c r="Q331" s="8">
        <f t="shared" si="29"/>
        <v>-3.5231755448956057</v>
      </c>
    </row>
    <row r="332" spans="1:17" x14ac:dyDescent="0.3">
      <c r="A332" s="37">
        <v>43944</v>
      </c>
      <c r="B332" s="8">
        <f>1+0.033*COS(2*'Data 1day'!A331*PI()/365)</f>
        <v>0.98793115672459009</v>
      </c>
      <c r="C332" s="8">
        <f>0.409*SIN(((2*PI()*'Data 1day'!A331)/365)-1.39)</f>
        <v>0.21559117438833836</v>
      </c>
      <c r="D332" s="8">
        <f>ACOS(-TAN('Data 1day'!$E$2*PI()/180)*TAN(C332))</f>
        <v>1.6402793550774974</v>
      </c>
      <c r="E332" s="23">
        <f>('Data 1day'!C331+'Data 1day'!D331)/2</f>
        <v>30.5</v>
      </c>
      <c r="F332" s="8">
        <f t="shared" si="26"/>
        <v>0.24949527412829417</v>
      </c>
      <c r="G332" s="8">
        <f>'Data 1day'!E331*4.87/LN(67.8*'Data 1day'!$H$2-5.42)</f>
        <v>3.6119135135369844</v>
      </c>
      <c r="H332" s="8">
        <f>0.6108*EXP(17.27*'Data 1day'!C331/('Data 1day'!C331+237.3))</f>
        <v>6.2748150241265215</v>
      </c>
      <c r="I332" s="8">
        <f>0.6108*EXP(17.27*'Data 1day'!D331/('Data 1day'!D331+237.3))</f>
        <v>2.9839174771655594</v>
      </c>
      <c r="J332" s="8">
        <f t="shared" si="27"/>
        <v>4.62936625064604</v>
      </c>
      <c r="K332" s="8">
        <f>(I332*'Data 1day'!F331+H332*'Data 1day'!G331)/200</f>
        <v>1.1033733984101648</v>
      </c>
      <c r="L332" s="8">
        <f>24*60/PI()*0.0082*B332*(D332*SIN('Data 1day'!$E$2)*SIN(C332)+COS('Data 1day'!$E$2)*COS(C332)*SIN(D332))</f>
        <v>-0.13222568907539967</v>
      </c>
      <c r="M332" s="8">
        <f>(0.75+2/100000*'Data 1day'!$E$3)*L332</f>
        <v>-0.1005444139729339</v>
      </c>
      <c r="N332" s="8">
        <f>(0.25+0.5*(1-'Data 1day'!H331/8))*L332</f>
        <v>-5.7848738970487354E-2</v>
      </c>
      <c r="O332" s="8">
        <f t="shared" si="28"/>
        <v>-4.4543529007275262E-2</v>
      </c>
      <c r="P332" s="8">
        <f>4.903*(10^(-9))*(0.34-0.14*SQRT(K332))*(1.35*(N332/M332)-0.35)*(('Data 1day'!C331+273.16)^4+('Data 1day'!D331+273.16)^4)/2</f>
        <v>3.4417827898493334</v>
      </c>
      <c r="Q332" s="8">
        <f t="shared" si="29"/>
        <v>-3.4863263188566087</v>
      </c>
    </row>
    <row r="333" spans="1:17" x14ac:dyDescent="0.3">
      <c r="A333" s="37">
        <v>43945</v>
      </c>
      <c r="B333" s="8">
        <f>1+0.033*COS(2*'Data 1day'!A332*PI()/365)</f>
        <v>0.98740425573120028</v>
      </c>
      <c r="C333" s="8">
        <f>0.409*SIN(((2*PI()*'Data 1day'!A332)/365)-1.39)</f>
        <v>0.22154199276539069</v>
      </c>
      <c r="D333" s="8">
        <f>ACOS(-TAN('Data 1day'!$E$2*PI()/180)*TAN(C333))</f>
        <v>1.642263930048494</v>
      </c>
      <c r="E333" s="23">
        <f>('Data 1day'!C332+'Data 1day'!D332)/2</f>
        <v>30.5</v>
      </c>
      <c r="F333" s="8">
        <f t="shared" si="26"/>
        <v>0.24949527412829417</v>
      </c>
      <c r="G333" s="8">
        <f>'Data 1day'!E332*4.87/LN(67.8*'Data 1day'!$H$2-5.42)</f>
        <v>4.1675925156195976</v>
      </c>
      <c r="H333" s="8">
        <f>0.6108*EXP(17.27*'Data 1day'!C332/('Data 1day'!C332+237.3))</f>
        <v>6.2748150241265215</v>
      </c>
      <c r="I333" s="8">
        <f>0.6108*EXP(17.27*'Data 1day'!D332/('Data 1day'!D332+237.3))</f>
        <v>2.9839174771655594</v>
      </c>
      <c r="J333" s="8">
        <f t="shared" si="27"/>
        <v>4.62936625064604</v>
      </c>
      <c r="K333" s="8">
        <f>(I333*'Data 1day'!F332+H333*'Data 1day'!G332)/200</f>
        <v>1.3929851601368008</v>
      </c>
      <c r="L333" s="8">
        <f>24*60/PI()*0.0082*B333*(D333*SIN('Data 1day'!$E$2)*SIN(C333)+COS('Data 1day'!$E$2)*COS(C333)*SIN(D333))</f>
        <v>-0.16897838786432889</v>
      </c>
      <c r="M333" s="8">
        <f>(0.75+2/100000*'Data 1day'!$E$3)*L333</f>
        <v>-0.12849116613203568</v>
      </c>
      <c r="N333" s="8">
        <f>(0.25+0.5*(1-'Data 1day'!H332/8))*L333</f>
        <v>-8.4489193932164447E-2</v>
      </c>
      <c r="O333" s="8">
        <f t="shared" si="28"/>
        <v>-6.5056679327766626E-2</v>
      </c>
      <c r="P333" s="8">
        <f>4.903*(10^(-9))*(0.34-0.14*SQRT(K333))*(1.35*(N333/M333)-0.35)*(('Data 1day'!C332+273.16)^4+('Data 1day'!D332+273.16)^4)/2</f>
        <v>3.9281887664833586</v>
      </c>
      <c r="Q333" s="8">
        <f t="shared" si="29"/>
        <v>-3.9932454458111253</v>
      </c>
    </row>
    <row r="334" spans="1:17" x14ac:dyDescent="0.3">
      <c r="A334" s="37">
        <v>43946</v>
      </c>
      <c r="B334" s="8">
        <f>1+0.033*COS(2*'Data 1day'!A333*PI()/365)</f>
        <v>0.98688108712867562</v>
      </c>
      <c r="C334" s="8">
        <f>0.409*SIN(((2*PI()*'Data 1day'!A333)/365)-1.39)</f>
        <v>0.22742716346871902</v>
      </c>
      <c r="D334" s="8">
        <f>ACOS(-TAN('Data 1day'!$E$2*PI()/180)*TAN(C334))</f>
        <v>1.6442321290738542</v>
      </c>
      <c r="E334" s="23">
        <f>('Data 1day'!C333+'Data 1day'!D333)/2</f>
        <v>31.5</v>
      </c>
      <c r="F334" s="8">
        <f t="shared" si="26"/>
        <v>0.26214998710924375</v>
      </c>
      <c r="G334" s="8">
        <f>'Data 1day'!E333*4.87/LN(67.8*'Data 1day'!$H$2-5.42)</f>
        <v>4.7232715177022104</v>
      </c>
      <c r="H334" s="8">
        <f>0.6108*EXP(17.27*'Data 1day'!C333/('Data 1day'!C333+237.3))</f>
        <v>7.3756135930620479</v>
      </c>
      <c r="I334" s="8">
        <f>0.6108*EXP(17.27*'Data 1day'!D333/('Data 1day'!D333+237.3))</f>
        <v>2.809437622397069</v>
      </c>
      <c r="J334" s="8">
        <f t="shared" si="27"/>
        <v>5.0925256077295584</v>
      </c>
      <c r="K334" s="8">
        <f>(I334*'Data 1day'!F333+H334*'Data 1day'!G333)/200</f>
        <v>1.2888882976735374</v>
      </c>
      <c r="L334" s="8">
        <f>24*60/PI()*0.0082*B334*(D334*SIN('Data 1day'!$E$2)*SIN(C334)+COS('Data 1day'!$E$2)*COS(C334)*SIN(D334))</f>
        <v>-0.20536941150101803</v>
      </c>
      <c r="M334" s="8">
        <f>(0.75+2/100000*'Data 1day'!$E$3)*L334</f>
        <v>-0.1561629005053741</v>
      </c>
      <c r="N334" s="8">
        <f>(0.25+0.5*(1-'Data 1day'!H333/8))*L334</f>
        <v>-0.12835588218813626</v>
      </c>
      <c r="O334" s="8">
        <f t="shared" si="28"/>
        <v>-9.8834029284864927E-2</v>
      </c>
      <c r="P334" s="8">
        <f>4.903*(10^(-9))*(0.34-0.14*SQRT(K334))*(1.35*(N334/M334)-0.35)*(('Data 1day'!C333+273.16)^4+('Data 1day'!D333+273.16)^4)/2</f>
        <v>5.8366073533393692</v>
      </c>
      <c r="Q334" s="8">
        <f t="shared" si="29"/>
        <v>-5.9354413826242345</v>
      </c>
    </row>
    <row r="335" spans="1:17" x14ac:dyDescent="0.3">
      <c r="A335" s="37">
        <v>43947</v>
      </c>
      <c r="B335" s="8">
        <f>1+0.033*COS(2*'Data 1day'!A334*PI()/365)</f>
        <v>0.98636180594316414</v>
      </c>
      <c r="C335" s="8">
        <f>0.409*SIN(((2*PI()*'Data 1day'!A334)/365)-1.39)</f>
        <v>0.23324494259523124</v>
      </c>
      <c r="D335" s="8">
        <f>ACOS(-TAN('Data 1day'!$E$2*PI()/180)*TAN(C335))</f>
        <v>1.6461833476907206</v>
      </c>
      <c r="E335" s="23">
        <f>('Data 1day'!C334+'Data 1day'!D334)/2</f>
        <v>30.5</v>
      </c>
      <c r="F335" s="8">
        <f t="shared" si="26"/>
        <v>0.24949527412829417</v>
      </c>
      <c r="G335" s="8">
        <f>'Data 1day'!E334*4.87/LN(67.8*'Data 1day'!$H$2-5.42)</f>
        <v>4.7232715177022104</v>
      </c>
      <c r="H335" s="8">
        <f>0.6108*EXP(17.27*'Data 1day'!C334/('Data 1day'!C334+237.3))</f>
        <v>6.6247576218785209</v>
      </c>
      <c r="I335" s="8">
        <f>0.6108*EXP(17.27*'Data 1day'!D334/('Data 1day'!D334+237.3))</f>
        <v>2.809437622397069</v>
      </c>
      <c r="J335" s="8">
        <f t="shared" si="27"/>
        <v>4.7170976221377945</v>
      </c>
      <c r="K335" s="8">
        <f>(I335*'Data 1day'!F334+H335*'Data 1day'!G334)/200</f>
        <v>1.6709259894539357</v>
      </c>
      <c r="L335" s="8">
        <f>24*60/PI()*0.0082*B335*(D335*SIN('Data 1day'!$E$2)*SIN(C335)+COS('Data 1day'!$E$2)*COS(C335)*SIN(D335))</f>
        <v>-0.24138526381119571</v>
      </c>
      <c r="M335" s="8">
        <f>(0.75+2/100000*'Data 1day'!$E$3)*L335</f>
        <v>-0.1835493546020332</v>
      </c>
      <c r="N335" s="8">
        <f>(0.25+0.5*(1-'Data 1day'!H334/8))*L335</f>
        <v>-0.15086578988199731</v>
      </c>
      <c r="O335" s="8">
        <f t="shared" si="28"/>
        <v>-0.11616665820913794</v>
      </c>
      <c r="P335" s="8">
        <f>4.903*(10^(-9))*(0.34-0.14*SQRT(K335))*(1.35*(N335/M335)-0.35)*(('Data 1day'!C334+273.16)^4+('Data 1day'!D334+273.16)^4)/2</f>
        <v>5.0544124125577765</v>
      </c>
      <c r="Q335" s="8">
        <f t="shared" si="29"/>
        <v>-5.1705790707669141</v>
      </c>
    </row>
    <row r="336" spans="1:17" x14ac:dyDescent="0.3">
      <c r="A336" s="37">
        <v>43948</v>
      </c>
      <c r="B336" s="8">
        <f>1+0.033*COS(2*'Data 1day'!A335*PI()/365)</f>
        <v>0.9858465660488881</v>
      </c>
      <c r="C336" s="8">
        <f>0.409*SIN(((2*PI()*'Data 1day'!A335)/365)-1.39)</f>
        <v>0.23899360621141433</v>
      </c>
      <c r="D336" s="8">
        <f>ACOS(-TAN('Data 1day'!$E$2*PI()/180)*TAN(C336))</f>
        <v>1.6481169740766766</v>
      </c>
      <c r="E336" s="23">
        <f>('Data 1day'!C335+'Data 1day'!D335)/2</f>
        <v>32</v>
      </c>
      <c r="F336" s="8">
        <f t="shared" si="26"/>
        <v>0.26867623510832173</v>
      </c>
      <c r="G336" s="8">
        <f>'Data 1day'!E335*4.87/LN(67.8*'Data 1day'!$H$2-5.42)</f>
        <v>2.7783950104130644</v>
      </c>
      <c r="H336" s="8">
        <f>0.6108*EXP(17.27*'Data 1day'!C335/('Data 1day'!C335+237.3))</f>
        <v>7.3756135930620479</v>
      </c>
      <c r="I336" s="8">
        <f>0.6108*EXP(17.27*'Data 1day'!D335/('Data 1day'!D335+237.3))</f>
        <v>2.9839174771655594</v>
      </c>
      <c r="J336" s="8">
        <f t="shared" si="27"/>
        <v>5.1797655351138037</v>
      </c>
      <c r="K336" s="8">
        <f>(I336*'Data 1day'!F335+H336*'Data 1day'!G335)/200</f>
        <v>1.1578352091049386</v>
      </c>
      <c r="L336" s="8">
        <f>24*60/PI()*0.0082*B336*(D336*SIN('Data 1day'!$E$2)*SIN(C336)+COS('Data 1day'!$E$2)*COS(C336)*SIN(D336))</f>
        <v>-0.277012622701162</v>
      </c>
      <c r="M336" s="8">
        <f>(0.75+2/100000*'Data 1day'!$E$3)*L336</f>
        <v>-0.21064039830196357</v>
      </c>
      <c r="N336" s="8">
        <f>(0.25+0.5*(1-'Data 1day'!H335/8))*L336</f>
        <v>-0.138506311350581</v>
      </c>
      <c r="O336" s="8">
        <f t="shared" si="28"/>
        <v>-0.10664985973994737</v>
      </c>
      <c r="P336" s="8">
        <f>4.903*(10^(-9))*(0.34-0.14*SQRT(K336))*(1.35*(N336/M336)-0.35)*(('Data 1day'!C335+273.16)^4+('Data 1day'!D335+273.16)^4)/2</f>
        <v>4.34681964901361</v>
      </c>
      <c r="Q336" s="8">
        <f t="shared" si="29"/>
        <v>-4.4534695087535576</v>
      </c>
    </row>
    <row r="337" spans="1:17" x14ac:dyDescent="0.3">
      <c r="A337" s="37">
        <v>43949</v>
      </c>
      <c r="B337" s="8">
        <f>1+0.033*COS(2*'Data 1day'!A336*PI()/365)</f>
        <v>0.98533552012254777</v>
      </c>
      <c r="C337" s="8">
        <f>0.409*SIN(((2*PI()*'Data 1day'!A336)/365)-1.39)</f>
        <v>0.2446714508641725</v>
      </c>
      <c r="D337" s="8">
        <f>ACOS(-TAN('Data 1day'!$E$2*PI()/180)*TAN(C337))</f>
        <v>1.6500323892169579</v>
      </c>
      <c r="E337" s="23">
        <f>('Data 1day'!C336+'Data 1day'!D336)/2</f>
        <v>29.5</v>
      </c>
      <c r="F337" s="8">
        <f t="shared" si="26"/>
        <v>0.23735674310788871</v>
      </c>
      <c r="G337" s="8">
        <f>'Data 1day'!E336*4.87/LN(67.8*'Data 1day'!$H$2-5.42)</f>
        <v>3.8897530145782908</v>
      </c>
      <c r="H337" s="8">
        <f>0.6108*EXP(17.27*'Data 1day'!C336/('Data 1day'!C336+237.3))</f>
        <v>6.2748150241265215</v>
      </c>
      <c r="I337" s="8">
        <f>0.6108*EXP(17.27*'Data 1day'!D336/('Data 1day'!D336+237.3))</f>
        <v>2.6439311922105757</v>
      </c>
      <c r="J337" s="8">
        <f t="shared" si="27"/>
        <v>4.459373108168549</v>
      </c>
      <c r="K337" s="8">
        <f>(I337*'Data 1day'!F336+H337*'Data 1day'!G336)/200</f>
        <v>1.6931580097644647</v>
      </c>
      <c r="L337" s="8">
        <f>24*60/PI()*0.0082*B337*(D337*SIN('Data 1day'!$E$2)*SIN(C337)+COS('Data 1day'!$E$2)*COS(C337)*SIN(D337))</f>
        <v>-0.31223834567093867</v>
      </c>
      <c r="M337" s="8">
        <f>(0.75+2/100000*'Data 1day'!$E$3)*L337</f>
        <v>-0.23742603804818174</v>
      </c>
      <c r="N337" s="8">
        <f>(0.25+0.5*(1-'Data 1day'!H336/8))*L337</f>
        <v>-0.19514896604433668</v>
      </c>
      <c r="O337" s="8">
        <f t="shared" si="28"/>
        <v>-0.15026470385413926</v>
      </c>
      <c r="P337" s="8">
        <f>4.903*(10^(-9))*(0.34-0.14*SQRT(K337))*(1.35*(N337/M337)-0.35)*(('Data 1day'!C336+273.16)^4+('Data 1day'!D336+273.16)^4)/2</f>
        <v>4.950642569764792</v>
      </c>
      <c r="Q337" s="8">
        <f t="shared" si="29"/>
        <v>-5.1009072736189314</v>
      </c>
    </row>
    <row r="338" spans="1:17" x14ac:dyDescent="0.3">
      <c r="A338" s="37">
        <v>43950</v>
      </c>
      <c r="B338" s="8">
        <f>1+0.033*COS(2*'Data 1day'!A337*PI()/365)</f>
        <v>0.98482881959808055</v>
      </c>
      <c r="C338" s="8">
        <f>0.409*SIN(((2*PI()*'Data 1day'!A337)/365)-1.39)</f>
        <v>0.25027679408559728</v>
      </c>
      <c r="D338" s="8">
        <f>ACOS(-TAN('Data 1day'!$E$2*PI()/180)*TAN(C338))</f>
        <v>1.6519289671042949</v>
      </c>
      <c r="E338" s="23">
        <f>('Data 1day'!C337+'Data 1day'!D337)/2</f>
        <v>31</v>
      </c>
      <c r="F338" s="8">
        <f t="shared" si="26"/>
        <v>0.25575704908466146</v>
      </c>
      <c r="G338" s="8">
        <f>'Data 1day'!E337*4.87/LN(67.8*'Data 1day'!$H$2-5.42)</f>
        <v>3.8897530145782908</v>
      </c>
      <c r="H338" s="8">
        <f>0.6108*EXP(17.27*'Data 1day'!C337/('Data 1day'!C337+237.3))</f>
        <v>7.3756135930620479</v>
      </c>
      <c r="I338" s="8">
        <f>0.6108*EXP(17.27*'Data 1day'!D337/('Data 1day'!D337+237.3))</f>
        <v>2.6439311922105757</v>
      </c>
      <c r="J338" s="8">
        <f t="shared" si="27"/>
        <v>5.0097723926363118</v>
      </c>
      <c r="K338" s="8">
        <f>(I338*'Data 1day'!F337+H338*'Data 1day'!G337)/200</f>
        <v>1.1960572053637371</v>
      </c>
      <c r="L338" s="8">
        <f>24*60/PI()*0.0082*B338*(D338*SIN('Data 1day'!$E$2)*SIN(C338)+COS('Data 1day'!$E$2)*COS(C338)*SIN(D338))</f>
        <v>-0.34704947506533251</v>
      </c>
      <c r="M338" s="8">
        <f>(0.75+2/100000*'Data 1day'!$E$3)*L338</f>
        <v>-0.26389642083967885</v>
      </c>
      <c r="N338" s="8">
        <f>(0.25+0.5*(1-'Data 1day'!H337/8))*L338</f>
        <v>-0.19521532972424954</v>
      </c>
      <c r="O338" s="8">
        <f t="shared" si="28"/>
        <v>-0.15031580388767216</v>
      </c>
      <c r="P338" s="8">
        <f>4.903*(10^(-9))*(0.34-0.14*SQRT(K338))*(1.35*(N338/M338)-0.35)*(('Data 1day'!C337+273.16)^4+('Data 1day'!D337+273.16)^4)/2</f>
        <v>5.1137983525669028</v>
      </c>
      <c r="Q338" s="8">
        <f t="shared" si="29"/>
        <v>-5.2641141564545748</v>
      </c>
    </row>
    <row r="339" spans="1:17" x14ac:dyDescent="0.3">
      <c r="A339" s="37">
        <v>43951</v>
      </c>
      <c r="B339" s="8">
        <f>1+0.033*COS(2*'Data 1day'!A338*PI()/365)</f>
        <v>0.98432661462178739</v>
      </c>
      <c r="C339" s="8">
        <f>0.409*SIN(((2*PI()*'Data 1day'!A338)/365)-1.39)</f>
        <v>0.25580797489151891</v>
      </c>
      <c r="D339" s="8">
        <f>ACOS(-TAN('Data 1day'!$E$2*PI()/180)*TAN(C339))</f>
        <v>1.6538060749720132</v>
      </c>
      <c r="E339" s="23">
        <f>('Data 1day'!C338+'Data 1day'!D338)/2</f>
        <v>29.5</v>
      </c>
      <c r="F339" s="8">
        <f t="shared" si="26"/>
        <v>0.23735674310788871</v>
      </c>
      <c r="G339" s="8">
        <f>'Data 1day'!E338*4.87/LN(67.8*'Data 1day'!$H$2-5.42)</f>
        <v>3.8897530145782908</v>
      </c>
      <c r="H339" s="8">
        <f>0.6108*EXP(17.27*'Data 1day'!C338/('Data 1day'!C338+237.3))</f>
        <v>6.2748150241265215</v>
      </c>
      <c r="I339" s="8">
        <f>0.6108*EXP(17.27*'Data 1day'!D338/('Data 1day'!D338+237.3))</f>
        <v>2.6439311922105757</v>
      </c>
      <c r="J339" s="8">
        <f t="shared" si="27"/>
        <v>4.459373108168549</v>
      </c>
      <c r="K339" s="8">
        <f>(I339*'Data 1day'!F338+H339*'Data 1day'!G338)/200</f>
        <v>1.4552042024655127</v>
      </c>
      <c r="L339" s="8">
        <f>24*60/PI()*0.0082*B339*(D339*SIN('Data 1day'!$E$2)*SIN(C339)+COS('Data 1day'!$E$2)*COS(C339)*SIN(D339))</f>
        <v>-0.38143324306678994</v>
      </c>
      <c r="M339" s="8">
        <f>(0.75+2/100000*'Data 1day'!$E$3)*L339</f>
        <v>-0.29004183802798705</v>
      </c>
      <c r="N339" s="8">
        <f>(0.25+0.5*(1-'Data 1day'!H338/8))*L339</f>
        <v>-0.19071662153339497</v>
      </c>
      <c r="O339" s="8">
        <f t="shared" si="28"/>
        <v>-0.14685179858071412</v>
      </c>
      <c r="P339" s="8">
        <f>4.903*(10^(-9))*(0.34-0.14*SQRT(K339))*(1.35*(N339/M339)-0.35)*(('Data 1day'!C338+273.16)^4+('Data 1day'!D338+273.16)^4)/2</f>
        <v>3.7992772436095796</v>
      </c>
      <c r="Q339" s="8">
        <f t="shared" si="29"/>
        <v>-3.9461290421902939</v>
      </c>
    </row>
    <row r="340" spans="1:17" x14ac:dyDescent="0.3">
      <c r="A340" s="37">
        <v>43952</v>
      </c>
      <c r="B340" s="8">
        <f>1+0.033*COS(2*'Data 1day'!A339*PI()/365)</f>
        <v>0.98382905400784104</v>
      </c>
      <c r="C340" s="8">
        <f>0.409*SIN(((2*PI()*'Data 1day'!A339)/365)-1.39)</f>
        <v>0.26126335427369202</v>
      </c>
      <c r="D340" s="8">
        <f>ACOS(-TAN('Data 1day'!$E$2*PI()/180)*TAN(C340))</f>
        <v>1.6556630735609552</v>
      </c>
      <c r="E340" s="23">
        <f>('Data 1day'!C339+'Data 1day'!D339)/2</f>
        <v>30</v>
      </c>
      <c r="F340" s="8">
        <f t="shared" si="26"/>
        <v>0.24336253881311395</v>
      </c>
      <c r="G340" s="8">
        <f>'Data 1day'!E339*4.87/LN(67.8*'Data 1day'!$H$2-5.42)</f>
        <v>3.6119135135369844</v>
      </c>
      <c r="H340" s="8">
        <f>0.6108*EXP(17.27*'Data 1day'!C339/('Data 1day'!C339+237.3))</f>
        <v>6.2748150241265215</v>
      </c>
      <c r="I340" s="8">
        <f>0.6108*EXP(17.27*'Data 1day'!D339/('Data 1day'!D339+237.3))</f>
        <v>2.809437622397069</v>
      </c>
      <c r="J340" s="8">
        <f t="shared" si="27"/>
        <v>4.5421263232617957</v>
      </c>
      <c r="K340" s="8">
        <f>(I340*'Data 1day'!F339+H340*'Data 1day'!G339)/200</f>
        <v>1.3752621712445372</v>
      </c>
      <c r="L340" s="8">
        <f>24*60/PI()*0.0082*B340*(D340*SIN('Data 1day'!$E$2)*SIN(C340)+COS('Data 1day'!$E$2)*COS(C340)*SIN(D340))</f>
        <v>-0.41537707643459099</v>
      </c>
      <c r="M340" s="8">
        <f>(0.75+2/100000*'Data 1day'!$E$3)*L340</f>
        <v>-0.31585272892086297</v>
      </c>
      <c r="N340" s="8">
        <f>(0.25+0.5*(1-'Data 1day'!H339/8))*L340</f>
        <v>-0.20768853821729549</v>
      </c>
      <c r="O340" s="8">
        <f t="shared" si="28"/>
        <v>-0.15992017442731754</v>
      </c>
      <c r="P340" s="8">
        <f>4.903*(10^(-9))*(0.34-0.14*SQRT(K340))*(1.35*(N340/M340)-0.35)*(('Data 1day'!C339+273.16)^4+('Data 1day'!D339+273.16)^4)/2</f>
        <v>3.9276878066907557</v>
      </c>
      <c r="Q340" s="8">
        <f t="shared" si="29"/>
        <v>-4.0876079811180732</v>
      </c>
    </row>
    <row r="341" spans="1:17" x14ac:dyDescent="0.3">
      <c r="A341" s="37">
        <v>43953</v>
      </c>
      <c r="B341" s="8">
        <f>1+0.033*COS(2*'Data 1day'!A340*PI()/365)</f>
        <v>0.98333628519418981</v>
      </c>
      <c r="C341" s="8">
        <f>0.409*SIN(((2*PI()*'Data 1day'!A340)/365)-1.39)</f>
        <v>0.26664131568546878</v>
      </c>
      <c r="D341" s="8">
        <f>ACOS(-TAN('Data 1day'!$E$2*PI()/180)*TAN(C341))</f>
        <v>1.6574993174207</v>
      </c>
      <c r="E341" s="23">
        <f>('Data 1day'!C340+'Data 1day'!D340)/2</f>
        <v>31</v>
      </c>
      <c r="F341" s="8">
        <f t="shared" si="26"/>
        <v>0.25575704908466146</v>
      </c>
      <c r="G341" s="8">
        <f>'Data 1day'!E340*4.87/LN(67.8*'Data 1day'!$H$2-5.42)</f>
        <v>2.7783950104130644</v>
      </c>
      <c r="H341" s="8">
        <f>0.6108*EXP(17.27*'Data 1day'!C340/('Data 1day'!C340+237.3))</f>
        <v>6.6247576218785209</v>
      </c>
      <c r="I341" s="8">
        <f>0.6108*EXP(17.27*'Data 1day'!D340/('Data 1day'!D340+237.3))</f>
        <v>2.9839174771655594</v>
      </c>
      <c r="J341" s="8">
        <f t="shared" si="27"/>
        <v>4.8043375495220406</v>
      </c>
      <c r="K341" s="8">
        <f>(I341*'Data 1day'!F340+H341*'Data 1day'!G340)/200</f>
        <v>1.1962962947399156</v>
      </c>
      <c r="L341" s="8">
        <f>24*60/PI()*0.0082*B341*(D341*SIN('Data 1day'!$E$2)*SIN(C341)+COS('Data 1day'!$E$2)*COS(C341)*SIN(D341))</f>
        <v>-0.44886860099554909</v>
      </c>
      <c r="M341" s="8">
        <f>(0.75+2/100000*'Data 1day'!$E$3)*L341</f>
        <v>-0.34131968419701553</v>
      </c>
      <c r="N341" s="8">
        <f>(0.25+0.5*(1-'Data 1day'!H340/8))*L341</f>
        <v>-0.22443430049777455</v>
      </c>
      <c r="O341" s="8">
        <f t="shared" si="28"/>
        <v>-0.1728144113832864</v>
      </c>
      <c r="P341" s="8">
        <f>4.903*(10^(-9))*(0.34-0.14*SQRT(K341))*(1.35*(N341/M341)-0.35)*(('Data 1day'!C340+273.16)^4+('Data 1day'!D340+273.16)^4)/2</f>
        <v>4.2299089986532614</v>
      </c>
      <c r="Q341" s="8">
        <f t="shared" si="29"/>
        <v>-4.4027234100365478</v>
      </c>
    </row>
    <row r="342" spans="1:17" x14ac:dyDescent="0.3">
      <c r="A342" s="37">
        <v>43954</v>
      </c>
      <c r="B342" s="8">
        <f>1+0.033*COS(2*'Data 1day'!A341*PI()/365)</f>
        <v>0.98284845419886802</v>
      </c>
      <c r="C342" s="8">
        <f>0.409*SIN(((2*PI()*'Data 1day'!A341)/365)-1.39)</f>
        <v>0.27194026552081696</v>
      </c>
      <c r="D342" s="8">
        <f>ACOS(-TAN('Data 1day'!$E$2*PI()/180)*TAN(C342))</f>
        <v>1.65931415524549</v>
      </c>
      <c r="E342" s="23">
        <f>('Data 1day'!C341+'Data 1day'!D341)/2</f>
        <v>32</v>
      </c>
      <c r="F342" s="8">
        <f t="shared" si="26"/>
        <v>0.26867623510832173</v>
      </c>
      <c r="G342" s="8">
        <f>'Data 1day'!E341*4.87/LN(67.8*'Data 1day'!$H$2-5.42)</f>
        <v>2.5005555093717584</v>
      </c>
      <c r="H342" s="8">
        <f>0.6108*EXP(17.27*'Data 1day'!C341/('Data 1day'!C341+237.3))</f>
        <v>6.991469290024015</v>
      </c>
      <c r="I342" s="8">
        <f>0.6108*EXP(17.27*'Data 1day'!D341/('Data 1day'!D341+237.3))</f>
        <v>3.1677777175068473</v>
      </c>
      <c r="J342" s="8">
        <f t="shared" si="27"/>
        <v>5.0796235037654309</v>
      </c>
      <c r="K342" s="8">
        <f>(I342*'Data 1day'!F341+H342*'Data 1day'!G341)/200</f>
        <v>1.4883707468917857</v>
      </c>
      <c r="L342" s="8">
        <f>24*60/PI()*0.0082*B342*(D342*SIN('Data 1day'!$E$2)*SIN(C342)+COS('Data 1day'!$E$2)*COS(C342)*SIN(D342))</f>
        <v>-0.4818956458919757</v>
      </c>
      <c r="M342" s="8">
        <f>(0.75+2/100000*'Data 1day'!$E$3)*L342</f>
        <v>-0.3664334491362583</v>
      </c>
      <c r="N342" s="8">
        <f>(0.25+0.5*(1-'Data 1day'!H341/8))*L342</f>
        <v>-0.27106630081423633</v>
      </c>
      <c r="O342" s="8">
        <f t="shared" si="28"/>
        <v>-0.20872105162696197</v>
      </c>
      <c r="P342" s="8">
        <f>4.903*(10^(-9))*(0.34-0.14*SQRT(K342))*(1.35*(N342/M342)-0.35)*(('Data 1day'!C341+273.16)^4+('Data 1day'!D341+273.16)^4)/2</f>
        <v>4.681207007486976</v>
      </c>
      <c r="Q342" s="8">
        <f t="shared" si="29"/>
        <v>-4.889928059113938</v>
      </c>
    </row>
    <row r="343" spans="1:17" x14ac:dyDescent="0.3">
      <c r="A343" s="37">
        <v>43955</v>
      </c>
      <c r="B343" s="8">
        <f>1+0.033*COS(2*'Data 1day'!A342*PI()/365)</f>
        <v>0.98236570557672775</v>
      </c>
      <c r="C343" s="8">
        <f>0.409*SIN(((2*PI()*'Data 1day'!A342)/365)-1.39)</f>
        <v>0.27715863358653975</v>
      </c>
      <c r="D343" s="8">
        <f>ACOS(-TAN('Data 1day'!$E$2*PI()/180)*TAN(C343))</f>
        <v>1.6611069302451693</v>
      </c>
      <c r="E343" s="23">
        <f>('Data 1day'!C342+'Data 1day'!D342)/2</f>
        <v>32</v>
      </c>
      <c r="F343" s="8">
        <f t="shared" si="26"/>
        <v>0.26867623510832173</v>
      </c>
      <c r="G343" s="8">
        <f>'Data 1day'!E342*4.87/LN(67.8*'Data 1day'!$H$2-5.42)</f>
        <v>2.7783950104130644</v>
      </c>
      <c r="H343" s="8">
        <f>0.6108*EXP(17.27*'Data 1day'!C342/('Data 1day'!C342+237.3))</f>
        <v>7.3756135930620479</v>
      </c>
      <c r="I343" s="8">
        <f>0.6108*EXP(17.27*'Data 1day'!D342/('Data 1day'!D342+237.3))</f>
        <v>2.9839174771655594</v>
      </c>
      <c r="J343" s="8">
        <f t="shared" si="27"/>
        <v>5.1797655351138037</v>
      </c>
      <c r="K343" s="8">
        <f>(I343*'Data 1day'!F342+H343*'Data 1day'!G342)/200</f>
        <v>1.2746665051960053</v>
      </c>
      <c r="L343" s="8">
        <f>24*60/PI()*0.0082*B343*(D343*SIN('Data 1day'!$E$2)*SIN(C343)+COS('Data 1day'!$E$2)*COS(C343)*SIN(D343))</f>
        <v>-0.5144462475931918</v>
      </c>
      <c r="M343" s="8">
        <f>(0.75+2/100000*'Data 1day'!$E$3)*L343</f>
        <v>-0.39118492666986304</v>
      </c>
      <c r="N343" s="8">
        <f>(0.25+0.5*(1-'Data 1day'!H342/8))*L343</f>
        <v>-0.28937601427117038</v>
      </c>
      <c r="O343" s="8">
        <f t="shared" si="28"/>
        <v>-0.2228195309888012</v>
      </c>
      <c r="P343" s="8">
        <f>4.903*(10^(-9))*(0.34-0.14*SQRT(K343))*(1.35*(N343/M343)-0.35)*(('Data 1day'!C342+273.16)^4+('Data 1day'!D342+273.16)^4)/2</f>
        <v>5.0384376520998861</v>
      </c>
      <c r="Q343" s="8">
        <f t="shared" si="29"/>
        <v>-5.261257183088687</v>
      </c>
    </row>
    <row r="344" spans="1:17" x14ac:dyDescent="0.3">
      <c r="A344" s="37">
        <v>43956</v>
      </c>
      <c r="B344" s="8">
        <f>1+0.033*COS(2*'Data 1day'!A343*PI()/365)</f>
        <v>0.98188818237660425</v>
      </c>
      <c r="C344" s="8">
        <f>0.409*SIN(((2*PI()*'Data 1day'!A343)/365)-1.39)</f>
        <v>0.28229487356755767</v>
      </c>
      <c r="D344" s="8">
        <f>ACOS(-TAN('Data 1day'!$E$2*PI()/180)*TAN(C344))</f>
        <v>1.6628769805513572</v>
      </c>
      <c r="E344" s="23">
        <f>('Data 1day'!C343+'Data 1day'!D343)/2</f>
        <v>33.5</v>
      </c>
      <c r="F344" s="8">
        <f t="shared" si="26"/>
        <v>0.28907666190217957</v>
      </c>
      <c r="G344" s="8">
        <f>'Data 1day'!E343*4.87/LN(67.8*'Data 1day'!$H$2-5.42)</f>
        <v>3.8897530145782908</v>
      </c>
      <c r="H344" s="8">
        <f>0.6108*EXP(17.27*'Data 1day'!C343/('Data 1day'!C343+237.3))</f>
        <v>7.7778742566753829</v>
      </c>
      <c r="I344" s="8">
        <f>0.6108*EXP(17.27*'Data 1day'!D343/('Data 1day'!D343+237.3))</f>
        <v>3.3614398286025637</v>
      </c>
      <c r="J344" s="8">
        <f t="shared" si="27"/>
        <v>5.5696570426389735</v>
      </c>
      <c r="K344" s="8">
        <f>(I344*'Data 1day'!F343+H344*'Data 1day'!G343)/200</f>
        <v>1.1831247654017638</v>
      </c>
      <c r="L344" s="8">
        <f>24*60/PI()*0.0082*B344*(D344*SIN('Data 1day'!$E$2)*SIN(C344)+COS('Data 1day'!$E$2)*COS(C344)*SIN(D344))</f>
        <v>-0.54650865367734536</v>
      </c>
      <c r="M344" s="8">
        <f>(0.75+2/100000*'Data 1day'!$E$3)*L344</f>
        <v>-0.41556518025625339</v>
      </c>
      <c r="N344" s="8">
        <f>(0.25+0.5*(1-'Data 1day'!H343/8))*L344</f>
        <v>-0.23909753598383859</v>
      </c>
      <c r="O344" s="8">
        <f t="shared" si="28"/>
        <v>-0.18410510270755573</v>
      </c>
      <c r="P344" s="8">
        <f>4.903*(10^(-9))*(0.34-0.14*SQRT(K344))*(1.35*(N344/M344)-0.35)*(('Data 1day'!C343+273.16)^4+('Data 1day'!D343+273.16)^4)/2</f>
        <v>3.4858534257743665</v>
      </c>
      <c r="Q344" s="8">
        <f t="shared" si="29"/>
        <v>-3.6699585284819221</v>
      </c>
    </row>
    <row r="345" spans="1:17" x14ac:dyDescent="0.3">
      <c r="A345" s="37">
        <v>43957</v>
      </c>
      <c r="B345" s="8">
        <f>1+0.033*COS(2*'Data 1day'!A344*PI()/365)</f>
        <v>0.98141602609892764</v>
      </c>
      <c r="C345" s="8">
        <f>0.409*SIN(((2*PI()*'Data 1day'!A344)/365)-1.39)</f>
        <v>0.28734746348511525</v>
      </c>
      <c r="D345" s="8">
        <f>ACOS(-TAN('Data 1day'!$E$2*PI()/180)*TAN(C345))</f>
        <v>1.6646236396589649</v>
      </c>
      <c r="E345" s="23">
        <f>('Data 1day'!C344+'Data 1day'!D344)/2</f>
        <v>32</v>
      </c>
      <c r="F345" s="8">
        <f t="shared" si="26"/>
        <v>0.26867623510832173</v>
      </c>
      <c r="G345" s="8">
        <f>'Data 1day'!E344*4.87/LN(67.8*'Data 1day'!$H$2-5.42)</f>
        <v>4.1675925156195976</v>
      </c>
      <c r="H345" s="8">
        <f>0.6108*EXP(17.27*'Data 1day'!C344/('Data 1day'!C344+237.3))</f>
        <v>7.3756135930620479</v>
      </c>
      <c r="I345" s="8">
        <f>0.6108*EXP(17.27*'Data 1day'!D344/('Data 1day'!D344+237.3))</f>
        <v>2.9839174771655594</v>
      </c>
      <c r="J345" s="8">
        <f t="shared" si="27"/>
        <v>5.1797655351138037</v>
      </c>
      <c r="K345" s="8">
        <f>(I345*'Data 1day'!F344+H345*'Data 1day'!G344)/200</f>
        <v>1.3633422285124539</v>
      </c>
      <c r="L345" s="8">
        <f>24*60/PI()*0.0082*B345*(D345*SIN('Data 1day'!$E$2)*SIN(C345)+COS('Data 1day'!$E$2)*COS(C345)*SIN(D345))</f>
        <v>-0.57807132639073666</v>
      </c>
      <c r="M345" s="8">
        <f>(0.75+2/100000*'Data 1day'!$E$3)*L345</f>
        <v>-0.43956543658751612</v>
      </c>
      <c r="N345" s="8">
        <f>(0.25+0.5*(1-'Data 1day'!H344/8))*L345</f>
        <v>-0.32516512109478934</v>
      </c>
      <c r="O345" s="8">
        <f t="shared" si="28"/>
        <v>-0.25037714324298782</v>
      </c>
      <c r="P345" s="8">
        <f>4.903*(10^(-9))*(0.34-0.14*SQRT(K345))*(1.35*(N345/M345)-0.35)*(('Data 1day'!C344+273.16)^4+('Data 1day'!D344+273.16)^4)/2</f>
        <v>4.888740856762678</v>
      </c>
      <c r="Q345" s="8">
        <f t="shared" si="29"/>
        <v>-5.1391180000056655</v>
      </c>
    </row>
    <row r="346" spans="1:17" x14ac:dyDescent="0.3">
      <c r="A346" s="37">
        <v>43958</v>
      </c>
      <c r="B346" s="8">
        <f>1+0.033*COS(2*'Data 1day'!A345*PI()/365)</f>
        <v>0.980949376653793</v>
      </c>
      <c r="C346" s="8">
        <f>0.409*SIN(((2*PI()*'Data 1day'!A345)/365)-1.39)</f>
        <v>0.29231490614777594</v>
      </c>
      <c r="D346" s="8">
        <f>ACOS(-TAN('Data 1day'!$E$2*PI()/180)*TAN(C346))</f>
        <v>1.6663462369030626</v>
      </c>
      <c r="E346" s="23">
        <f>('Data 1day'!C345+'Data 1day'!D345)/2</f>
        <v>32.5</v>
      </c>
      <c r="F346" s="8">
        <f t="shared" si="26"/>
        <v>0.27533796354894219</v>
      </c>
      <c r="G346" s="8">
        <f>'Data 1day'!E345*4.87/LN(67.8*'Data 1day'!$H$2-5.42)</f>
        <v>4.445432016660904</v>
      </c>
      <c r="H346" s="8">
        <f>0.6108*EXP(17.27*'Data 1day'!C345/('Data 1day'!C345+237.3))</f>
        <v>7.3756135930620479</v>
      </c>
      <c r="I346" s="8">
        <f>0.6108*EXP(17.27*'Data 1day'!D345/('Data 1day'!D345+237.3))</f>
        <v>3.1677777175068473</v>
      </c>
      <c r="J346" s="8">
        <f t="shared" si="27"/>
        <v>5.2716956552844474</v>
      </c>
      <c r="K346" s="8">
        <f>(I346*'Data 1day'!F345+H346*'Data 1day'!G345)/200</f>
        <v>1.4659122181159707</v>
      </c>
      <c r="L346" s="8">
        <f>24*60/PI()*0.0082*B346*(D346*SIN('Data 1day'!$E$2)*SIN(C346)+COS('Data 1day'!$E$2)*COS(C346)*SIN(D346))</f>
        <v>-0.60912294599221684</v>
      </c>
      <c r="M346" s="8">
        <f>(0.75+2/100000*'Data 1day'!$E$3)*L346</f>
        <v>-0.46317708813248165</v>
      </c>
      <c r="N346" s="8">
        <f>(0.25+0.5*(1-'Data 1day'!H345/8))*L346</f>
        <v>-0.34263165712062199</v>
      </c>
      <c r="O346" s="8">
        <f t="shared" si="28"/>
        <v>-0.26382637598287895</v>
      </c>
      <c r="P346" s="8">
        <f>4.903*(10^(-9))*(0.34-0.14*SQRT(K346))*(1.35*(N346/M346)-0.35)*(('Data 1day'!C345+273.16)^4+('Data 1day'!D345+273.16)^4)/2</f>
        <v>4.7501401622178525</v>
      </c>
      <c r="Q346" s="8">
        <f t="shared" si="29"/>
        <v>-5.0139665382007319</v>
      </c>
    </row>
    <row r="347" spans="1:17" x14ac:dyDescent="0.3">
      <c r="A347" s="37">
        <v>43959</v>
      </c>
      <c r="B347" s="8">
        <f>1+0.033*COS(2*'Data 1day'!A346*PI()/365)</f>
        <v>0.98048837231950192</v>
      </c>
      <c r="C347" s="8">
        <f>0.409*SIN(((2*PI()*'Data 1day'!A346)/365)-1.39)</f>
        <v>0.29719572959507262</v>
      </c>
      <c r="D347" s="8">
        <f>ACOS(-TAN('Data 1day'!$E$2*PI()/180)*TAN(C347))</f>
        <v>1.6680440979709861</v>
      </c>
      <c r="E347" s="23">
        <f>('Data 1day'!C346+'Data 1day'!D346)/2</f>
        <v>32</v>
      </c>
      <c r="F347" s="8">
        <f t="shared" si="26"/>
        <v>0.26867623510832173</v>
      </c>
      <c r="G347" s="8">
        <f>'Data 1day'!E346*4.87/LN(67.8*'Data 1day'!$H$2-5.42)</f>
        <v>5.0011110187435168</v>
      </c>
      <c r="H347" s="8">
        <f>0.6108*EXP(17.27*'Data 1day'!C346/('Data 1day'!C346+237.3))</f>
        <v>7.7778742566753829</v>
      </c>
      <c r="I347" s="8">
        <f>0.6108*EXP(17.27*'Data 1day'!D346/('Data 1day'!D346+237.3))</f>
        <v>2.809437622397069</v>
      </c>
      <c r="J347" s="8">
        <f t="shared" si="27"/>
        <v>5.2936559395362259</v>
      </c>
      <c r="K347" s="8">
        <f>(I347*'Data 1day'!F346+H347*'Data 1day'!G346)/200</f>
        <v>1.5546733807809801</v>
      </c>
      <c r="L347" s="8">
        <f>24*60/PI()*0.0082*B347*(D347*SIN('Data 1day'!$E$2)*SIN(C347)+COS('Data 1day'!$E$2)*COS(C347)*SIN(D347))</f>
        <v>-0.63965241389055116</v>
      </c>
      <c r="M347" s="8">
        <f>(0.75+2/100000*'Data 1day'!$E$3)*L347</f>
        <v>-0.4863916955223751</v>
      </c>
      <c r="N347" s="8">
        <f>(0.25+0.5*(1-'Data 1day'!H346/8))*L347</f>
        <v>-0.35980448281343502</v>
      </c>
      <c r="O347" s="8">
        <f t="shared" si="28"/>
        <v>-0.27704945176634499</v>
      </c>
      <c r="P347" s="8">
        <f>4.903*(10^(-9))*(0.34-0.14*SQRT(K347))*(1.35*(N347/M347)-0.35)*(('Data 1day'!C346+273.16)^4+('Data 1day'!D346+273.16)^4)/2</f>
        <v>4.5865122570211003</v>
      </c>
      <c r="Q347" s="8">
        <f t="shared" si="29"/>
        <v>-4.8635617087874454</v>
      </c>
    </row>
    <row r="348" spans="1:17" x14ac:dyDescent="0.3">
      <c r="A348" s="37">
        <v>43960</v>
      </c>
      <c r="B348" s="8">
        <f>1+0.033*COS(2*'Data 1day'!A347*PI()/365)</f>
        <v>0.98003314970158795</v>
      </c>
      <c r="C348" s="8">
        <f>0.409*SIN(((2*PI()*'Data 1day'!A347)/365)-1.39)</f>
        <v>0.30198848753368118</v>
      </c>
      <c r="D348" s="8">
        <f>ACOS(-TAN('Data 1day'!$E$2*PI()/180)*TAN(C348))</f>
        <v>1.6697165454494491</v>
      </c>
      <c r="E348" s="23">
        <f>('Data 1day'!C347+'Data 1day'!D347)/2</f>
        <v>31</v>
      </c>
      <c r="F348" s="8">
        <f t="shared" si="26"/>
        <v>0.25575704908466146</v>
      </c>
      <c r="G348" s="8">
        <f>'Data 1day'!E347*4.87/LN(67.8*'Data 1day'!$H$2-5.42)</f>
        <v>3.8897530145782908</v>
      </c>
      <c r="H348" s="8">
        <f>0.6108*EXP(17.27*'Data 1day'!C347/('Data 1day'!C347+237.3))</f>
        <v>6.991469290024015</v>
      </c>
      <c r="I348" s="8">
        <f>0.6108*EXP(17.27*'Data 1day'!D347/('Data 1day'!D347+237.3))</f>
        <v>2.809437622397069</v>
      </c>
      <c r="J348" s="8">
        <f t="shared" si="27"/>
        <v>4.900453456210542</v>
      </c>
      <c r="K348" s="8">
        <f>(I348*'Data 1day'!F347+H348*'Data 1day'!G347)/200</f>
        <v>1.6043874430762397</v>
      </c>
      <c r="L348" s="8">
        <f>24*60/PI()*0.0082*B348*(D348*SIN('Data 1day'!$E$2)*SIN(C348)+COS('Data 1day'!$E$2)*COS(C348)*SIN(D348))</f>
        <v>-0.66964885558291154</v>
      </c>
      <c r="M348" s="8">
        <f>(0.75+2/100000*'Data 1day'!$E$3)*L348</f>
        <v>-0.50920098978524586</v>
      </c>
      <c r="N348" s="8">
        <f>(0.25+0.5*(1-'Data 1day'!H347/8))*L348</f>
        <v>-0.25111832084359181</v>
      </c>
      <c r="O348" s="8">
        <f t="shared" si="28"/>
        <v>-0.19336110704956569</v>
      </c>
      <c r="P348" s="8">
        <f>4.903*(10^(-9))*(0.34-0.14*SQRT(K348))*(1.35*(N348/M348)-0.35)*(('Data 1day'!C347+273.16)^4+('Data 1day'!D347+273.16)^4)/2</f>
        <v>2.1644349307361019</v>
      </c>
      <c r="Q348" s="8">
        <f t="shared" si="29"/>
        <v>-2.3577960377856675</v>
      </c>
    </row>
    <row r="349" spans="1:17" x14ac:dyDescent="0.3">
      <c r="A349" s="37">
        <v>43961</v>
      </c>
      <c r="B349" s="8">
        <f>1+0.033*COS(2*'Data 1day'!A348*PI()/365)</f>
        <v>0.97958384369233742</v>
      </c>
      <c r="C349" s="8">
        <f>0.409*SIN(((2*PI()*'Data 1day'!A348)/365)-1.39)</f>
        <v>0.30669175976598817</v>
      </c>
      <c r="D349" s="8">
        <f>ACOS(-TAN('Data 1day'!$E$2*PI()/180)*TAN(C349))</f>
        <v>1.6713628994063012</v>
      </c>
      <c r="E349" s="23">
        <f>('Data 1day'!C348+'Data 1day'!D348)/2</f>
        <v>32</v>
      </c>
      <c r="F349" s="8">
        <f t="shared" ref="F349:F370" si="30">(4098*0.6108*EXP((17.27*E349)/(E349+237.3)))/((E349+237.3)^2)</f>
        <v>0.26867623510832173</v>
      </c>
      <c r="G349" s="8">
        <f>'Data 1day'!E348*4.87/LN(67.8*'Data 1day'!$H$2-5.42)</f>
        <v>3.334074012495678</v>
      </c>
      <c r="H349" s="8">
        <f>0.6108*EXP(17.27*'Data 1day'!C348/('Data 1day'!C348+237.3))</f>
        <v>6.991469290024015</v>
      </c>
      <c r="I349" s="8">
        <f>0.6108*EXP(17.27*'Data 1day'!D348/('Data 1day'!D348+237.3))</f>
        <v>3.1677777175068473</v>
      </c>
      <c r="J349" s="8">
        <f t="shared" ref="J349:J370" si="31">(H349+I349)/2</f>
        <v>5.0796235037654309</v>
      </c>
      <c r="K349" s="8">
        <f>(I349*'Data 1day'!F348+H349*'Data 1day'!G348)/200</f>
        <v>1.5074892047543713</v>
      </c>
      <c r="L349" s="8">
        <f>24*60/PI()*0.0082*B349*(D349*SIN('Data 1day'!$E$2)*SIN(C349)+COS('Data 1day'!$E$2)*COS(C349)*SIN(D349))</f>
        <v>-0.69910162340285187</v>
      </c>
      <c r="M349" s="8">
        <f>(0.75+2/100000*'Data 1day'!$E$3)*L349</f>
        <v>-0.5315968744355285</v>
      </c>
      <c r="N349" s="8">
        <f>(0.25+0.5*(1-'Data 1day'!H348/8))*L349</f>
        <v>-0.34955081170142593</v>
      </c>
      <c r="O349" s="8">
        <f t="shared" ref="O349:O370" si="32">(1-0.23)*N349</f>
        <v>-0.269154125010098</v>
      </c>
      <c r="P349" s="8">
        <f>4.903*(10^(-9))*(0.34-0.14*SQRT(K349))*(1.35*(N349/M349)-0.35)*(('Data 1day'!C348+273.16)^4+('Data 1day'!D348+273.16)^4)/2</f>
        <v>3.8553413300277963</v>
      </c>
      <c r="Q349" s="8">
        <f t="shared" ref="Q349:Q370" si="33">O349-P349</f>
        <v>-4.1244954550378941</v>
      </c>
    </row>
    <row r="350" spans="1:17" x14ac:dyDescent="0.3">
      <c r="A350" s="37">
        <v>43962</v>
      </c>
      <c r="B350" s="8">
        <f>1+0.033*COS(2*'Data 1day'!A349*PI()/365)</f>
        <v>0.97914058743081744</v>
      </c>
      <c r="C350" s="8">
        <f>0.409*SIN(((2*PI()*'Data 1day'!A349)/365)-1.39)</f>
        <v>0.31130415261092631</v>
      </c>
      <c r="D350" s="8">
        <f>ACOS(-TAN('Data 1day'!$E$2*PI()/180)*TAN(C350))</f>
        <v>1.6729824780064377</v>
      </c>
      <c r="E350" s="23">
        <f>('Data 1day'!C349+'Data 1day'!D349)/2</f>
        <v>33.5</v>
      </c>
      <c r="F350" s="8">
        <f t="shared" si="30"/>
        <v>0.28907666190217957</v>
      </c>
      <c r="G350" s="8">
        <f>'Data 1day'!E349*4.87/LN(67.8*'Data 1day'!$H$2-5.42)</f>
        <v>3.6119135135369844</v>
      </c>
      <c r="H350" s="8">
        <f>0.6108*EXP(17.27*'Data 1day'!C349/('Data 1day'!C349+237.3))</f>
        <v>7.7778742566753829</v>
      </c>
      <c r="I350" s="8">
        <f>0.6108*EXP(17.27*'Data 1day'!D349/('Data 1day'!D349+237.3))</f>
        <v>3.3614398286025637</v>
      </c>
      <c r="J350" s="8">
        <f t="shared" si="31"/>
        <v>5.5696570426389735</v>
      </c>
      <c r="K350" s="8">
        <f>(I350*'Data 1day'!F349+H350*'Data 1day'!G349)/200</f>
        <v>1.2829856801088817</v>
      </c>
      <c r="L350" s="8">
        <f>24*60/PI()*0.0082*B350*(D350*SIN('Data 1day'!$E$2)*SIN(C350)+COS('Data 1day'!$E$2)*COS(C350)*SIN(D350))</f>
        <v>-0.72800029908631503</v>
      </c>
      <c r="M350" s="8">
        <f>(0.75+2/100000*'Data 1day'!$E$3)*L350</f>
        <v>-0.55357142742523391</v>
      </c>
      <c r="N350" s="8">
        <f>(0.25+0.5*(1-'Data 1day'!H349/8))*L350</f>
        <v>-0.36400014954315751</v>
      </c>
      <c r="O350" s="8">
        <f t="shared" si="32"/>
        <v>-0.28028011514823131</v>
      </c>
      <c r="P350" s="8">
        <f>4.903*(10^(-9))*(0.34-0.14*SQRT(K350))*(1.35*(N350/M350)-0.35)*(('Data 1day'!C349+273.16)^4+('Data 1day'!D349+273.16)^4)/2</f>
        <v>4.2449480069021943</v>
      </c>
      <c r="Q350" s="8">
        <f t="shared" si="33"/>
        <v>-4.525228122050426</v>
      </c>
    </row>
    <row r="351" spans="1:17" x14ac:dyDescent="0.3">
      <c r="A351" s="37">
        <v>43963</v>
      </c>
      <c r="B351" s="8">
        <f>1+0.033*COS(2*'Data 1day'!A350*PI()/365)</f>
        <v>0.97870351226342489</v>
      </c>
      <c r="C351" s="8">
        <f>0.409*SIN(((2*PI()*'Data 1day'!A350)/365)-1.39)</f>
        <v>0.31582429931695188</v>
      </c>
      <c r="D351" s="8">
        <f>ACOS(-TAN('Data 1day'!$E$2*PI()/180)*TAN(C351))</f>
        <v>1.6745745981612288</v>
      </c>
      <c r="E351" s="23">
        <f>('Data 1day'!C350+'Data 1day'!D350)/2</f>
        <v>31</v>
      </c>
      <c r="F351" s="8">
        <f t="shared" si="30"/>
        <v>0.25575704908466146</v>
      </c>
      <c r="G351" s="8">
        <f>'Data 1day'!E350*4.87/LN(67.8*'Data 1day'!$H$2-5.42)</f>
        <v>2.7783950104130644</v>
      </c>
      <c r="H351" s="8">
        <f>0.6108*EXP(17.27*'Data 1day'!C350/('Data 1day'!C350+237.3))</f>
        <v>6.991469290024015</v>
      </c>
      <c r="I351" s="8">
        <f>0.6108*EXP(17.27*'Data 1day'!D350/('Data 1day'!D350+237.3))</f>
        <v>2.809437622397069</v>
      </c>
      <c r="J351" s="8">
        <f t="shared" si="31"/>
        <v>4.900453456210542</v>
      </c>
      <c r="K351" s="8">
        <f>(I351*'Data 1day'!F350+H351*'Data 1day'!G350)/200</f>
        <v>1.2678974237079648</v>
      </c>
      <c r="L351" s="8">
        <f>24*60/PI()*0.0082*B351*(D351*SIN('Data 1day'!$E$2)*SIN(C351)+COS('Data 1day'!$E$2)*COS(C351)*SIN(D351))</f>
        <v>-0.75633469616427818</v>
      </c>
      <c r="M351" s="8">
        <f>(0.75+2/100000*'Data 1day'!$E$3)*L351</f>
        <v>-0.57511690296331708</v>
      </c>
      <c r="N351" s="8">
        <f>(0.25+0.5*(1-'Data 1day'!H350/8))*L351</f>
        <v>-0.37816734808213909</v>
      </c>
      <c r="O351" s="8">
        <f t="shared" si="32"/>
        <v>-0.29118885802324712</v>
      </c>
      <c r="P351" s="8">
        <f>4.903*(10^(-9))*(0.34-0.14*SQRT(K351))*(1.35*(N351/M351)-0.35)*(('Data 1day'!C350+273.16)^4+('Data 1day'!D350+273.16)^4)/2</f>
        <v>4.1316958596827016</v>
      </c>
      <c r="Q351" s="8">
        <f t="shared" si="33"/>
        <v>-4.4228847177059487</v>
      </c>
    </row>
    <row r="352" spans="1:17" x14ac:dyDescent="0.3">
      <c r="A352" s="37">
        <v>43964</v>
      </c>
      <c r="B352" s="8">
        <f>1+0.033*COS(2*'Data 1day'!A351*PI()/365)</f>
        <v>0.97827274770496442</v>
      </c>
      <c r="C352" s="8">
        <f>0.409*SIN(((2*PI()*'Data 1day'!A351)/365)-1.39)</f>
        <v>0.32025086046704321</v>
      </c>
      <c r="D352" s="8">
        <f>ACOS(-TAN('Data 1day'!$E$2*PI()/180)*TAN(C352))</f>
        <v>1.676138576210694</v>
      </c>
      <c r="E352" s="23">
        <f>('Data 1day'!C351+'Data 1day'!D351)/2</f>
        <v>31</v>
      </c>
      <c r="F352" s="8">
        <f t="shared" si="30"/>
        <v>0.25575704908466146</v>
      </c>
      <c r="G352" s="8">
        <f>'Data 1day'!E351*4.87/LN(67.8*'Data 1day'!$H$2-5.42)</f>
        <v>3.334074012495678</v>
      </c>
      <c r="H352" s="8">
        <f>0.6108*EXP(17.27*'Data 1day'!C351/('Data 1day'!C351+237.3))</f>
        <v>6.991469290024015</v>
      </c>
      <c r="I352" s="8">
        <f>0.6108*EXP(17.27*'Data 1day'!D351/('Data 1day'!D351+237.3))</f>
        <v>2.809437622397069</v>
      </c>
      <c r="J352" s="8">
        <f t="shared" si="31"/>
        <v>4.900453456210542</v>
      </c>
      <c r="K352" s="8">
        <f>(I352*'Data 1day'!F351+H352*'Data 1day'!G351)/200</f>
        <v>1.2541714832556659</v>
      </c>
      <c r="L352" s="8">
        <f>24*60/PI()*0.0082*B352*(D352*SIN('Data 1day'!$E$2)*SIN(C352)+COS('Data 1day'!$E$2)*COS(C352)*SIN(D352))</f>
        <v>-0.78409486219072511</v>
      </c>
      <c r="M352" s="8">
        <f>(0.75+2/100000*'Data 1day'!$E$3)*L352</f>
        <v>-0.5962257332098273</v>
      </c>
      <c r="N352" s="8">
        <f>(0.25+0.5*(1-'Data 1day'!H351/8))*L352</f>
        <v>-0.49005928886920319</v>
      </c>
      <c r="O352" s="8">
        <f t="shared" si="32"/>
        <v>-0.37734565242928647</v>
      </c>
      <c r="P352" s="8">
        <f>4.903*(10^(-9))*(0.34-0.14*SQRT(K352))*(1.35*(N352/M352)-0.35)*(('Data 1day'!C351+273.16)^4+('Data 1day'!D351+273.16)^4)/2</f>
        <v>5.8643696788362476</v>
      </c>
      <c r="Q352" s="8">
        <f t="shared" si="33"/>
        <v>-6.2417153312655342</v>
      </c>
    </row>
    <row r="353" spans="1:17" x14ac:dyDescent="0.3">
      <c r="A353" s="37">
        <v>43965</v>
      </c>
      <c r="B353" s="8">
        <f>1+0.033*COS(2*'Data 1day'!A352*PI()/365)</f>
        <v>0.97784842140027151</v>
      </c>
      <c r="C353" s="8">
        <f>0.409*SIN(((2*PI()*'Data 1day'!A352)/365)-1.39)</f>
        <v>0.32458252437559854</v>
      </c>
      <c r="D353" s="8">
        <f>ACOS(-TAN('Data 1day'!$E$2*PI()/180)*TAN(C353))</f>
        <v>1.6776737286375001</v>
      </c>
      <c r="E353" s="23">
        <f>('Data 1day'!C352+'Data 1day'!D352)/2</f>
        <v>30.5</v>
      </c>
      <c r="F353" s="8">
        <f t="shared" si="30"/>
        <v>0.24949527412829417</v>
      </c>
      <c r="G353" s="8">
        <f>'Data 1day'!E352*4.87/LN(67.8*'Data 1day'!$H$2-5.42)</f>
        <v>2.5005555093717584</v>
      </c>
      <c r="H353" s="8">
        <f>0.6108*EXP(17.27*'Data 1day'!C352/('Data 1day'!C352+237.3))</f>
        <v>6.6247576218785209</v>
      </c>
      <c r="I353" s="8">
        <f>0.6108*EXP(17.27*'Data 1day'!D352/('Data 1day'!D352+237.3))</f>
        <v>2.809437622397069</v>
      </c>
      <c r="J353" s="8">
        <f t="shared" si="31"/>
        <v>4.7170976221377945</v>
      </c>
      <c r="K353" s="8">
        <f>(I353*'Data 1day'!F352+H353*'Data 1day'!G352)/200</f>
        <v>1.2203749223261244</v>
      </c>
      <c r="L353" s="8">
        <f>24*60/PI()*0.0082*B353*(D353*SIN('Data 1day'!$E$2)*SIN(C353)+COS('Data 1day'!$E$2)*COS(C353)*SIN(D353))</f>
        <v>-0.81127108081461219</v>
      </c>
      <c r="M353" s="8">
        <f>(0.75+2/100000*'Data 1day'!$E$3)*L353</f>
        <v>-0.61689052985143111</v>
      </c>
      <c r="N353" s="8">
        <f>(0.25+0.5*(1-'Data 1day'!H352/8))*L353</f>
        <v>-0.45633998295821937</v>
      </c>
      <c r="O353" s="8">
        <f t="shared" si="32"/>
        <v>-0.35138178687782895</v>
      </c>
      <c r="P353" s="8">
        <f>4.903*(10^(-9))*(0.34-0.14*SQRT(K353))*(1.35*(N353/M353)-0.35)*(('Data 1day'!C352+273.16)^4+('Data 1day'!D352+273.16)^4)/2</f>
        <v>5.0301716264580847</v>
      </c>
      <c r="Q353" s="8">
        <f t="shared" si="33"/>
        <v>-5.3815534133359133</v>
      </c>
    </row>
    <row r="354" spans="1:17" x14ac:dyDescent="0.3">
      <c r="A354" s="37">
        <v>43966</v>
      </c>
      <c r="B354" s="8">
        <f>1+0.033*COS(2*'Data 1day'!A353*PI()/365)</f>
        <v>0.97743065908638782</v>
      </c>
      <c r="C354" s="8">
        <f>0.409*SIN(((2*PI()*'Data 1day'!A353)/365)-1.39)</f>
        <v>0.32881800747711681</v>
      </c>
      <c r="D354" s="8">
        <f>ACOS(-TAN('Data 1day'!$E$2*PI()/180)*TAN(C354))</f>
        <v>1.6791793728117086</v>
      </c>
      <c r="E354" s="23">
        <f>('Data 1day'!C353+'Data 1day'!D353)/2</f>
        <v>31.5</v>
      </c>
      <c r="F354" s="8">
        <f t="shared" si="30"/>
        <v>0.26214998710924375</v>
      </c>
      <c r="G354" s="8">
        <f>'Data 1day'!E353*4.87/LN(67.8*'Data 1day'!$H$2-5.42)</f>
        <v>3.6119135135369844</v>
      </c>
      <c r="H354" s="8">
        <f>0.6108*EXP(17.27*'Data 1day'!C353/('Data 1day'!C353+237.3))</f>
        <v>6.991469290024015</v>
      </c>
      <c r="I354" s="8">
        <f>0.6108*EXP(17.27*'Data 1day'!D353/('Data 1day'!D353+237.3))</f>
        <v>2.9839174771655594</v>
      </c>
      <c r="J354" s="8">
        <f t="shared" si="31"/>
        <v>4.9876933835947872</v>
      </c>
      <c r="K354" s="8">
        <f>(I354*'Data 1day'!F353+H354*'Data 1day'!G353)/200</f>
        <v>1.3803297770720158</v>
      </c>
      <c r="L354" s="8">
        <f>24*60/PI()*0.0082*B354*(D354*SIN('Data 1day'!$E$2)*SIN(C354)+COS('Data 1day'!$E$2)*COS(C354)*SIN(D354))</f>
        <v>-0.83785387370443098</v>
      </c>
      <c r="M354" s="8">
        <f>(0.75+2/100000*'Data 1day'!$E$3)*L354</f>
        <v>-0.63710408556484932</v>
      </c>
      <c r="N354" s="8">
        <f>(0.25+0.5*(1-'Data 1day'!H353/8))*L354</f>
        <v>-0.57602453817179633</v>
      </c>
      <c r="O354" s="8">
        <f t="shared" si="32"/>
        <v>-0.44353889439228317</v>
      </c>
      <c r="P354" s="8">
        <f>4.903*(10^(-9))*(0.34-0.14*SQRT(K354))*(1.35*(N354/M354)-0.35)*(('Data 1day'!C353+273.16)^4+('Data 1day'!D353+273.16)^4)/2</f>
        <v>6.4777888466265079</v>
      </c>
      <c r="Q354" s="8">
        <f t="shared" si="33"/>
        <v>-6.921327741018791</v>
      </c>
    </row>
    <row r="355" spans="1:17" x14ac:dyDescent="0.3">
      <c r="A355" s="37">
        <v>43967</v>
      </c>
      <c r="B355" s="8">
        <f>1+0.033*COS(2*'Data 1day'!A354*PI()/365)</f>
        <v>0.97701958455530324</v>
      </c>
      <c r="C355" s="8">
        <f>0.409*SIN(((2*PI()*'Data 1day'!A354)/365)-1.39)</f>
        <v>0.33295605470654577</v>
      </c>
      <c r="D355" s="8">
        <f>ACOS(-TAN('Data 1day'!$E$2*PI()/180)*TAN(C355))</f>
        <v>1.6806548277650508</v>
      </c>
      <c r="E355" s="23">
        <f>('Data 1day'!C354+'Data 1day'!D354)/2</f>
        <v>31.5</v>
      </c>
      <c r="F355" s="8">
        <f t="shared" si="30"/>
        <v>0.26214998710924375</v>
      </c>
      <c r="G355" s="8">
        <f>'Data 1day'!E354*4.87/LN(67.8*'Data 1day'!$H$2-5.42)</f>
        <v>4.1675925156195976</v>
      </c>
      <c r="H355" s="8">
        <f>0.6108*EXP(17.27*'Data 1day'!C354/('Data 1day'!C354+237.3))</f>
        <v>7.3756135930620479</v>
      </c>
      <c r="I355" s="8">
        <f>0.6108*EXP(17.27*'Data 1day'!D354/('Data 1day'!D354+237.3))</f>
        <v>2.809437622397069</v>
      </c>
      <c r="J355" s="8">
        <f t="shared" si="31"/>
        <v>5.0925256077295584</v>
      </c>
      <c r="K355" s="8">
        <f>(I355*'Data 1day'!F354+H355*'Data 1day'!G354)/200</f>
        <v>1.4065628923108557</v>
      </c>
      <c r="L355" s="8">
        <f>24*60/PI()*0.0082*B355*(D355*SIN('Data 1day'!$E$2)*SIN(C355)+COS('Data 1day'!$E$2)*COS(C355)*SIN(D355))</f>
        <v>-0.86383400233388619</v>
      </c>
      <c r="M355" s="8">
        <f>(0.75+2/100000*'Data 1day'!$E$3)*L355</f>
        <v>-0.65685937537468697</v>
      </c>
      <c r="N355" s="8">
        <f>(0.25+0.5*(1-'Data 1day'!H354/8))*L355</f>
        <v>-0.43191700116694309</v>
      </c>
      <c r="O355" s="8">
        <f t="shared" si="32"/>
        <v>-0.33257609089854617</v>
      </c>
      <c r="P355" s="8">
        <f>4.903*(10^(-9))*(0.34-0.14*SQRT(K355))*(1.35*(N355/M355)-0.35)*(('Data 1day'!C354+273.16)^4+('Data 1day'!D354+273.16)^4)/2</f>
        <v>3.969486470462225</v>
      </c>
      <c r="Q355" s="8">
        <f t="shared" si="33"/>
        <v>-4.3020625613607715</v>
      </c>
    </row>
    <row r="356" spans="1:17" x14ac:dyDescent="0.3">
      <c r="A356" s="37">
        <v>43968</v>
      </c>
      <c r="B356" s="8">
        <f>1+0.033*COS(2*'Data 1day'!A355*PI()/365)</f>
        <v>0.97661531961727288</v>
      </c>
      <c r="C356" s="8">
        <f>0.409*SIN(((2*PI()*'Data 1day'!A355)/365)-1.39)</f>
        <v>0.33699543987118497</v>
      </c>
      <c r="D356" s="8">
        <f>ACOS(-TAN('Data 1day'!$E$2*PI()/180)*TAN(C356))</f>
        <v>1.6820994149933497</v>
      </c>
      <c r="E356" s="23">
        <f>('Data 1day'!C355+'Data 1day'!D355)/2</f>
        <v>30.5</v>
      </c>
      <c r="F356" s="8">
        <f t="shared" si="30"/>
        <v>0.24949527412829417</v>
      </c>
      <c r="G356" s="8">
        <f>'Data 1day'!E355*4.87/LN(67.8*'Data 1day'!$H$2-5.42)</f>
        <v>2.7783950104130644</v>
      </c>
      <c r="H356" s="8">
        <f>0.6108*EXP(17.27*'Data 1day'!C355/('Data 1day'!C355+237.3))</f>
        <v>6.6247576218785209</v>
      </c>
      <c r="I356" s="8">
        <f>0.6108*EXP(17.27*'Data 1day'!D355/('Data 1day'!D355+237.3))</f>
        <v>2.809437622397069</v>
      </c>
      <c r="J356" s="8">
        <f t="shared" si="31"/>
        <v>4.7170976221377945</v>
      </c>
      <c r="K356" s="8">
        <f>(I356*'Data 1day'!F355+H356*'Data 1day'!G355)/200</f>
        <v>1.5725956726700383</v>
      </c>
      <c r="L356" s="8">
        <f>24*60/PI()*0.0082*B356*(D356*SIN('Data 1day'!$E$2)*SIN(C356)+COS('Data 1day'!$E$2)*COS(C356)*SIN(D356))</f>
        <v>-0.8892024696370352</v>
      </c>
      <c r="M356" s="8">
        <f>(0.75+2/100000*'Data 1day'!$E$3)*L356</f>
        <v>-0.67614955791200149</v>
      </c>
      <c r="N356" s="8">
        <f>(0.25+0.5*(1-'Data 1day'!H355/8))*L356</f>
        <v>-0.27787577176157352</v>
      </c>
      <c r="O356" s="8">
        <f t="shared" si="32"/>
        <v>-0.21396434425641161</v>
      </c>
      <c r="P356" s="8">
        <f>4.903*(10^(-9))*(0.34-0.14*SQRT(K356))*(1.35*(N356/M356)-0.35)*(('Data 1day'!C355+273.16)^4+('Data 1day'!D355+273.16)^4)/2</f>
        <v>1.409090627356292</v>
      </c>
      <c r="Q356" s="8">
        <f t="shared" si="33"/>
        <v>-1.6230549716127036</v>
      </c>
    </row>
    <row r="357" spans="1:17" x14ac:dyDescent="0.3">
      <c r="A357" s="37">
        <v>43969</v>
      </c>
      <c r="B357" s="8">
        <f>1+0.033*COS(2*'Data 1day'!A356*PI()/365)</f>
        <v>0.9762179840647226</v>
      </c>
      <c r="C357" s="8">
        <f>0.409*SIN(((2*PI()*'Data 1day'!A356)/365)-1.39)</f>
        <v>0.34093496601403311</v>
      </c>
      <c r="D357" s="8">
        <f>ACOS(-TAN('Data 1day'!$E$2*PI()/180)*TAN(C357))</f>
        <v>1.6835124592855526</v>
      </c>
      <c r="E357" s="23">
        <f>('Data 1day'!C356+'Data 1day'!D356)/2</f>
        <v>30</v>
      </c>
      <c r="F357" s="8">
        <f t="shared" si="30"/>
        <v>0.24336253881311395</v>
      </c>
      <c r="G357" s="8">
        <f>'Data 1day'!E356*4.87/LN(67.8*'Data 1day'!$H$2-5.42)</f>
        <v>3.8897530145782908</v>
      </c>
      <c r="H357" s="8">
        <f>0.6108*EXP(17.27*'Data 1day'!C356/('Data 1day'!C356+237.3))</f>
        <v>6.991469290024015</v>
      </c>
      <c r="I357" s="8">
        <f>0.6108*EXP(17.27*'Data 1day'!D356/('Data 1day'!D356+237.3))</f>
        <v>2.4870053972720654</v>
      </c>
      <c r="J357" s="8">
        <f t="shared" si="31"/>
        <v>4.7392373436480399</v>
      </c>
      <c r="K357" s="8">
        <f>(I357*'Data 1day'!F356+H357*'Data 1day'!G356)/200</f>
        <v>1.4902931871115408</v>
      </c>
      <c r="L357" s="8">
        <f>24*60/PI()*0.0082*B357*(D357*SIN('Data 1day'!$E$2)*SIN(C357)+COS('Data 1day'!$E$2)*COS(C357)*SIN(D357))</f>
        <v>-0.91395052154103928</v>
      </c>
      <c r="M357" s="8">
        <f>(0.75+2/100000*'Data 1day'!$E$3)*L357</f>
        <v>-0.69496797657980625</v>
      </c>
      <c r="N357" s="8">
        <f>(0.25+0.5*(1-'Data 1day'!H356/8))*L357</f>
        <v>-0.28560953798157479</v>
      </c>
      <c r="O357" s="8">
        <f t="shared" si="32"/>
        <v>-0.21991934424581258</v>
      </c>
      <c r="P357" s="8">
        <f>4.903*(10^(-9))*(0.34-0.14*SQRT(K357))*(1.35*(N357/M357)-0.35)*(('Data 1day'!C356+273.16)^4+('Data 1day'!D356+273.16)^4)/2</f>
        <v>1.4418032108996137</v>
      </c>
      <c r="Q357" s="8">
        <f t="shared" si="33"/>
        <v>-1.6617225551454262</v>
      </c>
    </row>
    <row r="358" spans="1:17" x14ac:dyDescent="0.3">
      <c r="A358" s="37">
        <v>43970</v>
      </c>
      <c r="B358" s="8">
        <f>1+0.033*COS(2*'Data 1day'!A357*PI()/365)</f>
        <v>0.97582769563675187</v>
      </c>
      <c r="C358" s="8">
        <f>0.409*SIN(((2*PI()*'Data 1day'!A357)/365)-1.39)</f>
        <v>0.34477346576847218</v>
      </c>
      <c r="D358" s="8">
        <f>ACOS(-TAN('Data 1day'!$E$2*PI()/180)*TAN(C358))</f>
        <v>1.6848932895776851</v>
      </c>
      <c r="E358" s="23">
        <f>('Data 1day'!C357+'Data 1day'!D357)/2</f>
        <v>32.5</v>
      </c>
      <c r="F358" s="8">
        <f t="shared" si="30"/>
        <v>0.27533796354894219</v>
      </c>
      <c r="G358" s="8">
        <f>'Data 1day'!E357*4.87/LN(67.8*'Data 1day'!$H$2-5.42)</f>
        <v>2.5005555093717584</v>
      </c>
      <c r="H358" s="8">
        <f>0.6108*EXP(17.27*'Data 1day'!C357/('Data 1day'!C357+237.3))</f>
        <v>7.3756135930620479</v>
      </c>
      <c r="I358" s="8">
        <f>0.6108*EXP(17.27*'Data 1day'!D357/('Data 1day'!D357+237.3))</f>
        <v>3.1677777175068473</v>
      </c>
      <c r="J358" s="8">
        <f t="shared" si="31"/>
        <v>5.2716956552844474</v>
      </c>
      <c r="K358" s="8">
        <f>(I358*'Data 1day'!F357+H358*'Data 1day'!G357)/200</f>
        <v>1.4290341501506605</v>
      </c>
      <c r="L358" s="8">
        <f>24*60/PI()*0.0082*B358*(D358*SIN('Data 1day'!$E$2)*SIN(C358)+COS('Data 1day'!$E$2)*COS(C358)*SIN(D358))</f>
        <v>-0.93806964838443618</v>
      </c>
      <c r="M358" s="8">
        <f>(0.75+2/100000*'Data 1day'!$E$3)*L358</f>
        <v>-0.71330816063152525</v>
      </c>
      <c r="N358" s="8">
        <f>(0.25+0.5*(1-'Data 1day'!H357/8))*L358</f>
        <v>-0.23451741209610905</v>
      </c>
      <c r="O358" s="8">
        <f t="shared" si="32"/>
        <v>-0.18057840731400396</v>
      </c>
      <c r="P358" s="8">
        <f>4.903*(10^(-9))*(0.34-0.14*SQRT(K358))*(1.35*(N358/M358)-0.35)*(('Data 1day'!C357+273.16)^4+('Data 1day'!D357+273.16)^4)/2</f>
        <v>0.69588732054040037</v>
      </c>
      <c r="Q358" s="8">
        <f t="shared" si="33"/>
        <v>-0.87646572785440435</v>
      </c>
    </row>
    <row r="359" spans="1:17" x14ac:dyDescent="0.3">
      <c r="A359" s="37">
        <v>43971</v>
      </c>
      <c r="B359" s="8">
        <f>1+0.033*COS(2*'Data 1day'!A358*PI()/365)</f>
        <v>0.97544456998424511</v>
      </c>
      <c r="C359" s="8">
        <f>0.409*SIN(((2*PI()*'Data 1day'!A358)/365)-1.39)</f>
        <v>0.34850980170418311</v>
      </c>
      <c r="D359" s="8">
        <f>ACOS(-TAN('Data 1day'!$E$2*PI()/180)*TAN(C359))</f>
        <v>1.6862412398298814</v>
      </c>
      <c r="E359" s="23">
        <f>('Data 1day'!C358+'Data 1day'!D358)/2</f>
        <v>32</v>
      </c>
      <c r="F359" s="8">
        <f t="shared" si="30"/>
        <v>0.26867623510832173</v>
      </c>
      <c r="G359" s="8">
        <f>'Data 1day'!E358*4.87/LN(67.8*'Data 1day'!$H$2-5.42)</f>
        <v>5.0011110187435168</v>
      </c>
      <c r="H359" s="8">
        <f>0.6108*EXP(17.27*'Data 1day'!C358/('Data 1day'!C358+237.3))</f>
        <v>6.991469290024015</v>
      </c>
      <c r="I359" s="8">
        <f>0.6108*EXP(17.27*'Data 1day'!D358/('Data 1day'!D358+237.3))</f>
        <v>3.1677777175068473</v>
      </c>
      <c r="J359" s="8">
        <f t="shared" si="31"/>
        <v>5.0796235037654309</v>
      </c>
      <c r="K359" s="8">
        <f>(I359*'Data 1day'!F358+H359*'Data 1day'!G358)/200</f>
        <v>1.1235173515907744</v>
      </c>
      <c r="L359" s="8">
        <f>24*60/PI()*0.0082*B359*(D359*SIN('Data 1day'!$E$2)*SIN(C359)+COS('Data 1day'!$E$2)*COS(C359)*SIN(D359))</f>
        <v>-0.96155158622857406</v>
      </c>
      <c r="M359" s="8">
        <f>(0.75+2/100000*'Data 1day'!$E$3)*L359</f>
        <v>-0.73116382616820763</v>
      </c>
      <c r="N359" s="8">
        <f>(0.25+0.5*(1-'Data 1day'!H358/8))*L359</f>
        <v>-0.24038789655714352</v>
      </c>
      <c r="O359" s="8">
        <f t="shared" si="32"/>
        <v>-0.18509868034900051</v>
      </c>
      <c r="P359" s="8">
        <f>4.903*(10^(-9))*(0.34-0.14*SQRT(K359))*(1.35*(N359/M359)-0.35)*(('Data 1day'!C358+273.16)^4+('Data 1day'!D358+273.16)^4)/2</f>
        <v>0.76694109723951331</v>
      </c>
      <c r="Q359" s="8">
        <f t="shared" si="33"/>
        <v>-0.95203977758851388</v>
      </c>
    </row>
    <row r="360" spans="1:17" x14ac:dyDescent="0.3">
      <c r="A360" s="37">
        <v>43972</v>
      </c>
      <c r="B360" s="8">
        <f>1+0.033*COS(2*'Data 1day'!A359*PI()/365)</f>
        <v>0.97506872063560157</v>
      </c>
      <c r="C360" s="8">
        <f>0.409*SIN(((2*PI()*'Data 1day'!A359)/365)-1.39)</f>
        <v>0.35214286666419159</v>
      </c>
      <c r="D360" s="8">
        <f>ACOS(-TAN('Data 1day'!$E$2*PI()/180)*TAN(C360))</f>
        <v>1.6875556499244886</v>
      </c>
      <c r="E360" s="23">
        <f>('Data 1day'!C359+'Data 1day'!D359)/2</f>
        <v>33</v>
      </c>
      <c r="F360" s="8">
        <f t="shared" si="30"/>
        <v>0.28213736653847254</v>
      </c>
      <c r="G360" s="8">
        <f>'Data 1day'!E359*4.87/LN(67.8*'Data 1day'!$H$2-5.42)</f>
        <v>5.5567900208261287</v>
      </c>
      <c r="H360" s="8">
        <f>0.6108*EXP(17.27*'Data 1day'!C359/('Data 1day'!C359+237.3))</f>
        <v>7.7778742566753829</v>
      </c>
      <c r="I360" s="8">
        <f>0.6108*EXP(17.27*'Data 1day'!D359/('Data 1day'!D359+237.3))</f>
        <v>3.1677777175068473</v>
      </c>
      <c r="J360" s="8">
        <f t="shared" si="31"/>
        <v>5.4728259870911149</v>
      </c>
      <c r="K360" s="8">
        <f>(I360*'Data 1day'!F359+H360*'Data 1day'!G359)/200</f>
        <v>1.0527113331392897</v>
      </c>
      <c r="L360" s="8">
        <f>24*60/PI()*0.0082*B360*(D360*SIN('Data 1day'!$E$2)*SIN(C360)+COS('Data 1day'!$E$2)*COS(C360)*SIN(D360))</f>
        <v>-0.98438831806951266</v>
      </c>
      <c r="M360" s="8">
        <f>(0.75+2/100000*'Data 1day'!$E$3)*L360</f>
        <v>-0.74852887706005744</v>
      </c>
      <c r="N360" s="8">
        <f>(0.25+0.5*(1-'Data 1day'!H359/8))*L360</f>
        <v>-0.24609707951737816</v>
      </c>
      <c r="O360" s="8">
        <f t="shared" si="32"/>
        <v>-0.18949475122838119</v>
      </c>
      <c r="P360" s="8">
        <f>4.903*(10^(-9))*(0.34-0.14*SQRT(K360))*(1.35*(N360/M360)-0.35)*(('Data 1day'!C359+273.16)^4+('Data 1day'!D359+273.16)^4)/2</f>
        <v>0.79706154578546928</v>
      </c>
      <c r="Q360" s="8">
        <f t="shared" si="33"/>
        <v>-0.9865562970138505</v>
      </c>
    </row>
    <row r="361" spans="1:17" x14ac:dyDescent="0.3">
      <c r="A361" s="37">
        <v>43973</v>
      </c>
      <c r="B361" s="8">
        <f>1+0.033*COS(2*'Data 1day'!A360*PI()/365)</f>
        <v>0.97470025896309476</v>
      </c>
      <c r="C361" s="8">
        <f>0.409*SIN(((2*PI()*'Data 1day'!A360)/365)-1.39)</f>
        <v>0.35567158409294203</v>
      </c>
      <c r="D361" s="8">
        <f>ACOS(-TAN('Data 1day'!$E$2*PI()/180)*TAN(C361))</f>
        <v>1.6888358665831031</v>
      </c>
      <c r="E361" s="23">
        <f>('Data 1day'!C360+'Data 1day'!D360)/2</f>
        <v>33.5</v>
      </c>
      <c r="F361" s="8">
        <f t="shared" si="30"/>
        <v>0.28907666190217957</v>
      </c>
      <c r="G361" s="8">
        <f>'Data 1day'!E360*4.87/LN(67.8*'Data 1day'!$H$2-5.42)</f>
        <v>5.0011110187435168</v>
      </c>
      <c r="H361" s="8">
        <f>0.6108*EXP(17.27*'Data 1day'!C360/('Data 1day'!C360+237.3))</f>
        <v>8.1989555611411973</v>
      </c>
      <c r="I361" s="8">
        <f>0.6108*EXP(17.27*'Data 1day'!D360/('Data 1day'!D360+237.3))</f>
        <v>3.1677777175068473</v>
      </c>
      <c r="J361" s="8">
        <f t="shared" si="31"/>
        <v>5.6833666393240225</v>
      </c>
      <c r="K361" s="8">
        <f>(I361*'Data 1day'!F360+H361*'Data 1day'!G360)/200</f>
        <v>0.6288971056087983</v>
      </c>
      <c r="L361" s="8">
        <f>24*60/PI()*0.0082*B361*(D361*SIN('Data 1day'!$E$2)*SIN(C361)+COS('Data 1day'!$E$2)*COS(C361)*SIN(D361))</f>
        <v>-1.0065720749573617</v>
      </c>
      <c r="M361" s="8">
        <f>(0.75+2/100000*'Data 1day'!$E$3)*L361</f>
        <v>-0.76539740579757776</v>
      </c>
      <c r="N361" s="8">
        <f>(0.25+0.5*(1-'Data 1day'!H360/8))*L361</f>
        <v>-0.25164301873934042</v>
      </c>
      <c r="O361" s="8">
        <f t="shared" si="32"/>
        <v>-0.19376512442929214</v>
      </c>
      <c r="P361" s="8">
        <f>4.903*(10^(-9))*(0.34-0.14*SQRT(K361))*(1.35*(N361/M361)-0.35)*(('Data 1day'!C360+273.16)^4+('Data 1day'!D360+273.16)^4)/2</f>
        <v>0.93603110585977478</v>
      </c>
      <c r="Q361" s="8">
        <f t="shared" si="33"/>
        <v>-1.1297962302890669</v>
      </c>
    </row>
    <row r="362" spans="1:17" x14ac:dyDescent="0.3">
      <c r="A362" s="37">
        <v>43974</v>
      </c>
      <c r="B362" s="8">
        <f>1+0.033*COS(2*'Data 1day'!A361*PI()/365)</f>
        <v>0.97433929414987031</v>
      </c>
      <c r="C362" s="8">
        <f>0.409*SIN(((2*PI()*'Data 1day'!A361)/365)-1.39)</f>
        <v>0.35909490835530428</v>
      </c>
      <c r="D362" s="8">
        <f>ACOS(-TAN('Data 1day'!$E$2*PI()/180)*TAN(C362))</f>
        <v>1.6900812443002386</v>
      </c>
      <c r="E362" s="23">
        <f>('Data 1day'!C361+'Data 1day'!D361)/2</f>
        <v>33.5</v>
      </c>
      <c r="F362" s="8">
        <f t="shared" si="30"/>
        <v>0.28907666190217957</v>
      </c>
      <c r="G362" s="8">
        <f>'Data 1day'!E361*4.87/LN(67.8*'Data 1day'!$H$2-5.42)</f>
        <v>4.445432016660904</v>
      </c>
      <c r="H362" s="8">
        <f>0.6108*EXP(17.27*'Data 1day'!C361/('Data 1day'!C361+237.3))</f>
        <v>8.1989555611411973</v>
      </c>
      <c r="I362" s="8">
        <f>0.6108*EXP(17.27*'Data 1day'!D361/('Data 1day'!D361+237.3))</f>
        <v>3.1677777175068473</v>
      </c>
      <c r="J362" s="8">
        <f t="shared" si="31"/>
        <v>5.6833666393240225</v>
      </c>
      <c r="K362" s="8">
        <f>(I362*'Data 1day'!F361+H362*'Data 1day'!G361)/200</f>
        <v>0.49939088423478367</v>
      </c>
      <c r="L362" s="8">
        <f>24*60/PI()*0.0082*B362*(D362*SIN('Data 1day'!$E$2)*SIN(C362)+COS('Data 1day'!$E$2)*COS(C362)*SIN(D362))</f>
        <v>-1.0280953370296482</v>
      </c>
      <c r="M362" s="8">
        <f>(0.75+2/100000*'Data 1day'!$E$3)*L362</f>
        <v>-0.78176369427734438</v>
      </c>
      <c r="N362" s="8">
        <f>(0.25+0.5*(1-'Data 1day'!H361/8))*L362</f>
        <v>-0.57830362707917704</v>
      </c>
      <c r="O362" s="8">
        <f t="shared" si="32"/>
        <v>-0.44529379285096632</v>
      </c>
      <c r="P362" s="8">
        <f>4.903*(10^(-9))*(0.34-0.14*SQRT(K362))*(1.35*(N362/M362)-0.35)*(('Data 1day'!C361+273.16)^4+('Data 1day'!D361+273.16)^4)/2</f>
        <v>6.8113728381249476</v>
      </c>
      <c r="Q362" s="8">
        <f t="shared" si="33"/>
        <v>-7.2566666309759142</v>
      </c>
    </row>
    <row r="363" spans="1:17" x14ac:dyDescent="0.3">
      <c r="A363" s="37">
        <v>43975</v>
      </c>
      <c r="B363" s="8">
        <f>1+0.033*COS(2*'Data 1day'!A362*PI()/365)</f>
        <v>0.97398593315759263</v>
      </c>
      <c r="C363" s="8">
        <f>0.409*SIN(((2*PI()*'Data 1day'!A362)/365)-1.39)</f>
        <v>0.36241182504641795</v>
      </c>
      <c r="D363" s="8">
        <f>ACOS(-TAN('Data 1day'!$E$2*PI()/180)*TAN(C363))</f>
        <v>1.6912911462911948</v>
      </c>
      <c r="E363" s="23">
        <f>('Data 1day'!C362+'Data 1day'!D362)/2</f>
        <v>29</v>
      </c>
      <c r="F363" s="8">
        <f t="shared" si="30"/>
        <v>0.23147581029180006</v>
      </c>
      <c r="G363" s="8">
        <f>'Data 1day'!E362*4.87/LN(67.8*'Data 1day'!$H$2-5.42)</f>
        <v>3.8897530145782908</v>
      </c>
      <c r="H363" s="8">
        <f>0.6108*EXP(17.27*'Data 1day'!C362/('Data 1day'!C362+237.3))</f>
        <v>8.1989555611411973</v>
      </c>
      <c r="I363" s="8">
        <f>0.6108*EXP(17.27*'Data 1day'!D362/('Data 1day'!D362+237.3))</f>
        <v>1.8182866804855506</v>
      </c>
      <c r="J363" s="8">
        <f t="shared" si="31"/>
        <v>5.0086211208133742</v>
      </c>
      <c r="K363" s="8">
        <f>(I363*'Data 1day'!F362+H363*'Data 1day'!G362)/200</f>
        <v>0.42333494567635827</v>
      </c>
      <c r="L363" s="8">
        <f>24*60/PI()*0.0082*B363*(D363*SIN('Data 1day'!$E$2)*SIN(C363)+COS('Data 1day'!$E$2)*COS(C363)*SIN(D363))</f>
        <v>-1.0489508344649114</v>
      </c>
      <c r="M363" s="8">
        <f>(0.75+2/100000*'Data 1day'!$E$3)*L363</f>
        <v>-0.79762221452711868</v>
      </c>
      <c r="N363" s="8">
        <f>(0.25+0.5*(1-'Data 1day'!H362/8))*L363</f>
        <v>-0.72115369869462664</v>
      </c>
      <c r="O363" s="8">
        <f t="shared" si="32"/>
        <v>-0.55528834799486249</v>
      </c>
      <c r="P363" s="8">
        <f>4.903*(10^(-9))*(0.34-0.14*SQRT(K363))*(1.35*(N363/M363)-0.35)*(('Data 1day'!C362+273.16)^4+('Data 1day'!D362+273.16)^4)/2</f>
        <v>8.9548149717285597</v>
      </c>
      <c r="Q363" s="8">
        <f t="shared" si="33"/>
        <v>-9.5101033197234219</v>
      </c>
    </row>
    <row r="364" spans="1:17" x14ac:dyDescent="0.3">
      <c r="A364" s="37">
        <v>43976</v>
      </c>
      <c r="B364" s="8">
        <f>1+0.033*COS(2*'Data 1day'!A363*PI()/365)</f>
        <v>0.97364028069474995</v>
      </c>
      <c r="C364" s="8">
        <f>0.409*SIN(((2*PI()*'Data 1day'!A363)/365)-1.39)</f>
        <v>0.36562135129228263</v>
      </c>
      <c r="D364" s="8">
        <f>ACOS(-TAN('Data 1day'!$E$2*PI()/180)*TAN(C364))</f>
        <v>1.6924649454515563</v>
      </c>
      <c r="E364" s="23">
        <f>('Data 1day'!C363+'Data 1day'!D363)/2</f>
        <v>34</v>
      </c>
      <c r="F364" s="8">
        <f t="shared" si="30"/>
        <v>0.29615809125881837</v>
      </c>
      <c r="G364" s="8">
        <f>'Data 1day'!E363*4.87/LN(67.8*'Data 1day'!$H$2-5.42)</f>
        <v>4.1675925156195976</v>
      </c>
      <c r="H364" s="8">
        <f>0.6108*EXP(17.27*'Data 1day'!C363/('Data 1day'!C363+237.3))</f>
        <v>8.1989555611411973</v>
      </c>
      <c r="I364" s="8">
        <f>0.6108*EXP(17.27*'Data 1day'!D363/('Data 1day'!D363+237.3))</f>
        <v>3.3614398286025637</v>
      </c>
      <c r="J364" s="8">
        <f t="shared" si="31"/>
        <v>5.7801976948718803</v>
      </c>
      <c r="K364" s="8">
        <f>(I364*'Data 1day'!F363+H364*'Data 1day'!G363)/200</f>
        <v>1.1347037813102632</v>
      </c>
      <c r="L364" s="8">
        <f>24*60/PI()*0.0082*B364*(D364*SIN('Data 1day'!$E$2)*SIN(C364)+COS('Data 1day'!$E$2)*COS(C364)*SIN(D364))</f>
        <v>-1.0691315483622832</v>
      </c>
      <c r="M364" s="8">
        <f>(0.75+2/100000*'Data 1day'!$E$3)*L364</f>
        <v>-0.81296762937468015</v>
      </c>
      <c r="N364" s="8">
        <f>(0.25+0.5*(1-'Data 1day'!H363/8))*L364</f>
        <v>-0.80184866127171239</v>
      </c>
      <c r="O364" s="8">
        <f t="shared" si="32"/>
        <v>-0.61742346917921853</v>
      </c>
      <c r="P364" s="8">
        <f>4.903*(10^(-9))*(0.34-0.14*SQRT(K364))*(1.35*(N364/M364)-0.35)*(('Data 1day'!C363+273.16)^4+('Data 1day'!D363+273.16)^4)/2</f>
        <v>8.2096631039106374</v>
      </c>
      <c r="Q364" s="8">
        <f t="shared" si="33"/>
        <v>-8.827086573089856</v>
      </c>
    </row>
    <row r="365" spans="1:17" x14ac:dyDescent="0.3">
      <c r="A365" s="37">
        <v>43977</v>
      </c>
      <c r="B365" s="8">
        <f>1+0.033*COS(2*'Data 1day'!A364*PI()/365)</f>
        <v>0.97330243918562676</v>
      </c>
      <c r="C365" s="8">
        <f>0.409*SIN(((2*PI()*'Data 1day'!A364)/365)-1.39)</f>
        <v>0.3687225360410043</v>
      </c>
      <c r="D365" s="8">
        <f>ACOS(-TAN('Data 1day'!$E$2*PI()/180)*TAN(C365))</f>
        <v>1.6936020253256288</v>
      </c>
      <c r="E365" s="23">
        <f>('Data 1day'!C364+'Data 1day'!D364)/2</f>
        <v>34.5</v>
      </c>
      <c r="F365" s="8">
        <f t="shared" si="30"/>
        <v>0.30338392009421339</v>
      </c>
      <c r="G365" s="8">
        <f>'Data 1day'!E364*4.87/LN(67.8*'Data 1day'!$H$2-5.42)</f>
        <v>3.8897530145782908</v>
      </c>
      <c r="H365" s="8">
        <f>0.6108*EXP(17.27*'Data 1day'!C364/('Data 1day'!C364+237.3))</f>
        <v>8.1989555611411973</v>
      </c>
      <c r="I365" s="8">
        <f>0.6108*EXP(17.27*'Data 1day'!D364/('Data 1day'!D364+237.3))</f>
        <v>3.5653401758108458</v>
      </c>
      <c r="J365" s="8">
        <f t="shared" si="31"/>
        <v>5.8821478684760216</v>
      </c>
      <c r="K365" s="8">
        <f>(I365*'Data 1day'!F364+H365*'Data 1day'!G364)/200</f>
        <v>1.3101630013687049</v>
      </c>
      <c r="L365" s="8">
        <f>24*60/PI()*0.0082*B365*(D365*SIN('Data 1day'!$E$2)*SIN(C365)+COS('Data 1day'!$E$2)*COS(C365)*SIN(D365))</f>
        <v>-1.0886307115524132</v>
      </c>
      <c r="M365" s="8">
        <f>(0.75+2/100000*'Data 1day'!$E$3)*L365</f>
        <v>-0.82779479306445491</v>
      </c>
      <c r="N365" s="8">
        <f>(0.25+0.5*(1-'Data 1day'!H364/8))*L365</f>
        <v>-0.74843361419228405</v>
      </c>
      <c r="O365" s="8">
        <f t="shared" si="32"/>
        <v>-0.57629388292805872</v>
      </c>
      <c r="P365" s="8">
        <f>4.903*(10^(-9))*(0.34-0.14*SQRT(K365))*(1.35*(N365/M365)-0.35)*(('Data 1day'!C364+273.16)^4+('Data 1day'!D364+273.16)^4)/2</f>
        <v>6.8987980600694296</v>
      </c>
      <c r="Q365" s="8">
        <f t="shared" si="33"/>
        <v>-7.475091942997488</v>
      </c>
    </row>
    <row r="366" spans="1:17" x14ac:dyDescent="0.3">
      <c r="A366" s="37">
        <v>43978</v>
      </c>
      <c r="B366" s="8">
        <f>1+0.033*COS(2*'Data 1day'!A365*PI()/365)</f>
        <v>0.97297250873995333</v>
      </c>
      <c r="C366" s="8">
        <f>0.409*SIN(((2*PI()*'Data 1day'!A365)/365)-1.39)</f>
        <v>0.37171446034461308</v>
      </c>
      <c r="D366" s="8">
        <f>ACOS(-TAN('Data 1day'!$E$2*PI()/180)*TAN(C366))</f>
        <v>1.694701781080993</v>
      </c>
      <c r="E366" s="23">
        <f>('Data 1day'!C365+'Data 1day'!D365)/2</f>
        <v>33</v>
      </c>
      <c r="F366" s="8">
        <f t="shared" si="30"/>
        <v>0.28213736653847254</v>
      </c>
      <c r="G366" s="8">
        <f>'Data 1day'!E365*4.87/LN(67.8*'Data 1day'!$H$2-5.42)</f>
        <v>3.334074012495678</v>
      </c>
      <c r="H366" s="8">
        <f>0.6108*EXP(17.27*'Data 1day'!C365/('Data 1day'!C365+237.3))</f>
        <v>7.3756135930620479</v>
      </c>
      <c r="I366" s="8">
        <f>0.6108*EXP(17.27*'Data 1day'!D365/('Data 1day'!D365+237.3))</f>
        <v>3.3614398286025637</v>
      </c>
      <c r="J366" s="8">
        <f t="shared" si="31"/>
        <v>5.368526710832306</v>
      </c>
      <c r="K366" s="8">
        <f>(I366*'Data 1day'!F365+H366*'Data 1day'!G365)/200</f>
        <v>1.5204835289226484</v>
      </c>
      <c r="L366" s="8">
        <f>24*60/PI()*0.0082*B366*(D366*SIN('Data 1day'!$E$2)*SIN(C366)+COS('Data 1day'!$E$2)*COS(C366)*SIN(D366))</f>
        <v>-1.1074418093446166</v>
      </c>
      <c r="M366" s="8">
        <f>(0.75+2/100000*'Data 1day'!$E$3)*L366</f>
        <v>-0.84209875182564642</v>
      </c>
      <c r="N366" s="8">
        <f>(0.25+0.5*(1-'Data 1day'!H365/8))*L366</f>
        <v>-0.55372090467230828</v>
      </c>
      <c r="O366" s="8">
        <f t="shared" si="32"/>
        <v>-0.42636509659767741</v>
      </c>
      <c r="P366" s="8">
        <f>4.903*(10^(-9))*(0.34-0.14*SQRT(K366))*(1.35*(N366/M366)-0.35)*(('Data 1day'!C365+273.16)^4+('Data 1day'!D365+273.16)^4)/2</f>
        <v>3.8888687153778378</v>
      </c>
      <c r="Q366" s="8">
        <f t="shared" si="33"/>
        <v>-4.3152338119755154</v>
      </c>
    </row>
    <row r="367" spans="1:17" x14ac:dyDescent="0.3">
      <c r="A367" s="37">
        <v>43979</v>
      </c>
      <c r="B367" s="8">
        <f>1+0.033*COS(2*'Data 1day'!A366*PI()/365)</f>
        <v>0.97265058712324137</v>
      </c>
      <c r="C367" s="8">
        <f>0.409*SIN(((2*PI()*'Data 1day'!A366)/365)-1.39)</f>
        <v>0.37459623763136657</v>
      </c>
      <c r="D367" s="8">
        <f>ACOS(-TAN('Data 1day'!$E$2*PI()/180)*TAN(C367))</f>
        <v>1.6957636204862647</v>
      </c>
      <c r="E367" s="23">
        <f>('Data 1day'!C366+'Data 1day'!D366)/2</f>
        <v>33</v>
      </c>
      <c r="F367" s="8">
        <f t="shared" si="30"/>
        <v>0.28213736653847254</v>
      </c>
      <c r="G367" s="8">
        <f>'Data 1day'!E366*4.87/LN(67.8*'Data 1day'!$H$2-5.42)</f>
        <v>3.6119135135369844</v>
      </c>
      <c r="H367" s="8">
        <f>0.6108*EXP(17.27*'Data 1day'!C366/('Data 1day'!C366+237.3))</f>
        <v>7.3756135930620479</v>
      </c>
      <c r="I367" s="8">
        <f>0.6108*EXP(17.27*'Data 1day'!D366/('Data 1day'!D366+237.3))</f>
        <v>3.3614398286025637</v>
      </c>
      <c r="J367" s="8">
        <f t="shared" si="31"/>
        <v>5.368526710832306</v>
      </c>
      <c r="K367" s="8">
        <f>(I367*'Data 1day'!F366+H367*'Data 1day'!G366)/200</f>
        <v>1.7455044571403839</v>
      </c>
      <c r="L367" s="8">
        <f>24*60/PI()*0.0082*B367*(D367*SIN('Data 1day'!$E$2)*SIN(C367)+COS('Data 1day'!$E$2)*COS(C367)*SIN(D367))</f>
        <v>-1.1255585802146906</v>
      </c>
      <c r="M367" s="8">
        <f>(0.75+2/100000*'Data 1day'!$E$3)*L367</f>
        <v>-0.85587474439525069</v>
      </c>
      <c r="N367" s="8">
        <f>(0.25+0.5*(1-'Data 1day'!H366/8))*L367</f>
        <v>-0.56277929010734529</v>
      </c>
      <c r="O367" s="8">
        <f t="shared" si="32"/>
        <v>-0.43334005338265585</v>
      </c>
      <c r="P367" s="8">
        <f>4.903*(10^(-9))*(0.34-0.14*SQRT(K367))*(1.35*(N367/M367)-0.35)*(('Data 1day'!C366+273.16)^4+('Data 1day'!D366+273.16)^4)/2</f>
        <v>3.6022957684936951</v>
      </c>
      <c r="Q367" s="8">
        <f t="shared" si="33"/>
        <v>-4.0356358218763511</v>
      </c>
    </row>
    <row r="368" spans="1:17" x14ac:dyDescent="0.3">
      <c r="A368" s="37">
        <v>43980</v>
      </c>
      <c r="B368" s="8">
        <f>1+0.033*COS(2*'Data 1day'!A367*PI()/365)</f>
        <v>0.97233676972781347</v>
      </c>
      <c r="C368" s="8">
        <f>0.409*SIN(((2*PI()*'Data 1day'!A367)/365)-1.39)</f>
        <v>0.37736701396846101</v>
      </c>
      <c r="D368" s="8">
        <f>ACOS(-TAN('Data 1day'!$E$2*PI()/180)*TAN(C368))</f>
        <v>1.6967869648890312</v>
      </c>
      <c r="E368" s="23">
        <f>('Data 1day'!C367+'Data 1day'!D367)/2</f>
        <v>35</v>
      </c>
      <c r="F368" s="8">
        <f t="shared" si="30"/>
        <v>0.31075643783282036</v>
      </c>
      <c r="G368" s="8">
        <f>'Data 1day'!E367*4.87/LN(67.8*'Data 1day'!$H$2-5.42)</f>
        <v>3.6119135135369844</v>
      </c>
      <c r="H368" s="8">
        <f>0.6108*EXP(17.27*'Data 1day'!C367/('Data 1day'!C367+237.3))</f>
        <v>8.1989555611411973</v>
      </c>
      <c r="I368" s="8">
        <f>0.6108*EXP(17.27*'Data 1day'!D367/('Data 1day'!D367+237.3))</f>
        <v>3.7799303639952631</v>
      </c>
      <c r="J368" s="8">
        <f t="shared" si="31"/>
        <v>5.9894429625682299</v>
      </c>
      <c r="K368" s="8">
        <f>(I368*'Data 1day'!F367+H368*'Data 1day'!G367)/200</f>
        <v>1.6104854583873718</v>
      </c>
      <c r="L368" s="8">
        <f>24*60/PI()*0.0082*B368*(D368*SIN('Data 1day'!$E$2)*SIN(C368)+COS('Data 1day'!$E$2)*COS(C368)*SIN(D368))</f>
        <v>-1.1429750164374</v>
      </c>
      <c r="M368" s="8">
        <f>(0.75+2/100000*'Data 1day'!$E$3)*L368</f>
        <v>-0.86911820249899885</v>
      </c>
      <c r="N368" s="8">
        <f>(0.25+0.5*(1-'Data 1day'!H367/8))*L368</f>
        <v>-0.57148750821869998</v>
      </c>
      <c r="O368" s="8">
        <f t="shared" si="32"/>
        <v>-0.44004538132839899</v>
      </c>
      <c r="P368" s="8">
        <f>4.903*(10^(-9))*(0.34-0.14*SQRT(K368))*(1.35*(N368/M368)-0.35)*(('Data 1day'!C367+273.16)^4+('Data 1day'!D367+273.16)^4)/2</f>
        <v>3.8712323776971362</v>
      </c>
      <c r="Q368" s="8">
        <f t="shared" si="33"/>
        <v>-4.3112777590255353</v>
      </c>
    </row>
    <row r="369" spans="1:17" x14ac:dyDescent="0.3">
      <c r="A369" s="37">
        <v>43981</v>
      </c>
      <c r="B369" s="8">
        <f>1+0.033*COS(2*'Data 1day'!A368*PI()/365)</f>
        <v>0.97203114954453662</v>
      </c>
      <c r="C369" s="8">
        <f>0.409*SIN(((2*PI()*'Data 1day'!A368)/365)-1.39)</f>
        <v>0.38002596831506935</v>
      </c>
      <c r="D369" s="8">
        <f>ACOS(-TAN('Data 1day'!$E$2*PI()/180)*TAN(C369))</f>
        <v>1.6977712501908704</v>
      </c>
      <c r="E369" s="23">
        <f>('Data 1day'!C368+'Data 1day'!D368)/2</f>
        <v>36</v>
      </c>
      <c r="F369" s="8">
        <f t="shared" si="30"/>
        <v>0.32595081782575125</v>
      </c>
      <c r="G369" s="8">
        <f>'Data 1day'!E368*4.87/LN(67.8*'Data 1day'!$H$2-5.42)</f>
        <v>3.6119135135369844</v>
      </c>
      <c r="H369" s="8">
        <f>0.6108*EXP(17.27*'Data 1day'!C368/('Data 1day'!C368+237.3))</f>
        <v>9.1005023571626538</v>
      </c>
      <c r="I369" s="8">
        <f>0.6108*EXP(17.27*'Data 1day'!D368/('Data 1day'!D368+237.3))</f>
        <v>3.7799303639952631</v>
      </c>
      <c r="J369" s="8">
        <f t="shared" si="31"/>
        <v>6.4402163605789582</v>
      </c>
      <c r="K369" s="8">
        <f>(I369*'Data 1day'!F368+H369*'Data 1day'!G368)/200</f>
        <v>1.1508189996690013</v>
      </c>
      <c r="L369" s="8">
        <f>24*60/PI()*0.0082*B369*(D369*SIN('Data 1day'!$E$2)*SIN(C369)+COS('Data 1day'!$E$2)*COS(C369)*SIN(D369))</f>
        <v>-1.1596853646671528</v>
      </c>
      <c r="M369" s="8">
        <f>(0.75+2/100000*'Data 1day'!$E$3)*L369</f>
        <v>-0.88182475129290294</v>
      </c>
      <c r="N369" s="8">
        <f>(0.25+0.5*(1-'Data 1day'!H368/8))*L369</f>
        <v>-0.79728368820866757</v>
      </c>
      <c r="O369" s="8">
        <f t="shared" si="32"/>
        <v>-0.61390843992067401</v>
      </c>
      <c r="P369" s="8">
        <f>4.903*(10^(-9))*(0.34-0.14*SQRT(K369))*(1.35*(N369/M369)-0.35)*(('Data 1day'!C368+273.16)^4+('Data 1day'!D368+273.16)^4)/2</f>
        <v>7.4313757712193302</v>
      </c>
      <c r="Q369" s="8">
        <f t="shared" si="33"/>
        <v>-8.0452842111400038</v>
      </c>
    </row>
    <row r="370" spans="1:17" x14ac:dyDescent="0.3">
      <c r="A370" s="37">
        <v>43982</v>
      </c>
      <c r="B370" s="8">
        <f>1+0.033*COS(2*'Data 1day'!A369*PI()/365)</f>
        <v>0.97173381713526685</v>
      </c>
      <c r="C370" s="8">
        <f>0.409*SIN(((2*PI()*'Data 1day'!A369)/365)-1.39)</f>
        <v>0.38257231276563386</v>
      </c>
      <c r="D370" s="8">
        <f>ACOS(-TAN('Data 1day'!$E$2*PI()/180)*TAN(C370))</f>
        <v>1.6987159278162698</v>
      </c>
      <c r="E370" s="23">
        <f>('Data 1day'!C369+'Data 1day'!D369)/2</f>
        <v>36</v>
      </c>
      <c r="F370" s="8">
        <f t="shared" si="30"/>
        <v>0.32595081782575125</v>
      </c>
      <c r="G370" s="8">
        <f>'Data 1day'!E369*4.87/LN(67.8*'Data 1day'!$H$2-5.42)</f>
        <v>3.334074012495678</v>
      </c>
      <c r="H370" s="8">
        <f>0.6108*EXP(17.27*'Data 1day'!C369/('Data 1day'!C369+237.3))</f>
        <v>8.6395827361885367</v>
      </c>
      <c r="I370" s="8">
        <f>0.6108*EXP(17.27*'Data 1day'!D369/('Data 1day'!D369+237.3))</f>
        <v>4.0056776000859209</v>
      </c>
      <c r="J370" s="8">
        <f t="shared" si="31"/>
        <v>6.3226301681372288</v>
      </c>
      <c r="K370" s="8">
        <f>(I370*'Data 1day'!F369+H370*'Data 1day'!G369)/200</f>
        <v>1.3890190612300355</v>
      </c>
      <c r="L370" s="8">
        <f>24*60/PI()*0.0082*B370*(D370*SIN('Data 1day'!$E$2)*SIN(C370)+COS('Data 1day'!$E$2)*COS(C370)*SIN(D370))</f>
        <v>-1.1756841264699822</v>
      </c>
      <c r="M370" s="8">
        <f>(0.75+2/100000*'Data 1day'!$E$3)*L370</f>
        <v>-0.89399020976777444</v>
      </c>
      <c r="N370" s="8">
        <f>(0.25+0.5*(1-'Data 1day'!H369/8))*L370</f>
        <v>-0.66132232113936495</v>
      </c>
      <c r="O370" s="8">
        <f t="shared" si="32"/>
        <v>-0.50921818727731105</v>
      </c>
      <c r="P370" s="8">
        <f>4.903*(10^(-9))*(0.34-0.14*SQRT(K370))*(1.35*(N370/M370)-0.35)*(('Data 1day'!C369+273.16)^4+('Data 1day'!D369+273.16)^4)/2</f>
        <v>5.1001218649125342</v>
      </c>
      <c r="Q370" s="8">
        <f t="shared" si="33"/>
        <v>-5.6093400521898449</v>
      </c>
    </row>
    <row r="371" spans="1:17" x14ac:dyDescent="0.3">
      <c r="B371" s="16"/>
      <c r="C371" s="16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3">
      <c r="B372" s="16"/>
      <c r="C372" s="16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3">
      <c r="B373" s="16"/>
      <c r="C373" s="16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3">
      <c r="B374" s="16"/>
      <c r="C374" s="16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3">
      <c r="B375" s="16"/>
      <c r="C375" s="16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3">
      <c r="B376" s="16"/>
      <c r="C376" s="16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3">
      <c r="B377" s="16"/>
      <c r="C377" s="16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3">
      <c r="B378" s="16"/>
      <c r="C378" s="16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3">
      <c r="B379" s="16"/>
      <c r="C379" s="16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3">
      <c r="B380" s="16"/>
      <c r="C380" s="16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3">
      <c r="B381" s="16"/>
      <c r="C381" s="16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3">
      <c r="B382" s="16"/>
      <c r="C382" s="16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3">
      <c r="B383" s="16"/>
      <c r="C383" s="16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3">
      <c r="B384" s="16"/>
      <c r="C384" s="16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29"/>
      <c r="C435" s="21"/>
      <c r="D435" s="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3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3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473"/>
  <sheetViews>
    <sheetView topLeftCell="B1" workbookViewId="0">
      <selection activeCell="A7" sqref="A7"/>
    </sheetView>
  </sheetViews>
  <sheetFormatPr defaultRowHeight="14.4" x14ac:dyDescent="0.3"/>
  <cols>
    <col min="2" max="2" width="10.33203125" bestFit="1" customWidth="1"/>
    <col min="6" max="6" width="12.88671875" customWidth="1"/>
  </cols>
  <sheetData>
    <row r="3" spans="2:6" x14ac:dyDescent="0.3">
      <c r="C3" s="62" t="s">
        <v>33</v>
      </c>
      <c r="D3" s="62"/>
      <c r="E3" s="62"/>
    </row>
    <row r="4" spans="2:6" ht="17.100000000000001" customHeight="1" x14ac:dyDescent="0.3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3">
      <c r="B5" s="7">
        <v>43617</v>
      </c>
      <c r="C5" s="8"/>
      <c r="D5" s="8"/>
      <c r="E5" s="8"/>
      <c r="F5" s="8"/>
    </row>
    <row r="6" spans="2:6" ht="17.100000000000001" customHeight="1" x14ac:dyDescent="0.3">
      <c r="B6" s="7">
        <v>43618</v>
      </c>
      <c r="C6" s="8">
        <f>0.408*'1day cloud to net rad'!F7*'1day cloud to net rad'!Q7</f>
        <v>-0.54921423517687207</v>
      </c>
      <c r="D6" s="8">
        <f>'1day cloud to net rad'!$I$3*900*'1day cloud to net rad'!G7*('1day cloud to net rad'!J7-'1day cloud to net rad'!K7)/('1day cloud to net rad'!E7+273)</f>
        <v>2.8314765314707047</v>
      </c>
      <c r="E6" s="8">
        <f>'1day cloud to net rad'!F7+'1day cloud to net rad'!$I$3*(1+0.34*'1day cloud to net rad'!G7)</f>
        <v>0.4414040196470459</v>
      </c>
      <c r="F6" s="8">
        <f t="shared" ref="F6:F67" si="0">(C6+D6)/E6</f>
        <v>5.1704610622231479</v>
      </c>
    </row>
    <row r="7" spans="2:6" ht="17.100000000000001" customHeight="1" x14ac:dyDescent="0.3">
      <c r="B7" s="7">
        <v>43619</v>
      </c>
      <c r="C7" s="8">
        <f>0.408*'1day cloud to net rad'!F8*'1day cloud to net rad'!Q8</f>
        <v>-0.25797402906337735</v>
      </c>
      <c r="D7" s="8">
        <f>'1day cloud to net rad'!$I$3*900*'1day cloud to net rad'!G8*('1day cloud to net rad'!J8-'1day cloud to net rad'!K8)/('1day cloud to net rad'!E8+273)</f>
        <v>2.0110667095149837</v>
      </c>
      <c r="E7" s="8">
        <f>'1day cloud to net rad'!F8+'1day cloud to net rad'!$I$3*(1+0.34*'1day cloud to net rad'!G8)</f>
        <v>0.39626205550549148</v>
      </c>
      <c r="F7" s="8">
        <f t="shared" si="0"/>
        <v>4.424074059312276</v>
      </c>
    </row>
    <row r="8" spans="2:6" ht="17.100000000000001" customHeight="1" x14ac:dyDescent="0.3">
      <c r="B8" s="7">
        <v>43620</v>
      </c>
      <c r="C8" s="8">
        <f>0.408*'1day cloud to net rad'!F9*'1day cloud to net rad'!Q9</f>
        <v>-0.55049789040840247</v>
      </c>
      <c r="D8" s="8">
        <f>'1day cloud to net rad'!$I$3*900*'1day cloud to net rad'!G9*('1day cloud to net rad'!J9-'1day cloud to net rad'!K9)/('1day cloud to net rad'!E9+273)</f>
        <v>4.1383118536879531</v>
      </c>
      <c r="E8" s="8">
        <f>'1day cloud to net rad'!F9+'1day cloud to net rad'!$I$3*(1+0.34*'1day cloud to net rad'!G9)</f>
        <v>0.47651487790138991</v>
      </c>
      <c r="F8" s="8">
        <f t="shared" si="0"/>
        <v>7.5292800490943188</v>
      </c>
    </row>
    <row r="9" spans="2:6" ht="17.100000000000001" customHeight="1" x14ac:dyDescent="0.3">
      <c r="B9" s="7">
        <v>43621</v>
      </c>
      <c r="C9" s="8">
        <f>0.408*'1day cloud to net rad'!F10*'1day cloud to net rad'!Q10</f>
        <v>-0.43306982403917071</v>
      </c>
      <c r="D9" s="8">
        <f>'1day cloud to net rad'!$I$3*900*'1day cloud to net rad'!G10*('1day cloud to net rad'!J10-'1day cloud to net rad'!K10)/('1day cloud to net rad'!E10+273)</f>
        <v>2.5238125521536028</v>
      </c>
      <c r="E9" s="8">
        <f>'1day cloud to net rad'!F10+'1day cloud to net rad'!$I$3*(1+0.34*'1day cloud to net rad'!G10)</f>
        <v>0.42335435386625764</v>
      </c>
      <c r="F9" s="8">
        <f t="shared" si="0"/>
        <v>4.9385171287855014</v>
      </c>
    </row>
    <row r="10" spans="2:6" ht="17.100000000000001" customHeight="1" x14ac:dyDescent="0.3">
      <c r="B10" s="7">
        <v>43622</v>
      </c>
      <c r="C10" s="8">
        <f>0.408*'1day cloud to net rad'!F11*'1day cloud to net rad'!Q11</f>
        <v>-0.16596298568974377</v>
      </c>
      <c r="D10" s="8">
        <f>'1day cloud to net rad'!$I$3*900*'1day cloud to net rad'!G11*('1day cloud to net rad'!J11-'1day cloud to net rad'!K11)/('1day cloud to net rad'!E11+273)</f>
        <v>2.5609437761310394</v>
      </c>
      <c r="E10" s="8">
        <f>'1day cloud to net rad'!F11+'1day cloud to net rad'!$I$3*(1+0.34*'1day cloud to net rad'!G11)</f>
        <v>0.40906933876356266</v>
      </c>
      <c r="F10" s="8">
        <f t="shared" si="0"/>
        <v>5.8547061915720038</v>
      </c>
    </row>
    <row r="11" spans="2:6" ht="17.100000000000001" customHeight="1" x14ac:dyDescent="0.3">
      <c r="B11" s="7">
        <v>43623</v>
      </c>
      <c r="C11" s="8">
        <f>0.408*'1day cloud to net rad'!F12*'1day cloud to net rad'!Q12</f>
        <v>-0.14974589222104015</v>
      </c>
      <c r="D11" s="8">
        <f>'1day cloud to net rad'!$I$3*900*'1day cloud to net rad'!G12*('1day cloud to net rad'!J12-'1day cloud to net rad'!K12)/('1day cloud to net rad'!E12+273)</f>
        <v>2.3673155327657081</v>
      </c>
      <c r="E11" s="8">
        <f>'1day cloud to net rad'!F12+'1day cloud to net rad'!$I$3*(1+0.34*'1day cloud to net rad'!G12)</f>
        <v>0.40812045975705213</v>
      </c>
      <c r="F11" s="8">
        <f t="shared" si="0"/>
        <v>5.4336154621230053</v>
      </c>
    </row>
    <row r="12" spans="2:6" ht="17.100000000000001" customHeight="1" x14ac:dyDescent="0.3">
      <c r="B12" s="7">
        <v>43624</v>
      </c>
      <c r="C12" s="8">
        <f>0.408*'1day cloud to net rad'!F13*'1day cloud to net rad'!Q13</f>
        <v>-0.25978237292062906</v>
      </c>
      <c r="D12" s="8">
        <f>'1day cloud to net rad'!$I$3*900*'1day cloud to net rad'!G13*('1day cloud to net rad'!J13-'1day cloud to net rad'!K13)/('1day cloud to net rad'!E13+273)</f>
        <v>2.8490111718128937</v>
      </c>
      <c r="E12" s="8">
        <f>'1day cloud to net rad'!F13+'1day cloud to net rad'!$I$3*(1+0.34*'1day cloud to net rad'!G13)</f>
        <v>0.42552110405077825</v>
      </c>
      <c r="F12" s="8">
        <f t="shared" si="0"/>
        <v>6.0848422657393906</v>
      </c>
    </row>
    <row r="13" spans="2:6" ht="17.100000000000001" customHeight="1" x14ac:dyDescent="0.3">
      <c r="B13" s="7">
        <v>43625</v>
      </c>
      <c r="C13" s="8">
        <f>0.408*'1day cloud to net rad'!F14*'1day cloud to net rad'!Q14</f>
        <v>-0.24466586516933969</v>
      </c>
      <c r="D13" s="8">
        <f>'1day cloud to net rad'!$I$3*900*'1day cloud to net rad'!G14*('1day cloud to net rad'!J14-'1day cloud to net rad'!K14)/('1day cloud to net rad'!E14+273)</f>
        <v>2.9097500797829872</v>
      </c>
      <c r="E13" s="8">
        <f>'1day cloud to net rad'!F14+'1day cloud to net rad'!$I$3*(1+0.34*'1day cloud to net rad'!G14)</f>
        <v>0.42138942923850331</v>
      </c>
      <c r="F13" s="8">
        <f t="shared" si="0"/>
        <v>6.3245160644626175</v>
      </c>
    </row>
    <row r="14" spans="2:6" ht="17.100000000000001" customHeight="1" x14ac:dyDescent="0.3">
      <c r="B14" s="7">
        <v>43626</v>
      </c>
      <c r="C14" s="8">
        <f>0.408*'1day cloud to net rad'!F15*'1day cloud to net rad'!Q15</f>
        <v>-0.22281404354900766</v>
      </c>
      <c r="D14" s="8">
        <f>'1day cloud to net rad'!$I$3*900*'1day cloud to net rad'!G15*('1day cloud to net rad'!J15-'1day cloud to net rad'!K15)/('1day cloud to net rad'!E15+273)</f>
        <v>2.628575595931546</v>
      </c>
      <c r="E14" s="8">
        <f>'1day cloud to net rad'!F15+'1day cloud to net rad'!$I$3*(1+0.34*'1day cloud to net rad'!G15)</f>
        <v>0.41992787211165239</v>
      </c>
      <c r="F14" s="8">
        <f t="shared" si="0"/>
        <v>5.7289875527549725</v>
      </c>
    </row>
    <row r="15" spans="2:6" ht="17.100000000000001" customHeight="1" x14ac:dyDescent="0.3">
      <c r="B15" s="7">
        <v>43627</v>
      </c>
      <c r="C15" s="8">
        <f>0.408*'1day cloud to net rad'!F16*'1day cloud to net rad'!Q16</f>
        <v>-0.36527387418897117</v>
      </c>
      <c r="D15" s="8">
        <f>'1day cloud to net rad'!$I$3*900*'1day cloud to net rad'!G16*('1day cloud to net rad'!J16-'1day cloud to net rad'!K16)/('1day cloud to net rad'!E16+273)</f>
        <v>3.486983493015023</v>
      </c>
      <c r="E15" s="8">
        <f>'1day cloud to net rad'!F16+'1day cloud to net rad'!$I$3*(1+0.34*'1day cloud to net rad'!G16)</f>
        <v>0.45145036887846668</v>
      </c>
      <c r="F15" s="8">
        <f t="shared" si="0"/>
        <v>6.9148456486618484</v>
      </c>
    </row>
    <row r="16" spans="2:6" ht="17.100000000000001" customHeight="1" x14ac:dyDescent="0.3">
      <c r="B16" s="7">
        <v>43628</v>
      </c>
      <c r="C16" s="8">
        <f>0.408*'1day cloud to net rad'!F17*'1day cloud to net rad'!Q17</f>
        <v>-0.22323999704600578</v>
      </c>
      <c r="D16" s="8">
        <f>'1day cloud to net rad'!$I$3*900*'1day cloud to net rad'!G17*('1day cloud to net rad'!J17-'1day cloud to net rad'!K17)/('1day cloud to net rad'!E17+273)</f>
        <v>3.5485770545075872</v>
      </c>
      <c r="E16" s="8">
        <f>'1day cloud to net rad'!F17+'1day cloud to net rad'!$I$3*(1+0.34*'1day cloud to net rad'!G17)</f>
        <v>0.46089054007505387</v>
      </c>
      <c r="F16" s="8">
        <f t="shared" si="0"/>
        <v>7.2150256260848096</v>
      </c>
    </row>
    <row r="17" spans="2:6" ht="17.100000000000001" customHeight="1" x14ac:dyDescent="0.3">
      <c r="B17" s="7">
        <v>43629</v>
      </c>
      <c r="C17" s="8">
        <f>0.408*'1day cloud to net rad'!F18*'1day cloud to net rad'!Q18</f>
        <v>-0.39942101566187976</v>
      </c>
      <c r="D17" s="8">
        <f>'1day cloud to net rad'!$I$3*900*'1day cloud to net rad'!G18*('1day cloud to net rad'!J18-'1day cloud to net rad'!K18)/('1day cloud to net rad'!E18+273)</f>
        <v>3.8388537961355831</v>
      </c>
      <c r="E17" s="8">
        <f>'1day cloud to net rad'!F18+'1day cloud to net rad'!$I$3*(1+0.34*'1day cloud to net rad'!G18)</f>
        <v>0.46670352525704456</v>
      </c>
      <c r="F17" s="8">
        <f t="shared" si="0"/>
        <v>7.3696310277051795</v>
      </c>
    </row>
    <row r="18" spans="2:6" ht="17.100000000000001" customHeight="1" x14ac:dyDescent="0.3">
      <c r="B18" s="7">
        <v>43630</v>
      </c>
      <c r="C18" s="8">
        <f>0.408*'1day cloud to net rad'!F19*'1day cloud to net rad'!Q19</f>
        <v>-0.25515886131692178</v>
      </c>
      <c r="D18" s="8">
        <f>'1day cloud to net rad'!$I$3*900*'1day cloud to net rad'!G19*('1day cloud to net rad'!J19-'1day cloud to net rad'!K19)/('1day cloud to net rad'!E19+273)</f>
        <v>3.9573746396403853</v>
      </c>
      <c r="E18" s="8">
        <f>'1day cloud to net rad'!F19+'1day cloud to net rad'!$I$3*(1+0.34*'1day cloud to net rad'!G19)</f>
        <v>0.4703918031707644</v>
      </c>
      <c r="F18" s="8">
        <f t="shared" si="0"/>
        <v>7.870493816788434</v>
      </c>
    </row>
    <row r="19" spans="2:6" ht="17.100000000000001" customHeight="1" x14ac:dyDescent="0.3">
      <c r="B19" s="7">
        <v>43631</v>
      </c>
      <c r="C19" s="8">
        <f>0.408*'1day cloud to net rad'!F20*'1day cloud to net rad'!Q20</f>
        <v>-0.15112958802145404</v>
      </c>
      <c r="D19" s="8">
        <f>'1day cloud to net rad'!$I$3*900*'1day cloud to net rad'!G20*('1day cloud to net rad'!J20-'1day cloud to net rad'!K20)/('1day cloud to net rad'!E20+273)</f>
        <v>3.3640799676144271</v>
      </c>
      <c r="E19" s="8">
        <f>'1day cloud to net rad'!F20+'1day cloud to net rad'!$I$3*(1+0.34*'1day cloud to net rad'!G20)</f>
        <v>0.45493493742951086</v>
      </c>
      <c r="F19" s="8">
        <f t="shared" si="0"/>
        <v>7.0624392968077956</v>
      </c>
    </row>
    <row r="20" spans="2:6" ht="17.100000000000001" customHeight="1" x14ac:dyDescent="0.3">
      <c r="B20" s="7">
        <v>43632</v>
      </c>
      <c r="C20" s="8">
        <f>0.408*'1day cloud to net rad'!F21*'1day cloud to net rad'!Q21</f>
        <v>-0.23802935049323645</v>
      </c>
      <c r="D20" s="8">
        <f>'1day cloud to net rad'!$I$3*900*'1day cloud to net rad'!G21*('1day cloud to net rad'!J21-'1day cloud to net rad'!K21)/('1day cloud to net rad'!E21+273)</f>
        <v>2.3522870262846656</v>
      </c>
      <c r="E20" s="8">
        <f>'1day cloud to net rad'!F21+'1day cloud to net rad'!$I$3*(1+0.34*'1day cloud to net rad'!G21)</f>
        <v>0.41092261251735607</v>
      </c>
      <c r="F20" s="8">
        <f t="shared" si="0"/>
        <v>5.1451480434217522</v>
      </c>
    </row>
    <row r="21" spans="2:6" ht="17.100000000000001" customHeight="1" x14ac:dyDescent="0.3">
      <c r="B21" s="7">
        <v>43633</v>
      </c>
      <c r="C21" s="8">
        <f>0.408*'1day cloud to net rad'!F22*'1day cloud to net rad'!Q22</f>
        <v>-0.17319629604698827</v>
      </c>
      <c r="D21" s="8">
        <f>'1day cloud to net rad'!$I$3*900*'1day cloud to net rad'!G22*('1day cloud to net rad'!J22-'1day cloud to net rad'!K22)/('1day cloud to net rad'!E22+273)</f>
        <v>3.6542056501435409</v>
      </c>
      <c r="E21" s="8">
        <f>'1day cloud to net rad'!F22+'1day cloud to net rad'!$I$3*(1+0.34*'1day cloud to net rad'!G22)</f>
        <v>0.45878041166184963</v>
      </c>
      <c r="F21" s="8">
        <f t="shared" si="0"/>
        <v>7.5875282937369137</v>
      </c>
    </row>
    <row r="22" spans="2:6" ht="17.100000000000001" customHeight="1" x14ac:dyDescent="0.3">
      <c r="B22" s="7">
        <v>43634</v>
      </c>
      <c r="C22" s="8">
        <f>0.408*'1day cloud to net rad'!F23*'1day cloud to net rad'!Q23</f>
        <v>-0.400229273525254</v>
      </c>
      <c r="D22" s="8">
        <f>'1day cloud to net rad'!$I$3*900*'1day cloud to net rad'!G23*('1day cloud to net rad'!J23-'1day cloud to net rad'!K23)/('1day cloud to net rad'!E23+273)</f>
        <v>3.1006126814941255</v>
      </c>
      <c r="E22" s="8">
        <f>'1day cloud to net rad'!F23+'1day cloud to net rad'!$I$3*(1+0.34*'1day cloud to net rad'!G23)</f>
        <v>0.43744447671175779</v>
      </c>
      <c r="F22" s="8">
        <f t="shared" si="0"/>
        <v>6.1730883614475633</v>
      </c>
    </row>
    <row r="23" spans="2:6" ht="17.100000000000001" customHeight="1" x14ac:dyDescent="0.3">
      <c r="B23" s="7">
        <v>43635</v>
      </c>
      <c r="C23" s="8">
        <f>0.408*'1day cloud to net rad'!F24*'1day cloud to net rad'!Q24</f>
        <v>-0.14823054556590165</v>
      </c>
      <c r="D23" s="8">
        <f>'1day cloud to net rad'!$I$3*900*'1day cloud to net rad'!G24*('1day cloud to net rad'!J24-'1day cloud to net rad'!K24)/('1day cloud to net rad'!E24+273)</f>
        <v>2.965725741924842</v>
      </c>
      <c r="E23" s="8">
        <f>'1day cloud to net rad'!F24+'1day cloud to net rad'!$I$3*(1+0.34*'1day cloud to net rad'!G24)</f>
        <v>0.45897905439756226</v>
      </c>
      <c r="F23" s="8">
        <f t="shared" si="0"/>
        <v>6.1386138852394323</v>
      </c>
    </row>
    <row r="24" spans="2:6" ht="17.100000000000001" customHeight="1" x14ac:dyDescent="0.3">
      <c r="B24" s="7">
        <v>43636</v>
      </c>
      <c r="C24" s="8">
        <f>0.408*'1day cloud to net rad'!F25*'1day cloud to net rad'!Q25</f>
        <v>-5.8173214007299925E-2</v>
      </c>
      <c r="D24" s="8">
        <f>'1day cloud to net rad'!$I$3*900*'1day cloud to net rad'!G25*('1day cloud to net rad'!J25-'1day cloud to net rad'!K25)/('1day cloud to net rad'!E25+273)</f>
        <v>0.22059555259136715</v>
      </c>
      <c r="E24" s="8">
        <f>'1day cloud to net rad'!F25+'1day cloud to net rad'!$I$3*(1+0.34*'1day cloud to net rad'!G25)</f>
        <v>0.28610897026974347</v>
      </c>
      <c r="F24" s="8">
        <f t="shared" si="0"/>
        <v>0.56769397488983131</v>
      </c>
    </row>
    <row r="25" spans="2:6" ht="17.100000000000001" customHeight="1" x14ac:dyDescent="0.3">
      <c r="B25" s="7">
        <v>43637</v>
      </c>
      <c r="C25" s="8">
        <f>0.408*'1day cloud to net rad'!F26*'1day cloud to net rad'!Q26</f>
        <v>-0.21686250316850358</v>
      </c>
      <c r="D25" s="8">
        <f>'1day cloud to net rad'!$I$3*900*'1day cloud to net rad'!G26*('1day cloud to net rad'!J26-'1day cloud to net rad'!K26)/('1day cloud to net rad'!E26+273)</f>
        <v>0.26937206293564431</v>
      </c>
      <c r="E25" s="8">
        <f>'1day cloud to net rad'!F26+'1day cloud to net rad'!$I$3*(1+0.34*'1day cloud to net rad'!G26)</f>
        <v>0.29828287336488946</v>
      </c>
      <c r="F25" s="8">
        <f t="shared" si="0"/>
        <v>0.17603947278228668</v>
      </c>
    </row>
    <row r="26" spans="2:6" ht="17.100000000000001" customHeight="1" x14ac:dyDescent="0.3">
      <c r="B26" s="7">
        <v>43638</v>
      </c>
      <c r="C26" s="8">
        <f>0.408*'1day cloud to net rad'!F27*'1day cloud to net rad'!Q27</f>
        <v>-0.2382747268814677</v>
      </c>
      <c r="D26" s="8">
        <f>'1day cloud to net rad'!$I$3*900*'1day cloud to net rad'!G27*('1day cloud to net rad'!J27-'1day cloud to net rad'!K27)/('1day cloud to net rad'!E27+273)</f>
        <v>4.7045740525693311</v>
      </c>
      <c r="E26" s="8">
        <f>'1day cloud to net rad'!F27+'1day cloud to net rad'!$I$3*(1+0.34*'1day cloud to net rad'!G27)</f>
        <v>0.51040337757133092</v>
      </c>
      <c r="F26" s="8">
        <f t="shared" si="0"/>
        <v>8.7505285465390177</v>
      </c>
    </row>
    <row r="27" spans="2:6" ht="17.100000000000001" customHeight="1" x14ac:dyDescent="0.3">
      <c r="B27" s="7">
        <v>43639</v>
      </c>
      <c r="C27" s="8">
        <f>0.408*'1day cloud to net rad'!F28*'1day cloud to net rad'!Q28</f>
        <v>-0.24617439722984666</v>
      </c>
      <c r="D27" s="8">
        <f>'1day cloud to net rad'!$I$3*900*'1day cloud to net rad'!G28*('1day cloud to net rad'!J28-'1day cloud to net rad'!K28)/('1day cloud to net rad'!E28+273)</f>
        <v>3.6754737849890371</v>
      </c>
      <c r="E27" s="8">
        <f>'1day cloud to net rad'!F28+'1day cloud to net rad'!$I$3*(1+0.34*'1day cloud to net rad'!G28)</f>
        <v>0.45064847778379002</v>
      </c>
      <c r="F27" s="8">
        <f t="shared" si="0"/>
        <v>7.6096992596621691</v>
      </c>
    </row>
    <row r="28" spans="2:6" ht="17.100000000000001" customHeight="1" x14ac:dyDescent="0.3">
      <c r="B28" s="7">
        <v>43640</v>
      </c>
      <c r="C28" s="8">
        <f>0.408*'1day cloud to net rad'!F29*'1day cloud to net rad'!Q29</f>
        <v>-0.34903119575467362</v>
      </c>
      <c r="D28" s="8">
        <f>'1day cloud to net rad'!$I$3*900*'1day cloud to net rad'!G29*('1day cloud to net rad'!J29-'1day cloud to net rad'!K29)/('1day cloud to net rad'!E29+273)</f>
        <v>1.6657910973306365</v>
      </c>
      <c r="E28" s="8">
        <f>'1day cloud to net rad'!F29+'1day cloud to net rad'!$I$3*(1+0.34*'1day cloud to net rad'!G29)</f>
        <v>0.40698909708670095</v>
      </c>
      <c r="F28" s="8">
        <f t="shared" si="0"/>
        <v>3.2353689840871911</v>
      </c>
    </row>
    <row r="29" spans="2:6" ht="17.100000000000001" customHeight="1" x14ac:dyDescent="0.3">
      <c r="B29" s="7">
        <v>43641</v>
      </c>
      <c r="C29" s="8">
        <f>0.408*'1day cloud to net rad'!F30*'1day cloud to net rad'!Q30</f>
        <v>-0.28610673049114138</v>
      </c>
      <c r="D29" s="8">
        <f>'1day cloud to net rad'!$I$3*900*'1day cloud to net rad'!G30*('1day cloud to net rad'!J30-'1day cloud to net rad'!K30)/('1day cloud to net rad'!E30+273)</f>
        <v>0.70401087206303703</v>
      </c>
      <c r="E29" s="8">
        <f>'1day cloud to net rad'!F30+'1day cloud to net rad'!$I$3*(1+0.34*'1day cloud to net rad'!G30)</f>
        <v>0.35601424099141998</v>
      </c>
      <c r="F29" s="8">
        <f t="shared" si="0"/>
        <v>1.1738410812110385</v>
      </c>
    </row>
    <row r="30" spans="2:6" ht="17.100000000000001" customHeight="1" x14ac:dyDescent="0.3">
      <c r="B30" s="7">
        <v>43642</v>
      </c>
      <c r="C30" s="8">
        <f>0.408*'1day cloud to net rad'!F31*'1day cloud to net rad'!Q31</f>
        <v>-0.26141549185590818</v>
      </c>
      <c r="D30" s="8">
        <f>'1day cloud to net rad'!$I$3*900*'1day cloud to net rad'!G31*('1day cloud to net rad'!J31-'1day cloud to net rad'!K31)/('1day cloud to net rad'!E31+273)</f>
        <v>2.3462444944341478</v>
      </c>
      <c r="E30" s="8">
        <f>'1day cloud to net rad'!F31+'1day cloud to net rad'!$I$3*(1+0.34*'1day cloud to net rad'!G31)</f>
        <v>0.40796567492360625</v>
      </c>
      <c r="F30" s="8">
        <f t="shared" si="0"/>
        <v>5.1103049367293831</v>
      </c>
    </row>
    <row r="31" spans="2:6" ht="17.100000000000001" customHeight="1" x14ac:dyDescent="0.3">
      <c r="B31" s="7">
        <v>43643</v>
      </c>
      <c r="C31" s="8">
        <f>0.408*'1day cloud to net rad'!F32*'1day cloud to net rad'!Q32</f>
        <v>-0.55493729734286745</v>
      </c>
      <c r="D31" s="8">
        <f>'1day cloud to net rad'!$I$3*900*'1day cloud to net rad'!G32*('1day cloud to net rad'!J32-'1day cloud to net rad'!K32)/('1day cloud to net rad'!E32+273)</f>
        <v>4.1383118536879531</v>
      </c>
      <c r="E31" s="8">
        <f>'1day cloud to net rad'!F32+'1day cloud to net rad'!$I$3*(1+0.34*'1day cloud to net rad'!G32)</f>
        <v>0.47651487790138991</v>
      </c>
      <c r="F31" s="8">
        <f t="shared" si="0"/>
        <v>7.519963641275079</v>
      </c>
    </row>
    <row r="32" spans="2:6" ht="17.100000000000001" customHeight="1" x14ac:dyDescent="0.3">
      <c r="B32" s="7">
        <v>43644</v>
      </c>
      <c r="C32" s="8">
        <f>0.408*'1day cloud to net rad'!F33*'1day cloud to net rad'!Q33</f>
        <v>-0.36591195811701233</v>
      </c>
      <c r="D32" s="8">
        <f>'1day cloud to net rad'!$I$3*900*'1day cloud to net rad'!G33*('1day cloud to net rad'!J33-'1day cloud to net rad'!K33)/('1day cloud to net rad'!E33+273)</f>
        <v>1.6093769967761644</v>
      </c>
      <c r="E32" s="8">
        <f>'1day cloud to net rad'!F33+'1day cloud to net rad'!$I$3*(1+0.34*'1day cloud to net rad'!G33)</f>
        <v>0.36952503295166383</v>
      </c>
      <c r="F32" s="8">
        <f t="shared" si="0"/>
        <v>3.3650359996633981</v>
      </c>
    </row>
    <row r="33" spans="2:6" ht="17.100000000000001" customHeight="1" x14ac:dyDescent="0.3">
      <c r="B33" s="7">
        <v>43645</v>
      </c>
      <c r="C33" s="8">
        <f>0.408*'1day cloud to net rad'!F34*'1day cloud to net rad'!Q34</f>
        <v>-0.28995227381217387</v>
      </c>
      <c r="D33" s="8">
        <f>'1day cloud to net rad'!$I$3*900*'1day cloud to net rad'!G34*('1day cloud to net rad'!J34-'1day cloud to net rad'!K34)/('1day cloud to net rad'!E34+273)</f>
        <v>2.2287269346474972</v>
      </c>
      <c r="E33" s="8">
        <f>'1day cloud to net rad'!F34+'1day cloud to net rad'!$I$3*(1+0.34*'1day cloud to net rad'!G34)</f>
        <v>0.44170441935122695</v>
      </c>
      <c r="F33" s="8">
        <f t="shared" si="0"/>
        <v>4.3893032894780291</v>
      </c>
    </row>
    <row r="34" spans="2:6" ht="17.100000000000001" customHeight="1" x14ac:dyDescent="0.3">
      <c r="B34" s="7">
        <v>43646</v>
      </c>
      <c r="C34" s="8">
        <f>0.408*'1day cloud to net rad'!F35*'1day cloud to net rad'!Q35</f>
        <v>-0.55409763802628198</v>
      </c>
      <c r="D34" s="8">
        <f>'1day cloud to net rad'!$I$3*900*'1day cloud to net rad'!G35*('1day cloud to net rad'!J35-'1day cloud to net rad'!K35)/('1day cloud to net rad'!E35+273)</f>
        <v>6.5341766110862425</v>
      </c>
      <c r="E34" s="8">
        <f>'1day cloud to net rad'!F35+'1day cloud to net rad'!$I$3*(1+0.34*'1day cloud to net rad'!G35)</f>
        <v>0.54088478470102075</v>
      </c>
      <c r="F34" s="8">
        <f t="shared" si="0"/>
        <v>11.056105000930108</v>
      </c>
    </row>
    <row r="35" spans="2:6" ht="17.100000000000001" customHeight="1" x14ac:dyDescent="0.3">
      <c r="B35" s="7">
        <v>43647</v>
      </c>
      <c r="C35" s="8">
        <f>0.408*'1day cloud to net rad'!F36*'1day cloud to net rad'!Q36</f>
        <v>-0.55374567962060384</v>
      </c>
      <c r="D35" s="8">
        <f>'1day cloud to net rad'!$I$3*900*'1day cloud to net rad'!G36*('1day cloud to net rad'!J36-'1day cloud to net rad'!K36)/('1day cloud to net rad'!E36+273)</f>
        <v>2.6136706444344968</v>
      </c>
      <c r="E35" s="8">
        <f>'1day cloud to net rad'!F36+'1day cloud to net rad'!$I$3*(1+0.34*'1day cloud to net rad'!G36)</f>
        <v>0.43555220993798849</v>
      </c>
      <c r="F35" s="8">
        <f t="shared" si="0"/>
        <v>4.7294558902758723</v>
      </c>
    </row>
    <row r="36" spans="2:6" ht="17.100000000000001" customHeight="1" x14ac:dyDescent="0.3">
      <c r="B36" s="7">
        <v>43648</v>
      </c>
      <c r="C36" s="8">
        <f>0.408*'1day cloud to net rad'!F37*'1day cloud to net rad'!Q37</f>
        <v>-6.2920905983580272E-2</v>
      </c>
      <c r="D36" s="8">
        <f>'1day cloud to net rad'!$I$3*900*'1day cloud to net rad'!G37*('1day cloud to net rad'!J37-'1day cloud to net rad'!K37)/('1day cloud to net rad'!E37+273)</f>
        <v>0.88964260066884293</v>
      </c>
      <c r="E36" s="8">
        <f>'1day cloud to net rad'!F37+'1day cloud to net rad'!$I$3*(1+0.34*'1day cloud to net rad'!G37)</f>
        <v>0.35113547986914229</v>
      </c>
      <c r="F36" s="8">
        <f t="shared" si="0"/>
        <v>2.3544236970680297</v>
      </c>
    </row>
    <row r="37" spans="2:6" ht="17.100000000000001" customHeight="1" x14ac:dyDescent="0.3">
      <c r="B37" s="7">
        <v>43649</v>
      </c>
      <c r="C37" s="8">
        <f>0.408*'1day cloud to net rad'!F38*'1day cloud to net rad'!Q38</f>
        <v>-0.28887102963576844</v>
      </c>
      <c r="D37" s="8">
        <f>'1day cloud to net rad'!$I$3*900*'1day cloud to net rad'!G38*('1day cloud to net rad'!J38-'1day cloud to net rad'!K38)/('1day cloud to net rad'!E38+273)</f>
        <v>1.6509088404796275</v>
      </c>
      <c r="E37" s="8">
        <f>'1day cloud to net rad'!F38+'1day cloud to net rad'!$I$3*(1+0.34*'1day cloud to net rad'!G38)</f>
        <v>0.40074175138782553</v>
      </c>
      <c r="F37" s="8">
        <f t="shared" si="0"/>
        <v>3.398791880623691</v>
      </c>
    </row>
    <row r="38" spans="2:6" ht="17.100000000000001" customHeight="1" x14ac:dyDescent="0.3">
      <c r="B38" s="7">
        <v>43650</v>
      </c>
      <c r="C38" s="8">
        <f>0.408*'1day cloud to net rad'!F39*'1day cloud to net rad'!Q39</f>
        <v>-6.2602433460606469E-2</v>
      </c>
      <c r="D38" s="8">
        <f>'1day cloud to net rad'!$I$3*900*'1day cloud to net rad'!G39*('1day cloud to net rad'!J39-'1day cloud to net rad'!K39)/('1day cloud to net rad'!E39+273)</f>
        <v>2.2241065016721078</v>
      </c>
      <c r="E38" s="8">
        <f>'1day cloud to net rad'!F39+'1day cloud to net rad'!$I$3*(1+0.34*'1day cloud to net rad'!G39)</f>
        <v>0.4564680546321746</v>
      </c>
      <c r="F38" s="8">
        <f t="shared" si="0"/>
        <v>4.7352800404691138</v>
      </c>
    </row>
    <row r="39" spans="2:6" ht="17.100000000000001" customHeight="1" x14ac:dyDescent="0.3">
      <c r="B39" s="7">
        <v>43651</v>
      </c>
      <c r="C39" s="8">
        <f>0.408*'1day cloud to net rad'!F40*'1day cloud to net rad'!Q40</f>
        <v>-0.10671984890479093</v>
      </c>
      <c r="D39" s="8">
        <f>'1day cloud to net rad'!$I$3*900*'1day cloud to net rad'!G40*('1day cloud to net rad'!J40-'1day cloud to net rad'!K40)/('1day cloud to net rad'!E40+273)</f>
        <v>1.1724080921974125</v>
      </c>
      <c r="E39" s="8">
        <f>'1day cloud to net rad'!F40+'1day cloud to net rad'!$I$3*(1+0.34*'1day cloud to net rad'!G40)</f>
        <v>0.38390409163651329</v>
      </c>
      <c r="F39" s="8">
        <f t="shared" si="0"/>
        <v>2.7759231185835671</v>
      </c>
    </row>
    <row r="40" spans="2:6" ht="17.100000000000001" customHeight="1" x14ac:dyDescent="0.3">
      <c r="B40" s="7">
        <v>43652</v>
      </c>
      <c r="C40" s="8">
        <f>0.408*'1day cloud to net rad'!F41*'1day cloud to net rad'!Q41</f>
        <v>-0.10649627689507866</v>
      </c>
      <c r="D40" s="8">
        <f>'1day cloud to net rad'!$I$3*900*'1day cloud to net rad'!G41*('1day cloud to net rad'!J41-'1day cloud to net rad'!K41)/('1day cloud to net rad'!E41+273)</f>
        <v>1.6413713290763776</v>
      </c>
      <c r="E40" s="8">
        <f>'1day cloud to net rad'!F41+'1day cloud to net rad'!$I$3*(1+0.34*'1day cloud to net rad'!G41)</f>
        <v>0.43071856930897207</v>
      </c>
      <c r="F40" s="8">
        <f t="shared" si="0"/>
        <v>3.5635218946882001</v>
      </c>
    </row>
    <row r="41" spans="2:6" ht="17.100000000000001" customHeight="1" x14ac:dyDescent="0.3">
      <c r="B41" s="7">
        <v>43653</v>
      </c>
      <c r="C41" s="8">
        <f>0.408*'1day cloud to net rad'!F42*'1day cloud to net rad'!Q42</f>
        <v>-9.8085328183662335E-2</v>
      </c>
      <c r="D41" s="8">
        <f>'1day cloud to net rad'!$I$3*900*'1day cloud to net rad'!G42*('1day cloud to net rad'!J42-'1day cloud to net rad'!K42)/('1day cloud to net rad'!E42+273)</f>
        <v>1.2302979841531232</v>
      </c>
      <c r="E41" s="8">
        <f>'1day cloud to net rad'!F42+'1day cloud to net rad'!$I$3*(1+0.34*'1day cloud to net rad'!G42)</f>
        <v>0.41644771262043501</v>
      </c>
      <c r="F41" s="8">
        <f t="shared" si="0"/>
        <v>2.718739043720956</v>
      </c>
    </row>
    <row r="42" spans="2:6" ht="17.100000000000001" customHeight="1" x14ac:dyDescent="0.3">
      <c r="B42" s="7">
        <v>43654</v>
      </c>
      <c r="C42" s="8">
        <f>0.408*'1day cloud to net rad'!F43*'1day cloud to net rad'!Q43</f>
        <v>-0.10600487652933453</v>
      </c>
      <c r="D42" s="8">
        <f>'1day cloud to net rad'!$I$3*900*'1day cloud to net rad'!G43*('1day cloud to net rad'!J43-'1day cloud to net rad'!K43)/('1day cloud to net rad'!E43+273)</f>
        <v>1.582750924466507</v>
      </c>
      <c r="E42" s="8">
        <f>'1day cloud to net rad'!F43+'1day cloud to net rad'!$I$3*(1+0.34*'1day cloud to net rad'!G43)</f>
        <v>0.42486675959991471</v>
      </c>
      <c r="F42" s="8">
        <f t="shared" si="0"/>
        <v>3.4757862660938303</v>
      </c>
    </row>
    <row r="43" spans="2:6" ht="17.100000000000001" customHeight="1" x14ac:dyDescent="0.3">
      <c r="B43" s="7">
        <v>43655</v>
      </c>
      <c r="C43" s="8">
        <f>0.408*'1day cloud to net rad'!F44*'1day cloud to net rad'!Q44</f>
        <v>-6.1584035299271124E-2</v>
      </c>
      <c r="D43" s="8">
        <f>'1day cloud to net rad'!$I$3*900*'1day cloud to net rad'!G44*('1day cloud to net rad'!J44-'1day cloud to net rad'!K44)/('1day cloud to net rad'!E44+273)</f>
        <v>2.0758327348939667</v>
      </c>
      <c r="E43" s="8">
        <f>'1day cloud to net rad'!F44+'1day cloud to net rad'!$I$3*(1+0.34*'1day cloud to net rad'!G44)</f>
        <v>0.44476443521405989</v>
      </c>
      <c r="F43" s="8">
        <f t="shared" si="0"/>
        <v>4.5287989329121192</v>
      </c>
    </row>
    <row r="44" spans="2:6" ht="17.100000000000001" customHeight="1" x14ac:dyDescent="0.3">
      <c r="B44" s="7">
        <v>43656</v>
      </c>
      <c r="C44" s="8">
        <f>0.408*'1day cloud to net rad'!F45*'1day cloud to net rad'!Q45</f>
        <v>-5.3270123623126324E-2</v>
      </c>
      <c r="D44" s="8">
        <f>'1day cloud to net rad'!$I$3*900*'1day cloud to net rad'!G45*('1day cloud to net rad'!J45-'1day cloud to net rad'!K45)/('1day cloud to net rad'!E45+273)</f>
        <v>0.91521902922345721</v>
      </c>
      <c r="E44" s="8">
        <f>'1day cloud to net rad'!F45+'1day cloud to net rad'!$I$3*(1+0.34*'1day cloud to net rad'!G45)</f>
        <v>0.37362245227048907</v>
      </c>
      <c r="F44" s="8">
        <f t="shared" si="0"/>
        <v>2.307005107327734</v>
      </c>
    </row>
    <row r="45" spans="2:6" ht="17.100000000000001" customHeight="1" x14ac:dyDescent="0.3">
      <c r="B45" s="7">
        <v>43657</v>
      </c>
      <c r="C45" s="8">
        <f>0.408*'1day cloud to net rad'!F46*'1day cloud to net rad'!Q46</f>
        <v>-6.1089300235110174E-2</v>
      </c>
      <c r="D45" s="8">
        <f>'1day cloud to net rad'!$I$3*900*'1day cloud to net rad'!G46*('1day cloud to net rad'!J46-'1day cloud to net rad'!K46)/('1day cloud to net rad'!E46+273)</f>
        <v>1.7792852013376859</v>
      </c>
      <c r="E45" s="8">
        <f>'1day cloud to net rad'!F46+'1day cloud to net rad'!$I$3*(1+0.34*'1day cloud to net rad'!G46)</f>
        <v>0.42135719637783053</v>
      </c>
      <c r="F45" s="8">
        <f t="shared" si="0"/>
        <v>4.0777656484164355</v>
      </c>
    </row>
    <row r="46" spans="2:6" ht="17.100000000000001" customHeight="1" x14ac:dyDescent="0.3">
      <c r="B46" s="7">
        <v>43658</v>
      </c>
      <c r="C46" s="8">
        <f>0.408*'1day cloud to net rad'!F47*'1day cloud to net rad'!Q47</f>
        <v>-5.460913978565593E-2</v>
      </c>
      <c r="D46" s="8">
        <f>'1day cloud to net rad'!$I$3*900*'1day cloud to net rad'!G47*('1day cloud to net rad'!J47-'1day cloud to net rad'!K47)/('1day cloud to net rad'!E47+273)</f>
        <v>1.0372551396833083</v>
      </c>
      <c r="E46" s="8">
        <f>'1day cloud to net rad'!F47+'1day cloud to net rad'!$I$3*(1+0.34*'1day cloud to net rad'!G47)</f>
        <v>0.38814275194204306</v>
      </c>
      <c r="F46" s="8">
        <f t="shared" si="0"/>
        <v>2.531661341042843</v>
      </c>
    </row>
    <row r="47" spans="2:6" ht="17.100000000000001" customHeight="1" x14ac:dyDescent="0.3">
      <c r="B47" s="7">
        <v>43659</v>
      </c>
      <c r="C47" s="8">
        <f>0.408*'1day cloud to net rad'!F48*'1day cloud to net rad'!Q48</f>
        <v>-0.11005079515829642</v>
      </c>
      <c r="D47" s="8">
        <f>'1day cloud to net rad'!$I$3*900*'1day cloud to net rad'!G48*('1day cloud to net rad'!J48-'1day cloud to net rad'!K48)/('1day cloud to net rad'!E48+273)</f>
        <v>0.89710594206429484</v>
      </c>
      <c r="E47" s="8">
        <f>'1day cloud to net rad'!F48+'1day cloud to net rad'!$I$3*(1+0.34*'1day cloud to net rad'!G48)</f>
        <v>0.35587887197998325</v>
      </c>
      <c r="F47" s="8">
        <f t="shared" si="0"/>
        <v>2.2115815488767399</v>
      </c>
    </row>
    <row r="48" spans="2:6" ht="17.100000000000001" customHeight="1" x14ac:dyDescent="0.3">
      <c r="B48" s="7">
        <v>43660</v>
      </c>
      <c r="C48" s="8">
        <f>0.408*'1day cloud to net rad'!F49*'1day cloud to net rad'!Q49</f>
        <v>-0.10418330455865799</v>
      </c>
      <c r="D48" s="8">
        <f>'1day cloud to net rad'!$I$3*900*'1day cloud to net rad'!G49*('1day cloud to net rad'!J49-'1day cloud to net rad'!K49)/('1day cloud to net rad'!E49+273)</f>
        <v>1.1724080921974125</v>
      </c>
      <c r="E48" s="8">
        <f>'1day cloud to net rad'!F49+'1day cloud to net rad'!$I$3*(1+0.34*'1day cloud to net rad'!G49)</f>
        <v>0.38390409163651329</v>
      </c>
      <c r="F48" s="8">
        <f t="shared" si="0"/>
        <v>2.7825303530501762</v>
      </c>
    </row>
    <row r="49" spans="2:6" ht="17.100000000000001" customHeight="1" x14ac:dyDescent="0.3">
      <c r="B49" s="7">
        <v>43661</v>
      </c>
      <c r="C49" s="8">
        <f>0.408*'1day cloud to net rad'!F50*'1day cloud to net rad'!Q50</f>
        <v>-0.11900811284783003</v>
      </c>
      <c r="D49" s="8">
        <f>'1day cloud to net rad'!$I$3*900*'1day cloud to net rad'!G50*('1day cloud to net rad'!J50-'1day cloud to net rad'!K50)/('1day cloud to net rad'!E50+273)</f>
        <v>2.3914358570314569</v>
      </c>
      <c r="E49" s="8">
        <f>'1day cloud to net rad'!F50+'1day cloud to net rad'!$I$3*(1+0.34*'1day cloud to net rad'!G50)</f>
        <v>0.45322959535019058</v>
      </c>
      <c r="F49" s="8">
        <f t="shared" si="0"/>
        <v>5.0138555987894424</v>
      </c>
    </row>
    <row r="50" spans="2:6" ht="17.100000000000001" customHeight="1" x14ac:dyDescent="0.3">
      <c r="B50" s="7">
        <v>43662</v>
      </c>
      <c r="C50" s="8">
        <f>0.408*'1day cloud to net rad'!F51*'1day cloud to net rad'!Q51</f>
        <v>-5.9168704163521608E-2</v>
      </c>
      <c r="D50" s="8">
        <f>'1day cloud to net rad'!$I$3*900*'1day cloud to net rad'!G51*('1day cloud to net rad'!J51-'1day cloud to net rad'!K51)/('1day cloud to net rad'!E51+273)</f>
        <v>1.2999406056717429</v>
      </c>
      <c r="E50" s="8">
        <f>'1day cloud to net rad'!F51+'1day cloud to net rad'!$I$3*(1+0.34*'1day cloud to net rad'!G51)</f>
        <v>0.39299683496527116</v>
      </c>
      <c r="F50" s="8">
        <f t="shared" si="0"/>
        <v>3.1572058375937488</v>
      </c>
    </row>
    <row r="51" spans="2:6" ht="17.100000000000001" customHeight="1" x14ac:dyDescent="0.3">
      <c r="B51" s="7">
        <v>43663</v>
      </c>
      <c r="C51" s="8">
        <f>0.408*'1day cloud to net rad'!F52*'1day cloud to net rad'!Q52</f>
        <v>-5.3167817566254459E-2</v>
      </c>
      <c r="D51" s="8">
        <f>'1day cloud to net rad'!$I$3*900*'1day cloud to net rad'!G52*('1day cloud to net rad'!J52-'1day cloud to net rad'!K52)/('1day cloud to net rad'!E52+273)</f>
        <v>0.67421584079415064</v>
      </c>
      <c r="E51" s="8">
        <f>'1day cloud to net rad'!F52+'1day cloud to net rad'!$I$3*(1+0.34*'1day cloud to net rad'!G52)</f>
        <v>0.34718008397864164</v>
      </c>
      <c r="F51" s="8">
        <f t="shared" si="0"/>
        <v>1.7888353966355477</v>
      </c>
    </row>
    <row r="52" spans="2:6" ht="17.100000000000001" customHeight="1" x14ac:dyDescent="0.3">
      <c r="B52" s="7">
        <v>43664</v>
      </c>
      <c r="C52" s="8">
        <f>0.408*'1day cloud to net rad'!F53*'1day cloud to net rad'!Q53</f>
        <v>-5.1863630426351649E-2</v>
      </c>
      <c r="D52" s="8">
        <f>'1day cloud to net rad'!$I$3*900*'1day cloud to net rad'!G53*('1day cloud to net rad'!J53-'1day cloud to net rad'!K53)/('1day cloud to net rad'!E53+273)</f>
        <v>0.61386869684015399</v>
      </c>
      <c r="E52" s="8">
        <f>'1day cloud to net rad'!F53+'1day cloud to net rad'!$I$3*(1+0.34*'1day cloud to net rad'!G53)</f>
        <v>0.34771506316583656</v>
      </c>
      <c r="F52" s="8">
        <f t="shared" si="0"/>
        <v>1.6162804719960147</v>
      </c>
    </row>
    <row r="53" spans="2:6" ht="17.100000000000001" customHeight="1" x14ac:dyDescent="0.3">
      <c r="B53" s="7">
        <v>43665</v>
      </c>
      <c r="C53" s="8">
        <f>0.408*'1day cloud to net rad'!F54*'1day cloud to net rad'!Q54</f>
        <v>-0.10228038146944581</v>
      </c>
      <c r="D53" s="8">
        <f>'1day cloud to net rad'!$I$3*900*'1day cloud to net rad'!G54*('1day cloud to net rad'!J54-'1day cloud to net rad'!K54)/('1day cloud to net rad'!E54+273)</f>
        <v>0.46896323687896507</v>
      </c>
      <c r="E53" s="8">
        <f>'1day cloud to net rad'!F54+'1day cloud to net rad'!$I$3*(1+0.34*'1day cloud to net rad'!G54)</f>
        <v>0.3136823751278251</v>
      </c>
      <c r="F53" s="8">
        <f t="shared" si="0"/>
        <v>1.1689622512584477</v>
      </c>
    </row>
    <row r="54" spans="2:6" ht="17.100000000000001" customHeight="1" x14ac:dyDescent="0.3">
      <c r="B54" s="7">
        <v>43666</v>
      </c>
      <c r="C54" s="8">
        <f>0.408*'1day cloud to net rad'!F55*'1day cloud to net rad'!Q55</f>
        <v>-0.15693552886072767</v>
      </c>
      <c r="D54" s="8">
        <f>'1day cloud to net rad'!$I$3*900*'1day cloud to net rad'!G55*('1day cloud to net rad'!J55-'1day cloud to net rad'!K55)/('1day cloud to net rad'!E55+273)</f>
        <v>2.0264981228750494</v>
      </c>
      <c r="E54" s="8">
        <f>'1day cloud to net rad'!F55+'1day cloud to net rad'!$I$3*(1+0.34*'1day cloud to net rad'!G55)</f>
        <v>0.45902434735322634</v>
      </c>
      <c r="F54" s="8">
        <f t="shared" si="0"/>
        <v>4.0729050752849592</v>
      </c>
    </row>
    <row r="55" spans="2:6" ht="17.100000000000001" customHeight="1" x14ac:dyDescent="0.3">
      <c r="B55" s="7">
        <v>43667</v>
      </c>
      <c r="C55" s="8">
        <f>0.408*'1day cloud to net rad'!F56*'1day cloud to net rad'!Q56</f>
        <v>-0.10132906029417114</v>
      </c>
      <c r="D55" s="8">
        <f>'1day cloud to net rad'!$I$3*900*'1day cloud to net rad'!G56*('1day cloud to net rad'!J56-'1day cloud to net rad'!K56)/('1day cloud to net rad'!E56+273)</f>
        <v>0.85415484615835691</v>
      </c>
      <c r="E55" s="8">
        <f>'1day cloud to net rad'!F56+'1day cloud to net rad'!$I$3*(1+0.34*'1day cloud to net rad'!G56)</f>
        <v>0.36395225173207851</v>
      </c>
      <c r="F55" s="8">
        <f t="shared" si="0"/>
        <v>2.0684740437280613</v>
      </c>
    </row>
    <row r="56" spans="2:6" ht="17.100000000000001" customHeight="1" x14ac:dyDescent="0.3">
      <c r="B56" s="7">
        <v>43668</v>
      </c>
      <c r="C56" s="8">
        <f>0.408*'1day cloud to net rad'!F57*'1day cloud to net rad'!Q57</f>
        <v>-0.1000157636184055</v>
      </c>
      <c r="D56" s="8">
        <f>'1day cloud to net rad'!$I$3*900*'1day cloud to net rad'!G57*('1day cloud to net rad'!J57-'1day cloud to net rad'!K57)/('1day cloud to net rad'!E57+273)</f>
        <v>0.57680452092647538</v>
      </c>
      <c r="E56" s="8">
        <f>'1day cloud to net rad'!F57+'1day cloud to net rad'!$I$3*(1+0.34*'1day cloud to net rad'!G57)</f>
        <v>0.331771480560695</v>
      </c>
      <c r="F56" s="8">
        <f t="shared" si="0"/>
        <v>1.4370998872546104</v>
      </c>
    </row>
    <row r="57" spans="2:6" ht="17.100000000000001" customHeight="1" x14ac:dyDescent="0.3">
      <c r="B57" s="7">
        <v>43669</v>
      </c>
      <c r="C57" s="8">
        <f>0.408*'1day cloud to net rad'!F58*'1day cloud to net rad'!Q58</f>
        <v>-4.3175866797913721E-2</v>
      </c>
      <c r="D57" s="8">
        <f>'1day cloud to net rad'!$I$3*900*'1day cloud to net rad'!G58*('1day cloud to net rad'!J58-'1day cloud to net rad'!K58)/('1day cloud to net rad'!E58+273)</f>
        <v>0.37714438560273145</v>
      </c>
      <c r="E57" s="8">
        <f>'1day cloud to net rad'!F58+'1day cloud to net rad'!$I$3*(1+0.34*'1day cloud to net rad'!G58)</f>
        <v>0.34778418170614617</v>
      </c>
      <c r="F57" s="8">
        <f t="shared" si="0"/>
        <v>0.96027518320829852</v>
      </c>
    </row>
    <row r="58" spans="2:6" ht="17.100000000000001" customHeight="1" x14ac:dyDescent="0.3">
      <c r="B58" s="7">
        <v>43670</v>
      </c>
      <c r="C58" s="8">
        <f>0.408*'1day cloud to net rad'!F59*'1day cloud to net rad'!Q59</f>
        <v>-4.8898218152716923E-2</v>
      </c>
      <c r="D58" s="8">
        <f>'1day cloud to net rad'!$I$3*900*'1day cloud to net rad'!G59*('1day cloud to net rad'!J59-'1day cloud to net rad'!K59)/('1day cloud to net rad'!E59+273)</f>
        <v>1.2397633440237061</v>
      </c>
      <c r="E58" s="8">
        <f>'1day cloud to net rad'!F59+'1day cloud to net rad'!$I$3*(1+0.34*'1day cloud to net rad'!G59)</f>
        <v>0.42225447310831699</v>
      </c>
      <c r="F58" s="8">
        <f t="shared" si="0"/>
        <v>2.8202546135384758</v>
      </c>
    </row>
    <row r="59" spans="2:6" ht="17.100000000000001" customHeight="1" x14ac:dyDescent="0.3">
      <c r="B59" s="7">
        <v>43671</v>
      </c>
      <c r="C59" s="8">
        <f>0.408*'1day cloud to net rad'!F60*'1day cloud to net rad'!Q60</f>
        <v>-4.7613522271206188E-2</v>
      </c>
      <c r="D59" s="8">
        <f>'1day cloud to net rad'!$I$3*900*'1day cloud to net rad'!G60*('1day cloud to net rad'!J60-'1day cloud to net rad'!K60)/('1day cloud to net rad'!E60+273)</f>
        <v>1.0244758071672559</v>
      </c>
      <c r="E59" s="8">
        <f>'1day cloud to net rad'!F60+'1day cloud to net rad'!$I$3*(1+0.34*'1day cloud to net rad'!G60)</f>
        <v>0.38912034537228679</v>
      </c>
      <c r="F59" s="8">
        <f t="shared" si="0"/>
        <v>2.5104374431037448</v>
      </c>
    </row>
    <row r="60" spans="2:6" ht="17.100000000000001" customHeight="1" x14ac:dyDescent="0.3">
      <c r="B60" s="7">
        <v>43672</v>
      </c>
      <c r="C60" s="8">
        <f>0.408*'1day cloud to net rad'!F61*'1day cloud to net rad'!Q61</f>
        <v>-9.1390577699013403E-2</v>
      </c>
      <c r="D60" s="8">
        <f>'1day cloud to net rad'!$I$3*900*'1day cloud to net rad'!G61*('1day cloud to net rad'!J61-'1day cloud to net rad'!K61)/('1day cloud to net rad'!E61+273)</f>
        <v>1.2302979841531232</v>
      </c>
      <c r="E60" s="8">
        <f>'1day cloud to net rad'!F61+'1day cloud to net rad'!$I$3*(1+0.34*'1day cloud to net rad'!G61)</f>
        <v>0.41644771262043501</v>
      </c>
      <c r="F60" s="8">
        <f t="shared" si="0"/>
        <v>2.7348148925772819</v>
      </c>
    </row>
    <row r="61" spans="2:6" ht="17.100000000000001" customHeight="1" x14ac:dyDescent="0.3">
      <c r="B61" s="7">
        <v>43673</v>
      </c>
      <c r="C61" s="8">
        <f>0.408*'1day cloud to net rad'!F62*'1day cloud to net rad'!Q62</f>
        <v>-4.1790757333080415E-2</v>
      </c>
      <c r="D61" s="8">
        <f>'1day cloud to net rad'!$I$3*900*'1day cloud to net rad'!G62*('1day cloud to net rad'!J62-'1day cloud to net rad'!K62)/('1day cloud to net rad'!E62+273)</f>
        <v>0.56571657840409706</v>
      </c>
      <c r="E61" s="8">
        <f>'1day cloud to net rad'!F62+'1day cloud to net rad'!$I$3*(1+0.34*'1day cloud to net rad'!G62)</f>
        <v>0.40045046908766224</v>
      </c>
      <c r="F61" s="8">
        <f t="shared" si="0"/>
        <v>1.3083411345844234</v>
      </c>
    </row>
    <row r="62" spans="2:6" ht="17.100000000000001" customHeight="1" x14ac:dyDescent="0.3">
      <c r="B62" s="7">
        <v>43674</v>
      </c>
      <c r="C62" s="8">
        <f>0.408*'1day cloud to net rad'!F63*'1day cloud to net rad'!Q63</f>
        <v>-3.9856998446706343E-2</v>
      </c>
      <c r="D62" s="8">
        <f>'1day cloud to net rad'!$I$3*900*'1day cloud to net rad'!G63*('1day cloud to net rad'!J63-'1day cloud to net rad'!K63)/('1day cloud to net rad'!E63+273)</f>
        <v>0.39501035261549711</v>
      </c>
      <c r="E62" s="8">
        <f>'1day cloud to net rad'!F63+'1day cloud to net rad'!$I$3*(1+0.34*'1day cloud to net rad'!G63)</f>
        <v>0.39532044578748982</v>
      </c>
      <c r="F62" s="8">
        <f t="shared" si="0"/>
        <v>0.8983935891838708</v>
      </c>
    </row>
    <row r="63" spans="2:6" ht="17.100000000000001" customHeight="1" x14ac:dyDescent="0.3">
      <c r="B63" s="7">
        <v>43675</v>
      </c>
      <c r="C63" s="8">
        <f>0.408*'1day cloud to net rad'!F64*'1day cloud to net rad'!Q64</f>
        <v>-4.1217148234156759E-2</v>
      </c>
      <c r="D63" s="8">
        <f>'1day cloud to net rad'!$I$3*900*'1day cloud to net rad'!G64*('1day cloud to net rad'!J64-'1day cloud to net rad'!K64)/('1day cloud to net rad'!E64+273)</f>
        <v>0.53064470381365891</v>
      </c>
      <c r="E63" s="8">
        <f>'1day cloud to net rad'!F64+'1day cloud to net rad'!$I$3*(1+0.34*'1day cloud to net rad'!G64)</f>
        <v>0.38195301252341851</v>
      </c>
      <c r="F63" s="8">
        <f t="shared" si="0"/>
        <v>1.2813815823732875</v>
      </c>
    </row>
    <row r="64" spans="2:6" ht="17.100000000000001" customHeight="1" x14ac:dyDescent="0.3">
      <c r="B64" s="7">
        <v>43676</v>
      </c>
      <c r="C64" s="8">
        <f>0.408*'1day cloud to net rad'!F65*'1day cloud to net rad'!Q65</f>
        <v>-8.8328040754362097E-2</v>
      </c>
      <c r="D64" s="8">
        <f>'1day cloud to net rad'!$I$3*900*'1day cloud to net rad'!G65*('1day cloud to net rad'!J65-'1day cloud to net rad'!K65)/('1day cloud to net rad'!E65+273)</f>
        <v>1.1412615460211093</v>
      </c>
      <c r="E64" s="8">
        <f>'1day cloud to net rad'!F65+'1day cloud to net rad'!$I$3*(1+0.34*'1day cloud to net rad'!G65)</f>
        <v>0.41177114113092211</v>
      </c>
      <c r="F64" s="8">
        <f t="shared" si="0"/>
        <v>2.5570842637851796</v>
      </c>
    </row>
    <row r="65" spans="2:6" ht="17.100000000000001" customHeight="1" x14ac:dyDescent="0.3">
      <c r="B65" s="7">
        <v>43677</v>
      </c>
      <c r="C65" s="8">
        <f>0.408*'1day cloud to net rad'!F66*'1day cloud to net rad'!Q66</f>
        <v>-0.1328538564753691</v>
      </c>
      <c r="D65" s="8">
        <f>'1day cloud to net rad'!$I$3*900*'1day cloud to net rad'!G66*('1day cloud to net rad'!J66-'1day cloud to net rad'!K66)/('1day cloud to net rad'!E66+273)</f>
        <v>1.1133404455903044</v>
      </c>
      <c r="E65" s="8">
        <f>'1day cloud to net rad'!F66+'1day cloud to net rad'!$I$3*(1+0.34*'1day cloud to net rad'!G66)</f>
        <v>0.40541027267115937</v>
      </c>
      <c r="F65" s="8">
        <f t="shared" si="0"/>
        <v>2.4185045501060549</v>
      </c>
    </row>
    <row r="66" spans="2:6" ht="17.100000000000001" customHeight="1" x14ac:dyDescent="0.3">
      <c r="B66" s="7">
        <v>43678</v>
      </c>
      <c r="C66" s="8">
        <f>0.408*'1day cloud to net rad'!F67*'1day cloud to net rad'!Q67</f>
        <v>-5.3112118360761247E-2</v>
      </c>
      <c r="D66" s="8">
        <f>'1day cloud to net rad'!$I$3*900*'1day cloud to net rad'!G67*('1day cloud to net rad'!J67-'1day cloud to net rad'!K67)/('1day cloud to net rad'!E67+273)</f>
        <v>2.2982433850611774</v>
      </c>
      <c r="E66" s="8">
        <f>'1day cloud to net rad'!F67+'1day cloud to net rad'!$I$3*(1+0.34*'1day cloud to net rad'!G67)</f>
        <v>0.4623198643412319</v>
      </c>
      <c r="F66" s="8">
        <f t="shared" si="0"/>
        <v>4.8562292902978443</v>
      </c>
    </row>
    <row r="67" spans="2:6" ht="17.100000000000001" customHeight="1" x14ac:dyDescent="0.3">
      <c r="B67" s="7">
        <v>43679</v>
      </c>
      <c r="C67" s="8">
        <f>0.408*'1day cloud to net rad'!F68*'1day cloud to net rad'!Q68</f>
        <v>-3.8601824445338724E-2</v>
      </c>
      <c r="D67" s="8">
        <f>'1day cloud to net rad'!$I$3*900*'1day cloud to net rad'!G68*('1day cloud to net rad'!J68-'1day cloud to net rad'!K68)/('1day cloud to net rad'!E68+273)</f>
        <v>0.36459705184021379</v>
      </c>
      <c r="E67" s="8">
        <f>'1day cloud to net rad'!F68+'1day cloud to net rad'!$I$3*(1+0.34*'1day cloud to net rad'!G68)</f>
        <v>0.34845409143878159</v>
      </c>
      <c r="F67" s="8">
        <f t="shared" si="0"/>
        <v>0.93554713634966113</v>
      </c>
    </row>
    <row r="68" spans="2:6" ht="17.100000000000001" customHeight="1" x14ac:dyDescent="0.3">
      <c r="B68" s="7">
        <v>43680</v>
      </c>
      <c r="C68" s="8">
        <f>0.408*'1day cloud to net rad'!F69*'1day cloud to net rad'!Q69</f>
        <v>-9.009022061753208E-2</v>
      </c>
      <c r="D68" s="8">
        <f>'1day cloud to net rad'!$I$3*900*'1day cloud to net rad'!G69*('1day cloud to net rad'!J69-'1day cloud to net rad'!K69)/('1day cloud to net rad'!E69+273)</f>
        <v>1.8746903147947223</v>
      </c>
      <c r="E68" s="8">
        <f>'1day cloud to net rad'!F69+'1day cloud to net rad'!$I$3*(1+0.34*'1day cloud to net rad'!G69)</f>
        <v>0.48230668647415553</v>
      </c>
      <c r="F68" s="8">
        <f t="shared" ref="F68:F131" si="1">(C68+D68)/E68</f>
        <v>3.7001355034558872</v>
      </c>
    </row>
    <row r="69" spans="2:6" ht="17.100000000000001" customHeight="1" x14ac:dyDescent="0.3">
      <c r="B69" s="7">
        <v>43681</v>
      </c>
      <c r="C69" s="8">
        <f>0.408*'1day cloud to net rad'!F70*'1day cloud to net rad'!Q70</f>
        <v>-0.13330555641531994</v>
      </c>
      <c r="D69" s="8">
        <f>'1day cloud to net rad'!$I$3*900*'1day cloud to net rad'!G70*('1day cloud to net rad'!J70-'1day cloud to net rad'!K70)/('1day cloud to net rad'!E70+273)</f>
        <v>0.90034488520185696</v>
      </c>
      <c r="E69" s="8">
        <f>'1day cloud to net rad'!F70+'1day cloud to net rad'!$I$3*(1+0.34*'1day cloud to net rad'!G70)</f>
        <v>0.37697411171112333</v>
      </c>
      <c r="F69" s="8">
        <f t="shared" si="1"/>
        <v>2.0347268020736715</v>
      </c>
    </row>
    <row r="70" spans="2:6" ht="17.100000000000001" customHeight="1" x14ac:dyDescent="0.3">
      <c r="B70" s="7">
        <v>43682</v>
      </c>
      <c r="C70" s="8">
        <f>0.408*'1day cloud to net rad'!F71*'1day cloud to net rad'!Q71</f>
        <v>-0.19530893770644472</v>
      </c>
      <c r="D70" s="8">
        <f>'1day cloud to net rad'!$I$3*900*'1day cloud to net rad'!G71*('1day cloud to net rad'!J71-'1day cloud to net rad'!K71)/('1day cloud to net rad'!E71+273)</f>
        <v>1.0774882517425772</v>
      </c>
      <c r="E70" s="8">
        <f>'1day cloud to net rad'!F71+'1day cloud to net rad'!$I$3*(1+0.34*'1day cloud to net rad'!G71)</f>
        <v>0.36850458987357759</v>
      </c>
      <c r="F70" s="8">
        <f t="shared" si="1"/>
        <v>2.393943897249097</v>
      </c>
    </row>
    <row r="71" spans="2:6" ht="17.100000000000001" customHeight="1" x14ac:dyDescent="0.3">
      <c r="B71" s="7">
        <v>43683</v>
      </c>
      <c r="C71" s="8">
        <f>0.408*'1day cloud to net rad'!F72*'1day cloud to net rad'!Q72</f>
        <v>-3.826376174012118E-2</v>
      </c>
      <c r="D71" s="8">
        <f>'1day cloud to net rad'!$I$3*900*'1day cloud to net rad'!G72*('1day cloud to net rad'!J72-'1day cloud to net rad'!K72)/('1day cloud to net rad'!E72+273)</f>
        <v>0.7621943279900798</v>
      </c>
      <c r="E71" s="8">
        <f>'1day cloud to net rad'!F72+'1day cloud to net rad'!$I$3*(1+0.34*'1day cloud to net rad'!G72)</f>
        <v>0.44763844246286022</v>
      </c>
      <c r="F71" s="8">
        <f t="shared" si="1"/>
        <v>1.6172216181143153</v>
      </c>
    </row>
    <row r="72" spans="2:6" ht="17.100000000000001" customHeight="1" x14ac:dyDescent="0.3">
      <c r="B72" s="7">
        <v>43684</v>
      </c>
      <c r="C72" s="8">
        <f>0.408*'1day cloud to net rad'!F73*'1day cloud to net rad'!Q73</f>
        <v>-4.2391719439114607E-2</v>
      </c>
      <c r="D72" s="8">
        <f>'1day cloud to net rad'!$I$3*900*'1day cloud to net rad'!G73*('1day cloud to net rad'!J73-'1day cloud to net rad'!K73)/('1day cloud to net rad'!E73+273)</f>
        <v>1.3302833515556309</v>
      </c>
      <c r="E72" s="8">
        <f>'1day cloud to net rad'!F73+'1day cloud to net rad'!$I$3*(1+0.34*'1day cloud to net rad'!G73)</f>
        <v>0.44052113092550338</v>
      </c>
      <c r="F72" s="8">
        <f t="shared" si="1"/>
        <v>2.9235638013793985</v>
      </c>
    </row>
    <row r="73" spans="2:6" ht="17.100000000000001" customHeight="1" x14ac:dyDescent="0.3">
      <c r="B73" s="7">
        <v>43685</v>
      </c>
      <c r="C73" s="8">
        <f>0.408*'1day cloud to net rad'!F74*'1day cloud to net rad'!Q74</f>
        <v>-0.31488897510722719</v>
      </c>
      <c r="D73" s="8">
        <f>'1day cloud to net rad'!$I$3*900*'1day cloud to net rad'!G74*('1day cloud to net rad'!J74-'1day cloud to net rad'!K74)/('1day cloud to net rad'!E74+273)</f>
        <v>1.9671522297302126</v>
      </c>
      <c r="E73" s="8">
        <f>'1day cloud to net rad'!F74+'1day cloud to net rad'!$I$3*(1+0.34*'1day cloud to net rad'!G74)</f>
        <v>0.46906895078077582</v>
      </c>
      <c r="F73" s="8">
        <f t="shared" si="1"/>
        <v>3.5224315143280238</v>
      </c>
    </row>
    <row r="74" spans="2:6" ht="17.100000000000001" customHeight="1" x14ac:dyDescent="0.3">
      <c r="B74" s="7">
        <v>43686</v>
      </c>
      <c r="C74" s="8">
        <f>0.408*'1day cloud to net rad'!F75*'1day cloud to net rad'!Q75</f>
        <v>-0.27365144594838914</v>
      </c>
      <c r="D74" s="8">
        <f>'1day cloud to net rad'!$I$3*900*'1day cloud to net rad'!G75*('1day cloud to net rad'!J75-'1day cloud to net rad'!K75)/('1day cloud to net rad'!E75+273)</f>
        <v>1.7148804402437228</v>
      </c>
      <c r="E74" s="8">
        <f>'1day cloud to net rad'!F75+'1day cloud to net rad'!$I$3*(1+0.34*'1day cloud to net rad'!G75)</f>
        <v>0.4344782959711494</v>
      </c>
      <c r="F74" s="8">
        <f t="shared" si="1"/>
        <v>3.3171484229698676</v>
      </c>
    </row>
    <row r="75" spans="2:6" ht="17.100000000000001" customHeight="1" x14ac:dyDescent="0.3">
      <c r="B75" s="7">
        <v>43687</v>
      </c>
      <c r="C75" s="8">
        <f>0.408*'1day cloud to net rad'!F76*'1day cloud to net rad'!Q76</f>
        <v>-8.5572693314444462E-2</v>
      </c>
      <c r="D75" s="8">
        <f>'1day cloud to net rad'!$I$3*900*'1day cloud to net rad'!G76*('1day cloud to net rad'!J76-'1day cloud to net rad'!K76)/('1day cloud to net rad'!E76+273)</f>
        <v>1.3539430051295218</v>
      </c>
      <c r="E75" s="8">
        <f>'1day cloud to net rad'!F76+'1day cloud to net rad'!$I$3*(1+0.34*'1day cloud to net rad'!G76)</f>
        <v>0.4237885893835821</v>
      </c>
      <c r="F75" s="8">
        <f t="shared" si="1"/>
        <v>2.9929317201767374</v>
      </c>
    </row>
    <row r="76" spans="2:6" ht="17.100000000000001" customHeight="1" x14ac:dyDescent="0.3">
      <c r="B76" s="7">
        <v>43688</v>
      </c>
      <c r="C76" s="8">
        <f>0.408*'1day cloud to net rad'!F77*'1day cloud to net rad'!Q77</f>
        <v>-3.7483477042428104E-2</v>
      </c>
      <c r="D76" s="8">
        <f>'1day cloud to net rad'!$I$3*900*'1day cloud to net rad'!G77*('1day cloud to net rad'!J77-'1day cloud to net rad'!K77)/('1day cloud to net rad'!E77+273)</f>
        <v>0.53964567804556329</v>
      </c>
      <c r="E76" s="8">
        <f>'1day cloud to net rad'!F77+'1day cloud to net rad'!$I$3*(1+0.34*'1day cloud to net rad'!G77)</f>
        <v>0.36141636961413071</v>
      </c>
      <c r="F76" s="8">
        <f t="shared" si="1"/>
        <v>1.3894284908546701</v>
      </c>
    </row>
    <row r="77" spans="2:6" ht="17.100000000000001" customHeight="1" x14ac:dyDescent="0.3">
      <c r="B77" s="7">
        <v>43689</v>
      </c>
      <c r="C77" s="8">
        <f>0.408*'1day cloud to net rad'!F78*'1day cloud to net rad'!Q78</f>
        <v>-3.4866227801491526E-2</v>
      </c>
      <c r="D77" s="8">
        <f>'1day cloud to net rad'!$I$3*900*'1day cloud to net rad'!G78*('1day cloud to net rad'!J78-'1day cloud to net rad'!K78)/('1day cloud to net rad'!E78+273)</f>
        <v>0.28831068404890564</v>
      </c>
      <c r="E77" s="8">
        <f>'1day cloud to net rad'!F78+'1day cloud to net rad'!$I$3*(1+0.34*'1day cloud to net rad'!G78)</f>
        <v>0.32834884614606713</v>
      </c>
      <c r="F77" s="8">
        <f t="shared" si="1"/>
        <v>0.77187558056673811</v>
      </c>
    </row>
    <row r="78" spans="2:6" ht="17.100000000000001" customHeight="1" x14ac:dyDescent="0.3">
      <c r="B78" s="7">
        <v>43690</v>
      </c>
      <c r="C78" s="8">
        <f>0.408*'1day cloud to net rad'!F79*'1day cloud to net rad'!Q79</f>
        <v>-3.6449924085408154E-2</v>
      </c>
      <c r="D78" s="8">
        <f>'1day cloud to net rad'!$I$3*900*'1day cloud to net rad'!G79*('1day cloud to net rad'!J79-'1day cloud to net rad'!K79)/('1day cloud to net rad'!E79+273)</f>
        <v>0.56962599349253906</v>
      </c>
      <c r="E78" s="8">
        <f>'1day cloud to net rad'!F79+'1day cloud to net rad'!$I$3*(1+0.34*'1day cloud to net rad'!G79)</f>
        <v>0.36726817932318806</v>
      </c>
      <c r="F78" s="8">
        <f t="shared" si="1"/>
        <v>1.4517349975423477</v>
      </c>
    </row>
    <row r="79" spans="2:6" ht="17.100000000000001" customHeight="1" x14ac:dyDescent="0.3">
      <c r="B79" s="7">
        <v>43691</v>
      </c>
      <c r="C79" s="8">
        <f>0.408*'1day cloud to net rad'!F80*'1day cloud to net rad'!Q80</f>
        <v>-8.2782247752798369E-2</v>
      </c>
      <c r="D79" s="8">
        <f>'1day cloud to net rad'!$I$3*900*'1day cloud to net rad'!G80*('1day cloud to net rad'!J80-'1day cloud to net rad'!K80)/('1day cloud to net rad'!E80+273)</f>
        <v>0.781120964497801</v>
      </c>
      <c r="E79" s="8">
        <f>'1day cloud to net rad'!F80+'1day cloud to net rad'!$I$3*(1+0.34*'1day cloud to net rad'!G80)</f>
        <v>0.35941868258395127</v>
      </c>
      <c r="F79" s="8">
        <f t="shared" si="1"/>
        <v>1.9429672150720436</v>
      </c>
    </row>
    <row r="80" spans="2:6" ht="17.100000000000001" customHeight="1" x14ac:dyDescent="0.3">
      <c r="B80" s="7">
        <v>43692</v>
      </c>
      <c r="C80" s="8">
        <f>0.408*'1day cloud to net rad'!F81*'1day cloud to net rad'!Q81</f>
        <v>-3.9499825595954545E-2</v>
      </c>
      <c r="D80" s="8">
        <f>'1day cloud to net rad'!$I$3*900*'1day cloud to net rad'!G81*('1day cloud to net rad'!J81-'1day cloud to net rad'!K81)/('1day cloud to net rad'!E81+273)</f>
        <v>0.93917877274002093</v>
      </c>
      <c r="E80" s="8">
        <f>'1day cloud to net rad'!F81+'1day cloud to net rad'!$I$3*(1+0.34*'1day cloud to net rad'!G81)</f>
        <v>0.37751024108899489</v>
      </c>
      <c r="F80" s="8">
        <f t="shared" si="1"/>
        <v>2.3831908362241609</v>
      </c>
    </row>
    <row r="81" spans="2:6" ht="17.100000000000001" customHeight="1" x14ac:dyDescent="0.3">
      <c r="B81" s="7">
        <v>43693</v>
      </c>
      <c r="C81" s="8">
        <f>0.408*'1day cloud to net rad'!F82*'1day cloud to net rad'!Q82</f>
        <v>-3.4852763973841128E-2</v>
      </c>
      <c r="D81" s="8">
        <f>'1day cloud to net rad'!$I$3*900*'1day cloud to net rad'!G82*('1day cloud to net rad'!J82-'1day cloud to net rad'!K82)/('1day cloud to net rad'!E82+273)</f>
        <v>0.50966536259858763</v>
      </c>
      <c r="E81" s="8">
        <f>'1day cloud to net rad'!F82+'1day cloud to net rad'!$I$3*(1+0.34*'1day cloud to net rad'!G82)</f>
        <v>0.35556455990507341</v>
      </c>
      <c r="F81" s="8">
        <f t="shared" si="1"/>
        <v>1.3353766155758304</v>
      </c>
    </row>
    <row r="82" spans="2:6" ht="17.100000000000001" customHeight="1" x14ac:dyDescent="0.3">
      <c r="B82" s="7">
        <v>43694</v>
      </c>
      <c r="C82" s="8">
        <f>0.408*'1day cloud to net rad'!F83*'1day cloud to net rad'!Q83</f>
        <v>-0.30271058795652034</v>
      </c>
      <c r="D82" s="8">
        <f>'1day cloud to net rad'!$I$3*900*'1day cloud to net rad'!G83*('1day cloud to net rad'!J83-'1day cloud to net rad'!K83)/('1day cloud to net rad'!E83+273)</f>
        <v>0.84306524131294835</v>
      </c>
      <c r="E82" s="8">
        <f>'1day cloud to net rad'!F83+'1day cloud to net rad'!$I$3*(1+0.34*'1day cloud to net rad'!G83)</f>
        <v>0.35203275659962885</v>
      </c>
      <c r="F82" s="8">
        <f t="shared" si="1"/>
        <v>1.5349556063357479</v>
      </c>
    </row>
    <row r="83" spans="2:6" ht="17.100000000000001" customHeight="1" x14ac:dyDescent="0.3">
      <c r="B83" s="7">
        <v>43695</v>
      </c>
      <c r="C83" s="8">
        <f>0.408*'1day cloud to net rad'!F84*'1day cloud to net rad'!Q84</f>
        <v>-3.7687682844515728E-2</v>
      </c>
      <c r="D83" s="8">
        <f>'1day cloud to net rad'!$I$3*900*'1day cloud to net rad'!G84*('1day cloud to net rad'!J84-'1day cloud to net rad'!K84)/('1day cloud to net rad'!E84+273)</f>
        <v>1.4701402345156294</v>
      </c>
      <c r="E83" s="8">
        <f>'1day cloud to net rad'!F84+'1day cloud to net rad'!$I$3*(1+0.34*'1day cloud to net rad'!G84)</f>
        <v>0.44730513305879827</v>
      </c>
      <c r="F83" s="8">
        <f t="shared" si="1"/>
        <v>3.2024057981977547</v>
      </c>
    </row>
    <row r="84" spans="2:6" ht="17.100000000000001" customHeight="1" x14ac:dyDescent="0.3">
      <c r="B84" s="7">
        <v>43696</v>
      </c>
      <c r="C84" s="8">
        <f>0.408*'1day cloud to net rad'!F85*'1day cloud to net rad'!Q85</f>
        <v>-3.5828900527055722E-2</v>
      </c>
      <c r="D84" s="8">
        <f>'1day cloud to net rad'!$I$3*900*'1day cloud to net rad'!G85*('1day cloud to net rad'!J85-'1day cloud to net rad'!K85)/('1day cloud to net rad'!E85+273)</f>
        <v>0.63085344725300219</v>
      </c>
      <c r="E84" s="8">
        <f>'1day cloud to net rad'!F85+'1day cloud to net rad'!$I$3*(1+0.34*'1day cloud to net rad'!G85)</f>
        <v>0.35517871939692447</v>
      </c>
      <c r="F84" s="8">
        <f t="shared" si="1"/>
        <v>1.6752820882294641</v>
      </c>
    </row>
    <row r="85" spans="2:6" ht="17.100000000000001" customHeight="1" x14ac:dyDescent="0.3">
      <c r="B85" s="7">
        <v>43697</v>
      </c>
      <c r="C85" s="8">
        <f>0.408*'1day cloud to net rad'!F86*'1day cloud to net rad'!Q86</f>
        <v>-3.3467091882640035E-2</v>
      </c>
      <c r="D85" s="8">
        <f>'1day cloud to net rad'!$I$3*900*'1day cloud to net rad'!G86*('1day cloud to net rad'!J86-'1day cloud to net rad'!K86)/('1day cloud to net rad'!E86+273)</f>
        <v>0.56112536653723188</v>
      </c>
      <c r="E85" s="8">
        <f>'1day cloud to net rad'!F86+'1day cloud to net rad'!$I$3*(1+0.34*'1day cloud to net rad'!G86)</f>
        <v>0.35478686321624081</v>
      </c>
      <c r="F85" s="8">
        <f t="shared" si="1"/>
        <v>1.4872542626613172</v>
      </c>
    </row>
    <row r="86" spans="2:6" ht="17.100000000000001" customHeight="1" x14ac:dyDescent="0.3">
      <c r="B86" s="7">
        <v>43698</v>
      </c>
      <c r="C86" s="8">
        <f>0.408*'1day cloud to net rad'!F87*'1day cloud to net rad'!Q87</f>
        <v>-0.11904427057586535</v>
      </c>
      <c r="D86" s="8">
        <f>'1day cloud to net rad'!$I$3*900*'1day cloud to net rad'!G87*('1day cloud to net rad'!J87-'1day cloud to net rad'!K87)/('1day cloud to net rad'!E87+273)</f>
        <v>0.80030656462387306</v>
      </c>
      <c r="E86" s="8">
        <f>'1day cloud to net rad'!F87+'1day cloud to net rad'!$I$3*(1+0.34*'1day cloud to net rad'!G87)</f>
        <v>0.36527049229300856</v>
      </c>
      <c r="F86" s="8">
        <f t="shared" si="1"/>
        <v>1.8650898674331471</v>
      </c>
    </row>
    <row r="87" spans="2:6" ht="17.100000000000001" customHeight="1" x14ac:dyDescent="0.3">
      <c r="B87" s="7">
        <v>43699</v>
      </c>
      <c r="C87" s="8">
        <f>0.408*'1day cloud to net rad'!F88*'1day cloud to net rad'!Q88</f>
        <v>-7.6822069577243107E-2</v>
      </c>
      <c r="D87" s="8">
        <f>'1day cloud to net rad'!$I$3*900*'1day cloud to net rad'!G88*('1day cloud to net rad'!J88-'1day cloud to net rad'!K88)/('1day cloud to net rad'!E88+273)</f>
        <v>0.83319569546432115</v>
      </c>
      <c r="E87" s="8">
        <f>'1day cloud to net rad'!F88+'1day cloud to net rad'!$I$3*(1+0.34*'1day cloud to net rad'!G88)</f>
        <v>0.36527049229300856</v>
      </c>
      <c r="F87" s="8">
        <f t="shared" si="1"/>
        <v>2.0707219494761127</v>
      </c>
    </row>
    <row r="88" spans="2:6" ht="17.100000000000001" customHeight="1" x14ac:dyDescent="0.3">
      <c r="B88" s="7">
        <v>43700</v>
      </c>
      <c r="C88" s="8">
        <f>0.408*'1day cloud to net rad'!F89*'1day cloud to net rad'!Q89</f>
        <v>-3.4963934405912556E-2</v>
      </c>
      <c r="D88" s="8">
        <f>'1day cloud to net rad'!$I$3*900*'1day cloud to net rad'!G89*('1day cloud to net rad'!J89-'1day cloud to net rad'!K89)/('1day cloud to net rad'!E89+273)</f>
        <v>0.89065807671977948</v>
      </c>
      <c r="E88" s="8">
        <f>'1day cloud to net rad'!F89+'1day cloud to net rad'!$I$3*(1+0.34*'1day cloud to net rad'!G89)</f>
        <v>0.36958818572680091</v>
      </c>
      <c r="F88" s="8">
        <f t="shared" si="1"/>
        <v>2.3152637864522942</v>
      </c>
    </row>
    <row r="89" spans="2:6" ht="17.100000000000001" customHeight="1" x14ac:dyDescent="0.3">
      <c r="B89" s="7">
        <v>43701</v>
      </c>
      <c r="C89" s="8">
        <f>0.408*'1day cloud to net rad'!F90*'1day cloud to net rad'!Q90</f>
        <v>-3.1119771505294238E-2</v>
      </c>
      <c r="D89" s="8">
        <f>'1day cloud to net rad'!$I$3*900*'1day cloud to net rad'!G90*('1day cloud to net rad'!J90-'1day cloud to net rad'!K90)/('1day cloud to net rad'!E90+273)</f>
        <v>0.70140670817153961</v>
      </c>
      <c r="E89" s="8">
        <f>'1day cloud to net rad'!F90+'1day cloud to net rad'!$I$3*(1+0.34*'1day cloud to net rad'!G90)</f>
        <v>0.37819410205247017</v>
      </c>
      <c r="F89" s="8">
        <f t="shared" si="1"/>
        <v>1.772335774219056</v>
      </c>
    </row>
    <row r="90" spans="2:6" ht="17.100000000000001" customHeight="1" x14ac:dyDescent="0.3">
      <c r="B90" s="7">
        <v>43702</v>
      </c>
      <c r="C90" s="8">
        <f>0.408*'1day cloud to net rad'!F91*'1day cloud to net rad'!Q91</f>
        <v>-3.4204728830820347E-2</v>
      </c>
      <c r="D90" s="8">
        <f>'1day cloud to net rad'!$I$3*900*'1day cloud to net rad'!G91*('1day cloud to net rad'!J91-'1day cloud to net rad'!K91)/('1day cloud to net rad'!E91+273)</f>
        <v>0.84838077920272637</v>
      </c>
      <c r="E90" s="8">
        <f>'1day cloud to net rad'!F91+'1day cloud to net rad'!$I$3*(1+0.34*'1day cloud to net rad'!G91)</f>
        <v>0.36366899750072879</v>
      </c>
      <c r="F90" s="8">
        <f t="shared" si="1"/>
        <v>2.2387832231156146</v>
      </c>
    </row>
    <row r="91" spans="2:6" ht="17.100000000000001" customHeight="1" x14ac:dyDescent="0.3">
      <c r="B91" s="7">
        <v>43703</v>
      </c>
      <c r="C91" s="8">
        <f>0.408*'1day cloud to net rad'!F92*'1day cloud to net rad'!Q92</f>
        <v>-0.33766933368827134</v>
      </c>
      <c r="D91" s="8">
        <f>'1day cloud to net rad'!$I$3*900*'1day cloud to net rad'!G92*('1day cloud to net rad'!J92-'1day cloud to net rad'!K92)/('1day cloud to net rad'!E92+273)</f>
        <v>1.1841983082531891</v>
      </c>
      <c r="E91" s="8">
        <f>'1day cloud to net rad'!F92+'1day cloud to net rad'!$I$3*(1+0.34*'1day cloud to net rad'!G92)</f>
        <v>0.38337937663205268</v>
      </c>
      <c r="F91" s="8">
        <f t="shared" si="1"/>
        <v>2.2080712374295803</v>
      </c>
    </row>
    <row r="92" spans="2:6" ht="17.100000000000001" customHeight="1" x14ac:dyDescent="0.3">
      <c r="B92" s="7">
        <v>43704</v>
      </c>
      <c r="C92" s="8">
        <f>0.408*'1day cloud to net rad'!F93*'1day cloud to net rad'!Q93</f>
        <v>-0.21298669366937503</v>
      </c>
      <c r="D92" s="8">
        <f>'1day cloud to net rad'!$I$3*900*'1day cloud to net rad'!G93*('1day cloud to net rad'!J93-'1day cloud to net rad'!K93)/('1day cloud to net rad'!E93+273)</f>
        <v>1.2437429451489708</v>
      </c>
      <c r="E92" s="8">
        <f>'1day cloud to net rad'!F93+'1day cloud to net rad'!$I$3*(1+0.34*'1day cloud to net rad'!G93)</f>
        <v>0.38760892099427458</v>
      </c>
      <c r="F92" s="8">
        <f t="shared" si="1"/>
        <v>2.6592686485015684</v>
      </c>
    </row>
    <row r="93" spans="2:6" ht="17.100000000000001" customHeight="1" x14ac:dyDescent="0.3">
      <c r="B93" s="7">
        <v>43705</v>
      </c>
      <c r="C93" s="8">
        <f>0.408*'1day cloud to net rad'!F94*'1day cloud to net rad'!Q94</f>
        <v>-0.11659657341597192</v>
      </c>
      <c r="D93" s="8">
        <f>'1day cloud to net rad'!$I$3*900*'1day cloud to net rad'!G94*('1day cloud to net rad'!J94-'1day cloud to net rad'!K94)/('1day cloud to net rad'!E94+273)</f>
        <v>1.0581933583010334</v>
      </c>
      <c r="E93" s="8">
        <f>'1day cloud to net rad'!F94+'1day cloud to net rad'!$I$3*(1+0.34*'1day cloud to net rad'!G94)</f>
        <v>0.38551810932101838</v>
      </c>
      <c r="F93" s="8">
        <f t="shared" si="1"/>
        <v>2.4424190773902144</v>
      </c>
    </row>
    <row r="94" spans="2:6" ht="17.100000000000001" customHeight="1" x14ac:dyDescent="0.3">
      <c r="B94" s="7">
        <v>43706</v>
      </c>
      <c r="C94" s="8">
        <f>0.408*'1day cloud to net rad'!F95*'1day cloud to net rad'!Q95</f>
        <v>-0.11893546516821039</v>
      </c>
      <c r="D94" s="8">
        <f>'1day cloud to net rad'!$I$3*900*'1day cloud to net rad'!G95*('1day cloud to net rad'!J95-'1day cloud to net rad'!K95)/('1day cloud to net rad'!E95+273)</f>
        <v>1.1627341096925632</v>
      </c>
      <c r="E94" s="8">
        <f>'1day cloud to net rad'!F95+'1day cloud to net rad'!$I$3*(1+0.34*'1day cloud to net rad'!G95)</f>
        <v>0.38077272478012197</v>
      </c>
      <c r="F94" s="8">
        <f t="shared" si="1"/>
        <v>2.7412642150960171</v>
      </c>
    </row>
    <row r="95" spans="2:6" ht="17.100000000000001" customHeight="1" x14ac:dyDescent="0.3">
      <c r="B95" s="7">
        <v>43707</v>
      </c>
      <c r="C95" s="8">
        <f>0.408*'1day cloud to net rad'!F96*'1day cloud to net rad'!Q96</f>
        <v>-2.7549319823911612E-2</v>
      </c>
      <c r="D95" s="8">
        <f>'1day cloud to net rad'!$I$3*900*'1day cloud to net rad'!G96*('1day cloud to net rad'!J96-'1day cloud to net rad'!K96)/('1day cloud to net rad'!E96+273)</f>
        <v>0.28519831972721227</v>
      </c>
      <c r="E95" s="8">
        <f>'1day cloud to net rad'!F96+'1day cloud to net rad'!$I$3*(1+0.34*'1day cloud to net rad'!G96)</f>
        <v>0.30900048647313649</v>
      </c>
      <c r="F95" s="8">
        <f t="shared" si="1"/>
        <v>0.83381422095495572</v>
      </c>
    </row>
    <row r="96" spans="2:6" ht="17.100000000000001" customHeight="1" x14ac:dyDescent="0.3">
      <c r="B96" s="7">
        <v>43708</v>
      </c>
      <c r="C96" s="8">
        <f>0.408*'1day cloud to net rad'!F97*'1day cloud to net rad'!Q97</f>
        <v>-0.16802743032324827</v>
      </c>
      <c r="D96" s="8">
        <f>'1day cloud to net rad'!$I$3*900*'1day cloud to net rad'!G97*('1day cloud to net rad'!J97-'1day cloud to net rad'!K97)/('1day cloud to net rad'!E97+273)</f>
        <v>1.5488893618799549</v>
      </c>
      <c r="E96" s="8">
        <f>'1day cloud to net rad'!F97+'1day cloud to net rad'!$I$3*(1+0.34*'1day cloud to net rad'!G97)</f>
        <v>0.40946725783697913</v>
      </c>
      <c r="F96" s="8">
        <f t="shared" si="1"/>
        <v>3.3723378490654996</v>
      </c>
    </row>
    <row r="97" spans="2:6" ht="17.100000000000001" customHeight="1" x14ac:dyDescent="0.3">
      <c r="B97" s="7">
        <v>43709</v>
      </c>
      <c r="C97" s="8">
        <f>0.408*'1day cloud to net rad'!F98*'1day cloud to net rad'!Q98</f>
        <v>-2.5160466859621134E-2</v>
      </c>
      <c r="D97" s="8">
        <f>'1day cloud to net rad'!$I$3*900*'1day cloud to net rad'!G98*('1day cloud to net rad'!J98-'1day cloud to net rad'!K98)/('1day cloud to net rad'!E98+273)</f>
        <v>0.85495086328539793</v>
      </c>
      <c r="E97" s="8">
        <f>'1day cloud to net rad'!F98+'1day cloud to net rad'!$I$3*(1+0.34*'1day cloud to net rad'!G98)</f>
        <v>0.44666909370809127</v>
      </c>
      <c r="F97" s="8">
        <f t="shared" si="1"/>
        <v>1.8577295991919787</v>
      </c>
    </row>
    <row r="98" spans="2:6" ht="17.100000000000001" customHeight="1" x14ac:dyDescent="0.3">
      <c r="B98" s="7">
        <v>43710</v>
      </c>
      <c r="C98" s="8">
        <f>0.408*'1day cloud to net rad'!F99*'1day cloud to net rad'!Q99</f>
        <v>-2.2822067541848998E-2</v>
      </c>
      <c r="D98" s="8">
        <f>'1day cloud to net rad'!$I$3*900*'1day cloud to net rad'!G99*('1day cloud to net rad'!J99-'1day cloud to net rad'!K99)/('1day cloud to net rad'!E99+273)</f>
        <v>0.28826691961003453</v>
      </c>
      <c r="E98" s="8">
        <f>'1day cloud to net rad'!F99+'1day cloud to net rad'!$I$3*(1+0.34*'1day cloud to net rad'!G99)</f>
        <v>0.35655638338128776</v>
      </c>
      <c r="F98" s="8">
        <f t="shared" si="1"/>
        <v>0.74446809660487545</v>
      </c>
    </row>
    <row r="99" spans="2:6" ht="17.100000000000001" customHeight="1" x14ac:dyDescent="0.3">
      <c r="B99" s="7">
        <v>43711</v>
      </c>
      <c r="C99" s="8">
        <f>0.408*'1day cloud to net rad'!F100*'1day cloud to net rad'!Q100</f>
        <v>-2.2462862572026596E-2</v>
      </c>
      <c r="D99" s="8">
        <f>'1day cloud to net rad'!$I$3*900*'1day cloud to net rad'!G100*('1day cloud to net rad'!J100-'1day cloud to net rad'!K100)/('1day cloud to net rad'!E100+273)</f>
        <v>0.40879993094569528</v>
      </c>
      <c r="E99" s="8">
        <f>'1day cloud to net rad'!F100+'1day cloud to net rad'!$I$3*(1+0.34*'1day cloud to net rad'!G100)</f>
        <v>0.38500357251203465</v>
      </c>
      <c r="F99" s="8">
        <f t="shared" si="1"/>
        <v>1.0034635934750769</v>
      </c>
    </row>
    <row r="100" spans="2:6" ht="17.100000000000001" customHeight="1" x14ac:dyDescent="0.3">
      <c r="B100" s="7">
        <v>43712</v>
      </c>
      <c r="C100" s="8">
        <f>0.408*'1day cloud to net rad'!F101*'1day cloud to net rad'!Q101</f>
        <v>-2.1742065479615835E-2</v>
      </c>
      <c r="D100" s="8">
        <f>'1day cloud to net rad'!$I$3*900*'1day cloud to net rad'!G101*('1day cloud to net rad'!J101-'1day cloud to net rad'!K101)/('1day cloud to net rad'!E101+273)</f>
        <v>0.35690190046956649</v>
      </c>
      <c r="E100" s="8">
        <f>'1day cloud to net rad'!F101+'1day cloud to net rad'!$I$3*(1+0.34*'1day cloud to net rad'!G101)</f>
        <v>0.38581543192657453</v>
      </c>
      <c r="F100" s="8">
        <f t="shared" si="1"/>
        <v>0.86870510419017077</v>
      </c>
    </row>
    <row r="101" spans="2:6" ht="17.100000000000001" customHeight="1" x14ac:dyDescent="0.3">
      <c r="B101" s="7">
        <v>43713</v>
      </c>
      <c r="C101" s="8">
        <f>0.408*'1day cloud to net rad'!F102*'1day cloud to net rad'!Q102</f>
        <v>-2.2504185840379293E-2</v>
      </c>
      <c r="D101" s="8">
        <f>'1day cloud to net rad'!$I$3*900*'1day cloud to net rad'!G102*('1day cloud to net rad'!J102-'1day cloud to net rad'!K102)/('1day cloud to net rad'!E102+273)</f>
        <v>0.61298889362781084</v>
      </c>
      <c r="E101" s="8">
        <f>'1day cloud to net rad'!F102+'1day cloud to net rad'!$I$3*(1+0.34*'1day cloud to net rad'!G102)</f>
        <v>0.39207682518202963</v>
      </c>
      <c r="F101" s="8">
        <f t="shared" si="1"/>
        <v>1.5060433819654784</v>
      </c>
    </row>
    <row r="102" spans="2:6" ht="17.100000000000001" customHeight="1" x14ac:dyDescent="0.3">
      <c r="B102" s="7">
        <v>43714</v>
      </c>
      <c r="C102" s="8">
        <f>0.408*'1day cloud to net rad'!F103*'1day cloud to net rad'!Q103</f>
        <v>-2.1006946597190226E-2</v>
      </c>
      <c r="D102" s="8">
        <f>'1day cloud to net rad'!$I$3*900*'1day cloud to net rad'!G103*('1day cloud to net rad'!J103-'1day cloud to net rad'!K103)/('1day cloud to net rad'!E103+273)</f>
        <v>0.472739304678443</v>
      </c>
      <c r="E102" s="8">
        <f>'1day cloud to net rad'!F103+'1day cloud to net rad'!$I$3*(1+0.34*'1day cloud to net rad'!G103)</f>
        <v>0.40794753879354811</v>
      </c>
      <c r="F102" s="8">
        <f t="shared" si="1"/>
        <v>1.1073295341288063</v>
      </c>
    </row>
    <row r="103" spans="2:6" ht="17.100000000000001" customHeight="1" x14ac:dyDescent="0.3">
      <c r="B103" s="7">
        <v>43715</v>
      </c>
      <c r="C103" s="8">
        <f>0.408*'1day cloud to net rad'!F104*'1day cloud to net rad'!Q104</f>
        <v>-2.2229159390742662E-2</v>
      </c>
      <c r="D103" s="8">
        <f>'1day cloud to net rad'!$I$3*900*'1day cloud to net rad'!G104*('1day cloud to net rad'!J104-'1day cloud to net rad'!K104)/('1day cloud to net rad'!E104+273)</f>
        <v>0.79439890144185465</v>
      </c>
      <c r="E103" s="8">
        <f>'1day cloud to net rad'!F104+'1day cloud to net rad'!$I$3*(1+0.34*'1day cloud to net rad'!G104)</f>
        <v>0.40326600003774227</v>
      </c>
      <c r="F103" s="8">
        <f t="shared" si="1"/>
        <v>1.9147900938309788</v>
      </c>
    </row>
    <row r="104" spans="2:6" ht="17.100000000000001" customHeight="1" x14ac:dyDescent="0.3">
      <c r="B104" s="7">
        <v>43716</v>
      </c>
      <c r="C104" s="8">
        <f>0.408*'1day cloud to net rad'!F105*'1day cloud to net rad'!Q105</f>
        <v>-5.9301582133831708E-2</v>
      </c>
      <c r="D104" s="8">
        <f>'1day cloud to net rad'!$I$3*900*'1day cloud to net rad'!G105*('1day cloud to net rad'!J105-'1day cloud to net rad'!K105)/('1day cloud to net rad'!E105+273)</f>
        <v>1.304619165063502</v>
      </c>
      <c r="E104" s="8">
        <f>'1day cloud to net rad'!F105+'1day cloud to net rad'!$I$3*(1+0.34*'1day cloud to net rad'!G105)</f>
        <v>0.44347501880290419</v>
      </c>
      <c r="F104" s="8">
        <f t="shared" si="1"/>
        <v>2.8080895882054926</v>
      </c>
    </row>
    <row r="105" spans="2:6" ht="17.100000000000001" customHeight="1" x14ac:dyDescent="0.3">
      <c r="B105" s="7">
        <v>43717</v>
      </c>
      <c r="C105" s="8">
        <f>0.408*'1day cloud to net rad'!F106*'1day cloud to net rad'!Q106</f>
        <v>-6.4793337952855218E-2</v>
      </c>
      <c r="D105" s="8">
        <f>'1day cloud to net rad'!$I$3*900*'1day cloud to net rad'!G106*('1day cloud to net rad'!J106-'1day cloud to net rad'!K106)/('1day cloud to net rad'!E106+273)</f>
        <v>1.5079086459664857</v>
      </c>
      <c r="E105" s="8">
        <f>'1day cloud to net rad'!F106+'1day cloud to net rad'!$I$3*(1+0.34*'1day cloud to net rad'!G106)</f>
        <v>0.4237885893835821</v>
      </c>
      <c r="F105" s="8">
        <f t="shared" si="1"/>
        <v>3.4052717420086771</v>
      </c>
    </row>
    <row r="106" spans="2:6" ht="17.100000000000001" customHeight="1" x14ac:dyDescent="0.3">
      <c r="B106" s="7">
        <v>43718</v>
      </c>
      <c r="C106" s="8">
        <f>0.408*'1day cloud to net rad'!F107*'1day cloud to net rad'!Q107</f>
        <v>-6.2100712493406429E-2</v>
      </c>
      <c r="D106" s="8">
        <f>'1day cloud to net rad'!$I$3*900*'1day cloud to net rad'!G107*('1day cloud to net rad'!J107-'1day cloud to net rad'!K107)/('1day cloud to net rad'!E107+273)</f>
        <v>1.1811643387255764</v>
      </c>
      <c r="E106" s="8">
        <f>'1day cloud to net rad'!F107+'1day cloud to net rad'!$I$3*(1+0.34*'1day cloud to net rad'!G107)</f>
        <v>0.40198536847942123</v>
      </c>
      <c r="F106" s="8">
        <f t="shared" si="1"/>
        <v>2.7838416867390481</v>
      </c>
    </row>
    <row r="107" spans="2:6" ht="17.100000000000001" customHeight="1" x14ac:dyDescent="0.3">
      <c r="B107" s="7">
        <v>43719</v>
      </c>
      <c r="C107" s="8">
        <f>0.408*'1day cloud to net rad'!F108*'1day cloud to net rad'!Q108</f>
        <v>-2.7435587303253919E-2</v>
      </c>
      <c r="D107" s="8">
        <f>'1day cloud to net rad'!$I$3*900*'1day cloud to net rad'!G108*('1day cloud to net rad'!J108-'1day cloud to net rad'!K108)/('1day cloud to net rad'!E108+273)</f>
        <v>1.4827376677814044</v>
      </c>
      <c r="E107" s="8">
        <f>'1day cloud to net rad'!F108+'1day cloud to net rad'!$I$3*(1+0.34*'1day cloud to net rad'!G108)</f>
        <v>0.39794995754160112</v>
      </c>
      <c r="F107" s="8">
        <f t="shared" si="1"/>
        <v>3.6569977025968528</v>
      </c>
    </row>
    <row r="108" spans="2:6" ht="17.100000000000001" customHeight="1" x14ac:dyDescent="0.3">
      <c r="B108" s="7">
        <v>43720</v>
      </c>
      <c r="C108" s="8">
        <f>0.408*'1day cloud to net rad'!F109*'1day cloud to net rad'!Q109</f>
        <v>-1.7379495400268844E-2</v>
      </c>
      <c r="D108" s="8">
        <f>'1day cloud to net rad'!$I$3*900*'1day cloud to net rad'!G109*('1day cloud to net rad'!J109-'1day cloud to net rad'!K109)/('1day cloud to net rad'!E109+273)</f>
        <v>0.274539923438128</v>
      </c>
      <c r="E108" s="8">
        <f>'1day cloud to net rad'!F109+'1day cloud to net rad'!$I$3*(1+0.34*'1day cloud to net rad'!G109)</f>
        <v>0.3507045736722304</v>
      </c>
      <c r="F108" s="8">
        <f t="shared" si="1"/>
        <v>0.73326796210591227</v>
      </c>
    </row>
    <row r="109" spans="2:6" ht="17.100000000000001" customHeight="1" x14ac:dyDescent="0.3">
      <c r="B109" s="7">
        <v>43721</v>
      </c>
      <c r="C109" s="8">
        <f>0.408*'1day cloud to net rad'!F110*'1day cloud to net rad'!Q110</f>
        <v>-1.8617043477974941E-2</v>
      </c>
      <c r="D109" s="8">
        <f>'1day cloud to net rad'!$I$3*900*'1day cloud to net rad'!G110*('1day cloud to net rad'!J110-'1day cloud to net rad'!K110)/('1day cloud to net rad'!E110+273)</f>
        <v>0.76384509754024477</v>
      </c>
      <c r="E109" s="8">
        <f>'1day cloud to net rad'!F110+'1day cloud to net rad'!$I$3*(1+0.34*'1day cloud to net rad'!G110)</f>
        <v>0.39741419032868497</v>
      </c>
      <c r="F109" s="8">
        <f t="shared" si="1"/>
        <v>1.8751923615156325</v>
      </c>
    </row>
    <row r="110" spans="2:6" ht="17.100000000000001" customHeight="1" x14ac:dyDescent="0.3">
      <c r="B110" s="7">
        <v>43722</v>
      </c>
      <c r="C110" s="8">
        <f>0.408*'1day cloud to net rad'!F111*'1day cloud to net rad'!Q111</f>
        <v>-1.9740711848052608E-2</v>
      </c>
      <c r="D110" s="8">
        <f>'1day cloud to net rad'!$I$3*900*'1day cloud to net rad'!G111*('1day cloud to net rad'!J111-'1day cloud to net rad'!K111)/('1day cloud to net rad'!E111+273)</f>
        <v>1.5208347253609964</v>
      </c>
      <c r="E110" s="8">
        <f>'1day cloud to net rad'!F111+'1day cloud to net rad'!$I$3*(1+0.34*'1day cloud to net rad'!G111)</f>
        <v>0.45315694276785556</v>
      </c>
      <c r="F110" s="8">
        <f t="shared" si="1"/>
        <v>3.3125256877768465</v>
      </c>
    </row>
    <row r="111" spans="2:6" ht="17.100000000000001" customHeight="1" x14ac:dyDescent="0.3">
      <c r="B111" s="7">
        <v>43723</v>
      </c>
      <c r="C111" s="8">
        <f>0.408*'1day cloud to net rad'!F112*'1day cloud to net rad'!Q112</f>
        <v>-6.6400810311394817E-2</v>
      </c>
      <c r="D111" s="8">
        <f>'1day cloud to net rad'!$I$3*900*'1day cloud to net rad'!G112*('1day cloud to net rad'!J112-'1day cloud to net rad'!K112)/('1day cloud to net rad'!E112+273)</f>
        <v>0.94945894872844305</v>
      </c>
      <c r="E111" s="8">
        <f>'1day cloud to net rad'!F112+'1day cloud to net rad'!$I$3*(1+0.34*'1day cloud to net rad'!G112)</f>
        <v>0.35249806273993051</v>
      </c>
      <c r="F111" s="8">
        <f t="shared" si="1"/>
        <v>2.5051432383858505</v>
      </c>
    </row>
    <row r="112" spans="2:6" ht="17.100000000000001" customHeight="1" x14ac:dyDescent="0.3">
      <c r="B112" s="7">
        <v>43724</v>
      </c>
      <c r="C112" s="8">
        <f>0.408*'1day cloud to net rad'!F113*'1day cloud to net rad'!Q113</f>
        <v>-1.6812921716624695E-2</v>
      </c>
      <c r="D112" s="8">
        <f>'1day cloud to net rad'!$I$3*900*'1day cloud to net rad'!G113*('1day cloud to net rad'!J113-'1day cloud to net rad'!K113)/('1day cloud to net rad'!E113+273)</f>
        <v>0.15276901950804894</v>
      </c>
      <c r="E112" s="8">
        <f>'1day cloud to net rad'!F113+'1day cloud to net rad'!$I$3*(1+0.34*'1day cloud to net rad'!G113)</f>
        <v>0.280377996147538</v>
      </c>
      <c r="F112" s="8">
        <f t="shared" si="1"/>
        <v>0.48490287989604813</v>
      </c>
    </row>
    <row r="113" spans="2:6" ht="17.100000000000001" customHeight="1" x14ac:dyDescent="0.3">
      <c r="B113" s="7">
        <v>43725</v>
      </c>
      <c r="C113" s="8">
        <f>0.408*'1day cloud to net rad'!F114*'1day cloud to net rad'!Q114</f>
        <v>-1.6575748542664002E-2</v>
      </c>
      <c r="D113" s="8">
        <f>'1day cloud to net rad'!$I$3*900*'1day cloud to net rad'!G114*('1day cloud to net rad'!J114-'1day cloud to net rad'!K114)/('1day cloud to net rad'!E114+273)</f>
        <v>1.1184718803480593</v>
      </c>
      <c r="E113" s="8">
        <f>'1day cloud to net rad'!F114+'1day cloud to net rad'!$I$3*(1+0.34*'1day cloud to net rad'!G114)</f>
        <v>0.43929082187069546</v>
      </c>
      <c r="F113" s="8">
        <f t="shared" si="1"/>
        <v>2.5083522735873061</v>
      </c>
    </row>
    <row r="114" spans="2:6" ht="17.100000000000001" customHeight="1" x14ac:dyDescent="0.3">
      <c r="B114" s="7">
        <v>43726</v>
      </c>
      <c r="C114" s="8">
        <f>0.408*'1day cloud to net rad'!F115*'1day cloud to net rad'!Q115</f>
        <v>-6.3921199189164071E-2</v>
      </c>
      <c r="D114" s="8">
        <f>'1day cloud to net rad'!$I$3*900*'1day cloud to net rad'!G115*('1day cloud to net rad'!J115-'1day cloud to net rad'!K115)/('1day cloud to net rad'!E115+273)</f>
        <v>0.54254797070196747</v>
      </c>
      <c r="E114" s="8">
        <f>'1day cloud to net rad'!F115+'1day cloud to net rad'!$I$3*(1+0.34*'1day cloud to net rad'!G115)</f>
        <v>0.31738720448558638</v>
      </c>
      <c r="F114" s="8">
        <f t="shared" si="1"/>
        <v>1.5080216365009116</v>
      </c>
    </row>
    <row r="115" spans="2:6" ht="17.100000000000001" customHeight="1" x14ac:dyDescent="0.3">
      <c r="B115" s="7">
        <v>43727</v>
      </c>
      <c r="C115" s="8">
        <f>0.408*'1day cloud to net rad'!F116*'1day cloud to net rad'!Q116</f>
        <v>-1.5706409485151798E-2</v>
      </c>
      <c r="D115" s="8">
        <f>'1day cloud to net rad'!$I$3*900*'1day cloud to net rad'!G116*('1day cloud to net rad'!J116-'1day cloud to net rad'!K116)/('1day cloud to net rad'!E116+273)</f>
        <v>0.17359346984645493</v>
      </c>
      <c r="E115" s="8">
        <f>'1day cloud to net rad'!F116+'1day cloud to net rad'!$I$3*(1+0.34*'1day cloud to net rad'!G116)</f>
        <v>0.28334389801236037</v>
      </c>
      <c r="F115" s="8">
        <f t="shared" si="1"/>
        <v>0.55722767092875802</v>
      </c>
    </row>
    <row r="116" spans="2:6" ht="17.100000000000001" customHeight="1" x14ac:dyDescent="0.3">
      <c r="B116" s="7">
        <v>43728</v>
      </c>
      <c r="C116" s="8">
        <f>0.408*'1day cloud to net rad'!F117*'1day cloud to net rad'!Q117</f>
        <v>-6.2277510937224854E-2</v>
      </c>
      <c r="D116" s="8">
        <f>'1day cloud to net rad'!$I$3*900*'1day cloud to net rad'!G117*('1day cloud to net rad'!J117-'1day cloud to net rad'!K117)/('1day cloud to net rad'!E117+273)</f>
        <v>1.0850959414039349</v>
      </c>
      <c r="E116" s="8">
        <f>'1day cloud to net rad'!F117+'1day cloud to net rad'!$I$3*(1+0.34*'1day cloud to net rad'!G117)</f>
        <v>0.36420168215804516</v>
      </c>
      <c r="F116" s="8">
        <f t="shared" si="1"/>
        <v>2.808384696100493</v>
      </c>
    </row>
    <row r="117" spans="2:6" ht="17.100000000000001" customHeight="1" x14ac:dyDescent="0.3">
      <c r="B117" s="7">
        <v>43729</v>
      </c>
      <c r="C117" s="8">
        <f>0.408*'1day cloud to net rad'!F118*'1day cloud to net rad'!Q118</f>
        <v>-5.9823264570702687E-2</v>
      </c>
      <c r="D117" s="8">
        <f>'1day cloud to net rad'!$I$3*900*'1day cloud to net rad'!G118*('1day cloud to net rad'!J118-'1day cloud to net rad'!K118)/('1day cloud to net rad'!E118+273)</f>
        <v>0.33147618273035212</v>
      </c>
      <c r="E117" s="8">
        <f>'1day cloud to net rad'!F118+'1day cloud to net rad'!$I$3*(1+0.34*'1day cloud to net rad'!G118)</f>
        <v>0.30686170004142188</v>
      </c>
      <c r="F117" s="8">
        <f t="shared" si="1"/>
        <v>0.88526172579693141</v>
      </c>
    </row>
    <row r="118" spans="2:6" ht="17.100000000000001" customHeight="1" x14ac:dyDescent="0.3">
      <c r="B118" s="7">
        <v>43730</v>
      </c>
      <c r="C118" s="8">
        <f>0.408*'1day cloud to net rad'!F119*'1day cloud to net rad'!Q119</f>
        <v>-5.8818645561374665E-2</v>
      </c>
      <c r="D118" s="8">
        <f>'1day cloud to net rad'!$I$3*900*'1day cloud to net rad'!G119*('1day cloud to net rad'!J119-'1day cloud to net rad'!K119)/('1day cloud to net rad'!E119+273)</f>
        <v>0.37123470061592018</v>
      </c>
      <c r="E118" s="8">
        <f>'1day cloud to net rad'!F119+'1day cloud to net rad'!$I$3*(1+0.34*'1day cloud to net rad'!G119)</f>
        <v>0.30145404070524984</v>
      </c>
      <c r="F118" s="8">
        <f t="shared" si="1"/>
        <v>1.0363637996812054</v>
      </c>
    </row>
    <row r="119" spans="2:6" ht="17.100000000000001" customHeight="1" x14ac:dyDescent="0.3">
      <c r="B119" s="7">
        <v>43731</v>
      </c>
      <c r="C119" s="8">
        <f>0.408*'1day cloud to net rad'!F120*'1day cloud to net rad'!Q120</f>
        <v>-1.2648402992326724E-2</v>
      </c>
      <c r="D119" s="8">
        <f>'1day cloud to net rad'!$I$3*900*'1day cloud to net rad'!G120*('1day cloud to net rad'!J120-'1day cloud to net rad'!K120)/('1day cloud to net rad'!E120+273)</f>
        <v>0.15276901950804894</v>
      </c>
      <c r="E119" s="8">
        <f>'1day cloud to net rad'!F120+'1day cloud to net rad'!$I$3*(1+0.34*'1day cloud to net rad'!G120)</f>
        <v>0.280377996147538</v>
      </c>
      <c r="F119" s="8">
        <f t="shared" si="1"/>
        <v>0.49975610939878889</v>
      </c>
    </row>
    <row r="120" spans="2:6" ht="17.100000000000001" customHeight="1" x14ac:dyDescent="0.3">
      <c r="B120" s="7">
        <v>43732</v>
      </c>
      <c r="C120" s="8">
        <f>0.408*'1day cloud to net rad'!F121*'1day cloud to net rad'!Q121</f>
        <v>-1.2703874672509137E-2</v>
      </c>
      <c r="D120" s="8">
        <f>'1day cloud to net rad'!$I$3*900*'1day cloud to net rad'!G121*('1day cloud to net rad'!J121-'1day cloud to net rad'!K121)/('1day cloud to net rad'!E121+273)</f>
        <v>1.04156081907873</v>
      </c>
      <c r="E120" s="8">
        <f>'1day cloud to net rad'!F121+'1day cloud to net rad'!$I$3*(1+0.34*'1day cloud to net rad'!G121)</f>
        <v>0.42963914073879406</v>
      </c>
      <c r="F120" s="8">
        <f t="shared" si="1"/>
        <v>2.3947002189722064</v>
      </c>
    </row>
    <row r="121" spans="2:6" ht="17.100000000000001" customHeight="1" x14ac:dyDescent="0.3">
      <c r="B121" s="7">
        <v>43733</v>
      </c>
      <c r="C121" s="8">
        <f>0.408*'1day cloud to net rad'!F122*'1day cloud to net rad'!Q122</f>
        <v>-1.3320769268408307E-2</v>
      </c>
      <c r="D121" s="8">
        <f>'1day cloud to net rad'!$I$3*900*'1day cloud to net rad'!G122*('1day cloud to net rad'!J122-'1day cloud to net rad'!K122)/('1day cloud to net rad'!E122+273)</f>
        <v>0.66896128905868191</v>
      </c>
      <c r="E121" s="8">
        <f>'1day cloud to net rad'!F122+'1day cloud to net rad'!$I$3*(1+0.34*'1day cloud to net rad'!G122)</f>
        <v>0.348711099753655</v>
      </c>
      <c r="F121" s="8">
        <f t="shared" si="1"/>
        <v>1.8801825357823343</v>
      </c>
    </row>
    <row r="122" spans="2:6" ht="17.100000000000001" customHeight="1" x14ac:dyDescent="0.3">
      <c r="B122" s="7">
        <v>43734</v>
      </c>
      <c r="C122" s="8">
        <f>0.408*'1day cloud to net rad'!F123*'1day cloud to net rad'!Q123</f>
        <v>-4.8137753714994333E-2</v>
      </c>
      <c r="D122" s="8">
        <f>'1day cloud to net rad'!$I$3*900*'1day cloud to net rad'!G123*('1day cloud to net rad'!J123-'1day cloud to net rad'!K123)/('1day cloud to net rad'!E123+273)</f>
        <v>0.77763283529735627</v>
      </c>
      <c r="E122" s="8">
        <f>'1day cloud to net rad'!F123+'1day cloud to net rad'!$I$3*(1+0.34*'1day cloud to net rad'!G123)</f>
        <v>0.36260705927292897</v>
      </c>
      <c r="F122" s="8">
        <f t="shared" si="1"/>
        <v>2.0118060664485902</v>
      </c>
    </row>
    <row r="123" spans="2:6" ht="17.100000000000001" customHeight="1" x14ac:dyDescent="0.3">
      <c r="B123" s="7">
        <v>43735</v>
      </c>
      <c r="C123" s="8">
        <f>0.408*'1day cloud to net rad'!F124*'1day cloud to net rad'!Q124</f>
        <v>-1.0933115645189151E-2</v>
      </c>
      <c r="D123" s="8">
        <f>'1day cloud to net rad'!$I$3*900*'1day cloud to net rad'!G124*('1day cloud to net rad'!J124-'1day cloud to net rad'!K124)/('1day cloud to net rad'!E124+273)</f>
        <v>0.69437387938581974</v>
      </c>
      <c r="E123" s="8">
        <f>'1day cloud to net rad'!F124+'1day cloud to net rad'!$I$3*(1+0.34*'1day cloud to net rad'!G124)</f>
        <v>0.37112104364822057</v>
      </c>
      <c r="F123" s="8">
        <f t="shared" si="1"/>
        <v>1.8415575603641938</v>
      </c>
    </row>
    <row r="124" spans="2:6" ht="17.100000000000001" customHeight="1" x14ac:dyDescent="0.3">
      <c r="B124" s="7">
        <v>43736</v>
      </c>
      <c r="C124" s="8">
        <f>0.408*'1day cloud to net rad'!F125*'1day cloud to net rad'!Q125</f>
        <v>-1.3488173032174068E-2</v>
      </c>
      <c r="D124" s="8">
        <f>'1day cloud to net rad'!$I$3*900*'1day cloud to net rad'!G125*('1day cloud to net rad'!J125-'1day cloud to net rad'!K125)/('1day cloud to net rad'!E125+273)</f>
        <v>0.85787453003085601</v>
      </c>
      <c r="E124" s="8">
        <f>'1day cloud to net rad'!F125+'1day cloud to net rad'!$I$3*(1+0.34*'1day cloud to net rad'!G125)</f>
        <v>0.35581496414559527</v>
      </c>
      <c r="F124" s="8">
        <f t="shared" si="1"/>
        <v>2.373105243131846</v>
      </c>
    </row>
    <row r="125" spans="2:6" ht="17.100000000000001" customHeight="1" x14ac:dyDescent="0.3">
      <c r="B125" s="7">
        <v>43737</v>
      </c>
      <c r="C125" s="8">
        <f>0.408*'1day cloud to net rad'!F126*'1day cloud to net rad'!Q126</f>
        <v>-1.3336394224488287E-2</v>
      </c>
      <c r="D125" s="8">
        <f>'1day cloud to net rad'!$I$3*900*'1day cloud to net rad'!G126*('1day cloud to net rad'!J126-'1day cloud to net rad'!K126)/('1day cloud to net rad'!E126+273)</f>
        <v>0.63436243237546386</v>
      </c>
      <c r="E125" s="8">
        <f>'1day cloud to net rad'!F126+'1day cloud to net rad'!$I$3*(1+0.34*'1day cloud to net rad'!G126)</f>
        <v>0.33229063433081457</v>
      </c>
      <c r="F125" s="8">
        <f t="shared" si="1"/>
        <v>1.868924290934749</v>
      </c>
    </row>
    <row r="126" spans="2:6" ht="17.100000000000001" customHeight="1" x14ac:dyDescent="0.3">
      <c r="B126" s="7">
        <v>43738</v>
      </c>
      <c r="C126" s="8">
        <f>0.408*'1day cloud to net rad'!F127*'1day cloud to net rad'!Q127</f>
        <v>-5.3033905799387299E-2</v>
      </c>
      <c r="D126" s="8">
        <f>'1day cloud to net rad'!$I$3*900*'1day cloud to net rad'!G127*('1day cloud to net rad'!J127-'1day cloud to net rad'!K127)/('1day cloud to net rad'!E127+273)</f>
        <v>0.57329490471758837</v>
      </c>
      <c r="E126" s="8">
        <f>'1day cloud to net rad'!F127+'1day cloud to net rad'!$I$3*(1+0.34*'1day cloud to net rad'!G127)</f>
        <v>0.32217478922376369</v>
      </c>
      <c r="F126" s="8">
        <f t="shared" si="1"/>
        <v>1.61484081411739</v>
      </c>
    </row>
    <row r="127" spans="2:6" ht="17.100000000000001" customHeight="1" x14ac:dyDescent="0.3">
      <c r="B127" s="7">
        <v>43739</v>
      </c>
      <c r="C127" s="8">
        <f>0.408*'1day cloud to net rad'!F128*'1day cloud to net rad'!Q128</f>
        <v>-1.5902848625817315E-2</v>
      </c>
      <c r="D127" s="8">
        <f>'1day cloud to net rad'!$I$3*900*'1day cloud to net rad'!G128*('1day cloud to net rad'!J128-'1day cloud to net rad'!K128)/('1day cloud to net rad'!E128+273)</f>
        <v>0.62211643453453225</v>
      </c>
      <c r="E127" s="8">
        <f>'1day cloud to net rad'!F128+'1day cloud to net rad'!$I$3*(1+0.34*'1day cloud to net rad'!G128)</f>
        <v>0.30286626250085569</v>
      </c>
      <c r="F127" s="8">
        <f t="shared" si="1"/>
        <v>2.0015883608264295</v>
      </c>
    </row>
    <row r="128" spans="2:6" ht="17.100000000000001" customHeight="1" x14ac:dyDescent="0.3">
      <c r="B128" s="7">
        <v>43740</v>
      </c>
      <c r="C128" s="8">
        <f>0.408*'1day cloud to net rad'!F129*'1day cloud to net rad'!Q129</f>
        <v>-5.1042162926818603E-2</v>
      </c>
      <c r="D128" s="8">
        <f>'1day cloud to net rad'!$I$3*900*'1day cloud to net rad'!G129*('1day cloud to net rad'!J129-'1day cloud to net rad'!K129)/('1day cloud to net rad'!E129+273)</f>
        <v>0.61872450102653354</v>
      </c>
      <c r="E128" s="8">
        <f>'1day cloud to net rad'!F129+'1day cloud to net rad'!$I$3*(1+0.34*'1day cloud to net rad'!G129)</f>
        <v>0.32486127954147925</v>
      </c>
      <c r="F128" s="8">
        <f t="shared" si="1"/>
        <v>1.7474607589459781</v>
      </c>
    </row>
    <row r="129" spans="2:6" ht="17.100000000000001" customHeight="1" x14ac:dyDescent="0.3">
      <c r="B129" s="7">
        <v>43741</v>
      </c>
      <c r="C129" s="8">
        <f>0.408*'1day cloud to net rad'!F130*'1day cloud to net rad'!Q130</f>
        <v>-9.0006225808736996E-3</v>
      </c>
      <c r="D129" s="8">
        <f>'1day cloud to net rad'!$I$3*900*'1day cloud to net rad'!G130*('1day cloud to net rad'!J130-'1day cloud to net rad'!K130)/('1day cloud to net rad'!E130+273)</f>
        <v>0.1556923734468412</v>
      </c>
      <c r="E129" s="8">
        <f>'1day cloud to net rad'!F130+'1day cloud to net rad'!$I$3*(1+0.34*'1day cloud to net rad'!G130)</f>
        <v>0.26843167712964977</v>
      </c>
      <c r="F129" s="8">
        <f t="shared" si="1"/>
        <v>0.54647704933541386</v>
      </c>
    </row>
    <row r="130" spans="2:6" ht="17.100000000000001" customHeight="1" x14ac:dyDescent="0.3">
      <c r="B130" s="7">
        <v>43742</v>
      </c>
      <c r="C130" s="8">
        <f>0.408*'1day cloud to net rad'!F131*'1day cloud to net rad'!Q131</f>
        <v>-1.0272163169805181E-2</v>
      </c>
      <c r="D130" s="8">
        <f>'1day cloud to net rad'!$I$3*900*'1day cloud to net rad'!G131*('1day cloud to net rad'!J131-'1day cloud to net rad'!K131)/('1day cloud to net rad'!E131+273)</f>
        <v>0.32783843852592548</v>
      </c>
      <c r="E130" s="8">
        <f>'1day cloud to net rad'!F131+'1day cloud to net rad'!$I$3*(1+0.34*'1day cloud to net rad'!G131)</f>
        <v>0.28963958031831194</v>
      </c>
      <c r="F130" s="8">
        <f t="shared" si="1"/>
        <v>1.09641878022029</v>
      </c>
    </row>
    <row r="131" spans="2:6" ht="17.100000000000001" customHeight="1" x14ac:dyDescent="0.3">
      <c r="B131" s="7">
        <v>43743</v>
      </c>
      <c r="C131" s="8">
        <f>0.408*'1day cloud to net rad'!F132*'1day cloud to net rad'!Q132</f>
        <v>-5.0425431113714315E-2</v>
      </c>
      <c r="D131" s="8">
        <f>'1day cloud to net rad'!$I$3*900*'1day cloud to net rad'!G132*('1day cloud to net rad'!J132-'1day cloud to net rad'!K132)/('1day cloud to net rad'!E132+273)</f>
        <v>0.47472947436422153</v>
      </c>
      <c r="E131" s="8">
        <f>'1day cloud to net rad'!F132+'1day cloud to net rad'!$I$3*(1+0.34*'1day cloud to net rad'!G132)</f>
        <v>0.31153539477652903</v>
      </c>
      <c r="F131" s="8">
        <f t="shared" si="1"/>
        <v>1.3619770028213634</v>
      </c>
    </row>
    <row r="132" spans="2:6" ht="17.100000000000001" customHeight="1" x14ac:dyDescent="0.3">
      <c r="B132" s="7">
        <v>43744</v>
      </c>
      <c r="C132" s="8">
        <f>0.408*'1day cloud to net rad'!F133*'1day cloud to net rad'!Q133</f>
        <v>-4.8478433213831315E-2</v>
      </c>
      <c r="D132" s="8">
        <f>'1day cloud to net rad'!$I$3*900*'1day cloud to net rad'!G133*('1day cloud to net rad'!J133-'1day cloud to net rad'!K133)/('1day cloud to net rad'!E133+273)</f>
        <v>0.31849716928754901</v>
      </c>
      <c r="E132" s="8">
        <f>'1day cloud to net rad'!F133+'1day cloud to net rad'!$I$3*(1+0.34*'1day cloud to net rad'!G133)</f>
        <v>0.29876755038753433</v>
      </c>
      <c r="F132" s="8">
        <f t="shared" ref="F132:F195" si="2">(C132+D132)/E132</f>
        <v>0.90377531202258654</v>
      </c>
    </row>
    <row r="133" spans="2:6" ht="17.100000000000001" customHeight="1" x14ac:dyDescent="0.3">
      <c r="B133" s="7">
        <v>43745</v>
      </c>
      <c r="C133" s="8">
        <f>0.408*'1day cloud to net rad'!F134*'1day cloud to net rad'!Q134</f>
        <v>-0.20061824548051432</v>
      </c>
      <c r="D133" s="8">
        <f>'1day cloud to net rad'!$I$3*900*'1day cloud to net rad'!G134*('1day cloud to net rad'!J134-'1day cloud to net rad'!K134)/('1day cloud to net rad'!E134+273)</f>
        <v>0.61260847780798178</v>
      </c>
      <c r="E133" s="8">
        <f>'1day cloud to net rad'!F134+'1day cloud to net rad'!$I$3*(1+0.34*'1day cloud to net rad'!G134)</f>
        <v>0.3207041058912512</v>
      </c>
      <c r="F133" s="8">
        <f t="shared" si="2"/>
        <v>1.2846428366812703</v>
      </c>
    </row>
    <row r="134" spans="2:6" ht="17.100000000000001" customHeight="1" x14ac:dyDescent="0.3">
      <c r="B134" s="7">
        <v>43746</v>
      </c>
      <c r="C134" s="8">
        <f>0.408*'1day cloud to net rad'!F135*'1day cloud to net rad'!Q135</f>
        <v>-7.9360480914596274E-3</v>
      </c>
      <c r="D134" s="8">
        <f>'1day cloud to net rad'!$I$3*900*'1day cloud to net rad'!G135*('1day cloud to net rad'!J135-'1day cloud to net rad'!K135)/('1day cloud to net rad'!E135+273)</f>
        <v>0.51902380830719774</v>
      </c>
      <c r="E134" s="8">
        <f>'1day cloud to net rad'!F135+'1day cloud to net rad'!$I$3*(1+0.34*'1day cloud to net rad'!G135)</f>
        <v>0.32058701491269992</v>
      </c>
      <c r="F134" s="8">
        <f t="shared" si="2"/>
        <v>1.5942247703167705</v>
      </c>
    </row>
    <row r="135" spans="2:6" ht="17.100000000000001" customHeight="1" x14ac:dyDescent="0.3">
      <c r="B135" s="7">
        <v>43747</v>
      </c>
      <c r="C135" s="8">
        <f>0.408*'1day cloud to net rad'!F136*'1day cloud to net rad'!Q136</f>
        <v>-4.6101561385853668E-2</v>
      </c>
      <c r="D135" s="8">
        <f>'1day cloud to net rad'!$I$3*900*'1day cloud to net rad'!G136*('1day cloud to net rad'!J136-'1day cloud to net rad'!K136)/('1day cloud to net rad'!E136+273)</f>
        <v>0.5503901110432281</v>
      </c>
      <c r="E135" s="8">
        <f>'1day cloud to net rad'!F136+'1day cloud to net rad'!$I$3*(1+0.34*'1day cloud to net rad'!G136)</f>
        <v>0.31331181313770989</v>
      </c>
      <c r="F135" s="8">
        <f t="shared" si="2"/>
        <v>1.6095420871849622</v>
      </c>
    </row>
    <row r="136" spans="2:6" ht="17.100000000000001" customHeight="1" x14ac:dyDescent="0.3">
      <c r="B136" s="7">
        <v>43748</v>
      </c>
      <c r="C136" s="8">
        <f>0.408*'1day cloud to net rad'!F137*'1day cloud to net rad'!Q137</f>
        <v>-7.1034622425352268E-3</v>
      </c>
      <c r="D136" s="8">
        <f>'1day cloud to net rad'!$I$3*900*'1day cloud to net rad'!G137*('1day cloud to net rad'!J137-'1day cloud to net rad'!K137)/('1day cloud to net rad'!E137+273)</f>
        <v>0.37467250117248629</v>
      </c>
      <c r="E136" s="8">
        <f>'1day cloud to net rad'!F137+'1day cloud to net rad'!$I$3*(1+0.34*'1day cloud to net rad'!G137)</f>
        <v>0.29549139002736924</v>
      </c>
      <c r="F136" s="8">
        <f t="shared" si="2"/>
        <v>1.2439247008039922</v>
      </c>
    </row>
    <row r="137" spans="2:6" ht="17.100000000000001" customHeight="1" x14ac:dyDescent="0.3">
      <c r="B137" s="7">
        <v>43749</v>
      </c>
      <c r="C137" s="8">
        <f>0.408*'1day cloud to net rad'!F138*'1day cloud to net rad'!Q138</f>
        <v>-6.0966335931906942E-3</v>
      </c>
      <c r="D137" s="8">
        <f>'1day cloud to net rad'!$I$3*900*'1day cloud to net rad'!G138*('1day cloud to net rad'!J138-'1day cloud to net rad'!K138)/('1day cloud to net rad'!E138+273)</f>
        <v>0.36683644491335998</v>
      </c>
      <c r="E137" s="8">
        <f>'1day cloud to net rad'!F138+'1day cloud to net rad'!$I$3*(1+0.34*'1day cloud to net rad'!G138)</f>
        <v>0.29956974314424845</v>
      </c>
      <c r="F137" s="8">
        <f t="shared" si="2"/>
        <v>1.20419307882661</v>
      </c>
    </row>
    <row r="138" spans="2:6" ht="17.100000000000001" customHeight="1" x14ac:dyDescent="0.3">
      <c r="B138" s="7">
        <v>43750</v>
      </c>
      <c r="C138" s="8">
        <f>0.408*'1day cloud to net rad'!F139*'1day cloud to net rad'!Q139</f>
        <v>-4.0260689191804838E-2</v>
      </c>
      <c r="D138" s="8">
        <f>'1day cloud to net rad'!$I$3*900*'1day cloud to net rad'!G139*('1day cloud to net rad'!J139-'1day cloud to net rad'!K139)/('1day cloud to net rad'!E139+273)</f>
        <v>0.38711958639638921</v>
      </c>
      <c r="E138" s="8">
        <f>'1day cloud to net rad'!F139+'1day cloud to net rad'!$I$3*(1+0.34*'1day cloud to net rad'!G139)</f>
        <v>0.30418123935802999</v>
      </c>
      <c r="F138" s="8">
        <f t="shared" si="2"/>
        <v>1.1403033860228362</v>
      </c>
    </row>
    <row r="139" spans="2:6" ht="17.100000000000001" customHeight="1" x14ac:dyDescent="0.3">
      <c r="B139" s="7">
        <v>43751</v>
      </c>
      <c r="C139" s="8">
        <f>0.408*'1day cloud to net rad'!F140*'1day cloud to net rad'!Q140</f>
        <v>-3.8021867745221503E-2</v>
      </c>
      <c r="D139" s="8">
        <f>'1day cloud to net rad'!$I$3*900*'1day cloud to net rad'!G140*('1day cloud to net rad'!J140-'1day cloud to net rad'!K140)/('1day cloud to net rad'!E140+273)</f>
        <v>0.45787185657676194</v>
      </c>
      <c r="E139" s="8">
        <f>'1day cloud to net rad'!F140+'1day cloud to net rad'!$I$3*(1+0.34*'1day cloud to net rad'!G140)</f>
        <v>0.31229037607694721</v>
      </c>
      <c r="F139" s="8">
        <f t="shared" si="2"/>
        <v>1.3444217977696853</v>
      </c>
    </row>
    <row r="140" spans="2:6" ht="17.100000000000001" customHeight="1" x14ac:dyDescent="0.3">
      <c r="B140" s="7">
        <v>43752</v>
      </c>
      <c r="C140" s="8">
        <f>0.408*'1day cloud to net rad'!F141*'1day cloud to net rad'!Q141</f>
        <v>-3.7969574012328963E-2</v>
      </c>
      <c r="D140" s="8">
        <f>'1day cloud to net rad'!$I$3*900*'1day cloud to net rad'!G141*('1day cloud to net rad'!J141-'1day cloud to net rad'!K141)/('1day cloud to net rad'!E141+273)</f>
        <v>0.56794454177769171</v>
      </c>
      <c r="E140" s="8">
        <f>'1day cloud to net rad'!F141+'1day cloud to net rad'!$I$3*(1+0.34*'1day cloud to net rad'!G141)</f>
        <v>0.3224701293065243</v>
      </c>
      <c r="F140" s="8">
        <f t="shared" si="2"/>
        <v>1.6434854567927888</v>
      </c>
    </row>
    <row r="141" spans="2:6" ht="17.100000000000001" customHeight="1" x14ac:dyDescent="0.3">
      <c r="B141" s="7">
        <v>43753</v>
      </c>
      <c r="C141" s="8">
        <f>0.408*'1day cloud to net rad'!F142*'1day cloud to net rad'!Q142</f>
        <v>-3.7032857436153949E-2</v>
      </c>
      <c r="D141" s="8">
        <f>'1day cloud to net rad'!$I$3*900*'1day cloud to net rad'!G142*('1day cloud to net rad'!J142-'1day cloud to net rad'!K142)/('1day cloud to net rad'!E142+273)</f>
        <v>0.51353123608802742</v>
      </c>
      <c r="E141" s="8">
        <f>'1day cloud to net rad'!F142+'1day cloud to net rad'!$I$3*(1+0.34*'1day cloud to net rad'!G142)</f>
        <v>0.31402042640533573</v>
      </c>
      <c r="F141" s="8">
        <f t="shared" si="2"/>
        <v>1.517412048975477</v>
      </c>
    </row>
    <row r="142" spans="2:6" ht="17.100000000000001" customHeight="1" x14ac:dyDescent="0.3">
      <c r="B142" s="7">
        <v>43754</v>
      </c>
      <c r="C142" s="8">
        <f>0.408*'1day cloud to net rad'!F143*'1day cloud to net rad'!Q143</f>
        <v>-3.4822768285280699E-2</v>
      </c>
      <c r="D142" s="8">
        <f>'1day cloud to net rad'!$I$3*900*'1day cloud to net rad'!G143*('1day cloud to net rad'!J143-'1day cloud to net rad'!K143)/('1day cloud to net rad'!E143+273)</f>
        <v>0.34541720677408372</v>
      </c>
      <c r="E142" s="8">
        <f>'1day cloud to net rad'!F143+'1day cloud to net rad'!$I$3*(1+0.34*'1day cloud to net rad'!G143)</f>
        <v>0.29793342527471001</v>
      </c>
      <c r="F142" s="8">
        <f t="shared" si="2"/>
        <v>1.0424961153734895</v>
      </c>
    </row>
    <row r="143" spans="2:6" ht="17.100000000000001" customHeight="1" x14ac:dyDescent="0.3">
      <c r="B143" s="7">
        <v>43755</v>
      </c>
      <c r="C143" s="8">
        <f>0.408*'1day cloud to net rad'!F144*'1day cloud to net rad'!Q144</f>
        <v>-0.18851829465492148</v>
      </c>
      <c r="D143" s="8">
        <f>'1day cloud to net rad'!$I$3*900*'1day cloud to net rad'!G144*('1day cloud to net rad'!J144-'1day cloud to net rad'!K144)/('1day cloud to net rad'!E144+273)</f>
        <v>0.55134763002718368</v>
      </c>
      <c r="E143" s="8">
        <f>'1day cloud to net rad'!F144+'1day cloud to net rad'!$I$3*(1+0.34*'1day cloud to net rad'!G144)</f>
        <v>0.31485229618219385</v>
      </c>
      <c r="F143" s="8">
        <f t="shared" si="2"/>
        <v>1.1523795118276849</v>
      </c>
    </row>
    <row r="144" spans="2:6" ht="17.100000000000001" customHeight="1" x14ac:dyDescent="0.3">
      <c r="B144" s="7">
        <v>43756</v>
      </c>
      <c r="C144" s="8">
        <f>0.408*'1day cloud to net rad'!F145*'1day cloud to net rad'!Q145</f>
        <v>-6.4184571400091261E-2</v>
      </c>
      <c r="D144" s="8">
        <f>'1day cloud to net rad'!$I$3*900*'1day cloud to net rad'!G145*('1day cloud to net rad'!J145-'1day cloud to net rad'!K145)/('1day cloud to net rad'!E145+273)</f>
        <v>0.33253066515073465</v>
      </c>
      <c r="E144" s="8">
        <f>'1day cloud to net rad'!F145+'1day cloud to net rad'!$I$3*(1+0.34*'1day cloud to net rad'!G145)</f>
        <v>0.29701445279179839</v>
      </c>
      <c r="F144" s="8">
        <f t="shared" si="2"/>
        <v>0.90347823558185236</v>
      </c>
    </row>
    <row r="145" spans="2:6" ht="17.100000000000001" customHeight="1" x14ac:dyDescent="0.3">
      <c r="B145" s="7">
        <v>43757</v>
      </c>
      <c r="C145" s="8">
        <f>0.408*'1day cloud to net rad'!F146*'1day cloud to net rad'!Q146</f>
        <v>1.2803508514370389E-3</v>
      </c>
      <c r="D145" s="8">
        <f>'1day cloud to net rad'!$I$3*900*'1day cloud to net rad'!G146*('1day cloud to net rad'!J146-'1day cloud to net rad'!K146)/('1day cloud to net rad'!E146+273)</f>
        <v>0.33609184291770772</v>
      </c>
      <c r="E145" s="8">
        <f>'1day cloud to net rad'!F146+'1day cloud to net rad'!$I$3*(1+0.34*'1day cloud to net rad'!G146)</f>
        <v>0.31548885440188201</v>
      </c>
      <c r="F145" s="8">
        <f t="shared" si="2"/>
        <v>1.0693632724640942</v>
      </c>
    </row>
    <row r="146" spans="2:6" ht="17.100000000000001" customHeight="1" x14ac:dyDescent="0.3">
      <c r="B146" s="7">
        <v>43758</v>
      </c>
      <c r="C146" s="8">
        <f>0.408*'1day cloud to net rad'!F147*'1day cloud to net rad'!Q147</f>
        <v>-1.4521656852561078E-3</v>
      </c>
      <c r="D146" s="8">
        <f>'1day cloud to net rad'!$I$3*900*'1day cloud to net rad'!G147*('1day cloud to net rad'!J147-'1day cloud to net rad'!K147)/('1day cloud to net rad'!E147+273)</f>
        <v>1.7300793610239931</v>
      </c>
      <c r="E146" s="8">
        <f>'1day cloud to net rad'!F147+'1day cloud to net rad'!$I$3*(1+0.34*'1day cloud to net rad'!G147)</f>
        <v>0.44347501880290419</v>
      </c>
      <c r="F146" s="8">
        <f t="shared" si="2"/>
        <v>3.8979133480954862</v>
      </c>
    </row>
    <row r="147" spans="2:6" ht="17.100000000000001" customHeight="1" x14ac:dyDescent="0.3">
      <c r="B147" s="7">
        <v>43759</v>
      </c>
      <c r="C147" s="8">
        <f>0.408*'1day cloud to net rad'!F148*'1day cloud to net rad'!Q148</f>
        <v>-3.3023227832093438E-2</v>
      </c>
      <c r="D147" s="8">
        <f>'1day cloud to net rad'!$I$3*900*'1day cloud to net rad'!G148*('1day cloud to net rad'!J148-'1day cloud to net rad'!K148)/('1day cloud to net rad'!E148+273)</f>
        <v>0.45787185657676194</v>
      </c>
      <c r="E147" s="8">
        <f>'1day cloud to net rad'!F148+'1day cloud to net rad'!$I$3*(1+0.34*'1day cloud to net rad'!G148)</f>
        <v>0.31229037607694721</v>
      </c>
      <c r="F147" s="8">
        <f t="shared" si="2"/>
        <v>1.3604281825194233</v>
      </c>
    </row>
    <row r="148" spans="2:6" ht="17.100000000000001" customHeight="1" x14ac:dyDescent="0.3">
      <c r="B148" s="7">
        <v>43760</v>
      </c>
      <c r="C148" s="8">
        <f>0.408*'1day cloud to net rad'!F149*'1day cloud to net rad'!Q149</f>
        <v>-3.160402892981231E-2</v>
      </c>
      <c r="D148" s="8">
        <f>'1day cloud to net rad'!$I$3*900*'1day cloud to net rad'!G149*('1day cloud to net rad'!J149-'1day cloud to net rad'!K149)/('1day cloud to net rad'!E149+273)</f>
        <v>0.43186571938752522</v>
      </c>
      <c r="E148" s="8">
        <f>'1day cloud to net rad'!F149+'1day cloud to net rad'!$I$3*(1+0.34*'1day cloud to net rad'!G149)</f>
        <v>0.30871807220991304</v>
      </c>
      <c r="F148" s="8">
        <f t="shared" si="2"/>
        <v>1.29652821291769</v>
      </c>
    </row>
    <row r="149" spans="2:6" ht="17.100000000000001" customHeight="1" x14ac:dyDescent="0.3">
      <c r="B149" s="7">
        <v>43761</v>
      </c>
      <c r="C149" s="8">
        <f>0.408*'1day cloud to net rad'!F150*'1day cloud to net rad'!Q150</f>
        <v>1.6494156436397403E-4</v>
      </c>
      <c r="D149" s="8">
        <f>'1day cloud to net rad'!$I$3*900*'1day cloud to net rad'!G150*('1day cloud to net rad'!J150-'1day cloud to net rad'!K150)/('1day cloud to net rad'!E150+273)</f>
        <v>0.35280844586536703</v>
      </c>
      <c r="E149" s="8">
        <f>'1day cloud to net rad'!F150+'1day cloud to net rad'!$I$3*(1+0.34*'1day cloud to net rad'!G150)</f>
        <v>0.29796901304528689</v>
      </c>
      <c r="F149" s="8">
        <f t="shared" si="2"/>
        <v>1.184597632560149</v>
      </c>
    </row>
    <row r="150" spans="2:6" ht="17.100000000000001" customHeight="1" x14ac:dyDescent="0.3">
      <c r="B150" s="7">
        <v>43762</v>
      </c>
      <c r="C150" s="8">
        <f>0.408*'1day cloud to net rad'!F151*'1day cloud to net rad'!Q151</f>
        <v>-6.0257421543268505E-2</v>
      </c>
      <c r="D150" s="8">
        <f>'1day cloud to net rad'!$I$3*900*'1day cloud to net rad'!G151*('1day cloud to net rad'!J151-'1day cloud to net rad'!K151)/('1day cloud to net rad'!E151+273)</f>
        <v>0.40642636851756458</v>
      </c>
      <c r="E150" s="8">
        <f>'1day cloud to net rad'!F151+'1day cloud to net rad'!$I$3*(1+0.34*'1day cloud to net rad'!G151)</f>
        <v>0.30871807220991304</v>
      </c>
      <c r="F150" s="8">
        <f t="shared" si="2"/>
        <v>1.1213109245477482</v>
      </c>
    </row>
    <row r="151" spans="2:6" ht="17.100000000000001" customHeight="1" x14ac:dyDescent="0.3">
      <c r="B151" s="7">
        <v>43763</v>
      </c>
      <c r="C151" s="8">
        <f>0.408*'1day cloud to net rad'!F152*'1day cloud to net rad'!Q152</f>
        <v>-6.0556688053383385E-2</v>
      </c>
      <c r="D151" s="8">
        <f>'1day cloud to net rad'!$I$3*900*'1day cloud to net rad'!G152*('1day cloud to net rad'!J152-'1day cloud to net rad'!K152)/('1day cloud to net rad'!E152+273)</f>
        <v>0.43835839304973601</v>
      </c>
      <c r="E151" s="8">
        <f>'1day cloud to net rad'!F152+'1day cloud to net rad'!$I$3*(1+0.34*'1day cloud to net rad'!G152)</f>
        <v>0.31159438833522624</v>
      </c>
      <c r="F151" s="8">
        <f t="shared" si="2"/>
        <v>1.2124791688799537</v>
      </c>
    </row>
    <row r="152" spans="2:6" ht="17.100000000000001" customHeight="1" x14ac:dyDescent="0.3">
      <c r="B152" s="7">
        <v>43764</v>
      </c>
      <c r="C152" s="8">
        <f>0.408*'1day cloud to net rad'!F153*'1day cloud to net rad'!Q153</f>
        <v>-0.27678476539496716</v>
      </c>
      <c r="D152" s="8">
        <f>'1day cloud to net rad'!$I$3*900*'1day cloud to net rad'!G153*('1day cloud to net rad'!J153-'1day cloud to net rad'!K153)/('1day cloud to net rad'!E153+273)</f>
        <v>0.64938041973414651</v>
      </c>
      <c r="E152" s="8">
        <f>'1day cloud to net rad'!F153+'1day cloud to net rad'!$I$3*(1+0.34*'1day cloud to net rad'!G153)</f>
        <v>0.31229037607694721</v>
      </c>
      <c r="F152" s="8">
        <f t="shared" si="2"/>
        <v>1.1931064255639219</v>
      </c>
    </row>
    <row r="153" spans="2:6" ht="17.100000000000001" customHeight="1" x14ac:dyDescent="0.3">
      <c r="B153" s="7">
        <v>43765</v>
      </c>
      <c r="C153" s="8">
        <f>0.408*'1day cloud to net rad'!F154*'1day cloud to net rad'!Q154</f>
        <v>-8.9255345157848248E-2</v>
      </c>
      <c r="D153" s="8">
        <f>'1day cloud to net rad'!$I$3*900*'1day cloud to net rad'!G154*('1day cloud to net rad'!J154-'1day cloud to net rad'!K154)/('1day cloud to net rad'!E154+273)</f>
        <v>0.37054411160845285</v>
      </c>
      <c r="E153" s="8">
        <f>'1day cloud to net rad'!F154+'1day cloud to net rad'!$I$3*(1+0.34*'1day cloud to net rad'!G154)</f>
        <v>0.30694873100457637</v>
      </c>
      <c r="F153" s="8">
        <f t="shared" si="2"/>
        <v>0.91640309288788302</v>
      </c>
    </row>
    <row r="154" spans="2:6" ht="17.100000000000001" customHeight="1" x14ac:dyDescent="0.3">
      <c r="B154" s="7">
        <v>43766</v>
      </c>
      <c r="C154" s="8">
        <f>0.408*'1day cloud to net rad'!F155*'1day cloud to net rad'!Q155</f>
        <v>-9.0915121218144934E-2</v>
      </c>
      <c r="D154" s="8">
        <f>'1day cloud to net rad'!$I$3*900*'1day cloud to net rad'!G155*('1day cloud to net rad'!J155-'1day cloud to net rad'!K155)/('1day cloud to net rad'!E155+273)</f>
        <v>0.45867465511676669</v>
      </c>
      <c r="E154" s="8">
        <f>'1day cloud to net rad'!F155+'1day cloud to net rad'!$I$3*(1+0.34*'1day cloud to net rad'!G155)</f>
        <v>0.31260294655764709</v>
      </c>
      <c r="F154" s="8">
        <f t="shared" si="2"/>
        <v>1.1764429540679433</v>
      </c>
    </row>
    <row r="155" spans="2:6" ht="17.100000000000001" customHeight="1" x14ac:dyDescent="0.3">
      <c r="B155" s="7">
        <v>43767</v>
      </c>
      <c r="C155" s="8">
        <f>0.408*'1day cloud to net rad'!F156*'1day cloud to net rad'!Q156</f>
        <v>-5.7259307114481274E-2</v>
      </c>
      <c r="D155" s="8">
        <f>'1day cloud to net rad'!$I$3*900*'1day cloud to net rad'!G156*('1day cloud to net rad'!J156-'1day cloud to net rad'!K156)/('1day cloud to net rad'!E156+273)</f>
        <v>0.33253066515073465</v>
      </c>
      <c r="E155" s="8">
        <f>'1day cloud to net rad'!F156+'1day cloud to net rad'!$I$3*(1+0.34*'1day cloud to net rad'!G156)</f>
        <v>0.29701445279179839</v>
      </c>
      <c r="F155" s="8">
        <f t="shared" si="2"/>
        <v>0.92679448911940143</v>
      </c>
    </row>
    <row r="156" spans="2:6" ht="17.100000000000001" customHeight="1" x14ac:dyDescent="0.3">
      <c r="B156" s="7">
        <v>43768</v>
      </c>
      <c r="C156" s="8">
        <f>0.408*'1day cloud to net rad'!F157*'1day cloud to net rad'!Q157</f>
        <v>4.5153443379497621E-3</v>
      </c>
      <c r="D156" s="8">
        <f>'1day cloud to net rad'!$I$3*900*'1day cloud to net rad'!G157*('1day cloud to net rad'!J157-'1day cloud to net rad'!K157)/('1day cloud to net rad'!E157+273)</f>
        <v>0.45991088622784371</v>
      </c>
      <c r="E156" s="8">
        <f>'1day cloud to net rad'!F157+'1day cloud to net rad'!$I$3*(1+0.34*'1day cloud to net rad'!G157)</f>
        <v>0.31945205120836828</v>
      </c>
      <c r="F156" s="8">
        <f t="shared" si="2"/>
        <v>1.4538214070281965</v>
      </c>
    </row>
    <row r="157" spans="2:6" ht="17.100000000000001" customHeight="1" x14ac:dyDescent="0.3">
      <c r="B157" s="7">
        <v>43769</v>
      </c>
      <c r="C157" s="8">
        <f>0.408*'1day cloud to net rad'!F158*'1day cloud to net rad'!Q158</f>
        <v>3.5947530626887427E-3</v>
      </c>
      <c r="D157" s="8">
        <f>'1day cloud to net rad'!$I$3*900*'1day cloud to net rad'!G158*('1day cloud to net rad'!J158-'1day cloud to net rad'!K158)/('1day cloud to net rad'!E158+273)</f>
        <v>0.92270899254612937</v>
      </c>
      <c r="E157" s="8">
        <f>'1day cloud to net rad'!F158+'1day cloud to net rad'!$I$3*(1+0.34*'1day cloud to net rad'!G158)</f>
        <v>0.36154968287610134</v>
      </c>
      <c r="F157" s="8">
        <f t="shared" si="2"/>
        <v>2.5620372233219495</v>
      </c>
    </row>
    <row r="158" spans="2:6" ht="17.100000000000001" customHeight="1" x14ac:dyDescent="0.3">
      <c r="B158" s="7">
        <v>43770</v>
      </c>
      <c r="C158" s="8">
        <f>0.408*'1day cloud to net rad'!F159*'1day cloud to net rad'!Q159</f>
        <v>-0.26214244739639464</v>
      </c>
      <c r="D158" s="8">
        <f>'1day cloud to net rad'!$I$3*900*'1day cloud to net rad'!G159*('1day cloud to net rad'!J159-'1day cloud to net rad'!K159)/('1day cloud to net rad'!E159+273)</f>
        <v>0.58731476557524365</v>
      </c>
      <c r="E158" s="8">
        <f>'1day cloud to net rad'!F159+'1day cloud to net rad'!$I$3*(1+0.34*'1day cloud to net rad'!G159)</f>
        <v>0.2757579476430464</v>
      </c>
      <c r="F158" s="8">
        <f t="shared" si="2"/>
        <v>1.179194728413655</v>
      </c>
    </row>
    <row r="159" spans="2:6" ht="17.100000000000001" customHeight="1" x14ac:dyDescent="0.3">
      <c r="B159" s="7">
        <v>43771</v>
      </c>
      <c r="C159" s="8">
        <f>0.408*'1day cloud to net rad'!F160*'1day cloud to net rad'!Q160</f>
        <v>-0.26127358381194271</v>
      </c>
      <c r="D159" s="8">
        <f>'1day cloud to net rad'!$I$3*900*'1day cloud to net rad'!G160*('1day cloud to net rad'!J160-'1day cloud to net rad'!K160)/('1day cloud to net rad'!E160+273)</f>
        <v>0.65257196175027066</v>
      </c>
      <c r="E159" s="8">
        <f>'1day cloud to net rad'!F160+'1day cloud to net rad'!$I$3*(1+0.34*'1day cloud to net rad'!G160)</f>
        <v>0.28160975735210375</v>
      </c>
      <c r="F159" s="8">
        <f t="shared" si="2"/>
        <v>1.389505752988089</v>
      </c>
    </row>
    <row r="160" spans="2:6" ht="17.100000000000001" customHeight="1" x14ac:dyDescent="0.3">
      <c r="B160" s="7">
        <v>43772</v>
      </c>
      <c r="C160" s="8">
        <f>0.408*'1day cloud to net rad'!F161*'1day cloud to net rad'!Q161</f>
        <v>-0.26783676246809818</v>
      </c>
      <c r="D160" s="8">
        <f>'1day cloud to net rad'!$I$3*900*'1day cloud to net rad'!G161*('1day cloud to net rad'!J161-'1day cloud to net rad'!K161)/('1day cloud to net rad'!E161+273)</f>
        <v>0.72153379970460718</v>
      </c>
      <c r="E160" s="8">
        <f>'1day cloud to net rad'!F161+'1day cloud to net rad'!$I$3*(1+0.34*'1day cloud to net rad'!G161)</f>
        <v>0.31814218578600451</v>
      </c>
      <c r="F160" s="8">
        <f t="shared" si="2"/>
        <v>1.4260826055356401</v>
      </c>
    </row>
    <row r="161" spans="2:6" ht="17.100000000000001" customHeight="1" x14ac:dyDescent="0.3">
      <c r="B161" s="7">
        <v>43773</v>
      </c>
      <c r="C161" s="8">
        <f>0.408*'1day cloud to net rad'!F162*'1day cloud to net rad'!Q162</f>
        <v>2.8920846763229565E-3</v>
      </c>
      <c r="D161" s="8">
        <f>'1day cloud to net rad'!$I$3*900*'1day cloud to net rad'!G162*('1day cloud to net rad'!J162-'1day cloud to net rad'!K162)/('1day cloud to net rad'!E162+273)</f>
        <v>0.10381760363482401</v>
      </c>
      <c r="E161" s="8">
        <f>'1day cloud to net rad'!F162+'1day cloud to net rad'!$I$3*(1+0.34*'1day cloud to net rad'!G162)</f>
        <v>0.25586787263872968</v>
      </c>
      <c r="F161" s="8">
        <f t="shared" si="2"/>
        <v>0.41704996884002998</v>
      </c>
    </row>
    <row r="162" spans="2:6" ht="17.100000000000001" customHeight="1" x14ac:dyDescent="0.3">
      <c r="B162" s="7">
        <v>43774</v>
      </c>
      <c r="C162" s="8">
        <f>0.408*'1day cloud to net rad'!F163*'1day cloud to net rad'!Q163</f>
        <v>-0.11299203509152196</v>
      </c>
      <c r="D162" s="8">
        <f>'1day cloud to net rad'!$I$3*900*'1day cloud to net rad'!G163*('1day cloud to net rad'!J163-'1day cloud to net rad'!K163)/('1day cloud to net rad'!E163+273)</f>
        <v>0.64881513919764489</v>
      </c>
      <c r="E162" s="8">
        <f>'1day cloud to net rad'!F163+'1day cloud to net rad'!$I$3*(1+0.34*'1day cloud to net rad'!G163)</f>
        <v>0.31178131732624181</v>
      </c>
      <c r="F162" s="8">
        <f t="shared" si="2"/>
        <v>1.7185863113967415</v>
      </c>
    </row>
    <row r="163" spans="2:6" ht="17.100000000000001" customHeight="1" x14ac:dyDescent="0.3">
      <c r="B163" s="7">
        <v>43775</v>
      </c>
      <c r="C163" s="8">
        <f>0.408*'1day cloud to net rad'!F164*'1day cloud to net rad'!Q164</f>
        <v>3.4280907024094461E-3</v>
      </c>
      <c r="D163" s="8">
        <f>'1day cloud to net rad'!$I$3*900*'1day cloud to net rad'!G164*('1day cloud to net rad'!J164-'1day cloud to net rad'!K164)/('1day cloud to net rad'!E164+273)</f>
        <v>0.10381760363482401</v>
      </c>
      <c r="E163" s="8">
        <f>'1day cloud to net rad'!F164+'1day cloud to net rad'!$I$3*(1+0.34*'1day cloud to net rad'!G164)</f>
        <v>0.25586787263872968</v>
      </c>
      <c r="F163" s="8">
        <f t="shared" si="2"/>
        <v>0.41914482358110677</v>
      </c>
    </row>
    <row r="164" spans="2:6" ht="17.100000000000001" customHeight="1" x14ac:dyDescent="0.3">
      <c r="B164" s="7">
        <v>43776</v>
      </c>
      <c r="C164" s="8">
        <f>0.408*'1day cloud to net rad'!F165*'1day cloud to net rad'!Q165</f>
        <v>-0.10304842089259363</v>
      </c>
      <c r="D164" s="8">
        <f>'1day cloud to net rad'!$I$3*900*'1day cloud to net rad'!G165*('1day cloud to net rad'!J165-'1day cloud to net rad'!K165)/('1day cloud to net rad'!E165+273)</f>
        <v>0.52399280900895551</v>
      </c>
      <c r="E164" s="8">
        <f>'1day cloud to net rad'!F165+'1day cloud to net rad'!$I$3*(1+0.34*'1day cloud to net rad'!G165)</f>
        <v>0.28408418463915069</v>
      </c>
      <c r="F164" s="8">
        <f t="shared" si="2"/>
        <v>1.4817593195166907</v>
      </c>
    </row>
    <row r="165" spans="2:6" ht="17.100000000000001" customHeight="1" x14ac:dyDescent="0.3">
      <c r="B165" s="7">
        <v>43777</v>
      </c>
      <c r="C165" s="8">
        <f>0.408*'1day cloud to net rad'!F166*'1day cloud to net rad'!Q166</f>
        <v>-0.17741119275452039</v>
      </c>
      <c r="D165" s="8">
        <f>'1day cloud to net rad'!$I$3*900*'1day cloud to net rad'!G166*('1day cloud to net rad'!J166-'1day cloud to net rad'!K166)/('1day cloud to net rad'!E166+273)</f>
        <v>0.7176468138065083</v>
      </c>
      <c r="E165" s="8">
        <f>'1day cloud to net rad'!F166+'1day cloud to net rad'!$I$3*(1+0.34*'1day cloud to net rad'!G166)</f>
        <v>0.30919482739304249</v>
      </c>
      <c r="F165" s="8">
        <f t="shared" si="2"/>
        <v>1.7472336960063397</v>
      </c>
    </row>
    <row r="166" spans="2:6" ht="17.100000000000001" customHeight="1" x14ac:dyDescent="0.3">
      <c r="B166" s="7">
        <v>43778</v>
      </c>
      <c r="C166" s="8">
        <f>0.408*'1day cloud to net rad'!F167*'1day cloud to net rad'!Q167</f>
        <v>-0.25568501464183729</v>
      </c>
      <c r="D166" s="8">
        <f>'1day cloud to net rad'!$I$3*900*'1day cloud to net rad'!G167*('1day cloud to net rad'!J167-'1day cloud to net rad'!K167)/('1day cloud to net rad'!E167+273)</f>
        <v>0.58731476557524365</v>
      </c>
      <c r="E166" s="8">
        <f>'1day cloud to net rad'!F167+'1day cloud to net rad'!$I$3*(1+0.34*'1day cloud to net rad'!G167)</f>
        <v>0.2757579476430464</v>
      </c>
      <c r="F166" s="8">
        <f t="shared" si="2"/>
        <v>1.202611760668755</v>
      </c>
    </row>
    <row r="167" spans="2:6" ht="17.100000000000001" customHeight="1" x14ac:dyDescent="0.3">
      <c r="B167" s="7">
        <v>43779</v>
      </c>
      <c r="C167" s="8">
        <f>0.408*'1day cloud to net rad'!F168*'1day cloud to net rad'!Q168</f>
        <v>-0.19831895685720294</v>
      </c>
      <c r="D167" s="8">
        <f>'1day cloud to net rad'!$I$3*900*'1day cloud to net rad'!G168*('1day cloud to net rad'!J168-'1day cloud to net rad'!K168)/('1day cloud to net rad'!E168+273)</f>
        <v>0.57132626661063879</v>
      </c>
      <c r="E167" s="8">
        <f>'1day cloud to net rad'!F168+'1day cloud to net rad'!$I$3*(1+0.34*'1day cloud to net rad'!G168)</f>
        <v>0.30096970403368739</v>
      </c>
      <c r="F167" s="8">
        <f t="shared" si="2"/>
        <v>1.2393516847519157</v>
      </c>
    </row>
    <row r="168" spans="2:6" ht="17.100000000000001" customHeight="1" x14ac:dyDescent="0.3">
      <c r="B168" s="7">
        <v>43780</v>
      </c>
      <c r="C168" s="8">
        <f>0.408*'1day cloud to net rad'!F169*'1day cloud to net rad'!Q169</f>
        <v>-0.25835185991400239</v>
      </c>
      <c r="D168" s="8">
        <f>'1day cloud to net rad'!$I$3*900*'1day cloud to net rad'!G169*('1day cloud to net rad'!J169-'1day cloud to net rad'!K169)/('1day cloud to net rad'!E169+273)</f>
        <v>0.62793774726984075</v>
      </c>
      <c r="E168" s="8">
        <f>'1day cloud to net rad'!F169+'1day cloud to net rad'!$I$3*(1+0.34*'1day cloud to net rad'!G169)</f>
        <v>0.2913746171671171</v>
      </c>
      <c r="F168" s="8">
        <f t="shared" si="2"/>
        <v>1.2684217003839542</v>
      </c>
    </row>
    <row r="169" spans="2:6" ht="17.100000000000001" customHeight="1" x14ac:dyDescent="0.3">
      <c r="B169" s="7">
        <v>43781</v>
      </c>
      <c r="C169" s="8">
        <f>0.408*'1day cloud to net rad'!F170*'1day cloud to net rad'!Q170</f>
        <v>-0.10061532918880242</v>
      </c>
      <c r="D169" s="8">
        <f>'1day cloud to net rad'!$I$3*900*'1day cloud to net rad'!G170*('1day cloud to net rad'!J170-'1day cloud to net rad'!K170)/('1day cloud to net rad'!E170+273)</f>
        <v>0.58221423223217261</v>
      </c>
      <c r="E169" s="8">
        <f>'1day cloud to net rad'!F170+'1day cloud to net rad'!$I$3*(1+0.34*'1day cloud to net rad'!G170)</f>
        <v>0.28993599434820805</v>
      </c>
      <c r="F169" s="8">
        <f t="shared" si="2"/>
        <v>1.6610524820349775</v>
      </c>
    </row>
    <row r="170" spans="2:6" ht="17.100000000000001" customHeight="1" x14ac:dyDescent="0.3">
      <c r="B170" s="7">
        <v>43782</v>
      </c>
      <c r="C170" s="8">
        <f>0.408*'1day cloud to net rad'!F171*'1day cloud to net rad'!Q171</f>
        <v>-0.19620718776166382</v>
      </c>
      <c r="D170" s="8">
        <f>'1day cloud to net rad'!$I$3*900*'1day cloud to net rad'!G171*('1day cloud to net rad'!J171-'1day cloud to net rad'!K171)/('1day cloud to net rad'!E171+273)</f>
        <v>0.62845889327170268</v>
      </c>
      <c r="E170" s="8">
        <f>'1day cloud to net rad'!F171+'1day cloud to net rad'!$I$3*(1+0.34*'1day cloud to net rad'!G171)</f>
        <v>0.30682151374274469</v>
      </c>
      <c r="F170" s="8">
        <f t="shared" si="2"/>
        <v>1.408805074446186</v>
      </c>
    </row>
    <row r="171" spans="2:6" ht="17.100000000000001" customHeight="1" x14ac:dyDescent="0.3">
      <c r="B171" s="7">
        <v>43783</v>
      </c>
      <c r="C171" s="8">
        <f>0.408*'1day cloud to net rad'!F172*'1day cloud to net rad'!Q172</f>
        <v>-0.25222873080626751</v>
      </c>
      <c r="D171" s="8">
        <f>'1day cloud to net rad'!$I$3*900*'1day cloud to net rad'!G172*('1day cloud to net rad'!J172-'1day cloud to net rad'!K172)/('1day cloud to net rad'!E172+273)</f>
        <v>0.58731476557524365</v>
      </c>
      <c r="E171" s="8">
        <f>'1day cloud to net rad'!F172+'1day cloud to net rad'!$I$3*(1+0.34*'1day cloud to net rad'!G172)</f>
        <v>0.2757579476430464</v>
      </c>
      <c r="F171" s="8">
        <f t="shared" si="2"/>
        <v>1.2151455203123527</v>
      </c>
    </row>
    <row r="172" spans="2:6" ht="17.100000000000001" customHeight="1" x14ac:dyDescent="0.3">
      <c r="B172" s="7">
        <v>43784</v>
      </c>
      <c r="C172" s="8">
        <f>0.408*'1day cloud to net rad'!F173*'1day cloud to net rad'!Q173</f>
        <v>-0.27681972921740267</v>
      </c>
      <c r="D172" s="8">
        <f>'1day cloud to net rad'!$I$3*900*'1day cloud to net rad'!G173*('1day cloud to net rad'!J173-'1day cloud to net rad'!K173)/('1day cloud to net rad'!E173+273)</f>
        <v>0.7804162042368018</v>
      </c>
      <c r="E172" s="8">
        <f>'1day cloud to net rad'!F173+'1day cloud to net rad'!$I$3*(1+0.34*'1day cloud to net rad'!G173)</f>
        <v>0.30286626250085569</v>
      </c>
      <c r="F172" s="8">
        <f t="shared" si="2"/>
        <v>1.6627684802561205</v>
      </c>
    </row>
    <row r="173" spans="2:6" ht="17.100000000000001" customHeight="1" x14ac:dyDescent="0.3">
      <c r="B173" s="7">
        <v>43785</v>
      </c>
      <c r="C173" s="8">
        <f>0.408*'1day cloud to net rad'!F174*'1day cloud to net rad'!Q174</f>
        <v>-0.30525877312699556</v>
      </c>
      <c r="D173" s="8">
        <f>'1day cloud to net rad'!$I$3*900*'1day cloud to net rad'!G174*('1day cloud to net rad'!J174-'1day cloud to net rad'!K174)/('1day cloud to net rad'!E174+273)</f>
        <v>0.58353000418178191</v>
      </c>
      <c r="E173" s="8">
        <f>'1day cloud to net rad'!F174+'1day cloud to net rad'!$I$3*(1+0.34*'1day cloud to net rad'!G174)</f>
        <v>0.27556469964924052</v>
      </c>
      <c r="F173" s="8">
        <f t="shared" si="2"/>
        <v>1.009821763850707</v>
      </c>
    </row>
    <row r="174" spans="2:6" ht="17.100000000000001" customHeight="1" x14ac:dyDescent="0.3">
      <c r="B174" s="7">
        <v>43786</v>
      </c>
      <c r="C174" s="8">
        <f>0.408*'1day cloud to net rad'!F175*'1day cloud to net rad'!Q175</f>
        <v>-0.301477846430596</v>
      </c>
      <c r="D174" s="8">
        <f>'1day cloud to net rad'!$I$3*900*'1day cloud to net rad'!G175*('1day cloud to net rad'!J175-'1day cloud to net rad'!K175)/('1day cloud to net rad'!E175+273)</f>
        <v>1.1042734216554482</v>
      </c>
      <c r="E174" s="8">
        <f>'1day cloud to net rad'!F175+'1day cloud to net rad'!$I$3*(1+0.34*'1day cloud to net rad'!G175)</f>
        <v>0.32555995475286092</v>
      </c>
      <c r="F174" s="8">
        <f t="shared" si="2"/>
        <v>2.4658916537639599</v>
      </c>
    </row>
    <row r="175" spans="2:6" ht="17.100000000000001" customHeight="1" x14ac:dyDescent="0.3">
      <c r="B175" s="7">
        <v>43787</v>
      </c>
      <c r="C175" s="8">
        <f>0.408*'1day cloud to net rad'!F176*'1day cloud to net rad'!Q176</f>
        <v>-0.24978704140090879</v>
      </c>
      <c r="D175" s="8">
        <f>'1day cloud to net rad'!$I$3*900*'1day cloud to net rad'!G176*('1day cloud to net rad'!J176-'1day cloud to net rad'!K176)/('1day cloud to net rad'!E176+273)</f>
        <v>0.58731476557524365</v>
      </c>
      <c r="E175" s="8">
        <f>'1day cloud to net rad'!F176+'1day cloud to net rad'!$I$3*(1+0.34*'1day cloud to net rad'!G176)</f>
        <v>0.2757579476430464</v>
      </c>
      <c r="F175" s="8">
        <f t="shared" si="2"/>
        <v>1.2239999864346469</v>
      </c>
    </row>
    <row r="176" spans="2:6" ht="17.100000000000001" customHeight="1" x14ac:dyDescent="0.3">
      <c r="B176" s="7">
        <v>43788</v>
      </c>
      <c r="C176" s="8">
        <f>0.408*'1day cloud to net rad'!F177*'1day cloud to net rad'!Q177</f>
        <v>-0.1924775388079317</v>
      </c>
      <c r="D176" s="8">
        <f>'1day cloud to net rad'!$I$3*900*'1day cloud to net rad'!G177*('1day cloud to net rad'!J177-'1day cloud to net rad'!K177)/('1day cloud to net rad'!E177+273)</f>
        <v>0.57132626661063879</v>
      </c>
      <c r="E176" s="8">
        <f>'1day cloud to net rad'!F177+'1day cloud to net rad'!$I$3*(1+0.34*'1day cloud to net rad'!G177)</f>
        <v>0.30096970403368739</v>
      </c>
      <c r="F176" s="8">
        <f t="shared" si="2"/>
        <v>1.2587603427363663</v>
      </c>
    </row>
    <row r="177" spans="2:6" ht="17.100000000000001" customHeight="1" x14ac:dyDescent="0.3">
      <c r="B177" s="7">
        <v>43789</v>
      </c>
      <c r="C177" s="8">
        <f>0.408*'1day cloud to net rad'!F178*'1day cloud to net rad'!Q178</f>
        <v>-0.1852005494791735</v>
      </c>
      <c r="D177" s="8">
        <f>'1day cloud to net rad'!$I$3*900*'1day cloud to net rad'!G178*('1day cloud to net rad'!J178-'1day cloud to net rad'!K178)/('1day cloud to net rad'!E178+273)</f>
        <v>0.45833062651938278</v>
      </c>
      <c r="E177" s="8">
        <f>'1day cloud to net rad'!F178+'1day cloud to net rad'!$I$3*(1+0.34*'1day cloud to net rad'!G178)</f>
        <v>0.28009602108970305</v>
      </c>
      <c r="F177" s="8">
        <f t="shared" si="2"/>
        <v>0.9751301570711608</v>
      </c>
    </row>
    <row r="178" spans="2:6" ht="17.100000000000001" customHeight="1" x14ac:dyDescent="0.3">
      <c r="B178" s="7">
        <v>43790</v>
      </c>
      <c r="C178" s="8">
        <f>0.408*'1day cloud to net rad'!F179*'1day cloud to net rad'!Q179</f>
        <v>-0.28926439028849871</v>
      </c>
      <c r="D178" s="8">
        <f>'1day cloud to net rad'!$I$3*900*'1day cloud to net rad'!G179*('1day cloud to net rad'!J179-'1day cloud to net rad'!K179)/('1day cloud to net rad'!E179+273)</f>
        <v>0.62473474338790236</v>
      </c>
      <c r="E178" s="8">
        <f>'1day cloud to net rad'!F179+'1day cloud to net rad'!$I$3*(1+0.34*'1day cloud to net rad'!G179)</f>
        <v>0.28543146682916848</v>
      </c>
      <c r="F178" s="8">
        <f t="shared" si="2"/>
        <v>1.1753096350101566</v>
      </c>
    </row>
    <row r="179" spans="2:6" ht="17.100000000000001" customHeight="1" x14ac:dyDescent="0.3">
      <c r="B179" s="7">
        <v>43791</v>
      </c>
      <c r="C179" s="8">
        <f>0.408*'1day cloud to net rad'!F180*'1day cloud to net rad'!Q180</f>
        <v>-4.8478287661639224E-2</v>
      </c>
      <c r="D179" s="8">
        <f>'1day cloud to net rad'!$I$3*900*'1day cloud to net rad'!G180*('1day cloud to net rad'!J180-'1day cloud to net rad'!K180)/('1day cloud to net rad'!E180+273)</f>
        <v>0.22877841983233707</v>
      </c>
      <c r="E179" s="8">
        <f>'1day cloud to net rad'!F180+'1day cloud to net rad'!$I$3*(1+0.34*'1day cloud to net rad'!G180)</f>
        <v>0.26029175927555742</v>
      </c>
      <c r="F179" s="8">
        <f t="shared" si="2"/>
        <v>0.6926847498841614</v>
      </c>
    </row>
    <row r="180" spans="2:6" ht="17.100000000000001" customHeight="1" x14ac:dyDescent="0.3">
      <c r="B180" s="7">
        <v>43792</v>
      </c>
      <c r="C180" s="8">
        <f>0.408*'1day cloud to net rad'!F181*'1day cloud to net rad'!Q181</f>
        <v>-0.29131092333277248</v>
      </c>
      <c r="D180" s="8">
        <f>'1day cloud to net rad'!$I$3*900*'1day cloud to net rad'!G181*('1day cloud to net rad'!J181-'1day cloud to net rad'!K181)/('1day cloud to net rad'!E181+273)</f>
        <v>0.77659221102687115</v>
      </c>
      <c r="E180" s="8">
        <f>'1day cloud to net rad'!F181+'1day cloud to net rad'!$I$3*(1+0.34*'1day cloud to net rad'!G181)</f>
        <v>0.29894551245608142</v>
      </c>
      <c r="F180" s="8">
        <f t="shared" si="2"/>
        <v>1.6233101601262274</v>
      </c>
    </row>
    <row r="181" spans="2:6" ht="17.100000000000001" customHeight="1" x14ac:dyDescent="0.3">
      <c r="B181" s="7">
        <v>43793</v>
      </c>
      <c r="C181" s="8">
        <f>0.408*'1day cloud to net rad'!F182*'1day cloud to net rad'!Q182</f>
        <v>-0.24559267720372624</v>
      </c>
      <c r="D181" s="8">
        <f>'1day cloud to net rad'!$I$3*900*'1day cloud to net rad'!G182*('1day cloud to net rad'!J182-'1day cloud to net rad'!K182)/('1day cloud to net rad'!E182+273)</f>
        <v>0.68212075384238657</v>
      </c>
      <c r="E181" s="8">
        <f>'1day cloud to net rad'!F182+'1day cloud to net rad'!$I$3*(1+0.34*'1day cloud to net rad'!G182)</f>
        <v>0.28771045364768177</v>
      </c>
      <c r="F181" s="8">
        <f t="shared" si="2"/>
        <v>1.5172478827384368</v>
      </c>
    </row>
    <row r="182" spans="2:6" ht="17.100000000000001" customHeight="1" x14ac:dyDescent="0.3">
      <c r="B182" s="7">
        <v>43794</v>
      </c>
      <c r="C182" s="8">
        <f>0.408*'1day cloud to net rad'!F183*'1day cloud to net rad'!Q183</f>
        <v>-0.1894038385000858</v>
      </c>
      <c r="D182" s="8">
        <f>'1day cloud to net rad'!$I$3*900*'1day cloud to net rad'!G183*('1day cloud to net rad'!J183-'1day cloud to net rad'!K183)/('1day cloud to net rad'!E183+273)</f>
        <v>0.68559151993276668</v>
      </c>
      <c r="E182" s="8">
        <f>'1day cloud to net rad'!F183+'1day cloud to net rad'!$I$3*(1+0.34*'1day cloud to net rad'!G183)</f>
        <v>0.31267332345180204</v>
      </c>
      <c r="F182" s="8">
        <f t="shared" si="2"/>
        <v>1.5869204189054114</v>
      </c>
    </row>
    <row r="183" spans="2:6" ht="17.100000000000001" customHeight="1" x14ac:dyDescent="0.3">
      <c r="B183" s="7">
        <v>43795</v>
      </c>
      <c r="C183" s="8">
        <f>0.408*'1day cloud to net rad'!F184*'1day cloud to net rad'!Q184</f>
        <v>-0.26253684489914136</v>
      </c>
      <c r="D183" s="8">
        <f>'1day cloud to net rad'!$I$3*900*'1day cloud to net rad'!G184*('1day cloud to net rad'!J184-'1day cloud to net rad'!K184)/('1day cloud to net rad'!E184+273)</f>
        <v>0.67006538269381333</v>
      </c>
      <c r="E183" s="8">
        <f>'1day cloud to net rad'!F184+'1day cloud to net rad'!$I$3*(1+0.34*'1day cloud to net rad'!G184)</f>
        <v>0.28230176735766588</v>
      </c>
      <c r="F183" s="8">
        <f t="shared" si="2"/>
        <v>1.4435918754923995</v>
      </c>
    </row>
    <row r="184" spans="2:6" ht="17.100000000000001" customHeight="1" x14ac:dyDescent="0.3">
      <c r="B184" s="7">
        <v>43796</v>
      </c>
      <c r="C184" s="8">
        <f>0.408*'1day cloud to net rad'!F185*'1day cloud to net rad'!Q185</f>
        <v>-0.16097297570813002</v>
      </c>
      <c r="D184" s="8">
        <f>'1day cloud to net rad'!$I$3*900*'1day cloud to net rad'!G185*('1day cloud to net rad'!J185-'1day cloud to net rad'!K185)/('1day cloud to net rad'!E185+273)</f>
        <v>0.73005994692973397</v>
      </c>
      <c r="E184" s="8">
        <f>'1day cloud to net rad'!F185+'1day cloud to net rad'!$I$3*(1+0.34*'1day cloud to net rad'!G185)</f>
        <v>0.30754330015162956</v>
      </c>
      <c r="F184" s="8">
        <f t="shared" si="2"/>
        <v>1.8504287719518659</v>
      </c>
    </row>
    <row r="185" spans="2:6" ht="17.100000000000001" customHeight="1" x14ac:dyDescent="0.3">
      <c r="B185" s="7">
        <v>43797</v>
      </c>
      <c r="C185" s="8">
        <f>0.408*'1day cloud to net rad'!F186*'1day cloud to net rad'!Q186</f>
        <v>-0.17502982729037633</v>
      </c>
      <c r="D185" s="8">
        <f>'1day cloud to net rad'!$I$3*900*'1day cloud to net rad'!G186*('1day cloud to net rad'!J186-'1day cloud to net rad'!K186)/('1day cloud to net rad'!E186+273)</f>
        <v>0.79229707106950775</v>
      </c>
      <c r="E185" s="8">
        <f>'1day cloud to net rad'!F186+'1day cloud to net rad'!$I$3*(1+0.34*'1day cloud to net rad'!G186)</f>
        <v>0.30163961376632276</v>
      </c>
      <c r="F185" s="8">
        <f t="shared" si="2"/>
        <v>2.0463732732973274</v>
      </c>
    </row>
    <row r="186" spans="2:6" ht="17.100000000000001" customHeight="1" x14ac:dyDescent="0.3">
      <c r="B186" s="7">
        <v>43798</v>
      </c>
      <c r="C186" s="8">
        <f>0.408*'1day cloud to net rad'!F187*'1day cloud to net rad'!Q187</f>
        <v>-0.29800153129215312</v>
      </c>
      <c r="D186" s="8">
        <f>'1day cloud to net rad'!$I$3*900*'1day cloud to net rad'!G187*('1day cloud to net rad'!J187-'1day cloud to net rad'!K187)/('1day cloud to net rad'!E187+273)</f>
        <v>0.87529500627267298</v>
      </c>
      <c r="E186" s="8">
        <f>'1day cloud to net rad'!F187+'1day cloud to net rad'!$I$3*(1+0.34*'1day cloud to net rad'!G187)</f>
        <v>0.29897193848546988</v>
      </c>
      <c r="F186" s="8">
        <f t="shared" si="2"/>
        <v>1.9309286279674589</v>
      </c>
    </row>
    <row r="187" spans="2:6" ht="17.100000000000001" customHeight="1" x14ac:dyDescent="0.3">
      <c r="B187" s="7">
        <v>43799</v>
      </c>
      <c r="C187" s="8">
        <f>0.408*'1day cloud to net rad'!F188*'1day cloud to net rad'!Q188</f>
        <v>-4.6704902700234203E-2</v>
      </c>
      <c r="D187" s="8">
        <f>'1day cloud to net rad'!$I$3*900*'1day cloud to net rad'!G188*('1day cloud to net rad'!J188-'1day cloud to net rad'!K188)/('1day cloud to net rad'!E188+273)</f>
        <v>0.42895953718563207</v>
      </c>
      <c r="E187" s="8">
        <f>'1day cloud to net rad'!F188+'1day cloud to net rad'!$I$3*(1+0.34*'1day cloud to net rad'!G188)</f>
        <v>0.30125442723895884</v>
      </c>
      <c r="F187" s="8">
        <f t="shared" si="2"/>
        <v>1.2688764045355876</v>
      </c>
    </row>
    <row r="188" spans="2:6" ht="17.100000000000001" customHeight="1" x14ac:dyDescent="0.3">
      <c r="B188" s="7">
        <v>43800</v>
      </c>
      <c r="C188" s="8">
        <f>0.408*'1day cloud to net rad'!F189*'1day cloud to net rad'!Q189</f>
        <v>8.1260067029161939E-3</v>
      </c>
      <c r="D188" s="8">
        <f>'1day cloud to net rad'!$I$3*900*'1day cloud to net rad'!G189*('1day cloud to net rad'!J189-'1day cloud to net rad'!K189)/('1day cloud to net rad'!E189+273)</f>
        <v>0.14274920499788296</v>
      </c>
      <c r="E188" s="8">
        <f>'1day cloud to net rad'!F189+'1day cloud to net rad'!$I$3*(1+0.34*'1day cloud to net rad'!G189)</f>
        <v>0.27342330176590168</v>
      </c>
      <c r="F188" s="8">
        <f t="shared" si="2"/>
        <v>0.55180085503456766</v>
      </c>
    </row>
    <row r="189" spans="2:6" ht="17.100000000000001" customHeight="1" x14ac:dyDescent="0.3">
      <c r="B189" s="7">
        <v>43801</v>
      </c>
      <c r="C189" s="8">
        <f>0.408*'1day cloud to net rad'!F190*'1day cloud to net rad'!Q190</f>
        <v>-4.6351646862449289E-2</v>
      </c>
      <c r="D189" s="8">
        <f>'1day cloud to net rad'!$I$3*900*'1day cloud to net rad'!G190*('1day cloud to net rad'!J190-'1day cloud to net rad'!K190)/('1day cloud to net rad'!E190+273)</f>
        <v>0.25737572231137917</v>
      </c>
      <c r="E189" s="8">
        <f>'1day cloud to net rad'!F190+'1day cloud to net rad'!$I$3*(1+0.34*'1day cloud to net rad'!G190)</f>
        <v>0.26614356898461478</v>
      </c>
      <c r="F189" s="8">
        <f t="shared" si="2"/>
        <v>0.79289563995111512</v>
      </c>
    </row>
    <row r="190" spans="2:6" ht="17.100000000000001" customHeight="1" x14ac:dyDescent="0.3">
      <c r="B190" s="7">
        <v>43802</v>
      </c>
      <c r="C190" s="8">
        <f>0.408*'1day cloud to net rad'!F191*'1day cloud to net rad'!Q191</f>
        <v>-9.3662049366943556E-2</v>
      </c>
      <c r="D190" s="8">
        <f>'1day cloud to net rad'!$I$3*900*'1day cloud to net rad'!G191*('1day cloud to net rad'!J191-'1day cloud to net rad'!K191)/('1day cloud to net rad'!E191+273)</f>
        <v>0.64043565545539005</v>
      </c>
      <c r="E190" s="8">
        <f>'1day cloud to net rad'!F191+'1day cloud to net rad'!$I$3*(1+0.34*'1day cloud to net rad'!G191)</f>
        <v>0.29578780405726535</v>
      </c>
      <c r="F190" s="8">
        <f t="shared" si="2"/>
        <v>1.8485333018753862</v>
      </c>
    </row>
    <row r="191" spans="2:6" ht="17.100000000000001" customHeight="1" x14ac:dyDescent="0.3">
      <c r="B191" s="7">
        <v>43803</v>
      </c>
      <c r="C191" s="8">
        <f>0.408*'1day cloud to net rad'!F192*'1day cloud to net rad'!Q192</f>
        <v>6.2979197663442753E-3</v>
      </c>
      <c r="D191" s="8">
        <f>'1day cloud to net rad'!$I$3*900*'1day cloud to net rad'!G192*('1day cloud to net rad'!J192-'1day cloud to net rad'!K192)/('1day cloud to net rad'!E192+273)</f>
        <v>0.68432807798798545</v>
      </c>
      <c r="E191" s="8">
        <f>'1day cloud to net rad'!F192+'1day cloud to net rad'!$I$3*(1+0.34*'1day cloud to net rad'!G192)</f>
        <v>0.30871807220991304</v>
      </c>
      <c r="F191" s="8">
        <f t="shared" si="2"/>
        <v>2.237076672611308</v>
      </c>
    </row>
    <row r="192" spans="2:6" ht="17.100000000000001" customHeight="1" x14ac:dyDescent="0.3">
      <c r="B192" s="7">
        <v>43804</v>
      </c>
      <c r="C192" s="8">
        <f>0.408*'1day cloud to net rad'!F193*'1day cloud to net rad'!Q193</f>
        <v>-0.24258307323836301</v>
      </c>
      <c r="D192" s="8">
        <f>'1day cloud to net rad'!$I$3*900*'1day cloud to net rad'!G193*('1day cloud to net rad'!J193-'1day cloud to net rad'!K193)/('1day cloud to net rad'!E193+273)</f>
        <v>0.65257196175027066</v>
      </c>
      <c r="E192" s="8">
        <f>'1day cloud to net rad'!F193+'1day cloud to net rad'!$I$3*(1+0.34*'1day cloud to net rad'!G193)</f>
        <v>0.28160975735210375</v>
      </c>
      <c r="F192" s="8">
        <f t="shared" si="2"/>
        <v>1.4558760050323407</v>
      </c>
    </row>
    <row r="193" spans="2:6" ht="17.100000000000001" customHeight="1" x14ac:dyDescent="0.3">
      <c r="B193" s="7">
        <v>43805</v>
      </c>
      <c r="C193" s="8">
        <f>0.408*'1day cloud to net rad'!F194*'1day cloud to net rad'!Q194</f>
        <v>-0.1727784028544859</v>
      </c>
      <c r="D193" s="8">
        <f>'1day cloud to net rad'!$I$3*900*'1day cloud to net rad'!G194*('1day cloud to net rad'!J194-'1day cloud to net rad'!K194)/('1day cloud to net rad'!E194+273)</f>
        <v>0.66024755922458955</v>
      </c>
      <c r="E193" s="8">
        <f>'1day cloud to net rad'!F194+'1day cloud to net rad'!$I$3*(1+0.34*'1day cloud to net rad'!G194)</f>
        <v>0.28993599434820805</v>
      </c>
      <c r="F193" s="8">
        <f t="shared" si="2"/>
        <v>1.6812992035223531</v>
      </c>
    </row>
    <row r="194" spans="2:6" ht="17.100000000000001" customHeight="1" x14ac:dyDescent="0.3">
      <c r="B194" s="7">
        <v>43806</v>
      </c>
      <c r="C194" s="8">
        <f>0.408*'1day cloud to net rad'!F195*'1day cloud to net rad'!Q195</f>
        <v>-0.1217383067584196</v>
      </c>
      <c r="D194" s="8">
        <f>'1day cloud to net rad'!$I$3*900*'1day cloud to net rad'!G195*('1day cloud to net rad'!J195-'1day cloud to net rad'!K195)/('1day cloud to net rad'!E195+273)</f>
        <v>0.62695903787554075</v>
      </c>
      <c r="E194" s="8">
        <f>'1day cloud to net rad'!F195+'1day cloud to net rad'!$I$3*(1+0.34*'1day cloud to net rad'!G195)</f>
        <v>0.29677603674310538</v>
      </c>
      <c r="F194" s="8">
        <f t="shared" si="2"/>
        <v>1.7023636296971283</v>
      </c>
    </row>
    <row r="195" spans="2:6" ht="17.100000000000001" customHeight="1" x14ac:dyDescent="0.3">
      <c r="B195" s="7">
        <v>43807</v>
      </c>
      <c r="C195" s="8">
        <f>0.408*'1day cloud to net rad'!F196*'1day cloud to net rad'!Q196</f>
        <v>6.7223429690710847E-3</v>
      </c>
      <c r="D195" s="8">
        <f>'1day cloud to net rad'!$I$3*900*'1day cloud to net rad'!G196*('1day cloud to net rad'!J196-'1day cloud to net rad'!K196)/('1day cloud to net rad'!E196+273)</f>
        <v>0.55990479108107905</v>
      </c>
      <c r="E195" s="8">
        <f>'1day cloud to net rad'!F196+'1day cloud to net rad'!$I$3*(1+0.34*'1day cloud to net rad'!G196)</f>
        <v>0.29701445279179839</v>
      </c>
      <c r="F195" s="8">
        <f t="shared" si="2"/>
        <v>1.9077426324682765</v>
      </c>
    </row>
    <row r="196" spans="2:6" ht="17.100000000000001" customHeight="1" x14ac:dyDescent="0.3">
      <c r="B196" s="7">
        <v>43808</v>
      </c>
      <c r="C196" s="8">
        <f>0.408*'1day cloud to net rad'!F197*'1day cloud to net rad'!Q197</f>
        <v>-0.1781659197357682</v>
      </c>
      <c r="D196" s="8">
        <f>'1day cloud to net rad'!$I$3*900*'1day cloud to net rad'!G197*('1day cloud to net rad'!J197-'1day cloud to net rad'!K197)/('1day cloud to net rad'!E197+273)</f>
        <v>0.69889148324104533</v>
      </c>
      <c r="E196" s="8">
        <f>'1day cloud to net rad'!F197+'1day cloud to net rad'!$I$3*(1+0.34*'1day cloud to net rad'!G197)</f>
        <v>0.28507241732499067</v>
      </c>
      <c r="F196" s="8">
        <f t="shared" ref="F196:F216" si="3">(C196+D196)/E196</f>
        <v>1.8266430978891766</v>
      </c>
    </row>
    <row r="197" spans="2:6" ht="17.100000000000001" customHeight="1" x14ac:dyDescent="0.3">
      <c r="B197" s="7">
        <v>43809</v>
      </c>
      <c r="C197" s="8">
        <f>0.408*'1day cloud to net rad'!F198*'1day cloud to net rad'!Q198</f>
        <v>-0.2281197634426419</v>
      </c>
      <c r="D197" s="8">
        <f>'1day cloud to net rad'!$I$3*900*'1day cloud to net rad'!G198*('1day cloud to net rad'!J198-'1day cloud to net rad'!K198)/('1day cloud to net rad'!E198+273)</f>
        <v>0.61711420520142424</v>
      </c>
      <c r="E197" s="8">
        <f>'1day cloud to net rad'!F198+'1day cloud to net rad'!$I$3*(1+0.34*'1day cloud to net rad'!G198)</f>
        <v>0.27689407166563285</v>
      </c>
      <c r="F197" s="8">
        <f t="shared" si="3"/>
        <v>1.4048492964071755</v>
      </c>
    </row>
    <row r="198" spans="2:6" ht="17.100000000000001" customHeight="1" x14ac:dyDescent="0.3">
      <c r="B198" s="7">
        <v>43810</v>
      </c>
      <c r="C198" s="8">
        <f>0.408*'1day cloud to net rad'!F199*'1day cloud to net rad'!Q199</f>
        <v>-0.29427188361624407</v>
      </c>
      <c r="D198" s="8">
        <f>'1day cloud to net rad'!$I$3*900*'1day cloud to net rad'!G199*('1day cloud to net rad'!J199-'1day cloud to net rad'!K199)/('1day cloud to net rad'!E199+273)</f>
        <v>0.72941250522722723</v>
      </c>
      <c r="E198" s="8">
        <f>'1day cloud to net rad'!F199+'1day cloud to net rad'!$I$3*(1+0.34*'1day cloud to net rad'!G199)</f>
        <v>0.28726831906735523</v>
      </c>
      <c r="F198" s="8">
        <f t="shared" si="3"/>
        <v>1.514753255854004</v>
      </c>
    </row>
    <row r="199" spans="2:6" ht="17.100000000000001" customHeight="1" x14ac:dyDescent="0.3">
      <c r="B199" s="7">
        <v>43811</v>
      </c>
      <c r="C199" s="8">
        <f>0.408*'1day cloud to net rad'!F200*'1day cloud to net rad'!Q200</f>
        <v>-6.6645206739563076E-2</v>
      </c>
      <c r="D199" s="8">
        <f>'1day cloud to net rad'!$I$3*900*'1day cloud to net rad'!G200*('1day cloud to net rad'!J200-'1day cloud to net rad'!K200)/('1day cloud to net rad'!E200+273)</f>
        <v>1.036069525565497</v>
      </c>
      <c r="E199" s="8">
        <f>'1day cloud to net rad'!F200+'1day cloud to net rad'!$I$3*(1+0.34*'1day cloud to net rad'!G200)</f>
        <v>0.32280787862505966</v>
      </c>
      <c r="F199" s="8">
        <f t="shared" si="3"/>
        <v>3.0030999334806112</v>
      </c>
    </row>
    <row r="200" spans="2:6" ht="17.100000000000001" customHeight="1" x14ac:dyDescent="0.3">
      <c r="B200" s="7">
        <v>43812</v>
      </c>
      <c r="C200" s="8">
        <f>0.408*'1day cloud to net rad'!F201*'1day cloud to net rad'!Q201</f>
        <v>-0.13923718188253145</v>
      </c>
      <c r="D200" s="8">
        <f>'1day cloud to net rad'!$I$3*900*'1day cloud to net rad'!G201*('1day cloud to net rad'!J201-'1day cloud to net rad'!K201)/('1day cloud to net rad'!E201+273)</f>
        <v>0.7704144467760089</v>
      </c>
      <c r="E200" s="8">
        <f>'1day cloud to net rad'!F201+'1day cloud to net rad'!$I$3*(1+0.34*'1day cloud to net rad'!G201)</f>
        <v>0.30077210022093542</v>
      </c>
      <c r="F200" s="8">
        <f t="shared" si="3"/>
        <v>2.0985233152604224</v>
      </c>
    </row>
    <row r="201" spans="2:6" ht="17.100000000000001" customHeight="1" x14ac:dyDescent="0.3">
      <c r="B201" s="7">
        <v>43813</v>
      </c>
      <c r="C201" s="8">
        <f>0.408*'1day cloud to net rad'!F202*'1day cloud to net rad'!Q202</f>
        <v>-9.7901583215335861E-2</v>
      </c>
      <c r="D201" s="8">
        <f>'1day cloud to net rad'!$I$3*900*'1day cloud to net rad'!G202*('1day cloud to net rad'!J202-'1day cloud to net rad'!K202)/('1day cloud to net rad'!E202+273)</f>
        <v>0.81799403329200415</v>
      </c>
      <c r="E201" s="8">
        <f>'1day cloud to net rad'!F202+'1day cloud to net rad'!$I$3*(1+0.34*'1day cloud to net rad'!G202)</f>
        <v>0.30749142347538011</v>
      </c>
      <c r="F201" s="8">
        <f t="shared" si="3"/>
        <v>2.3418293815740325</v>
      </c>
    </row>
    <row r="202" spans="2:6" ht="17.100000000000001" customHeight="1" x14ac:dyDescent="0.3">
      <c r="B202" s="7">
        <v>43814</v>
      </c>
      <c r="C202" s="8">
        <f>0.408*'1day cloud to net rad'!F203*'1day cloud to net rad'!Q203</f>
        <v>-4.491753840620126E-2</v>
      </c>
      <c r="D202" s="8">
        <f>'1day cloud to net rad'!$I$3*900*'1day cloud to net rad'!G203*('1day cloud to net rad'!J203-'1day cloud to net rad'!K203)/('1day cloud to net rad'!E203+273)</f>
        <v>0.34316762974850562</v>
      </c>
      <c r="E202" s="8">
        <f>'1day cloud to net rad'!F203+'1day cloud to net rad'!$I$3*(1+0.34*'1day cloud to net rad'!G203)</f>
        <v>0.28369899811178678</v>
      </c>
      <c r="F202" s="8">
        <f t="shared" si="3"/>
        <v>1.0512906049276352</v>
      </c>
    </row>
    <row r="203" spans="2:6" ht="17.100000000000001" customHeight="1" x14ac:dyDescent="0.3">
      <c r="B203" s="7">
        <v>43815</v>
      </c>
      <c r="C203" s="8">
        <f>0.408*'1day cloud to net rad'!F204*'1day cloud to net rad'!Q204</f>
        <v>-0.18793681017745775</v>
      </c>
      <c r="D203" s="8">
        <f>'1day cloud to net rad'!$I$3*900*'1day cloud to net rad'!G204*('1day cloud to net rad'!J204-'1day cloud to net rad'!K204)/('1day cloud to net rad'!E204+273)</f>
        <v>0.83721981583174365</v>
      </c>
      <c r="E203" s="8">
        <f>'1day cloud to net rad'!F204+'1day cloud to net rad'!$I$3*(1+0.34*'1day cloud to net rad'!G204)</f>
        <v>0.29444950079280485</v>
      </c>
      <c r="F203" s="8">
        <f t="shared" si="3"/>
        <v>2.2050742280292286</v>
      </c>
    </row>
    <row r="204" spans="2:6" ht="17.100000000000001" customHeight="1" x14ac:dyDescent="0.3">
      <c r="B204" s="7">
        <v>43816</v>
      </c>
      <c r="C204" s="8">
        <f>0.408*'1day cloud to net rad'!F205*'1day cloud to net rad'!Q205</f>
        <v>-0.17122856757038463</v>
      </c>
      <c r="D204" s="8">
        <f>'1day cloud to net rad'!$I$3*900*'1day cloud to net rad'!G205*('1day cloud to net rad'!J205-'1day cloud to net rad'!K205)/('1day cloud to net rad'!E205+273)</f>
        <v>0.66024755922458955</v>
      </c>
      <c r="E204" s="8">
        <f>'1day cloud to net rad'!F205+'1day cloud to net rad'!$I$3*(1+0.34*'1day cloud to net rad'!G205)</f>
        <v>0.28993599434820805</v>
      </c>
      <c r="F204" s="8">
        <f t="shared" si="3"/>
        <v>1.6866446429100543</v>
      </c>
    </row>
    <row r="205" spans="2:6" ht="17.100000000000001" customHeight="1" x14ac:dyDescent="0.3">
      <c r="B205" s="7">
        <v>43817</v>
      </c>
      <c r="C205" s="8">
        <f>0.408*'1day cloud to net rad'!F206*'1day cloud to net rad'!Q206</f>
        <v>7.2910909329810276E-3</v>
      </c>
      <c r="D205" s="8">
        <f>'1day cloud to net rad'!$I$3*900*'1day cloud to net rad'!G206*('1day cloud to net rad'!J206-'1day cloud to net rad'!K206)/('1day cloud to net rad'!E206+273)</f>
        <v>0.74653972144143887</v>
      </c>
      <c r="E205" s="8">
        <f>'1day cloud to net rad'!F206+'1day cloud to net rad'!$I$3*(1+0.34*'1day cloud to net rad'!G206)</f>
        <v>0.3145698819189704</v>
      </c>
      <c r="F205" s="8">
        <f t="shared" si="3"/>
        <v>2.3963858452558346</v>
      </c>
    </row>
    <row r="206" spans="2:6" ht="17.100000000000001" customHeight="1" x14ac:dyDescent="0.3">
      <c r="B206" s="7">
        <v>43818</v>
      </c>
      <c r="C206" s="8">
        <f>0.408*'1day cloud to net rad'!F207*'1day cloud to net rad'!Q207</f>
        <v>-1.1828365887080956E-3</v>
      </c>
      <c r="D206" s="8">
        <f>'1day cloud to net rad'!$I$3*900*'1day cloud to net rad'!G207*('1day cloud to net rad'!J207-'1day cloud to net rad'!K207)/('1day cloud to net rad'!E207+273)</f>
        <v>0.85994571130953468</v>
      </c>
      <c r="E206" s="8">
        <f>'1day cloud to net rad'!F207+'1day cloud to net rad'!$I$3*(1+0.34*'1day cloud to net rad'!G207)</f>
        <v>0.29128327653822583</v>
      </c>
      <c r="F206" s="8">
        <f t="shared" si="3"/>
        <v>2.9482052142740471</v>
      </c>
    </row>
    <row r="207" spans="2:6" ht="17.100000000000001" customHeight="1" x14ac:dyDescent="0.3">
      <c r="B207" s="7">
        <v>43819</v>
      </c>
      <c r="C207" s="8">
        <f>0.408*'1day cloud to net rad'!F208*'1day cloud to net rad'!Q208</f>
        <v>-0.29329938416855739</v>
      </c>
      <c r="D207" s="8">
        <f>'1day cloud to net rad'!$I$3*900*'1day cloud to net rad'!G208*('1day cloud to net rad'!J208-'1day cloud to net rad'!K208)/('1day cloud to net rad'!E208+273)</f>
        <v>0.65647125470450463</v>
      </c>
      <c r="E207" s="8">
        <f>'1day cloud to net rad'!F208+'1day cloud to net rad'!$I$3*(1+0.34*'1day cloud to net rad'!G208)</f>
        <v>0.28141650935829787</v>
      </c>
      <c r="F207" s="8">
        <f t="shared" si="3"/>
        <v>1.2905137348340816</v>
      </c>
    </row>
    <row r="208" spans="2:6" ht="17.100000000000001" customHeight="1" x14ac:dyDescent="0.3">
      <c r="B208" s="7">
        <v>43820</v>
      </c>
      <c r="C208" s="8">
        <f>0.408*'1day cloud to net rad'!F209*'1day cloud to net rad'!Q209</f>
        <v>-0.21197367803323458</v>
      </c>
      <c r="D208" s="8">
        <f>'1day cloud to net rad'!$I$3*900*'1day cloud to net rad'!G209*('1day cloud to net rad'!J209-'1day cloud to net rad'!K209)/('1day cloud to net rad'!E209+273)</f>
        <v>1.0190069919350251</v>
      </c>
      <c r="E208" s="8">
        <f>'1day cloud to net rad'!F209+'1day cloud to net rad'!$I$3*(1+0.34*'1day cloud to net rad'!G209)</f>
        <v>0.316527367612642</v>
      </c>
      <c r="F208" s="8">
        <f t="shared" si="3"/>
        <v>2.5496478234685127</v>
      </c>
    </row>
    <row r="209" spans="2:6" ht="17.100000000000001" customHeight="1" x14ac:dyDescent="0.3">
      <c r="B209" s="7">
        <v>43821</v>
      </c>
      <c r="C209" s="8">
        <f>0.408*'1day cloud to net rad'!F210*'1day cloud to net rad'!Q210</f>
        <v>-4.4756652837423548E-2</v>
      </c>
      <c r="D209" s="8">
        <f>'1day cloud to net rad'!$I$3*900*'1day cloud to net rad'!G210*('1day cloud to net rad'!J210-'1day cloud to net rad'!K210)/('1day cloud to net rad'!E210+273)</f>
        <v>0.37176493222754775</v>
      </c>
      <c r="E209" s="8">
        <f>'1day cloud to net rad'!F210+'1day cloud to net rad'!$I$3*(1+0.34*'1day cloud to net rad'!G210)</f>
        <v>0.28955080782084419</v>
      </c>
      <c r="F209" s="8">
        <f t="shared" si="3"/>
        <v>1.129364072064535</v>
      </c>
    </row>
    <row r="210" spans="2:6" ht="17.100000000000001" customHeight="1" x14ac:dyDescent="0.3">
      <c r="B210" s="7">
        <v>43822</v>
      </c>
      <c r="C210" s="8">
        <f>0.408*'1day cloud to net rad'!F211*'1day cloud to net rad'!Q211</f>
        <v>-0.12870049553189195</v>
      </c>
      <c r="D210" s="8">
        <f>'1day cloud to net rad'!$I$3*900*'1day cloud to net rad'!G211*('1day cloud to net rad'!J211-'1day cloud to net rad'!K211)/('1day cloud to net rad'!E211+273)</f>
        <v>0.64614116989377146</v>
      </c>
      <c r="E210" s="8">
        <f>'1day cloud to net rad'!F211+'1day cloud to net rad'!$I$3*(1+0.34*'1day cloud to net rad'!G211)</f>
        <v>0.2819660004915715</v>
      </c>
      <c r="F210" s="8">
        <f t="shared" si="3"/>
        <v>1.8351172604490904</v>
      </c>
    </row>
    <row r="211" spans="2:6" ht="17.100000000000001" customHeight="1" x14ac:dyDescent="0.3">
      <c r="B211" s="7">
        <v>43823</v>
      </c>
      <c r="C211" s="8">
        <f>0.408*'1day cloud to net rad'!F212*'1day cloud to net rad'!Q212</f>
        <v>-0.29336498467728578</v>
      </c>
      <c r="D211" s="8">
        <f>'1day cloud to net rad'!$I$3*900*'1day cloud to net rad'!G212*('1day cloud to net rad'!J212-'1day cloud to net rad'!K212)/('1day cloud to net rad'!E212+273)</f>
        <v>0.87529500627267298</v>
      </c>
      <c r="E211" s="8">
        <f>'1day cloud to net rad'!F212+'1day cloud to net rad'!$I$3*(1+0.34*'1day cloud to net rad'!G212)</f>
        <v>0.29897193848546988</v>
      </c>
      <c r="F211" s="8">
        <f t="shared" si="3"/>
        <v>1.9464369283061298</v>
      </c>
    </row>
    <row r="212" spans="2:6" ht="17.100000000000001" customHeight="1" x14ac:dyDescent="0.3">
      <c r="B212" s="7">
        <v>43824</v>
      </c>
      <c r="C212" s="8">
        <f>0.408*'1day cloud to net rad'!F213*'1day cloud to net rad'!Q213</f>
        <v>-4.4818184798888681E-2</v>
      </c>
      <c r="D212" s="8">
        <f>'1day cloud to net rad'!$I$3*900*'1day cloud to net rad'!G213*('1day cloud to net rad'!J213-'1day cloud to net rad'!K213)/('1day cloud to net rad'!E213+273)</f>
        <v>0.42895953718563207</v>
      </c>
      <c r="E212" s="8">
        <f>'1day cloud to net rad'!F213+'1day cloud to net rad'!$I$3*(1+0.34*'1day cloud to net rad'!G213)</f>
        <v>0.30125442723895884</v>
      </c>
      <c r="F212" s="8">
        <f t="shared" si="3"/>
        <v>1.2751392764828569</v>
      </c>
    </row>
    <row r="213" spans="2:6" ht="17.100000000000001" customHeight="1" x14ac:dyDescent="0.3">
      <c r="B213" s="7">
        <v>43825</v>
      </c>
      <c r="C213" s="8">
        <f>0.408*'1day cloud to net rad'!F214*'1day cloud to net rad'!Q214</f>
        <v>-0.12882060128015274</v>
      </c>
      <c r="D213" s="8">
        <f>'1day cloud to net rad'!$I$3*900*'1day cloud to net rad'!G214*('1day cloud to net rad'!J214-'1day cloud to net rad'!K214)/('1day cloud to net rad'!E214+273)</f>
        <v>0.64614116989377146</v>
      </c>
      <c r="E213" s="8">
        <f>'1day cloud to net rad'!F214+'1day cloud to net rad'!$I$3*(1+0.34*'1day cloud to net rad'!G214)</f>
        <v>0.2819660004915715</v>
      </c>
      <c r="F213" s="8">
        <f t="shared" si="3"/>
        <v>1.8346913021844364</v>
      </c>
    </row>
    <row r="214" spans="2:6" ht="17.100000000000001" customHeight="1" x14ac:dyDescent="0.3">
      <c r="B214" s="7">
        <v>43826</v>
      </c>
      <c r="C214" s="8">
        <f>0.408*'1day cloud to net rad'!F215*'1day cloud to net rad'!Q215</f>
        <v>-0.17135395296753794</v>
      </c>
      <c r="D214" s="8">
        <f>'1day cloud to net rad'!$I$3*900*'1day cloud to net rad'!G215*('1day cloud to net rad'!J215-'1day cloud to net rad'!K215)/('1day cloud to net rad'!E215+273)</f>
        <v>0.79229707106950775</v>
      </c>
      <c r="E214" s="8">
        <f>'1day cloud to net rad'!F215+'1day cloud to net rad'!$I$3*(1+0.34*'1day cloud to net rad'!G215)</f>
        <v>0.30163961376632276</v>
      </c>
      <c r="F214" s="8">
        <f t="shared" si="3"/>
        <v>2.0585595848926141</v>
      </c>
    </row>
    <row r="215" spans="2:6" ht="17.100000000000001" customHeight="1" x14ac:dyDescent="0.3">
      <c r="B215" s="7">
        <v>43827</v>
      </c>
      <c r="C215" s="8">
        <f>0.408*'1day cloud to net rad'!F216*'1day cloud to net rad'!Q216</f>
        <v>-5.4440777569807489E-2</v>
      </c>
      <c r="D215" s="8">
        <f>'1day cloud to net rad'!$I$3*900*'1day cloud to net rad'!G216*('1day cloud to net rad'!J216-'1day cloud to net rad'!K216)/('1day cloud to net rad'!E216+273)</f>
        <v>0.59408745280080499</v>
      </c>
      <c r="E215" s="8">
        <f>'1day cloud to net rad'!F216+'1day cloud to net rad'!$I$3*(1+0.34*'1day cloud to net rad'!G216)</f>
        <v>0.29765145021687506</v>
      </c>
      <c r="F215" s="8">
        <f t="shared" si="3"/>
        <v>1.813015440837932</v>
      </c>
    </row>
    <row r="216" spans="2:6" ht="17.100000000000001" customHeight="1" x14ac:dyDescent="0.3">
      <c r="B216" s="7">
        <v>43828</v>
      </c>
      <c r="C216" s="8">
        <f>0.408*'1day cloud to net rad'!F217*'1day cloud to net rad'!Q217</f>
        <v>-0.16609167235816685</v>
      </c>
      <c r="D216" s="8">
        <f>'1day cloud to net rad'!$I$3*900*'1day cloud to net rad'!G217*('1day cloud to net rad'!J217-'1day cloud to net rad'!K217)/('1day cloud to net rad'!E217+273)</f>
        <v>0.80681353498806341</v>
      </c>
      <c r="E216" s="8">
        <f>'1day cloud to net rad'!F217+'1day cloud to net rad'!$I$3*(1+0.34*'1day cloud to net rad'!G217)</f>
        <v>0.30482374819452729</v>
      </c>
      <c r="F216" s="8">
        <f t="shared" si="3"/>
        <v>2.1019420777577063</v>
      </c>
    </row>
    <row r="217" spans="2:6" ht="17.100000000000001" customHeight="1" x14ac:dyDescent="0.3">
      <c r="B217" s="7">
        <v>43829</v>
      </c>
      <c r="C217" s="8">
        <f>0.408*'1day cloud to net rad'!F218*'1day cloud to net rad'!Q218</f>
        <v>-0.29404013115220812</v>
      </c>
      <c r="D217" s="8">
        <f>'1day cloud to net rad'!$I$3*900*'1day cloud to net rad'!G218*('1day cloud to net rad'!J218-'1day cloud to net rad'!K218)/('1day cloud to net rad'!E218+273)</f>
        <v>1.0941187578408411</v>
      </c>
      <c r="E217" s="8">
        <f>'1day cloud to net rad'!F218+'1day cloud to net rad'!$I$3*(1+0.34*'1day cloud to net rad'!G218)</f>
        <v>0.316527367612642</v>
      </c>
      <c r="F217" s="8">
        <f t="shared" ref="F217" si="4">(C217+D217)/E217</f>
        <v>2.5276759880925956</v>
      </c>
    </row>
    <row r="218" spans="2:6" ht="17.100000000000001" customHeight="1" x14ac:dyDescent="0.3">
      <c r="B218" s="7">
        <v>43830</v>
      </c>
      <c r="C218" s="8">
        <f>0.408*'1day cloud to net rad'!F219*'1day cloud to net rad'!Q219</f>
        <v>-0.12926070834955714</v>
      </c>
      <c r="D218" s="8">
        <f>'1day cloud to net rad'!$I$3*900*'1day cloud to net rad'!G219*('1day cloud to net rad'!J219-'1day cloud to net rad'!K219)/('1day cloud to net rad'!E219+273)</f>
        <v>0.88110159530968846</v>
      </c>
      <c r="E218" s="8">
        <f>'1day cloud to net rad'!F219+'1day cloud to net rad'!$I$3*(1+0.34*'1day cloud to net rad'!G219)</f>
        <v>0.30537323932780092</v>
      </c>
      <c r="F218" s="8">
        <f t="shared" ref="F218:F219" si="5">(C218+D218)/E218</f>
        <v>2.4620392036155878</v>
      </c>
    </row>
    <row r="219" spans="2:6" x14ac:dyDescent="0.3">
      <c r="B219" s="7">
        <v>43831</v>
      </c>
      <c r="C219" s="8">
        <f>0.408*'1day cloud to net rad'!F220*'1day cloud to net rad'!Q220</f>
        <v>-0.18781834642208262</v>
      </c>
      <c r="D219" s="8">
        <f>'1day cloud to net rad'!$I$3*900*'1day cloud to net rad'!G220*('1day cloud to net rad'!J220-'1day cloud to net rad'!K220)/('1day cloud to net rad'!E220+273)</f>
        <v>0.64958215364751626</v>
      </c>
      <c r="E219" s="8">
        <f>'1day cloud to net rad'!F220+'1day cloud to net rad'!$I$3*(1+0.34*'1day cloud to net rad'!G220)</f>
        <v>0.29765145021687506</v>
      </c>
      <c r="F219" s="8">
        <f t="shared" si="5"/>
        <v>1.5513574917541402</v>
      </c>
    </row>
    <row r="220" spans="2:6" x14ac:dyDescent="0.3">
      <c r="B220" s="7">
        <v>43832</v>
      </c>
      <c r="C220" s="8">
        <f>0.408*'1day cloud to net rad'!F221*'1day cloud to net rad'!Q221</f>
        <v>-0.18559189954956232</v>
      </c>
      <c r="D220" s="8">
        <f>'1day cloud to net rad'!$I$3*900*'1day cloud to net rad'!G221*('1day cloud to net rad'!J221-'1day cloud to net rad'!K221)/('1day cloud to net rad'!E221+273)</f>
        <v>1.200717062987074</v>
      </c>
      <c r="E220" s="8">
        <f>'1day cloud to net rad'!F221+'1day cloud to net rad'!$I$3*(1+0.34*'1day cloud to net rad'!G221)</f>
        <v>0.34446592788933383</v>
      </c>
      <c r="F220" s="8">
        <f t="shared" ref="F220:F283" si="6">(C220+D220)/E220</f>
        <v>2.9469537659574851</v>
      </c>
    </row>
    <row r="221" spans="2:6" x14ac:dyDescent="0.3">
      <c r="B221" s="7">
        <v>43833</v>
      </c>
      <c r="C221" s="8">
        <f>0.408*'1day cloud to net rad'!F222*'1day cloud to net rad'!Q222</f>
        <v>-0.18747111967212216</v>
      </c>
      <c r="D221" s="8">
        <f>'1day cloud to net rad'!$I$3*900*'1day cloud to net rad'!G222*('1day cloud to net rad'!J222-'1day cloud to net rad'!K222)/('1day cloud to net rad'!E222+273)</f>
        <v>0.7456620056212736</v>
      </c>
      <c r="E221" s="8">
        <f>'1day cloud to net rad'!F222+'1day cloud to net rad'!$I$3*(1+0.34*'1day cloud to net rad'!G222)</f>
        <v>0.31832752934810749</v>
      </c>
      <c r="F221" s="8">
        <f t="shared" si="6"/>
        <v>1.753511193619516</v>
      </c>
    </row>
    <row r="222" spans="2:6" x14ac:dyDescent="0.3">
      <c r="B222" s="7">
        <v>43834</v>
      </c>
      <c r="C222" s="8">
        <f>0.408*'1day cloud to net rad'!F223*'1day cloud to net rad'!Q223</f>
        <v>-0.20159294758126478</v>
      </c>
      <c r="D222" s="8">
        <f>'1day cloud to net rad'!$I$3*900*'1day cloud to net rad'!G223*('1day cloud to net rad'!J223-'1day cloud to net rad'!K223)/('1day cloud to net rad'!E223+273)</f>
        <v>0.56000439299714244</v>
      </c>
      <c r="E222" s="8">
        <f>'1day cloud to net rad'!F223+'1day cloud to net rad'!$I$3*(1+0.34*'1day cloud to net rad'!G223)</f>
        <v>0.29038408839359786</v>
      </c>
      <c r="F222" s="8">
        <f t="shared" si="6"/>
        <v>1.2342668201918587</v>
      </c>
    </row>
    <row r="223" spans="2:6" x14ac:dyDescent="0.3">
      <c r="B223" s="7">
        <v>43835</v>
      </c>
      <c r="C223" s="8">
        <f>0.408*'1day cloud to net rad'!F224*'1day cloud to net rad'!Q224</f>
        <v>-0.21928023966727675</v>
      </c>
      <c r="D223" s="8">
        <f>'1day cloud to net rad'!$I$3*900*'1day cloud to net rad'!G224*('1day cloud to net rad'!J224-'1day cloud to net rad'!K224)/('1day cloud to net rad'!E224+273)</f>
        <v>0.65823287738087521</v>
      </c>
      <c r="E223" s="8">
        <f>'1day cloud to net rad'!F224+'1day cloud to net rad'!$I$3*(1+0.34*'1day cloud to net rad'!G224)</f>
        <v>0.28160975735210375</v>
      </c>
      <c r="F223" s="8">
        <f t="shared" si="6"/>
        <v>1.5587266643064679</v>
      </c>
    </row>
    <row r="224" spans="2:6" x14ac:dyDescent="0.3">
      <c r="B224" s="7">
        <v>43836</v>
      </c>
      <c r="C224" s="8">
        <f>0.408*'1day cloud to net rad'!F225*'1day cloud to net rad'!Q225</f>
        <v>-0.11528117961305005</v>
      </c>
      <c r="D224" s="8">
        <f>'1day cloud to net rad'!$I$3*900*'1day cloud to net rad'!G225*('1day cloud to net rad'!J225-'1day cloud to net rad'!K225)/('1day cloud to net rad'!E225+273)</f>
        <v>0.70966191009413404</v>
      </c>
      <c r="E224" s="8">
        <f>'1day cloud to net rad'!F225+'1day cloud to net rad'!$I$3*(1+0.34*'1day cloud to net rad'!G225)</f>
        <v>0.29492355861675146</v>
      </c>
      <c r="F224" s="8">
        <f t="shared" si="6"/>
        <v>2.0153721637865911</v>
      </c>
    </row>
    <row r="225" spans="2:6" x14ac:dyDescent="0.3">
      <c r="B225" s="7">
        <v>43837</v>
      </c>
      <c r="C225" s="8">
        <f>0.408*'1day cloud to net rad'!F226*'1day cloud to net rad'!Q226</f>
        <v>-0.19158703679600583</v>
      </c>
      <c r="D225" s="8">
        <f>'1day cloud to net rad'!$I$3*900*'1day cloud to net rad'!G226*('1day cloud to net rad'!J226-'1day cloud to net rad'!K226)/('1day cloud to net rad'!E226+273)</f>
        <v>0.76552226815597668</v>
      </c>
      <c r="E225" s="8">
        <f>'1day cloud to net rad'!F226+'1day cloud to net rad'!$I$3*(1+0.34*'1day cloud to net rad'!G226)</f>
        <v>0.30793951752076987</v>
      </c>
      <c r="F225" s="8">
        <f t="shared" si="6"/>
        <v>1.8637920718352106</v>
      </c>
    </row>
    <row r="226" spans="2:6" x14ac:dyDescent="0.3">
      <c r="B226" s="7">
        <v>43838</v>
      </c>
      <c r="C226" s="8">
        <f>0.408*'1day cloud to net rad'!F227*'1day cloud to net rad'!Q227</f>
        <v>-0.19183537554945213</v>
      </c>
      <c r="D226" s="8">
        <f>'1day cloud to net rad'!$I$3*900*'1day cloud to net rad'!G227*('1day cloud to net rad'!J227-'1day cloud to net rad'!K227)/('1day cloud to net rad'!E227+273)</f>
        <v>0.87081072859078512</v>
      </c>
      <c r="E226" s="8">
        <f>'1day cloud to net rad'!F227+'1day cloud to net rad'!$I$3*(1+0.34*'1day cloud to net rad'!G227)</f>
        <v>0.3229654582882916</v>
      </c>
      <c r="F226" s="8">
        <f t="shared" si="6"/>
        <v>2.1023156985266609</v>
      </c>
    </row>
    <row r="227" spans="2:6" x14ac:dyDescent="0.3">
      <c r="B227" s="7">
        <v>43839</v>
      </c>
      <c r="C227" s="8">
        <f>0.408*'1day cloud to net rad'!F228*'1day cloud to net rad'!Q228</f>
        <v>-0.13292028350358717</v>
      </c>
      <c r="D227" s="8">
        <f>'1day cloud to net rad'!$I$3*900*'1day cloud to net rad'!G228*('1day cloud to net rad'!J228-'1day cloud to net rad'!K228)/('1day cloud to net rad'!E228+273)</f>
        <v>0.86520515620763661</v>
      </c>
      <c r="E227" s="8">
        <f>'1day cloud to net rad'!F228+'1day cloud to net rad'!$I$3*(1+0.34*'1day cloud to net rad'!G228)</f>
        <v>0.32185510867334144</v>
      </c>
      <c r="F227" s="8">
        <f t="shared" si="6"/>
        <v>2.275200402201051</v>
      </c>
    </row>
    <row r="228" spans="2:6" x14ac:dyDescent="0.3">
      <c r="B228" s="7">
        <v>43840</v>
      </c>
      <c r="C228" s="8">
        <f>0.408*'1day cloud to net rad'!F229*'1day cloud to net rad'!Q229</f>
        <v>-0.23273760013521058</v>
      </c>
      <c r="D228" s="8">
        <f>'1day cloud to net rad'!$I$3*900*'1day cloud to net rad'!G229*('1day cloud to net rad'!J229-'1day cloud to net rad'!K229)/('1day cloud to net rad'!E229+273)</f>
        <v>0.72408684759301456</v>
      </c>
      <c r="E228" s="8">
        <f>'1day cloud to net rad'!F229+'1day cloud to net rad'!$I$3*(1+0.34*'1day cloud to net rad'!G229)</f>
        <v>0.30662390992999278</v>
      </c>
      <c r="F228" s="8">
        <f t="shared" si="6"/>
        <v>1.6024492270351225</v>
      </c>
    </row>
    <row r="229" spans="2:6" x14ac:dyDescent="0.3">
      <c r="B229" s="7">
        <v>43841</v>
      </c>
      <c r="C229" s="8">
        <f>0.408*'1day cloud to net rad'!F230*'1day cloud to net rad'!Q230</f>
        <v>-0.25083579173849629</v>
      </c>
      <c r="D229" s="8">
        <f>'1day cloud to net rad'!$I$3*900*'1day cloud to net rad'!G230*('1day cloud to net rad'!J230-'1day cloud to net rad'!K230)/('1day cloud to net rad'!E230+273)</f>
        <v>0.8087500087334617</v>
      </c>
      <c r="E229" s="8">
        <f>'1day cloud to net rad'!F230+'1day cloud to net rad'!$I$3*(1+0.34*'1day cloud to net rad'!G230)</f>
        <v>0.2933133767702184</v>
      </c>
      <c r="F229" s="8">
        <f t="shared" si="6"/>
        <v>1.9021096928423935</v>
      </c>
    </row>
    <row r="230" spans="2:6" x14ac:dyDescent="0.3">
      <c r="B230" s="7">
        <v>43842</v>
      </c>
      <c r="C230" s="8">
        <f>0.408*'1day cloud to net rad'!F231*'1day cloud to net rad'!Q231</f>
        <v>-0.31354347846857811</v>
      </c>
      <c r="D230" s="8">
        <f>'1day cloud to net rad'!$I$3*900*'1day cloud to net rad'!G231*('1day cloud to net rad'!J231-'1day cloud to net rad'!K231)/('1day cloud to net rad'!E231+273)</f>
        <v>0.77206894604315524</v>
      </c>
      <c r="E230" s="8">
        <f>'1day cloud to net rad'!F231+'1day cloud to net rad'!$I$3*(1+0.34*'1day cloud to net rad'!G231)</f>
        <v>0.28160975735210375</v>
      </c>
      <c r="F230" s="8">
        <f t="shared" si="6"/>
        <v>1.6282300438946482</v>
      </c>
    </row>
    <row r="231" spans="2:6" x14ac:dyDescent="0.3">
      <c r="B231" s="7">
        <v>43843</v>
      </c>
      <c r="C231" s="8">
        <f>0.408*'1day cloud to net rad'!F232*'1day cloud to net rad'!Q232</f>
        <v>-0.36967071862380346</v>
      </c>
      <c r="D231" s="8">
        <f>'1day cloud to net rad'!$I$3*900*'1day cloud to net rad'!G232*('1day cloud to net rad'!J232-'1day cloud to net rad'!K232)/('1day cloud to net rad'!E232+273)</f>
        <v>0.75815366126863937</v>
      </c>
      <c r="E231" s="8">
        <f>'1day cloud to net rad'!F232+'1day cloud to net rad'!$I$3*(1+0.34*'1day cloud to net rad'!G232)</f>
        <v>0.2742442113806457</v>
      </c>
      <c r="F231" s="8">
        <f t="shared" si="6"/>
        <v>1.41655840496713</v>
      </c>
    </row>
    <row r="232" spans="2:6" x14ac:dyDescent="0.3">
      <c r="B232" s="7">
        <v>43844</v>
      </c>
      <c r="C232" s="8">
        <f>0.408*'1day cloud to net rad'!F233*'1day cloud to net rad'!Q233</f>
        <v>-0.27242933082366866</v>
      </c>
      <c r="D232" s="8">
        <f>'1day cloud to net rad'!$I$3*900*'1day cloud to net rad'!G233*('1day cloud to net rad'!J233-'1day cloud to net rad'!K233)/('1day cloud to net rad'!E233+273)</f>
        <v>0.95710751881528855</v>
      </c>
      <c r="E232" s="8">
        <f>'1day cloud to net rad'!F233+'1day cloud to net rad'!$I$3*(1+0.34*'1day cloud to net rad'!G233)</f>
        <v>0.29492029051187807</v>
      </c>
      <c r="F232" s="8">
        <f t="shared" si="6"/>
        <v>2.3215703022781478</v>
      </c>
    </row>
    <row r="233" spans="2:6" x14ac:dyDescent="0.3">
      <c r="B233" s="7">
        <v>43845</v>
      </c>
      <c r="C233" s="8">
        <f>0.408*'1day cloud to net rad'!F234*'1day cloud to net rad'!Q234</f>
        <v>-0.3594893861591546</v>
      </c>
      <c r="D233" s="8">
        <f>'1day cloud to net rad'!$I$3*900*'1day cloud to net rad'!G234*('1day cloud to net rad'!J234-'1day cloud to net rad'!K234)/('1day cloud to net rad'!E234+273)</f>
        <v>1.457190622083838</v>
      </c>
      <c r="E233" s="8">
        <f>'1day cloud to net rad'!F234+'1day cloud to net rad'!$I$3*(1+0.34*'1day cloud to net rad'!G234)</f>
        <v>0.32881726799734889</v>
      </c>
      <c r="F233" s="8">
        <f t="shared" si="6"/>
        <v>3.3383320852040339</v>
      </c>
    </row>
    <row r="234" spans="2:6" x14ac:dyDescent="0.3">
      <c r="B234" s="7">
        <v>43846</v>
      </c>
      <c r="C234" s="8">
        <f>0.408*'1day cloud to net rad'!F235*'1day cloud to net rad'!Q235</f>
        <v>-0.29819501517279701</v>
      </c>
      <c r="D234" s="8">
        <f>'1day cloud to net rad'!$I$3*900*'1day cloud to net rad'!G235*('1day cloud to net rad'!J235-'1day cloud to net rad'!K235)/('1day cloud to net rad'!E235+273)</f>
        <v>1.6304530579782235</v>
      </c>
      <c r="E234" s="8">
        <f>'1day cloud to net rad'!F235+'1day cloud to net rad'!$I$3*(1+0.34*'1day cloud to net rad'!G235)</f>
        <v>0.33276230847121918</v>
      </c>
      <c r="F234" s="8">
        <f t="shared" si="6"/>
        <v>4.003632649761637</v>
      </c>
    </row>
    <row r="235" spans="2:6" x14ac:dyDescent="0.3">
      <c r="B235" s="7">
        <v>43847</v>
      </c>
      <c r="C235" s="8">
        <f>0.408*'1day cloud to net rad'!F236*'1day cloud to net rad'!Q236</f>
        <v>-0.29108206312472068</v>
      </c>
      <c r="D235" s="8">
        <f>'1day cloud to net rad'!$I$3*900*'1day cloud to net rad'!G236*('1day cloud to net rad'!J236-'1day cloud to net rad'!K236)/('1day cloud to net rad'!E236+273)</f>
        <v>1.2275303301953502</v>
      </c>
      <c r="E235" s="8">
        <f>'1day cloud to net rad'!F236+'1day cloud to net rad'!$I$3*(1+0.34*'1day cloud to net rad'!G236)</f>
        <v>0.30935506963498982</v>
      </c>
      <c r="F235" s="8">
        <f t="shared" si="6"/>
        <v>3.0270984993895569</v>
      </c>
    </row>
    <row r="236" spans="2:6" x14ac:dyDescent="0.3">
      <c r="B236" s="7">
        <v>43848</v>
      </c>
      <c r="C236" s="8">
        <f>0.408*'1day cloud to net rad'!F237*'1day cloud to net rad'!Q237</f>
        <v>-0.17055559751244501</v>
      </c>
      <c r="D236" s="8">
        <f>'1day cloud to net rad'!$I$3*900*'1day cloud to net rad'!G237*('1day cloud to net rad'!J237-'1day cloud to net rad'!K237)/('1day cloud to net rad'!E237+273)</f>
        <v>0.59613111462119162</v>
      </c>
      <c r="E236" s="8">
        <f>'1day cloud to net rad'!F237+'1day cloud to net rad'!$I$3*(1+0.34*'1day cloud to net rad'!G237)</f>
        <v>0.2728286592664258</v>
      </c>
      <c r="F236" s="8">
        <f t="shared" si="6"/>
        <v>1.5598636824042693</v>
      </c>
    </row>
    <row r="237" spans="2:6" x14ac:dyDescent="0.3">
      <c r="B237" s="7">
        <v>43849</v>
      </c>
      <c r="C237" s="8">
        <f>0.408*'1day cloud to net rad'!F238*'1day cloud to net rad'!Q238</f>
        <v>-0.15922290444823262</v>
      </c>
      <c r="D237" s="8">
        <f>'1day cloud to net rad'!$I$3*900*'1day cloud to net rad'!G238*('1day cloud to net rad'!J238-'1day cloud to net rad'!K238)/('1day cloud to net rad'!E238+273)</f>
        <v>1.0405937855597975</v>
      </c>
      <c r="E237" s="8">
        <f>'1day cloud to net rad'!F238+'1day cloud to net rad'!$I$3*(1+0.34*'1day cloud to net rad'!G238)</f>
        <v>0.31247571963905019</v>
      </c>
      <c r="F237" s="8">
        <f t="shared" si="6"/>
        <v>2.8206059726165673</v>
      </c>
    </row>
    <row r="238" spans="2:6" x14ac:dyDescent="0.3">
      <c r="B238" s="7">
        <v>43850</v>
      </c>
      <c r="C238" s="8">
        <f>0.408*'1day cloud to net rad'!F239*'1day cloud to net rad'!Q239</f>
        <v>-0.22161324964962881</v>
      </c>
      <c r="D238" s="8">
        <f>'1day cloud to net rad'!$I$3*900*'1day cloud to net rad'!G239*('1day cloud to net rad'!J239-'1day cloud to net rad'!K239)/('1day cloud to net rad'!E239+273)</f>
        <v>0.55933529092924106</v>
      </c>
      <c r="E238" s="8">
        <f>'1day cloud to net rad'!F239+'1day cloud to net rad'!$I$3*(1+0.34*'1day cloud to net rad'!G239)</f>
        <v>0.27868046897548315</v>
      </c>
      <c r="F238" s="8">
        <f t="shared" si="6"/>
        <v>1.2118611775026231</v>
      </c>
    </row>
    <row r="239" spans="2:6" x14ac:dyDescent="0.3">
      <c r="B239" s="7">
        <v>43851</v>
      </c>
      <c r="C239" s="8">
        <f>0.408*'1day cloud to net rad'!F240*'1day cloud to net rad'!Q240</f>
        <v>-0.237170678530852</v>
      </c>
      <c r="D239" s="8">
        <f>'1day cloud to net rad'!$I$3*900*'1day cloud to net rad'!G240*('1day cloud to net rad'!J240-'1day cloud to net rad'!K240)/('1day cloud to net rad'!E240+273)</f>
        <v>0.99220256367333914</v>
      </c>
      <c r="E239" s="8">
        <f>'1day cloud to net rad'!F240+'1day cloud to net rad'!$I$3*(1+0.34*'1day cloud to net rad'!G240)</f>
        <v>0.31247571963905019</v>
      </c>
      <c r="F239" s="8">
        <f t="shared" si="6"/>
        <v>2.4162897712969391</v>
      </c>
    </row>
    <row r="240" spans="2:6" x14ac:dyDescent="0.3">
      <c r="B240" s="7">
        <v>43852</v>
      </c>
      <c r="C240" s="8">
        <f>0.408*'1day cloud to net rad'!F241*'1day cloud to net rad'!Q241</f>
        <v>-0.33091666652774615</v>
      </c>
      <c r="D240" s="8">
        <f>'1day cloud to net rad'!$I$3*900*'1day cloud to net rad'!G241*('1day cloud to net rad'!J241-'1day cloud to net rad'!K241)/('1day cloud to net rad'!E241+273)</f>
        <v>1.3830571607612894</v>
      </c>
      <c r="E240" s="8">
        <f>'1day cloud to net rad'!F241+'1day cloud to net rad'!$I$3*(1+0.34*'1day cloud to net rad'!G241)</f>
        <v>0.33466907770640625</v>
      </c>
      <c r="F240" s="8">
        <f t="shared" si="6"/>
        <v>3.1438234492538033</v>
      </c>
    </row>
    <row r="241" spans="2:6" x14ac:dyDescent="0.3">
      <c r="B241" s="7">
        <v>43853</v>
      </c>
      <c r="C241" s="8">
        <f>0.408*'1day cloud to net rad'!F242*'1day cloud to net rad'!Q242</f>
        <v>-0.35884811579221293</v>
      </c>
      <c r="D241" s="8">
        <f>'1day cloud to net rad'!$I$3*900*'1day cloud to net rad'!G242*('1day cloud to net rad'!J242-'1day cloud to net rad'!K242)/('1day cloud to net rad'!E242+273)</f>
        <v>1.2295075269765532</v>
      </c>
      <c r="E241" s="8">
        <f>'1day cloud to net rad'!F242+'1day cloud to net rad'!$I$3*(1+0.34*'1day cloud to net rad'!G242)</f>
        <v>0.32185510867334144</v>
      </c>
      <c r="F241" s="8">
        <f t="shared" si="6"/>
        <v>2.7051284497956924</v>
      </c>
    </row>
    <row r="242" spans="2:6" x14ac:dyDescent="0.3">
      <c r="B242" s="7">
        <v>43854</v>
      </c>
      <c r="C242" s="8">
        <f>0.408*'1day cloud to net rad'!F243*'1day cloud to net rad'!Q243</f>
        <v>-0.35902204767732576</v>
      </c>
      <c r="D242" s="8">
        <f>'1day cloud to net rad'!$I$3*900*'1day cloud to net rad'!G243*('1day cloud to net rad'!J243-'1day cloud to net rad'!K243)/('1day cloud to net rad'!E243+273)</f>
        <v>0.96459644732404171</v>
      </c>
      <c r="E242" s="8">
        <f>'1day cloud to net rad'!F243+'1day cloud to net rad'!$I$3*(1+0.34*'1day cloud to net rad'!G243)</f>
        <v>0.29370640974300483</v>
      </c>
      <c r="F242" s="8">
        <f t="shared" si="6"/>
        <v>2.0618358318315146</v>
      </c>
    </row>
    <row r="243" spans="2:6" x14ac:dyDescent="0.3">
      <c r="B243" s="7">
        <v>43855</v>
      </c>
      <c r="C243" s="8">
        <f>0.408*'1day cloud to net rad'!F244*'1day cloud to net rad'!Q244</f>
        <v>-0.40993495917320832</v>
      </c>
      <c r="D243" s="8">
        <f>'1day cloud to net rad'!$I$3*900*'1day cloud to net rad'!G244*('1day cloud to net rad'!J244-'1day cloud to net rad'!K244)/('1day cloud to net rad'!E244+273)</f>
        <v>1.0946520815438363</v>
      </c>
      <c r="E243" s="8">
        <f>'1day cloud to net rad'!F244+'1day cloud to net rad'!$I$3*(1+0.34*'1day cloud to net rad'!G244)</f>
        <v>0.30429967954616943</v>
      </c>
      <c r="F243" s="8">
        <f t="shared" si="6"/>
        <v>2.2501407934172346</v>
      </c>
    </row>
    <row r="244" spans="2:6" x14ac:dyDescent="0.3">
      <c r="B244" s="7">
        <v>43856</v>
      </c>
      <c r="C244" s="8">
        <f>0.408*'1day cloud to net rad'!F245*'1day cloud to net rad'!Q245</f>
        <v>-0.35921645406426062</v>
      </c>
      <c r="D244" s="8">
        <f>'1day cloud to net rad'!$I$3*900*'1day cloud to net rad'!G245*('1day cloud to net rad'!J245-'1day cloud to net rad'!K245)/('1day cloud to net rad'!E245+273)</f>
        <v>0.98120517236017724</v>
      </c>
      <c r="E244" s="8">
        <f>'1day cloud to net rad'!F245+'1day cloud to net rad'!$I$3*(1+0.34*'1day cloud to net rad'!G245)</f>
        <v>0.29844786983711208</v>
      </c>
      <c r="F244" s="8">
        <f t="shared" si="6"/>
        <v>2.084078263434709</v>
      </c>
    </row>
    <row r="245" spans="2:6" x14ac:dyDescent="0.3">
      <c r="B245" s="7">
        <v>43857</v>
      </c>
      <c r="C245" s="8">
        <f>0.408*'1day cloud to net rad'!F246*'1day cloud to net rad'!Q246</f>
        <v>-0.42250832750926554</v>
      </c>
      <c r="D245" s="8">
        <f>'1day cloud to net rad'!$I$3*900*'1day cloud to net rad'!G246*('1day cloud to net rad'!J246-'1day cloud to net rad'!K246)/('1day cloud to net rad'!E246+273)</f>
        <v>1.2655497679701133</v>
      </c>
      <c r="E245" s="8">
        <f>'1day cloud to net rad'!F246+'1day cloud to net rad'!$I$3*(1+0.34*'1day cloud to net rad'!G246)</f>
        <v>0.31499830697754377</v>
      </c>
      <c r="F245" s="8">
        <f t="shared" si="6"/>
        <v>2.6763364176460418</v>
      </c>
    </row>
    <row r="246" spans="2:6" x14ac:dyDescent="0.3">
      <c r="B246" s="7">
        <v>43858</v>
      </c>
      <c r="C246" s="8">
        <f>0.408*'1day cloud to net rad'!F247*'1day cloud to net rad'!Q247</f>
        <v>-0.38367933025344858</v>
      </c>
      <c r="D246" s="8">
        <f>'1day cloud to net rad'!$I$3*900*'1day cloud to net rad'!G247*('1day cloud to net rad'!J247-'1day cloud to net rad'!K247)/('1day cloud to net rad'!E247+273)</f>
        <v>1.8134233525999892</v>
      </c>
      <c r="E246" s="8">
        <f>'1day cloud to net rad'!F247+'1day cloud to net rad'!$I$3*(1+0.34*'1day cloud to net rad'!G247)</f>
        <v>0.34842267139205396</v>
      </c>
      <c r="F246" s="8">
        <f t="shared" si="6"/>
        <v>4.1034758634800674</v>
      </c>
    </row>
    <row r="247" spans="2:6" x14ac:dyDescent="0.3">
      <c r="B247" s="7">
        <v>43859</v>
      </c>
      <c r="C247" s="8">
        <f>0.408*'1day cloud to net rad'!F248*'1day cloud to net rad'!Q248</f>
        <v>-0.38789035017229467</v>
      </c>
      <c r="D247" s="8">
        <f>'1day cloud to net rad'!$I$3*900*'1day cloud to net rad'!G248*('1day cloud to net rad'!J248-'1day cloud to net rad'!K248)/('1day cloud to net rad'!E248+273)</f>
        <v>1.7162337324363901</v>
      </c>
      <c r="E247" s="8">
        <f>'1day cloud to net rad'!F248+'1day cloud to net rad'!$I$3*(1+0.34*'1day cloud to net rad'!G248)</f>
        <v>0.33750776017883471</v>
      </c>
      <c r="F247" s="8">
        <f t="shared" si="6"/>
        <v>3.9357417487534154</v>
      </c>
    </row>
    <row r="248" spans="2:6" x14ac:dyDescent="0.3">
      <c r="B248" s="7">
        <v>43860</v>
      </c>
      <c r="C248" s="8">
        <f>0.408*'1day cloud to net rad'!F249*'1day cloud to net rad'!Q249</f>
        <v>-0.39238098508854985</v>
      </c>
      <c r="D248" s="8">
        <f>'1day cloud to net rad'!$I$3*900*'1day cloud to net rad'!G249*('1day cloud to net rad'!J249-'1day cloud to net rad'!K249)/('1day cloud to net rad'!E249+273)</f>
        <v>0.9589703976137407</v>
      </c>
      <c r="E248" s="8">
        <f>'1day cloud to net rad'!F249+'1day cloud to net rad'!$I$3*(1+0.34*'1day cloud to net rad'!G249)</f>
        <v>0.29844786983711208</v>
      </c>
      <c r="F248" s="8">
        <f t="shared" si="6"/>
        <v>1.8984535317153581</v>
      </c>
    </row>
    <row r="249" spans="2:6" x14ac:dyDescent="0.3">
      <c r="B249" s="7">
        <v>43861</v>
      </c>
      <c r="C249" s="8">
        <f>0.408*'1day cloud to net rad'!F250*'1day cloud to net rad'!Q250</f>
        <v>-0.40445451902259488</v>
      </c>
      <c r="D249" s="8">
        <f>'1day cloud to net rad'!$I$3*900*'1day cloud to net rad'!G250*('1day cloud to net rad'!J250-'1day cloud to net rad'!K250)/('1day cloud to net rad'!E250+273)</f>
        <v>1.1931301458598393</v>
      </c>
      <c r="E249" s="8">
        <f>'1day cloud to net rad'!F250+'1day cloud to net rad'!$I$3*(1+0.34*'1day cloud to net rad'!G250)</f>
        <v>0.30077210022093542</v>
      </c>
      <c r="F249" s="8">
        <f t="shared" si="6"/>
        <v>2.622170162252131</v>
      </c>
    </row>
    <row r="250" spans="2:6" x14ac:dyDescent="0.3">
      <c r="B250" s="7">
        <v>43862</v>
      </c>
      <c r="C250" s="8">
        <f>0.408*'1day cloud to net rad'!F251*'1day cloud to net rad'!Q251</f>
        <v>-0.34315534478995358</v>
      </c>
      <c r="D250" s="8">
        <f>'1day cloud to net rad'!$I$3*900*'1day cloud to net rad'!G251*('1day cloud to net rad'!J251-'1day cloud to net rad'!K251)/('1day cloud to net rad'!E251+273)</f>
        <v>1.4426840932615788</v>
      </c>
      <c r="E250" s="8">
        <f>'1day cloud to net rad'!F251+'1day cloud to net rad'!$I$3*(1+0.34*'1day cloud to net rad'!G251)</f>
        <v>0.3229654582882916</v>
      </c>
      <c r="F250" s="8">
        <f t="shared" si="6"/>
        <v>3.4044778481856808</v>
      </c>
    </row>
    <row r="251" spans="2:6" x14ac:dyDescent="0.3">
      <c r="B251" s="7">
        <v>43863</v>
      </c>
      <c r="C251" s="8">
        <f>0.408*'1day cloud to net rad'!F252*'1day cloud to net rad'!Q252</f>
        <v>-0.16604537376115841</v>
      </c>
      <c r="D251" s="8">
        <f>'1day cloud to net rad'!$I$3*900*'1day cloud to net rad'!G252*('1day cloud to net rad'!J252-'1day cloud to net rad'!K252)/('1day cloud to net rad'!E252+273)</f>
        <v>1.2109284184232536</v>
      </c>
      <c r="E251" s="8">
        <f>'1day cloud to net rad'!F252+'1day cloud to net rad'!$I$3*(1+0.34*'1day cloud to net rad'!G252)</f>
        <v>0.31964313693888458</v>
      </c>
      <c r="F251" s="8">
        <f t="shared" si="6"/>
        <v>3.2689049878204508</v>
      </c>
    </row>
    <row r="252" spans="2:6" x14ac:dyDescent="0.3">
      <c r="B252" s="7">
        <v>43864</v>
      </c>
      <c r="C252" s="8">
        <f>0.408*'1day cloud to net rad'!F253*'1day cloud to net rad'!Q253</f>
        <v>-0.19522933324690642</v>
      </c>
      <c r="D252" s="8">
        <f>'1day cloud to net rad'!$I$3*900*'1day cloud to net rad'!G253*('1day cloud to net rad'!J253-'1day cloud to net rad'!K253)/('1day cloud to net rad'!E253+273)</f>
        <v>0.92825068803221822</v>
      </c>
      <c r="E252" s="8">
        <f>'1day cloud to net rad'!F253+'1day cloud to net rad'!$I$3*(1+0.34*'1day cloud to net rad'!G253)</f>
        <v>0.30793951752076987</v>
      </c>
      <c r="F252" s="8">
        <f t="shared" si="6"/>
        <v>2.3804069081061385</v>
      </c>
    </row>
    <row r="253" spans="2:6" x14ac:dyDescent="0.3">
      <c r="B253" s="7">
        <v>43865</v>
      </c>
      <c r="C253" s="8">
        <f>0.408*'1day cloud to net rad'!F254*'1day cloud to net rad'!Q254</f>
        <v>-0.24276922862570535</v>
      </c>
      <c r="D253" s="8">
        <f>'1day cloud to net rad'!$I$3*900*'1day cloud to net rad'!G254*('1day cloud to net rad'!J254-'1day cloud to net rad'!K254)/('1day cloud to net rad'!E254+273)</f>
        <v>1.5951219015994564</v>
      </c>
      <c r="E253" s="8">
        <f>'1day cloud to net rad'!F254+'1day cloud to net rad'!$I$3*(1+0.34*'1day cloud to net rad'!G254)</f>
        <v>0.33466907770640625</v>
      </c>
      <c r="F253" s="8">
        <f t="shared" si="6"/>
        <v>4.0408653295424086</v>
      </c>
    </row>
    <row r="254" spans="2:6" x14ac:dyDescent="0.3">
      <c r="B254" s="7">
        <v>43866</v>
      </c>
      <c r="C254" s="8">
        <f>0.408*'1day cloud to net rad'!F255*'1day cloud to net rad'!Q255</f>
        <v>-0.20930984273012651</v>
      </c>
      <c r="D254" s="8">
        <f>'1day cloud to net rad'!$I$3*900*'1day cloud to net rad'!G255*('1day cloud to net rad'!J255-'1day cloud to net rad'!K255)/('1day cloud to net rad'!E255+273)</f>
        <v>1.5182984022104056</v>
      </c>
      <c r="E254" s="8">
        <f>'1day cloud to net rad'!F255+'1day cloud to net rad'!$I$3*(1+0.34*'1day cloud to net rad'!G255)</f>
        <v>0.33255373610471584</v>
      </c>
      <c r="F254" s="8">
        <f t="shared" si="6"/>
        <v>3.9361715637682675</v>
      </c>
    </row>
    <row r="255" spans="2:6" x14ac:dyDescent="0.3">
      <c r="B255" s="7">
        <v>43867</v>
      </c>
      <c r="C255" s="8">
        <f>0.408*'1day cloud to net rad'!F256*'1day cloud to net rad'!Q256</f>
        <v>-0.20766078524115772</v>
      </c>
      <c r="D255" s="8">
        <f>'1day cloud to net rad'!$I$3*900*'1day cloud to net rad'!G256*('1day cloud to net rad'!J256-'1day cloud to net rad'!K256)/('1day cloud to net rad'!E256+273)</f>
        <v>1.2477793019808525</v>
      </c>
      <c r="E255" s="8">
        <f>'1day cloud to net rad'!F256+'1day cloud to net rad'!$I$3*(1+0.34*'1day cloud to net rad'!G256)</f>
        <v>0.32085011668660113</v>
      </c>
      <c r="F255" s="8">
        <f t="shared" si="6"/>
        <v>3.2417582623342414</v>
      </c>
    </row>
    <row r="256" spans="2:6" x14ac:dyDescent="0.3">
      <c r="B256" s="7">
        <v>43868</v>
      </c>
      <c r="C256" s="8">
        <f>0.408*'1day cloud to net rad'!F257*'1day cloud to net rad'!Q257</f>
        <v>-0.1737882310161771</v>
      </c>
      <c r="D256" s="8">
        <f>'1day cloud to net rad'!$I$3*900*'1day cloud to net rad'!G257*('1day cloud to net rad'!J257-'1day cloud to net rad'!K257)/('1day cloud to net rad'!E257+273)</f>
        <v>2.0875381830279025</v>
      </c>
      <c r="E256" s="8">
        <f>'1day cloud to net rad'!F257+'1day cloud to net rad'!$I$3*(1+0.34*'1day cloud to net rad'!G257)</f>
        <v>0.36597810051922608</v>
      </c>
      <c r="F256" s="8">
        <f t="shared" si="6"/>
        <v>5.229137889115826</v>
      </c>
    </row>
    <row r="257" spans="2:6" x14ac:dyDescent="0.3">
      <c r="B257" s="7">
        <v>43869</v>
      </c>
      <c r="C257" s="8">
        <f>0.408*'1day cloud to net rad'!F258*'1day cloud to net rad'!Q258</f>
        <v>-0.15951527784496736</v>
      </c>
      <c r="D257" s="8">
        <f>'1day cloud to net rad'!$I$3*900*'1day cloud to net rad'!G258*('1day cloud to net rad'!J258-'1day cloud to net rad'!K258)/('1day cloud to net rad'!E258+273)</f>
        <v>1.9186984384666061</v>
      </c>
      <c r="E257" s="8">
        <f>'1day cloud to net rad'!F258+'1day cloud to net rad'!$I$3*(1+0.34*'1day cloud to net rad'!G258)</f>
        <v>0.36091499901506408</v>
      </c>
      <c r="F257" s="8">
        <f t="shared" si="6"/>
        <v>4.8742312329009438</v>
      </c>
    </row>
    <row r="258" spans="2:6" x14ac:dyDescent="0.3">
      <c r="B258" s="7">
        <v>43870</v>
      </c>
      <c r="C258" s="8">
        <f>0.408*'1day cloud to net rad'!F259*'1day cloud to net rad'!Q259</f>
        <v>-0.19799101369118083</v>
      </c>
      <c r="D258" s="8">
        <f>'1day cloud to net rad'!$I$3*900*'1day cloud to net rad'!G259*('1day cloud to net rad'!J259-'1day cloud to net rad'!K259)/('1day cloud to net rad'!E259+273)</f>
        <v>0.91683994329236351</v>
      </c>
      <c r="E258" s="8">
        <f>'1day cloud to net rad'!F259+'1day cloud to net rad'!$I$3*(1+0.34*'1day cloud to net rad'!G259)</f>
        <v>0.30793951752076987</v>
      </c>
      <c r="F258" s="8">
        <f t="shared" si="6"/>
        <v>2.3343835029315385</v>
      </c>
    </row>
    <row r="259" spans="2:6" x14ac:dyDescent="0.3">
      <c r="B259" s="7">
        <v>43871</v>
      </c>
      <c r="C259" s="8">
        <f>0.408*'1day cloud to net rad'!F260*'1day cloud to net rad'!Q260</f>
        <v>-0.11430129434805614</v>
      </c>
      <c r="D259" s="8">
        <f>'1day cloud to net rad'!$I$3*900*'1day cloud to net rad'!G260*('1day cloud to net rad'!J260-'1day cloud to net rad'!K260)/('1day cloud to net rad'!E260+273)</f>
        <v>0.93199057348972636</v>
      </c>
      <c r="E259" s="8">
        <f>'1day cloud to net rad'!F260+'1day cloud to net rad'!$I$3*(1+0.34*'1day cloud to net rad'!G260)</f>
        <v>0.31520687934404712</v>
      </c>
      <c r="F259" s="8">
        <f t="shared" si="6"/>
        <v>2.5941352575911436</v>
      </c>
    </row>
    <row r="260" spans="2:6" x14ac:dyDescent="0.3">
      <c r="B260" s="7">
        <v>43872</v>
      </c>
      <c r="C260" s="8">
        <f>0.408*'1day cloud to net rad'!F261*'1day cloud to net rad'!Q261</f>
        <v>-0.22895753923167125</v>
      </c>
      <c r="D260" s="8">
        <f>'1day cloud to net rad'!$I$3*900*'1day cloud to net rad'!G261*('1day cloud to net rad'!J261-'1day cloud to net rad'!K261)/('1day cloud to net rad'!E261+273)</f>
        <v>1.0048815831998106</v>
      </c>
      <c r="E260" s="8">
        <f>'1day cloud to net rad'!F261+'1day cloud to net rad'!$I$3*(1+0.34*'1day cloud to net rad'!G261)</f>
        <v>0.31520687934404712</v>
      </c>
      <c r="F260" s="8">
        <f t="shared" si="6"/>
        <v>2.461634230772042</v>
      </c>
    </row>
    <row r="261" spans="2:6" x14ac:dyDescent="0.3">
      <c r="B261" s="7">
        <v>43873</v>
      </c>
      <c r="C261" s="8">
        <f>0.408*'1day cloud to net rad'!F262*'1day cloud to net rad'!Q262</f>
        <v>-0.19208755082352805</v>
      </c>
      <c r="D261" s="8">
        <f>'1day cloud to net rad'!$I$3*900*'1day cloud to net rad'!G262*('1day cloud to net rad'!J262-'1day cloud to net rad'!K262)/('1day cloud to net rad'!E262+273)</f>
        <v>0.83283284843177707</v>
      </c>
      <c r="E261" s="8">
        <f>'1day cloud to net rad'!F262+'1day cloud to net rad'!$I$3*(1+0.34*'1day cloud to net rad'!G262)</f>
        <v>0.30350325992593241</v>
      </c>
      <c r="F261" s="8">
        <f t="shared" si="6"/>
        <v>2.1111644657939355</v>
      </c>
    </row>
    <row r="262" spans="2:6" x14ac:dyDescent="0.3">
      <c r="B262" s="7">
        <v>43874</v>
      </c>
      <c r="C262" s="8">
        <f>0.408*'1day cloud to net rad'!F263*'1day cloud to net rad'!Q263</f>
        <v>-0.22375788105031807</v>
      </c>
      <c r="D262" s="8">
        <f>'1day cloud to net rad'!$I$3*900*'1day cloud to net rad'!G263*('1day cloud to net rad'!J263-'1day cloud to net rad'!K263)/('1day cloud to net rad'!E263+273)</f>
        <v>0.53495955120786021</v>
      </c>
      <c r="E262" s="8">
        <f>'1day cloud to net rad'!F263+'1day cloud to net rad'!$I$3*(1+0.34*'1day cloud to net rad'!G263)</f>
        <v>0.2757579476430464</v>
      </c>
      <c r="F262" s="8">
        <f t="shared" si="6"/>
        <v>1.128532007209365</v>
      </c>
    </row>
    <row r="263" spans="2:6" x14ac:dyDescent="0.3">
      <c r="B263" s="7">
        <v>43875</v>
      </c>
      <c r="C263" s="8">
        <f>0.408*'1day cloud to net rad'!F264*'1day cloud to net rad'!Q264</f>
        <v>-0.31304055957569704</v>
      </c>
      <c r="D263" s="8">
        <f>'1day cloud to net rad'!$I$3*900*'1day cloud to net rad'!G264*('1day cloud to net rad'!J264-'1day cloud to net rad'!K264)/('1day cloud to net rad'!E264+273)</f>
        <v>1.2412277281981099</v>
      </c>
      <c r="E263" s="8">
        <f>'1day cloud to net rad'!F264+'1day cloud to net rad'!$I$3*(1+0.34*'1day cloud to net rad'!G264)</f>
        <v>0.30914649726848642</v>
      </c>
      <c r="F263" s="8">
        <f t="shared" si="6"/>
        <v>3.0024185194513273</v>
      </c>
    </row>
    <row r="264" spans="2:6" x14ac:dyDescent="0.3">
      <c r="B264" s="7">
        <v>43876</v>
      </c>
      <c r="C264" s="8">
        <f>0.408*'1day cloud to net rad'!F265*'1day cloud to net rad'!Q265</f>
        <v>-0.53895176052660532</v>
      </c>
      <c r="D264" s="8">
        <f>'1day cloud to net rad'!$I$3*900*'1day cloud to net rad'!G265*('1day cloud to net rad'!J265-'1day cloud to net rad'!K265)/('1day cloud to net rad'!E265+273)</f>
        <v>1.1050364961648125</v>
      </c>
      <c r="E264" s="8">
        <f>'1day cloud to net rad'!F265+'1day cloud to net rad'!$I$3*(1+0.34*'1day cloud to net rad'!G265)</f>
        <v>0.30239690192449059</v>
      </c>
      <c r="F264" s="8">
        <f t="shared" si="6"/>
        <v>1.8719925106228774</v>
      </c>
    </row>
    <row r="265" spans="2:6" x14ac:dyDescent="0.3">
      <c r="B265" s="7">
        <v>43877</v>
      </c>
      <c r="C265" s="8">
        <f>0.408*'1day cloud to net rad'!F266*'1day cloud to net rad'!Q266</f>
        <v>-0.53556468973951565</v>
      </c>
      <c r="D265" s="8">
        <f>'1day cloud to net rad'!$I$3*900*'1day cloud to net rad'!G266*('1day cloud to net rad'!J266-'1day cloud to net rad'!K266)/('1day cloud to net rad'!E266+273)</f>
        <v>1.2587088270902032</v>
      </c>
      <c r="E265" s="8">
        <f>'1day cloud to net rad'!F266+'1day cloud to net rad'!$I$3*(1+0.34*'1day cloud to net rad'!G266)</f>
        <v>0.31331181313770989</v>
      </c>
      <c r="F265" s="8">
        <f t="shared" si="6"/>
        <v>2.3080653426650213</v>
      </c>
    </row>
    <row r="266" spans="2:6" x14ac:dyDescent="0.3">
      <c r="B266" s="7">
        <v>43878</v>
      </c>
      <c r="C266" s="8">
        <f>0.408*'1day cloud to net rad'!F267*'1day cloud to net rad'!Q267</f>
        <v>-0.48715695045678226</v>
      </c>
      <c r="D266" s="8">
        <f>'1day cloud to net rad'!$I$3*900*'1day cloud to net rad'!G267*('1day cloud to net rad'!J267-'1day cloud to net rad'!K267)/('1day cloud to net rad'!E267+273)</f>
        <v>1.4169366014121425</v>
      </c>
      <c r="E266" s="8">
        <f>'1day cloud to net rad'!F267+'1day cloud to net rad'!$I$3*(1+0.34*'1day cloud to net rad'!G267)</f>
        <v>0.31995233105166265</v>
      </c>
      <c r="F266" s="8">
        <f t="shared" si="6"/>
        <v>2.9059943020237875</v>
      </c>
    </row>
    <row r="267" spans="2:6" x14ac:dyDescent="0.3">
      <c r="B267" s="7">
        <v>43879</v>
      </c>
      <c r="C267" s="8">
        <f>0.408*'1day cloud to net rad'!F268*'1day cloud to net rad'!Q268</f>
        <v>-0.53275728424750823</v>
      </c>
      <c r="D267" s="8">
        <f>'1day cloud to net rad'!$I$3*900*'1day cloud to net rad'!G268*('1day cloud to net rad'!J268-'1day cloud to net rad'!K268)/('1day cloud to net rad'!E268+273)</f>
        <v>1.543783585536685</v>
      </c>
      <c r="E267" s="8">
        <f>'1day cloud to net rad'!F268+'1day cloud to net rad'!$I$3*(1+0.34*'1day cloud to net rad'!G268)</f>
        <v>0.31499830697754377</v>
      </c>
      <c r="F267" s="8">
        <f t="shared" si="6"/>
        <v>3.2096245563670696</v>
      </c>
    </row>
    <row r="268" spans="2:6" x14ac:dyDescent="0.3">
      <c r="B268" s="7">
        <v>43880</v>
      </c>
      <c r="C268" s="8">
        <f>0.408*'1day cloud to net rad'!F269*'1day cloud to net rad'!Q269</f>
        <v>-0.22010322702400983</v>
      </c>
      <c r="D268" s="8">
        <f>'1day cloud to net rad'!$I$3*900*'1day cloud to net rad'!G269*('1day cloud to net rad'!J269-'1day cloud to net rad'!K269)/('1day cloud to net rad'!E269+273)</f>
        <v>1.569640195379822</v>
      </c>
      <c r="E268" s="8">
        <f>'1day cloud to net rad'!F269+'1day cloud to net rad'!$I$3*(1+0.34*'1day cloud to net rad'!G269)</f>
        <v>0.31015148925522673</v>
      </c>
      <c r="F268" s="8">
        <f t="shared" si="6"/>
        <v>4.3512187273273577</v>
      </c>
    </row>
    <row r="269" spans="2:6" x14ac:dyDescent="0.3">
      <c r="B269" s="7">
        <v>43881</v>
      </c>
      <c r="C269" s="8">
        <f>0.408*'1day cloud to net rad'!F270*'1day cloud to net rad'!Q270</f>
        <v>-0.45588705113873484</v>
      </c>
      <c r="D269" s="8">
        <f>'1day cloud to net rad'!$I$3*900*'1day cloud to net rad'!G270*('1day cloud to net rad'!J270-'1day cloud to net rad'!K270)/('1day cloud to net rad'!E270+273)</f>
        <v>1.8090944336039223</v>
      </c>
      <c r="E269" s="8">
        <f>'1day cloud to net rad'!F270+'1day cloud to net rad'!$I$3*(1+0.34*'1day cloud to net rad'!G270)</f>
        <v>0.33840554581377319</v>
      </c>
      <c r="F269" s="8">
        <f t="shared" si="6"/>
        <v>3.9987742494322664</v>
      </c>
    </row>
    <row r="270" spans="2:6" x14ac:dyDescent="0.3">
      <c r="B270" s="7">
        <v>43882</v>
      </c>
      <c r="C270" s="8">
        <f>0.408*'1day cloud to net rad'!F271*'1day cloud to net rad'!Q271</f>
        <v>-0.41861722663412643</v>
      </c>
      <c r="D270" s="8">
        <f>'1day cloud to net rad'!$I$3*900*'1day cloud to net rad'!G271*('1day cloud to net rad'!J271-'1day cloud to net rad'!K271)/('1day cloud to net rad'!E271+273)</f>
        <v>1.9483489136320551</v>
      </c>
      <c r="E270" s="8">
        <f>'1day cloud to net rad'!F271+'1day cloud to net rad'!$I$3*(1+0.34*'1day cloud to net rad'!G271)</f>
        <v>0.34637269712452101</v>
      </c>
      <c r="F270" s="8">
        <f t="shared" si="6"/>
        <v>4.4164326452323985</v>
      </c>
    </row>
    <row r="271" spans="2:6" x14ac:dyDescent="0.3">
      <c r="B271" s="7">
        <v>43883</v>
      </c>
      <c r="C271" s="8">
        <f>0.408*'1day cloud to net rad'!F272*'1day cloud to net rad'!Q272</f>
        <v>-0.42827394374087824</v>
      </c>
      <c r="D271" s="8">
        <f>'1day cloud to net rad'!$I$3*900*'1day cloud to net rad'!G272*('1day cloud to net rad'!J272-'1day cloud to net rad'!K272)/('1day cloud to net rad'!E272+273)</f>
        <v>1.7345739065266603</v>
      </c>
      <c r="E271" s="8">
        <f>'1day cloud to net rad'!F272+'1day cloud to net rad'!$I$3*(1+0.34*'1day cloud to net rad'!G272)</f>
        <v>0.33003114876622219</v>
      </c>
      <c r="F271" s="8">
        <f t="shared" si="6"/>
        <v>3.9581111288107556</v>
      </c>
    </row>
    <row r="272" spans="2:6" x14ac:dyDescent="0.3">
      <c r="B272" s="7">
        <v>43884</v>
      </c>
      <c r="C272" s="8">
        <f>0.408*'1day cloud to net rad'!F273*'1day cloud to net rad'!Q273</f>
        <v>-0.44812319533969197</v>
      </c>
      <c r="D272" s="8">
        <f>'1day cloud to net rad'!$I$3*900*'1day cloud to net rad'!G273*('1day cloud to net rad'!J273-'1day cloud to net rad'!K273)/('1day cloud to net rad'!E273+273)</f>
        <v>1.8555646318413463</v>
      </c>
      <c r="E272" s="8">
        <f>'1day cloud to net rad'!F273+'1day cloud to net rad'!$I$3*(1+0.34*'1day cloud to net rad'!G273)</f>
        <v>0.33466907770640625</v>
      </c>
      <c r="F272" s="8">
        <f t="shared" si="6"/>
        <v>4.2054720028133419</v>
      </c>
    </row>
    <row r="273" spans="2:6" x14ac:dyDescent="0.3">
      <c r="B273" s="7">
        <v>43885</v>
      </c>
      <c r="C273" s="8">
        <f>0.408*'1day cloud to net rad'!F274*'1day cloud to net rad'!Q274</f>
        <v>-0.46511389856008012</v>
      </c>
      <c r="D273" s="8">
        <f>'1day cloud to net rad'!$I$3*900*'1day cloud to net rad'!G274*('1day cloud to net rad'!J274-'1day cloud to net rad'!K274)/('1day cloud to net rad'!E274+273)</f>
        <v>2.003404580654808</v>
      </c>
      <c r="E273" s="8">
        <f>'1day cloud to net rad'!F274+'1day cloud to net rad'!$I$3*(1+0.34*'1day cloud to net rad'!G274)</f>
        <v>0.3501091652318879</v>
      </c>
      <c r="F273" s="8">
        <f t="shared" si="6"/>
        <v>4.3937458223233641</v>
      </c>
    </row>
    <row r="274" spans="2:6" x14ac:dyDescent="0.3">
      <c r="B274" s="7">
        <v>43886</v>
      </c>
      <c r="C274" s="8">
        <f>0.408*'1day cloud to net rad'!F275*'1day cloud to net rad'!Q275</f>
        <v>-0.26623539920178479</v>
      </c>
      <c r="D274" s="8">
        <f>'1day cloud to net rad'!$I$3*900*'1day cloud to net rad'!G275*('1day cloud to net rad'!J275-'1day cloud to net rad'!K275)/('1day cloud to net rad'!E275+273)</f>
        <v>1.7303440975492717</v>
      </c>
      <c r="E274" s="8">
        <f>'1day cloud to net rad'!F275+'1day cloud to net rad'!$I$3*(1+0.34*'1day cloud to net rad'!G275)</f>
        <v>0.34189312444466369</v>
      </c>
      <c r="F274" s="8">
        <f t="shared" si="6"/>
        <v>4.282357829586763</v>
      </c>
    </row>
    <row r="275" spans="2:6" x14ac:dyDescent="0.3">
      <c r="B275" s="7">
        <v>43887</v>
      </c>
      <c r="C275" s="8">
        <f>0.408*'1day cloud to net rad'!F276*'1day cloud to net rad'!Q276</f>
        <v>-0.46188832947858199</v>
      </c>
      <c r="D275" s="8">
        <f>'1day cloud to net rad'!$I$3*900*'1day cloud to net rad'!G276*('1day cloud to net rad'!J276-'1day cloud to net rad'!K276)/('1day cloud to net rad'!E276+273)</f>
        <v>1.1988883638846373</v>
      </c>
      <c r="E275" s="8">
        <f>'1day cloud to net rad'!F276+'1day cloud to net rad'!$I$3*(1+0.34*'1day cloud to net rad'!G276)</f>
        <v>0.30914649726848642</v>
      </c>
      <c r="F275" s="8">
        <f t="shared" si="6"/>
        <v>2.3839831307096717</v>
      </c>
    </row>
    <row r="276" spans="2:6" x14ac:dyDescent="0.3">
      <c r="B276" s="7">
        <v>43888</v>
      </c>
      <c r="C276" s="8">
        <f>0.408*'1day cloud to net rad'!F277*'1day cloud to net rad'!Q277</f>
        <v>-0.49973426255258835</v>
      </c>
      <c r="D276" s="8">
        <f>'1day cloud to net rad'!$I$3*900*'1day cloud to net rad'!G277*('1day cloud to net rad'!J277-'1day cloud to net rad'!K277)/('1day cloud to net rad'!E277+273)</f>
        <v>1.3950184403278481</v>
      </c>
      <c r="E276" s="8">
        <f>'1day cloud to net rad'!F277+'1day cloud to net rad'!$I$3*(1+0.34*'1day cloud to net rad'!G277)</f>
        <v>0.31015148925522673</v>
      </c>
      <c r="F276" s="8">
        <f t="shared" si="6"/>
        <v>2.886602865990179</v>
      </c>
    </row>
    <row r="277" spans="2:6" x14ac:dyDescent="0.3">
      <c r="B277" s="7">
        <v>43889</v>
      </c>
      <c r="C277" s="8">
        <f>0.408*'1day cloud to net rad'!F278*'1day cloud to net rad'!Q278</f>
        <v>-0.42727043032595369</v>
      </c>
      <c r="D277" s="8">
        <f>'1day cloud to net rad'!$I$3*900*'1day cloud to net rad'!G278*('1day cloud to net rad'!J278-'1day cloud to net rad'!K278)/('1day cloud to net rad'!E278+273)</f>
        <v>1.2684170886629555</v>
      </c>
      <c r="E277" s="8">
        <f>'1day cloud to net rad'!F278+'1day cloud to net rad'!$I$3*(1+0.34*'1day cloud to net rad'!G278)</f>
        <v>0.30662390992999278</v>
      </c>
      <c r="F277" s="8">
        <f t="shared" si="6"/>
        <v>2.7432520136118845</v>
      </c>
    </row>
    <row r="278" spans="2:6" x14ac:dyDescent="0.3">
      <c r="B278" s="7">
        <v>43890</v>
      </c>
      <c r="C278" s="8">
        <f>0.408*'1day cloud to net rad'!F279*'1day cloud to net rad'!Q279</f>
        <v>-0.37446824546128643</v>
      </c>
      <c r="D278" s="8">
        <f>'1day cloud to net rad'!$I$3*900*'1day cloud to net rad'!G279*('1day cloud to net rad'!J279-'1day cloud to net rad'!K279)/('1day cloud to net rad'!E279+273)</f>
        <v>1.4763012340406028</v>
      </c>
      <c r="E278" s="8">
        <f>'1day cloud to net rad'!F279+'1day cloud to net rad'!$I$3*(1+0.34*'1day cloud to net rad'!G279)</f>
        <v>0.32770691838239885</v>
      </c>
      <c r="F278" s="8">
        <f t="shared" si="6"/>
        <v>3.3622512274629348</v>
      </c>
    </row>
    <row r="279" spans="2:6" x14ac:dyDescent="0.3">
      <c r="B279" s="7">
        <v>43891</v>
      </c>
      <c r="C279" s="8">
        <f>0.408*'1day cloud to net rad'!F280*'1day cloud to net rad'!Q280</f>
        <v>-0.27964464315684112</v>
      </c>
      <c r="D279" s="8">
        <f>'1day cloud to net rad'!$I$3*900*'1day cloud to net rad'!G280*('1day cloud to net rad'!J280-'1day cloud to net rad'!K280)/('1day cloud to net rad'!E280+273)</f>
        <v>1.066776838589772</v>
      </c>
      <c r="E279" s="8">
        <f>'1day cloud to net rad'!F280+'1day cloud to net rad'!$I$3*(1+0.34*'1day cloud to net rad'!G280)</f>
        <v>0.30914649726848642</v>
      </c>
      <c r="F279" s="8">
        <f t="shared" si="6"/>
        <v>2.5461462523035645</v>
      </c>
    </row>
    <row r="280" spans="2:6" x14ac:dyDescent="0.3">
      <c r="B280" s="7">
        <v>43892</v>
      </c>
      <c r="C280" s="8">
        <f>0.408*'1day cloud to net rad'!F281*'1day cloud to net rad'!Q281</f>
        <v>-0.17184606581544873</v>
      </c>
      <c r="D280" s="8">
        <f>'1day cloud to net rad'!$I$3*900*'1day cloud to net rad'!G281*('1day cloud to net rad'!J281-'1day cloud to net rad'!K281)/('1day cloud to net rad'!E281+273)</f>
        <v>1.0222970638935556</v>
      </c>
      <c r="E280" s="8">
        <f>'1day cloud to net rad'!F281+'1day cloud to net rad'!$I$3*(1+0.34*'1day cloud to net rad'!G281)</f>
        <v>0.3141005213426053</v>
      </c>
      <c r="F280" s="8">
        <f t="shared" si="6"/>
        <v>2.7075758882630985</v>
      </c>
    </row>
    <row r="281" spans="2:6" x14ac:dyDescent="0.3">
      <c r="B281" s="7">
        <v>43893</v>
      </c>
      <c r="C281" s="8">
        <f>0.408*'1day cloud to net rad'!F282*'1day cloud to net rad'!Q282</f>
        <v>-0.25690063822156434</v>
      </c>
      <c r="D281" s="8">
        <f>'1day cloud to net rad'!$I$3*900*'1day cloud to net rad'!G282*('1day cloud to net rad'!J282-'1day cloud to net rad'!K282)/('1day cloud to net rad'!E282+273)</f>
        <v>0.97686989480586317</v>
      </c>
      <c r="E281" s="8">
        <f>'1day cloud to net rad'!F282+'1day cloud to net rad'!$I$3*(1+0.34*'1day cloud to net rad'!G282)</f>
        <v>0.30746000342865254</v>
      </c>
      <c r="F281" s="8">
        <f t="shared" si="6"/>
        <v>2.3416680171584363</v>
      </c>
    </row>
    <row r="282" spans="2:6" x14ac:dyDescent="0.3">
      <c r="B282" s="7">
        <v>43894</v>
      </c>
      <c r="C282" s="8">
        <f>0.408*'1day cloud to net rad'!F283*'1day cloud to net rad'!Q283</f>
        <v>-0.16564223762054653</v>
      </c>
      <c r="D282" s="8">
        <f>'1day cloud to net rad'!$I$3*900*'1day cloud to net rad'!G283*('1day cloud to net rad'!J283-'1day cloud to net rad'!K283)/('1day cloud to net rad'!E283+273)</f>
        <v>1.5631276895764796</v>
      </c>
      <c r="E282" s="8">
        <f>'1day cloud to net rad'!F283+'1day cloud to net rad'!$I$3*(1+0.34*'1day cloud to net rad'!G283)</f>
        <v>0.34639682260490645</v>
      </c>
      <c r="F282" s="8">
        <f t="shared" si="6"/>
        <v>4.034348356450943</v>
      </c>
    </row>
    <row r="283" spans="2:6" x14ac:dyDescent="0.3">
      <c r="B283" s="7">
        <v>43895</v>
      </c>
      <c r="C283" s="8">
        <f>0.408*'1day cloud to net rad'!F284*'1day cloud to net rad'!Q284</f>
        <v>-0.59626522380786451</v>
      </c>
      <c r="D283" s="8">
        <f>'1day cloud to net rad'!$I$3*900*'1day cloud to net rad'!G284*('1day cloud to net rad'!J284-'1day cloud to net rad'!K284)/('1day cloud to net rad'!E284+273)</f>
        <v>1.4921962908830151</v>
      </c>
      <c r="E283" s="8">
        <f>'1day cloud to net rad'!F284+'1day cloud to net rad'!$I$3*(1+0.34*'1day cloud to net rad'!G284)</f>
        <v>0.32962465485146963</v>
      </c>
      <c r="F283" s="8">
        <f t="shared" si="6"/>
        <v>2.718034145470281</v>
      </c>
    </row>
    <row r="284" spans="2:6" x14ac:dyDescent="0.3">
      <c r="B284" s="7">
        <v>43896</v>
      </c>
      <c r="C284" s="8">
        <f>0.408*'1day cloud to net rad'!F285*'1day cloud to net rad'!Q285</f>
        <v>-0.42619211034800103</v>
      </c>
      <c r="D284" s="8">
        <f>'1day cloud to net rad'!$I$3*900*'1day cloud to net rad'!G285*('1day cloud to net rad'!J285-'1day cloud to net rad'!K285)/('1day cloud to net rad'!E285+273)</f>
        <v>2.5218820611330388</v>
      </c>
      <c r="E284" s="8">
        <f>'1day cloud to net rad'!F285+'1day cloud to net rad'!$I$3*(1+0.34*'1day cloud to net rad'!G285)</f>
        <v>0.37643913252392841</v>
      </c>
      <c r="F284" s="8">
        <f t="shared" ref="F284:F347" si="7">(C284+D284)/E284</f>
        <v>5.5671415900200678</v>
      </c>
    </row>
    <row r="285" spans="2:6" x14ac:dyDescent="0.3">
      <c r="B285" s="7">
        <v>43897</v>
      </c>
      <c r="C285" s="8">
        <f>0.408*'1day cloud to net rad'!F286*'1day cloud to net rad'!Q286</f>
        <v>-0.42010358993790736</v>
      </c>
      <c r="D285" s="8">
        <f>'1day cloud to net rad'!$I$3*900*'1day cloud to net rad'!G286*('1day cloud to net rad'!J286-'1day cloud to net rad'!K286)/('1day cloud to net rad'!E286+273)</f>
        <v>1.8917837301099207</v>
      </c>
      <c r="E285" s="8">
        <f>'1day cloud to net rad'!F286+'1day cloud to net rad'!$I$3*(1+0.34*'1day cloud to net rad'!G286)</f>
        <v>0.34921137959694937</v>
      </c>
      <c r="F285" s="8">
        <f t="shared" si="7"/>
        <v>4.2142960572206674</v>
      </c>
    </row>
    <row r="286" spans="2:6" x14ac:dyDescent="0.3">
      <c r="B286" s="7">
        <v>43898</v>
      </c>
      <c r="C286" s="8">
        <f>0.408*'1day cloud to net rad'!F287*'1day cloud to net rad'!Q287</f>
        <v>-0.33558975850215272</v>
      </c>
      <c r="D286" s="8">
        <f>'1day cloud to net rad'!$I$3*900*'1day cloud to net rad'!G287*('1day cloud to net rad'!J287-'1day cloud to net rad'!K287)/('1day cloud to net rad'!E287+273)</f>
        <v>1.0469485952249924</v>
      </c>
      <c r="E286" s="8">
        <f>'1day cloud to net rad'!F287+'1day cloud to net rad'!$I$3*(1+0.34*'1day cloud to net rad'!G287)</f>
        <v>0.30914649726848642</v>
      </c>
      <c r="F286" s="8">
        <f t="shared" si="7"/>
        <v>2.3010412312873183</v>
      </c>
    </row>
    <row r="287" spans="2:6" x14ac:dyDescent="0.3">
      <c r="B287" s="7">
        <v>43899</v>
      </c>
      <c r="C287" s="8">
        <f>0.408*'1day cloud to net rad'!F288*'1day cloud to net rad'!Q288</f>
        <v>-0.21700802958906618</v>
      </c>
      <c r="D287" s="8">
        <f>'1day cloud to net rad'!$I$3*900*'1day cloud to net rad'!G288*('1day cloud to net rad'!J288-'1day cloud to net rad'!K288)/('1day cloud to net rad'!E288+273)</f>
        <v>0.94827508119947146</v>
      </c>
      <c r="E287" s="8">
        <f>'1day cloud to net rad'!F288+'1day cloud to net rad'!$I$3*(1+0.34*'1day cloud to net rad'!G288)</f>
        <v>0.3141005213426053</v>
      </c>
      <c r="F287" s="8">
        <f t="shared" si="7"/>
        <v>2.3281306522021827</v>
      </c>
    </row>
    <row r="288" spans="2:6" x14ac:dyDescent="0.3">
      <c r="B288" s="7">
        <v>43900</v>
      </c>
      <c r="C288" s="8">
        <f>0.408*'1day cloud to net rad'!F289*'1day cloud to net rad'!Q289</f>
        <v>-0.36690511913991564</v>
      </c>
      <c r="D288" s="8">
        <f>'1day cloud to net rad'!$I$3*900*'1day cloud to net rad'!G289*('1day cloud to net rad'!J289-'1day cloud to net rad'!K289)/('1day cloud to net rad'!E289+273)</f>
        <v>1.4797410814925613</v>
      </c>
      <c r="E288" s="8">
        <f>'1day cloud to net rad'!F289+'1day cloud to net rad'!$I$3*(1+0.34*'1day cloud to net rad'!G289)</f>
        <v>0.34921137959694937</v>
      </c>
      <c r="F288" s="8">
        <f t="shared" si="7"/>
        <v>3.1867116233069259</v>
      </c>
    </row>
    <row r="289" spans="2:6" x14ac:dyDescent="0.3">
      <c r="B289" s="7">
        <v>43901</v>
      </c>
      <c r="C289" s="8">
        <f>0.408*'1day cloud to net rad'!F290*'1day cloud to net rad'!Q290</f>
        <v>-0.2978941712891055</v>
      </c>
      <c r="D289" s="8">
        <f>'1day cloud to net rad'!$I$3*900*'1day cloud to net rad'!G290*('1day cloud to net rad'!J290-'1day cloud to net rad'!K290)/('1day cloud to net rad'!E290+273)</f>
        <v>1.6411140680140244</v>
      </c>
      <c r="E289" s="8">
        <f>'1day cloud to net rad'!F290+'1day cloud to net rad'!$I$3*(1+0.34*'1day cloud to net rad'!G290)</f>
        <v>0.35888370339675635</v>
      </c>
      <c r="F289" s="8">
        <f t="shared" si="7"/>
        <v>3.7427720568296476</v>
      </c>
    </row>
    <row r="290" spans="2:6" x14ac:dyDescent="0.3">
      <c r="B290" s="7">
        <v>43902</v>
      </c>
      <c r="C290" s="8">
        <f>0.408*'1day cloud to net rad'!F291*'1day cloud to net rad'!Q291</f>
        <v>-0.18399867428341501</v>
      </c>
      <c r="D290" s="8">
        <f>'1day cloud to net rad'!$I$3*900*'1day cloud to net rad'!G291*('1day cloud to net rad'!J291-'1day cloud to net rad'!K291)/('1day cloud to net rad'!E291+273)</f>
        <v>1.2366274593429565</v>
      </c>
      <c r="E290" s="8">
        <f>'1day cloud to net rad'!F291+'1day cloud to net rad'!$I$3*(1+0.34*'1day cloud to net rad'!G291)</f>
        <v>0.33086724226488196</v>
      </c>
      <c r="F290" s="8">
        <f t="shared" si="7"/>
        <v>3.1814233946340322</v>
      </c>
    </row>
    <row r="291" spans="2:6" x14ac:dyDescent="0.3">
      <c r="B291" s="7">
        <v>43903</v>
      </c>
      <c r="C291" s="8">
        <f>0.408*'1day cloud to net rad'!F292*'1day cloud to net rad'!Q292</f>
        <v>-0.20661068153375134</v>
      </c>
      <c r="D291" s="8">
        <f>'1day cloud to net rad'!$I$3*900*'1day cloud to net rad'!G292*('1day cloud to net rad'!J292-'1day cloud to net rad'!K292)/('1day cloud to net rad'!E292+273)</f>
        <v>1.470287511182276</v>
      </c>
      <c r="E291" s="8">
        <f>'1day cloud to net rad'!F292+'1day cloud to net rad'!$I$3*(1+0.34*'1day cloud to net rad'!G292)</f>
        <v>0.34132827426958429</v>
      </c>
      <c r="F291" s="8">
        <f t="shared" si="7"/>
        <v>3.7022330844190794</v>
      </c>
    </row>
    <row r="292" spans="2:6" x14ac:dyDescent="0.3">
      <c r="B292" s="7">
        <v>43904</v>
      </c>
      <c r="C292" s="8">
        <f>0.408*'1day cloud to net rad'!F293*'1day cloud to net rad'!Q293</f>
        <v>-0.35368244449626091</v>
      </c>
      <c r="D292" s="8">
        <f>'1day cloud to net rad'!$I$3*900*'1day cloud to net rad'!G293*('1day cloud to net rad'!J293-'1day cloud to net rad'!K293)/('1day cloud to net rad'!E293+273)</f>
        <v>1.9131708291729634</v>
      </c>
      <c r="E292" s="8">
        <f>'1day cloud to net rad'!F293+'1day cloud to net rad'!$I$3*(1+0.34*'1day cloud to net rad'!G293)</f>
        <v>0.35843367904192946</v>
      </c>
      <c r="F292" s="8">
        <f t="shared" si="7"/>
        <v>4.3508422223188292</v>
      </c>
    </row>
    <row r="293" spans="2:6" x14ac:dyDescent="0.3">
      <c r="B293" s="7">
        <v>43905</v>
      </c>
      <c r="C293" s="8">
        <f>0.408*'1day cloud to net rad'!F294*'1day cloud to net rad'!Q294</f>
        <v>-0.28441078276534865</v>
      </c>
      <c r="D293" s="8">
        <f>'1day cloud to net rad'!$I$3*900*'1day cloud to net rad'!G294*('1day cloud to net rad'!J294-'1day cloud to net rad'!K294)/('1day cloud to net rad'!E294+273)</f>
        <v>1.7471755051939295</v>
      </c>
      <c r="E293" s="8">
        <f>'1day cloud to net rad'!F294+'1day cloud to net rad'!$I$3*(1+0.34*'1day cloud to net rad'!G294)</f>
        <v>0.34718008397864164</v>
      </c>
      <c r="F293" s="8">
        <f t="shared" si="7"/>
        <v>4.2132737156621278</v>
      </c>
    </row>
    <row r="294" spans="2:6" x14ac:dyDescent="0.3">
      <c r="B294" s="7">
        <v>43906</v>
      </c>
      <c r="C294" s="8">
        <f>0.408*'1day cloud to net rad'!F295*'1day cloud to net rad'!Q295</f>
        <v>-0.40796784581221496</v>
      </c>
      <c r="D294" s="8">
        <f>'1day cloud to net rad'!$I$3*900*'1day cloud to net rad'!G295*('1day cloud to net rad'!J295-'1day cloud to net rad'!K295)/('1day cloud to net rad'!E295+273)</f>
        <v>2.0856364894629902</v>
      </c>
      <c r="E294" s="8">
        <f>'1day cloud to net rad'!F295+'1day cloud to net rad'!$I$3*(1+0.34*'1day cloud to net rad'!G295)</f>
        <v>0.35944855357183569</v>
      </c>
      <c r="F294" s="8">
        <f t="shared" si="7"/>
        <v>4.667340087975882</v>
      </c>
    </row>
    <row r="295" spans="2:6" x14ac:dyDescent="0.3">
      <c r="B295" s="7">
        <v>43907</v>
      </c>
      <c r="C295" s="8">
        <f>0.408*'1day cloud to net rad'!F296*'1day cloud to net rad'!Q296</f>
        <v>-0.565827032681534</v>
      </c>
      <c r="D295" s="8">
        <f>'1day cloud to net rad'!$I$3*900*'1day cloud to net rad'!G296*('1day cloud to net rad'!J296-'1day cloud to net rad'!K296)/('1day cloud to net rad'!E296+273)</f>
        <v>2.0463324797304692</v>
      </c>
      <c r="E295" s="8">
        <f>'1day cloud to net rad'!F296+'1day cloud to net rad'!$I$3*(1+0.34*'1day cloud to net rad'!G296)</f>
        <v>0.36428548875098682</v>
      </c>
      <c r="F295" s="8">
        <f t="shared" si="7"/>
        <v>4.0641351159089361</v>
      </c>
    </row>
    <row r="296" spans="2:6" x14ac:dyDescent="0.3">
      <c r="B296" s="7">
        <v>43908</v>
      </c>
      <c r="C296" s="8">
        <f>0.408*'1day cloud to net rad'!F297*'1day cloud to net rad'!Q297</f>
        <v>-0.39265854306073317</v>
      </c>
      <c r="D296" s="8">
        <f>'1day cloud to net rad'!$I$3*900*'1day cloud to net rad'!G297*('1day cloud to net rad'!J297-'1day cloud to net rad'!K297)/('1day cloud to net rad'!E297+273)</f>
        <v>2.5011682331910365</v>
      </c>
      <c r="E296" s="8">
        <f>'1day cloud to net rad'!F297+'1day cloud to net rad'!$I$3*(1+0.34*'1day cloud to net rad'!G297)</f>
        <v>0.38714502525621386</v>
      </c>
      <c r="F296" s="8">
        <f t="shared" si="7"/>
        <v>5.446304492056651</v>
      </c>
    </row>
    <row r="297" spans="2:6" x14ac:dyDescent="0.3">
      <c r="B297" s="7">
        <v>43909</v>
      </c>
      <c r="C297" s="8">
        <f>0.408*'1day cloud to net rad'!F298*'1day cloud to net rad'!Q298</f>
        <v>-0.43995166136804825</v>
      </c>
      <c r="D297" s="8">
        <f>'1day cloud to net rad'!$I$3*900*'1day cloud to net rad'!G298*('1day cloud to net rad'!J298-'1day cloud to net rad'!K298)/('1day cloud to net rad'!E298+273)</f>
        <v>1.776212389234946</v>
      </c>
      <c r="E297" s="8">
        <f>'1day cloud to net rad'!F298+'1day cloud to net rad'!$I$3*(1+0.34*'1day cloud to net rad'!G298)</f>
        <v>0.35779229042651783</v>
      </c>
      <c r="F297" s="8">
        <f t="shared" si="7"/>
        <v>3.7347387398257381</v>
      </c>
    </row>
    <row r="298" spans="2:6" x14ac:dyDescent="0.3">
      <c r="B298" s="7">
        <v>43910</v>
      </c>
      <c r="C298" s="8">
        <f>0.408*'1day cloud to net rad'!F299*'1day cloud to net rad'!Q299</f>
        <v>-0.33242712123739093</v>
      </c>
      <c r="D298" s="8">
        <f>'1day cloud to net rad'!$I$3*900*'1day cloud to net rad'!G299*('1day cloud to net rad'!J299-'1day cloud to net rad'!K299)/('1day cloud to net rad'!E299+273)</f>
        <v>1.650179222643017</v>
      </c>
      <c r="E298" s="8">
        <f>'1day cloud to net rad'!F299+'1day cloud to net rad'!$I$3*(1+0.34*'1day cloud to net rad'!G299)</f>
        <v>0.35203416700186974</v>
      </c>
      <c r="F298" s="8">
        <f t="shared" si="7"/>
        <v>3.7432505845338224</v>
      </c>
    </row>
    <row r="299" spans="2:6" x14ac:dyDescent="0.3">
      <c r="B299" s="7">
        <v>43911</v>
      </c>
      <c r="C299" s="8">
        <f>0.408*'1day cloud to net rad'!F300*'1day cloud to net rad'!Q300</f>
        <v>-0.45091201196078251</v>
      </c>
      <c r="D299" s="8">
        <f>'1day cloud to net rad'!$I$3*900*'1day cloud to net rad'!G300*('1day cloud to net rad'!J300-'1day cloud to net rad'!K300)/('1day cloud to net rad'!E300+273)</f>
        <v>1.6837962477921133</v>
      </c>
      <c r="E299" s="8">
        <f>'1day cloud to net rad'!F300+'1day cloud to net rad'!$I$3*(1+0.34*'1day cloud to net rad'!G300)</f>
        <v>0.34132827426958429</v>
      </c>
      <c r="F299" s="8">
        <f t="shared" si="7"/>
        <v>3.6120190701154371</v>
      </c>
    </row>
    <row r="300" spans="2:6" x14ac:dyDescent="0.3">
      <c r="B300" s="7">
        <v>43912</v>
      </c>
      <c r="C300" s="8">
        <f>0.408*'1day cloud to net rad'!F301*'1day cloud to net rad'!Q301</f>
        <v>-0.58581425455430258</v>
      </c>
      <c r="D300" s="8">
        <f>'1day cloud to net rad'!$I$3*900*'1day cloud to net rad'!G301*('1day cloud to net rad'!J301-'1day cloud to net rad'!K301)/('1day cloud to net rad'!E301+273)</f>
        <v>1.2833513962752254</v>
      </c>
      <c r="E300" s="8">
        <f>'1day cloud to net rad'!F301+'1day cloud to net rad'!$I$3*(1+0.34*'1day cloud to net rad'!G301)</f>
        <v>0.32917463049664275</v>
      </c>
      <c r="F300" s="8">
        <f t="shared" si="7"/>
        <v>2.1190489092932605</v>
      </c>
    </row>
    <row r="301" spans="2:6" x14ac:dyDescent="0.3">
      <c r="B301" s="7">
        <v>43913</v>
      </c>
      <c r="C301" s="8">
        <f>0.408*'1day cloud to net rad'!F302*'1day cloud to net rad'!Q302</f>
        <v>-0.46838386758885764</v>
      </c>
      <c r="D301" s="8">
        <f>'1day cloud to net rad'!$I$3*900*'1day cloud to net rad'!G302*('1day cloud to net rad'!J302-'1day cloud to net rad'!K302)/('1day cloud to net rad'!E302+273)</f>
        <v>1.6604173243649119</v>
      </c>
      <c r="E301" s="8">
        <f>'1day cloud to net rad'!F302+'1day cloud to net rad'!$I$3*(1+0.34*'1day cloud to net rad'!G302)</f>
        <v>0.34639682260490645</v>
      </c>
      <c r="F301" s="8">
        <f t="shared" si="7"/>
        <v>3.4412366944129409</v>
      </c>
    </row>
    <row r="302" spans="2:6" x14ac:dyDescent="0.3">
      <c r="B302" s="7">
        <v>43914</v>
      </c>
      <c r="C302" s="8">
        <f>0.408*'1day cloud to net rad'!F303*'1day cloud to net rad'!Q303</f>
        <v>-0.42960008334773486</v>
      </c>
      <c r="D302" s="8">
        <f>'1day cloud to net rad'!$I$3*900*'1day cloud to net rad'!G303*('1day cloud to net rad'!J303-'1day cloud to net rad'!K303)/('1day cloud to net rad'!E303+273)</f>
        <v>1.7177784190020171</v>
      </c>
      <c r="E302" s="8">
        <f>'1day cloud to net rad'!F303+'1day cloud to net rad'!$I$3*(1+0.34*'1day cloud to net rad'!G303)</f>
        <v>0.34718008397864164</v>
      </c>
      <c r="F302" s="8">
        <f t="shared" si="7"/>
        <v>3.7104038944052169</v>
      </c>
    </row>
    <row r="303" spans="2:6" x14ac:dyDescent="0.3">
      <c r="B303" s="7">
        <v>43915</v>
      </c>
      <c r="C303" s="8">
        <f>0.408*'1day cloud to net rad'!F304*'1day cloud to net rad'!Q304</f>
        <v>-0.45908698199482095</v>
      </c>
      <c r="D303" s="8">
        <f>'1day cloud to net rad'!$I$3*900*'1day cloud to net rad'!G304*('1day cloud to net rad'!J304-'1day cloud to net rad'!K304)/('1day cloud to net rad'!E304+273)</f>
        <v>1.5814928595895807</v>
      </c>
      <c r="E303" s="8">
        <f>'1day cloud to net rad'!F304+'1day cloud to net rad'!$I$3*(1+0.34*'1day cloud to net rad'!G304)</f>
        <v>0.3408782499147574</v>
      </c>
      <c r="F303" s="8">
        <f t="shared" si="7"/>
        <v>3.2926884536500558</v>
      </c>
    </row>
    <row r="304" spans="2:6" x14ac:dyDescent="0.3">
      <c r="B304" s="7">
        <v>43916</v>
      </c>
      <c r="C304" s="8">
        <f>0.408*'1day cloud to net rad'!F305*'1day cloud to net rad'!Q305</f>
        <v>-0.56724316003112329</v>
      </c>
      <c r="D304" s="8">
        <f>'1day cloud to net rad'!$I$3*900*'1day cloud to net rad'!G305*('1day cloud to net rad'!J305-'1day cloud to net rad'!K305)/('1day cloud to net rad'!E305+273)</f>
        <v>2.4912540703639423</v>
      </c>
      <c r="E304" s="8">
        <f>'1day cloud to net rad'!F305+'1day cloud to net rad'!$I$3*(1+0.34*'1day cloud to net rad'!G305)</f>
        <v>0.38129321554715645</v>
      </c>
      <c r="F304" s="8">
        <f t="shared" si="7"/>
        <v>5.0460140172487984</v>
      </c>
    </row>
    <row r="305" spans="2:6" x14ac:dyDescent="0.3">
      <c r="B305" s="7">
        <v>43917</v>
      </c>
      <c r="C305" s="8">
        <f>0.408*'1day cloud to net rad'!F306*'1day cloud to net rad'!Q306</f>
        <v>-0.71727711565418983</v>
      </c>
      <c r="D305" s="8">
        <f>'1day cloud to net rad'!$I$3*900*'1day cloud to net rad'!G306*('1day cloud to net rad'!J306-'1day cloud to net rad'!K306)/('1day cloud to net rad'!E306+273)</f>
        <v>2.9559654202625305</v>
      </c>
      <c r="E305" s="8">
        <f>'1day cloud to net rad'!F306+'1day cloud to net rad'!$I$3*(1+0.34*'1day cloud to net rad'!G306)</f>
        <v>0.39878408149695055</v>
      </c>
      <c r="F305" s="8">
        <f t="shared" si="7"/>
        <v>5.6137855257531371</v>
      </c>
    </row>
    <row r="306" spans="2:6" x14ac:dyDescent="0.3">
      <c r="B306" s="7">
        <v>43918</v>
      </c>
      <c r="C306" s="8">
        <f>0.408*'1day cloud to net rad'!F307*'1day cloud to net rad'!Q307</f>
        <v>-0.74522558235335634</v>
      </c>
      <c r="D306" s="8">
        <f>'1day cloud to net rad'!$I$3*900*'1day cloud to net rad'!G307*('1day cloud to net rad'!J307-'1day cloud to net rad'!K307)/('1day cloud to net rad'!E307+273)</f>
        <v>2.6805003805898973</v>
      </c>
      <c r="E306" s="8">
        <f>'1day cloud to net rad'!F307+'1day cloud to net rad'!$I$3*(1+0.34*'1day cloud to net rad'!G307)</f>
        <v>0.38708046207883584</v>
      </c>
      <c r="F306" s="8">
        <f t="shared" si="7"/>
        <v>4.9996705797111192</v>
      </c>
    </row>
    <row r="307" spans="2:6" x14ac:dyDescent="0.3">
      <c r="B307" s="7">
        <v>43919</v>
      </c>
      <c r="C307" s="8">
        <f>0.408*'1day cloud to net rad'!F308*'1day cloud to net rad'!Q308</f>
        <v>-0.47662049311211774</v>
      </c>
      <c r="D307" s="8">
        <f>'1day cloud to net rad'!$I$3*900*'1day cloud to net rad'!G308*('1day cloud to net rad'!J308-'1day cloud to net rad'!K308)/('1day cloud to net rad'!E308+273)</f>
        <v>2.0491947603163734</v>
      </c>
      <c r="E307" s="8">
        <f>'1day cloud to net rad'!F308+'1day cloud to net rad'!$I$3*(1+0.34*'1day cloud to net rad'!G308)</f>
        <v>0.36952503295166383</v>
      </c>
      <c r="F307" s="8">
        <f t="shared" si="7"/>
        <v>4.2556636952115721</v>
      </c>
    </row>
    <row r="308" spans="2:6" x14ac:dyDescent="0.3">
      <c r="B308" s="7">
        <v>43920</v>
      </c>
      <c r="C308" s="8">
        <f>0.408*'1day cloud to net rad'!F309*'1day cloud to net rad'!Q309</f>
        <v>-0.46321662624310617</v>
      </c>
      <c r="D308" s="8">
        <f>'1day cloud to net rad'!$I$3*900*'1day cloud to net rad'!G309*('1day cloud to net rad'!J309-'1day cloud to net rad'!K309)/('1day cloud to net rad'!E309+273)</f>
        <v>1.5344606828742016</v>
      </c>
      <c r="E308" s="8">
        <f>'1day cloud to net rad'!F309+'1day cloud to net rad'!$I$3*(1+0.34*'1day cloud to net rad'!G309)</f>
        <v>0.35196960382449177</v>
      </c>
      <c r="F308" s="8">
        <f t="shared" si="7"/>
        <v>3.0435697997525577</v>
      </c>
    </row>
    <row r="309" spans="2:6" x14ac:dyDescent="0.3">
      <c r="B309" s="7">
        <v>43921</v>
      </c>
      <c r="C309" s="8">
        <f>0.408*'1day cloud to net rad'!F310*'1day cloud to net rad'!Q310</f>
        <v>-0.57393569445418102</v>
      </c>
      <c r="D309" s="8">
        <f>'1day cloud to net rad'!$I$3*900*'1day cloud to net rad'!G310*('1day cloud to net rad'!J310-'1day cloud to net rad'!K310)/('1day cloud to net rad'!E310+273)</f>
        <v>2.4828461057296067</v>
      </c>
      <c r="E309" s="8">
        <f>'1day cloud to net rad'!F310+'1day cloud to net rad'!$I$3*(1+0.34*'1day cloud to net rad'!G310)</f>
        <v>0.38122865236977854</v>
      </c>
      <c r="F309" s="8">
        <f t="shared" si="7"/>
        <v>5.007258503287547</v>
      </c>
    </row>
    <row r="310" spans="2:6" x14ac:dyDescent="0.3">
      <c r="B310" s="7">
        <v>43922</v>
      </c>
      <c r="C310" s="8">
        <f>0.408*'1day cloud to net rad'!F311*'1day cloud to net rad'!Q311</f>
        <v>-0.33807003462058249</v>
      </c>
      <c r="D310" s="8">
        <f>'1day cloud to net rad'!$I$3*900*'1day cloud to net rad'!G311*('1day cloud to net rad'!J311-'1day cloud to net rad'!K311)/('1day cloud to net rad'!E311+273)</f>
        <v>1.8476404790282372</v>
      </c>
      <c r="E310" s="8">
        <f>'1day cloud to net rad'!F311+'1day cloud to net rad'!$I$3*(1+0.34*'1day cloud to net rad'!G311)</f>
        <v>0.36995994455395459</v>
      </c>
      <c r="F310" s="8">
        <f t="shared" si="7"/>
        <v>4.0803618516801361</v>
      </c>
    </row>
    <row r="311" spans="2:6" x14ac:dyDescent="0.3">
      <c r="B311" s="7">
        <v>43923</v>
      </c>
      <c r="C311" s="8">
        <f>0.408*'1day cloud to net rad'!F312*'1day cloud to net rad'!Q312</f>
        <v>-0.4497336774632914</v>
      </c>
      <c r="D311" s="8">
        <f>'1day cloud to net rad'!$I$3*900*'1day cloud to net rad'!G312*('1day cloud to net rad'!J312-'1day cloud to net rad'!K312)/('1day cloud to net rad'!E312+273)</f>
        <v>1.5599205313848901</v>
      </c>
      <c r="E311" s="8">
        <f>'1day cloud to net rad'!F312+'1day cloud to net rad'!$I$3*(1+0.34*'1day cloud to net rad'!G312)</f>
        <v>0.3645181000922072</v>
      </c>
      <c r="F311" s="8">
        <f t="shared" si="7"/>
        <v>3.0456288827379758</v>
      </c>
    </row>
    <row r="312" spans="2:6" x14ac:dyDescent="0.3">
      <c r="B312" s="7">
        <v>43924</v>
      </c>
      <c r="C312" s="8">
        <f>0.408*'1day cloud to net rad'!F313*'1day cloud to net rad'!Q313</f>
        <v>-0.31197024259044814</v>
      </c>
      <c r="D312" s="8">
        <f>'1day cloud to net rad'!$I$3*900*'1day cloud to net rad'!G313*('1day cloud to net rad'!J313-'1day cloud to net rad'!K313)/('1day cloud to net rad'!E313+273)</f>
        <v>2.0720346676585071</v>
      </c>
      <c r="E312" s="8">
        <f>'1day cloud to net rad'!F313+'1day cloud to net rad'!$I$3*(1+0.34*'1day cloud to net rad'!G313)</f>
        <v>0.37553082865688903</v>
      </c>
      <c r="F312" s="8">
        <f t="shared" si="7"/>
        <v>4.6868706661528865</v>
      </c>
    </row>
    <row r="313" spans="2:6" x14ac:dyDescent="0.3">
      <c r="B313" s="7">
        <v>43925</v>
      </c>
      <c r="C313" s="8">
        <f>0.408*'1day cloud to net rad'!F314*'1day cloud to net rad'!Q314</f>
        <v>-0.43051150683259515</v>
      </c>
      <c r="D313" s="8">
        <f>'1day cloud to net rad'!$I$3*900*'1day cloud to net rad'!G314*('1day cloud to net rad'!J314-'1day cloud to net rad'!K314)/('1day cloud to net rad'!E314+273)</f>
        <v>1.826512680173674</v>
      </c>
      <c r="E313" s="8">
        <f>'1day cloud to net rad'!F314+'1day cloud to net rad'!$I$3*(1+0.34*'1day cloud to net rad'!G314)</f>
        <v>0.34673005962381476</v>
      </c>
      <c r="F313" s="8">
        <f t="shared" si="7"/>
        <v>4.0261902151076034</v>
      </c>
    </row>
    <row r="314" spans="2:6" x14ac:dyDescent="0.3">
      <c r="B314" s="7">
        <v>43926</v>
      </c>
      <c r="C314" s="8">
        <f>0.408*'1day cloud to net rad'!F315*'1day cloud to net rad'!Q315</f>
        <v>-0.39855316098732591</v>
      </c>
      <c r="D314" s="8">
        <f>'1day cloud to net rad'!$I$3*900*'1day cloud to net rad'!G315*('1day cloud to net rad'!J315-'1day cloud to net rad'!K315)/('1day cloud to net rad'!E315+273)</f>
        <v>1.7466315372982195</v>
      </c>
      <c r="E314" s="8">
        <f>'1day cloud to net rad'!F315+'1day cloud to net rad'!$I$3*(1+0.34*'1day cloud to net rad'!G315)</f>
        <v>0.34618235729281238</v>
      </c>
      <c r="F314" s="8">
        <f t="shared" si="7"/>
        <v>3.8941279008353531</v>
      </c>
    </row>
    <row r="315" spans="2:6" x14ac:dyDescent="0.3">
      <c r="B315" s="7">
        <v>43927</v>
      </c>
      <c r="C315" s="8">
        <f>0.408*'1day cloud to net rad'!F316*'1day cloud to net rad'!Q316</f>
        <v>-0.31695718884127194</v>
      </c>
      <c r="D315" s="8">
        <f>'1day cloud to net rad'!$I$3*900*'1day cloud to net rad'!G316*('1day cloud to net rad'!J316-'1day cloud to net rad'!K316)/('1day cloud to net rad'!E316+273)</f>
        <v>2.302803198240468</v>
      </c>
      <c r="E315" s="8">
        <f>'1day cloud to net rad'!F316+'1day cloud to net rad'!$I$3*(1+0.34*'1day cloud to net rad'!G316)</f>
        <v>0.38751537368112665</v>
      </c>
      <c r="F315" s="8">
        <f t="shared" si="7"/>
        <v>5.1245605833261259</v>
      </c>
    </row>
    <row r="316" spans="2:6" x14ac:dyDescent="0.3">
      <c r="B316" s="7">
        <v>43928</v>
      </c>
      <c r="C316" s="8">
        <f>0.408*'1day cloud to net rad'!F317*'1day cloud to net rad'!Q317</f>
        <v>-0.21601002496363647</v>
      </c>
      <c r="D316" s="8">
        <f>'1day cloud to net rad'!$I$3*900*'1day cloud to net rad'!G317*('1day cloud to net rad'!J317-'1day cloud to net rad'!K317)/('1day cloud to net rad'!E317+273)</f>
        <v>1.8984961694386795</v>
      </c>
      <c r="E316" s="8">
        <f>'1day cloud to net rad'!F317+'1day cloud to net rad'!$I$3*(1+0.34*'1day cloud to net rad'!G317)</f>
        <v>0.36952503295166383</v>
      </c>
      <c r="F316" s="8">
        <f t="shared" si="7"/>
        <v>4.5531046463505023</v>
      </c>
    </row>
    <row r="317" spans="2:6" x14ac:dyDescent="0.3">
      <c r="B317" s="7">
        <v>43929</v>
      </c>
      <c r="C317" s="8">
        <f>0.408*'1day cloud to net rad'!F318*'1day cloud to net rad'!Q318</f>
        <v>-0.18500114964763478</v>
      </c>
      <c r="D317" s="8">
        <f>'1day cloud to net rad'!$I$3*900*'1day cloud to net rad'!G318*('1day cloud to net rad'!J318-'1day cloud to net rad'!K318)/('1day cloud to net rad'!E318+273)</f>
        <v>1.5126568456864975</v>
      </c>
      <c r="E317" s="8">
        <f>'1day cloud to net rad'!F318+'1day cloud to net rad'!$I$3*(1+0.34*'1day cloud to net rad'!G318)</f>
        <v>0.34639682260490645</v>
      </c>
      <c r="F317" s="8">
        <f t="shared" si="7"/>
        <v>3.8327594521649564</v>
      </c>
    </row>
    <row r="318" spans="2:6" x14ac:dyDescent="0.3">
      <c r="B318" s="7">
        <v>43930</v>
      </c>
      <c r="C318" s="8">
        <f>0.408*'1day cloud to net rad'!F319*'1day cloud to net rad'!Q319</f>
        <v>-0.50870905464042371</v>
      </c>
      <c r="D318" s="8">
        <f>'1day cloud to net rad'!$I$3*900*'1day cloud to net rad'!G319*('1day cloud to net rad'!J319-'1day cloud to net rad'!K319)/('1day cloud to net rad'!E319+273)</f>
        <v>1.6728266041707087</v>
      </c>
      <c r="E318" s="8">
        <f>'1day cloud to net rad'!F319+'1day cloud to net rad'!$I$3*(1+0.34*'1day cloud to net rad'!G319)</f>
        <v>0.35779229042651783</v>
      </c>
      <c r="F318" s="8">
        <f t="shared" si="7"/>
        <v>3.2536127263741794</v>
      </c>
    </row>
    <row r="319" spans="2:6" x14ac:dyDescent="0.3">
      <c r="B319" s="7">
        <v>43931</v>
      </c>
      <c r="C319" s="8">
        <f>0.408*'1day cloud to net rad'!F320*'1day cloud to net rad'!Q320</f>
        <v>-0.63399349430365526</v>
      </c>
      <c r="D319" s="8">
        <f>'1day cloud to net rad'!$I$3*900*'1day cloud to net rad'!G320*('1day cloud to net rad'!J320-'1day cloud to net rad'!K320)/('1day cloud to net rad'!E320+273)</f>
        <v>2.5796612356886159</v>
      </c>
      <c r="E319" s="8">
        <f>'1day cloud to net rad'!F320+'1day cloud to net rad'!$I$3*(1+0.34*'1day cloud to net rad'!G320)</f>
        <v>0.38708046207883584</v>
      </c>
      <c r="F319" s="8">
        <f t="shared" si="7"/>
        <v>5.0265201476087178</v>
      </c>
    </row>
    <row r="320" spans="2:6" x14ac:dyDescent="0.3">
      <c r="B320" s="7">
        <v>43932</v>
      </c>
      <c r="C320" s="8">
        <f>0.408*'1day cloud to net rad'!F321*'1day cloud to net rad'!Q321</f>
        <v>-0.47779461557706748</v>
      </c>
      <c r="D320" s="8">
        <f>'1day cloud to net rad'!$I$3*900*'1day cloud to net rad'!G321*('1day cloud to net rad'!J321-'1day cloud to net rad'!K321)/('1day cloud to net rad'!E321+273)</f>
        <v>2.5307626929978579</v>
      </c>
      <c r="E320" s="8">
        <f>'1day cloud to net rad'!F321+'1day cloud to net rad'!$I$3*(1+0.34*'1day cloud to net rad'!G321)</f>
        <v>0.38708046207883584</v>
      </c>
      <c r="F320" s="8">
        <f t="shared" si="7"/>
        <v>5.3037243636509537</v>
      </c>
    </row>
    <row r="321" spans="2:6" x14ac:dyDescent="0.3">
      <c r="B321" s="7">
        <v>43933</v>
      </c>
      <c r="C321" s="8">
        <f>0.408*'1day cloud to net rad'!F322*'1day cloud to net rad'!Q322</f>
        <v>-0.72270164107042567</v>
      </c>
      <c r="D321" s="8">
        <f>'1day cloud to net rad'!$I$3*900*'1day cloud to net rad'!G322*('1day cloud to net rad'!J322-'1day cloud to net rad'!K322)/('1day cloud to net rad'!E322+273)</f>
        <v>2.5846114793757118</v>
      </c>
      <c r="E321" s="8">
        <f>'1day cloud to net rad'!F322+'1day cloud to net rad'!$I$3*(1+0.34*'1day cloud to net rad'!G322)</f>
        <v>0.38723444807500379</v>
      </c>
      <c r="F321" s="8">
        <f t="shared" si="7"/>
        <v>4.8082236680158452</v>
      </c>
    </row>
    <row r="322" spans="2:6" x14ac:dyDescent="0.3">
      <c r="B322" s="7">
        <v>43934</v>
      </c>
      <c r="C322" s="8">
        <f>0.408*'1day cloud to net rad'!F323*'1day cloud to net rad'!Q323</f>
        <v>-0.70651127495534272</v>
      </c>
      <c r="D322" s="8">
        <f>'1day cloud to net rad'!$I$3*900*'1day cloud to net rad'!G323*('1day cloud to net rad'!J323-'1day cloud to net rad'!K323)/('1day cloud to net rad'!E323+273)</f>
        <v>2.5408448724574151</v>
      </c>
      <c r="E322" s="8">
        <f>'1day cloud to net rad'!F323+'1day cloud to net rad'!$I$3*(1+0.34*'1day cloud to net rad'!G323)</f>
        <v>0.38122865236977854</v>
      </c>
      <c r="F322" s="8">
        <f t="shared" si="7"/>
        <v>4.8116362348411119</v>
      </c>
    </row>
    <row r="323" spans="2:6" x14ac:dyDescent="0.3">
      <c r="B323" s="7">
        <v>43935</v>
      </c>
      <c r="C323" s="8">
        <f>0.408*'1day cloud to net rad'!F324*'1day cloud to net rad'!Q324</f>
        <v>-0.68485036858965886</v>
      </c>
      <c r="D323" s="8">
        <f>'1day cloud to net rad'!$I$3*900*'1day cloud to net rad'!G324*('1day cloud to net rad'!J324-'1day cloud to net rad'!K324)/('1day cloud to net rad'!E324+273)</f>
        <v>2.540030913573585</v>
      </c>
      <c r="E323" s="8">
        <f>'1day cloud to net rad'!F324+'1day cloud to net rad'!$I$3*(1+0.34*'1day cloud to net rad'!G324)</f>
        <v>0.38138263836594644</v>
      </c>
      <c r="F323" s="8">
        <f t="shared" si="7"/>
        <v>4.8643550029769127</v>
      </c>
    </row>
    <row r="324" spans="2:6" x14ac:dyDescent="0.3">
      <c r="B324" s="7">
        <v>43936</v>
      </c>
      <c r="C324" s="8">
        <f>0.408*'1day cloud to net rad'!F325*'1day cloud to net rad'!Q325</f>
        <v>-0.68936883267396887</v>
      </c>
      <c r="D324" s="8">
        <f>'1day cloud to net rad'!$I$3*900*'1day cloud to net rad'!G325*('1day cloud to net rad'!J325-'1day cloud to net rad'!K325)/('1day cloud to net rad'!E325+273)</f>
        <v>2.8018761317298129</v>
      </c>
      <c r="E324" s="8">
        <f>'1day cloud to net rad'!F325+'1day cloud to net rad'!$I$3*(1+0.34*'1day cloud to net rad'!G325)</f>
        <v>0.39336718339018401</v>
      </c>
      <c r="F324" s="8">
        <f t="shared" si="7"/>
        <v>5.3703191019888186</v>
      </c>
    </row>
    <row r="325" spans="2:6" x14ac:dyDescent="0.3">
      <c r="B325" s="7">
        <v>43937</v>
      </c>
      <c r="C325" s="8">
        <f>0.408*'1day cloud to net rad'!F326*'1day cloud to net rad'!Q326</f>
        <v>-0.67382074471773656</v>
      </c>
      <c r="D325" s="8">
        <f>'1day cloud to net rad'!$I$3*900*'1day cloud to net rad'!G326*('1day cloud to net rad'!J326-'1day cloud to net rad'!K326)/('1day cloud to net rad'!E326+273)</f>
        <v>2.9482394332695221</v>
      </c>
      <c r="E325" s="8">
        <f>'1day cloud to net rad'!F326+'1day cloud to net rad'!$I$3*(1+0.34*'1day cloud to net rad'!G326)</f>
        <v>0.39921899309924136</v>
      </c>
      <c r="F325" s="8">
        <f t="shared" si="7"/>
        <v>5.6971705451558785</v>
      </c>
    </row>
    <row r="326" spans="2:6" x14ac:dyDescent="0.3">
      <c r="B326" s="7">
        <v>43938</v>
      </c>
      <c r="C326" s="8">
        <f>0.408*'1day cloud to net rad'!F327*'1day cloud to net rad'!Q327</f>
        <v>-0.73657082175794897</v>
      </c>
      <c r="D326" s="8">
        <f>'1day cloud to net rad'!$I$3*900*'1day cloud to net rad'!G327*('1day cloud to net rad'!J327-'1day cloud to net rad'!K327)/('1day cloud to net rad'!E327+273)</f>
        <v>2.4612475507627827</v>
      </c>
      <c r="E326" s="8">
        <f>'1day cloud to net rad'!F327+'1day cloud to net rad'!$I$3*(1+0.34*'1day cloud to net rad'!G327)</f>
        <v>0.38751537368112665</v>
      </c>
      <c r="F326" s="8">
        <f t="shared" si="7"/>
        <v>4.4506020822389667</v>
      </c>
    </row>
    <row r="327" spans="2:6" x14ac:dyDescent="0.3">
      <c r="B327" s="7">
        <v>43939</v>
      </c>
      <c r="C327" s="8">
        <f>0.408*'1day cloud to net rad'!F328*'1day cloud to net rad'!Q328</f>
        <v>-0.6236479796528358</v>
      </c>
      <c r="D327" s="8">
        <f>'1day cloud to net rad'!$I$3*900*'1day cloud to net rad'!G328*('1day cloud to net rad'!J328-'1day cloud to net rad'!K328)/('1day cloud to net rad'!E328+273)</f>
        <v>1.6606052468030941</v>
      </c>
      <c r="E327" s="8">
        <f>'1day cloud to net rad'!F328+'1day cloud to net rad'!$I$3*(1+0.34*'1day cloud to net rad'!G328)</f>
        <v>0.36410813484489724</v>
      </c>
      <c r="F327" s="8">
        <f t="shared" si="7"/>
        <v>2.8479376534445771</v>
      </c>
    </row>
    <row r="328" spans="2:6" x14ac:dyDescent="0.3">
      <c r="B328" s="7">
        <v>43940</v>
      </c>
      <c r="C328" s="8">
        <f>0.408*'1day cloud to net rad'!F329*'1day cloud to net rad'!Q329</f>
        <v>-0.33217443015230042</v>
      </c>
      <c r="D328" s="8">
        <f>'1day cloud to net rad'!$I$3*900*'1day cloud to net rad'!G329*('1day cloud to net rad'!J329-'1day cloud to net rad'!K329)/('1day cloud to net rad'!E329+273)</f>
        <v>1.4859578582867776</v>
      </c>
      <c r="E328" s="8">
        <f>'1day cloud to net rad'!F329+'1day cloud to net rad'!$I$3*(1+0.34*'1day cloud to net rad'!G329)</f>
        <v>0.3645181000922072</v>
      </c>
      <c r="F328" s="8">
        <f t="shared" si="7"/>
        <v>3.1652294573098572</v>
      </c>
    </row>
    <row r="329" spans="2:6" x14ac:dyDescent="0.3">
      <c r="B329" s="7">
        <v>43941</v>
      </c>
      <c r="C329" s="8">
        <f>0.408*'1day cloud to net rad'!F330*'1day cloud to net rad'!Q330</f>
        <v>-0.47148493447089734</v>
      </c>
      <c r="D329" s="8">
        <f>'1day cloud to net rad'!$I$3*900*'1day cloud to net rad'!G330*('1day cloud to net rad'!J330-'1day cloud to net rad'!K330)/('1day cloud to net rad'!E330+273)</f>
        <v>2.1691135278566991</v>
      </c>
      <c r="E329" s="8">
        <f>'1day cloud to net rad'!F330+'1day cloud to net rad'!$I$3*(1+0.34*'1day cloud to net rad'!G330)</f>
        <v>0.3884664672439615</v>
      </c>
      <c r="F329" s="8">
        <f t="shared" si="7"/>
        <v>4.3700775653299084</v>
      </c>
    </row>
    <row r="330" spans="2:6" x14ac:dyDescent="0.3">
      <c r="B330" s="7">
        <v>43942</v>
      </c>
      <c r="C330" s="8">
        <f>0.408*'1day cloud to net rad'!F331*'1day cloud to net rad'!Q331</f>
        <v>-0.37682897286061823</v>
      </c>
      <c r="D330" s="8">
        <f>'1day cloud to net rad'!$I$3*900*'1day cloud to net rad'!G331*('1day cloud to net rad'!J331-'1day cloud to net rad'!K331)/('1day cloud to net rad'!E331+273)</f>
        <v>2.7035268775597769</v>
      </c>
      <c r="E330" s="8">
        <f>'1day cloud to net rad'!F331+'1day cloud to net rad'!$I$3*(1+0.34*'1day cloud to net rad'!G331)</f>
        <v>0.40602189637113362</v>
      </c>
      <c r="F330" s="8">
        <f t="shared" si="7"/>
        <v>5.7304739608732502</v>
      </c>
    </row>
    <row r="331" spans="2:6" x14ac:dyDescent="0.3">
      <c r="B331" s="7">
        <v>43943</v>
      </c>
      <c r="C331" s="8">
        <f>0.408*'1day cloud to net rad'!F332*'1day cloud to net rad'!Q332</f>
        <v>-0.35488735177451702</v>
      </c>
      <c r="D331" s="8">
        <f>'1day cloud to net rad'!$I$3*900*'1day cloud to net rad'!G332*('1day cloud to net rad'!J332-'1day cloud to net rad'!K332)/('1day cloud to net rad'!E332+273)</f>
        <v>2.3394828832186669</v>
      </c>
      <c r="E331" s="8">
        <f>'1day cloud to net rad'!F332+'1day cloud to net rad'!$I$3*(1+0.34*'1day cloud to net rad'!G332)</f>
        <v>0.38751537368112665</v>
      </c>
      <c r="F331" s="8">
        <f t="shared" si="7"/>
        <v>5.1213336714666884</v>
      </c>
    </row>
    <row r="332" spans="2:6" x14ac:dyDescent="0.3">
      <c r="B332" s="7">
        <v>43944</v>
      </c>
      <c r="C332" s="8">
        <f>0.408*'1day cloud to net rad'!F333*'1day cloud to net rad'!Q333</f>
        <v>-0.40648871380299723</v>
      </c>
      <c r="D332" s="8">
        <f>'1day cloud to net rad'!$I$3*900*'1day cloud to net rad'!G333*('1day cloud to net rad'!J333-'1day cloud to net rad'!K333)/('1day cloud to net rad'!E333+273)</f>
        <v>2.4776845128723344</v>
      </c>
      <c r="E332" s="8">
        <f>'1day cloud to net rad'!F333+'1day cloud to net rad'!$I$3*(1+0.34*'1day cloud to net rad'!G333)</f>
        <v>0.39921899309924136</v>
      </c>
      <c r="F332" s="8">
        <f t="shared" si="7"/>
        <v>5.1881193902877794</v>
      </c>
    </row>
    <row r="333" spans="2:6" x14ac:dyDescent="0.3">
      <c r="B333" s="7">
        <v>43945</v>
      </c>
      <c r="C333" s="8">
        <f>0.408*'1day cloud to net rad'!F334*'1day cloud to net rad'!Q334</f>
        <v>-0.63483815983258685</v>
      </c>
      <c r="D333" s="8">
        <f>'1day cloud to net rad'!$I$3*900*'1day cloud to net rad'!G334*('1day cloud to net rad'!J334-'1day cloud to net rad'!K334)/('1day cloud to net rad'!E334+273)</f>
        <v>3.2893835084805803</v>
      </c>
      <c r="E333" s="8">
        <f>'1day cloud to net rad'!F334+'1day cloud to net rad'!$I$3*(1+0.34*'1day cloud to net rad'!G334)</f>
        <v>0.42357732549830562</v>
      </c>
      <c r="F333" s="8">
        <f t="shared" si="7"/>
        <v>6.2669675378046454</v>
      </c>
    </row>
    <row r="334" spans="2:6" x14ac:dyDescent="0.3">
      <c r="B334" s="7">
        <v>43946</v>
      </c>
      <c r="C334" s="8">
        <f>0.408*'1day cloud to net rad'!F335*'1day cloud to net rad'!Q335</f>
        <v>-0.52633429740650872</v>
      </c>
      <c r="D334" s="8">
        <f>'1day cloud to net rad'!$I$3*900*'1day cloud to net rad'!G335*('1day cloud to net rad'!J335-'1day cloud to net rad'!K335)/('1day cloud to net rad'!E335+273)</f>
        <v>2.6430074237289998</v>
      </c>
      <c r="E334" s="8">
        <f>'1day cloud to net rad'!F335+'1day cloud to net rad'!$I$3*(1+0.34*'1day cloud to net rad'!G335)</f>
        <v>0.41092261251735607</v>
      </c>
      <c r="F334" s="8">
        <f t="shared" si="7"/>
        <v>5.1510261588076744</v>
      </c>
    </row>
    <row r="335" spans="2:6" x14ac:dyDescent="0.3">
      <c r="B335" s="7">
        <v>43947</v>
      </c>
      <c r="C335" s="8">
        <f>0.408*'1day cloud to net rad'!F336*'1day cloud to net rad'!Q336</f>
        <v>-0.488188899678898</v>
      </c>
      <c r="D335" s="8">
        <f>'1day cloud to net rad'!$I$3*900*'1day cloud to net rad'!G336*('1day cloud to net rad'!J336-'1day cloud to net rad'!K336)/('1day cloud to net rad'!E336+273)</f>
        <v>2.0426242852267857</v>
      </c>
      <c r="E335" s="8">
        <f>'1day cloud to net rad'!F336+'1day cloud to net rad'!$I$3*(1+0.34*'1day cloud to net rad'!G336)</f>
        <v>0.38914090553398217</v>
      </c>
      <c r="F335" s="8">
        <f t="shared" si="7"/>
        <v>3.9945309358184264</v>
      </c>
    </row>
    <row r="336" spans="2:6" x14ac:dyDescent="0.3">
      <c r="B336" s="7">
        <v>43948</v>
      </c>
      <c r="C336" s="8">
        <f>0.408*'1day cloud to net rad'!F337*'1day cloud to net rad'!Q337</f>
        <v>-0.49397977284350408</v>
      </c>
      <c r="D336" s="8">
        <f>'1day cloud to net rad'!$I$3*900*'1day cloud to net rad'!G337*('1day cloud to net rad'!J337-'1day cloud to net rad'!K337)/('1day cloud to net rad'!E337+273)</f>
        <v>1.9830898499202116</v>
      </c>
      <c r="E336" s="8">
        <f>'1day cloud to net rad'!F337+'1day cloud to net rad'!$I$3*(1+0.34*'1day cloud to net rad'!G337)</f>
        <v>0.38122865236977854</v>
      </c>
      <c r="F336" s="8">
        <f t="shared" si="7"/>
        <v>3.9060812135188692</v>
      </c>
    </row>
    <row r="337" spans="2:6" x14ac:dyDescent="0.3">
      <c r="B337" s="7">
        <v>43949</v>
      </c>
      <c r="C337" s="8">
        <f>0.408*'1day cloud to net rad'!F338*'1day cloud to net rad'!Q338</f>
        <v>-0.5493043955014425</v>
      </c>
      <c r="D337" s="8">
        <f>'1day cloud to net rad'!$I$3*900*'1day cloud to net rad'!G338*('1day cloud to net rad'!J338-'1day cloud to net rad'!K338)/('1day cloud to net rad'!E338+273)</f>
        <v>2.7205486461088428</v>
      </c>
      <c r="E337" s="8">
        <f>'1day cloud to net rad'!F338+'1day cloud to net rad'!$I$3*(1+0.34*'1day cloud to net rad'!G338)</f>
        <v>0.39962895834655132</v>
      </c>
      <c r="F337" s="8">
        <f t="shared" si="7"/>
        <v>5.4331504393246073</v>
      </c>
    </row>
    <row r="338" spans="2:6" x14ac:dyDescent="0.3">
      <c r="B338" s="7">
        <v>43950</v>
      </c>
      <c r="C338" s="8">
        <f>0.408*'1day cloud to net rad'!F339*'1day cloud to net rad'!Q339</f>
        <v>-0.38214925763379809</v>
      </c>
      <c r="D338" s="8">
        <f>'1day cloud to net rad'!$I$3*900*'1day cloud to net rad'!G339*('1day cloud to net rad'!J339-'1day cloud to net rad'!K339)/('1day cloud to net rad'!E339+273)</f>
        <v>2.1536780953088894</v>
      </c>
      <c r="E338" s="8">
        <f>'1day cloud to net rad'!F339+'1day cloud to net rad'!$I$3*(1+0.34*'1day cloud to net rad'!G339)</f>
        <v>0.38122865236977854</v>
      </c>
      <c r="F338" s="8">
        <f t="shared" si="7"/>
        <v>4.6468932139884647</v>
      </c>
    </row>
    <row r="339" spans="2:6" x14ac:dyDescent="0.3">
      <c r="B339" s="7">
        <v>43951</v>
      </c>
      <c r="C339" s="8">
        <f>0.408*'1day cloud to net rad'!F340*'1day cloud to net rad'!Q340</f>
        <v>-0.40586642763071773</v>
      </c>
      <c r="D339" s="8">
        <f>'1day cloud to net rad'!$I$3*900*'1day cloud to net rad'!G340*('1day cloud to net rad'!J340-'1day cloud to net rad'!K340)/('1day cloud to net rad'!E340+273)</f>
        <v>2.1046696834291496</v>
      </c>
      <c r="E339" s="8">
        <f>'1day cloud to net rad'!F340+'1day cloud to net rad'!$I$3*(1+0.34*'1day cloud to net rad'!G340)</f>
        <v>0.38138263836594644</v>
      </c>
      <c r="F339" s="8">
        <f t="shared" si="7"/>
        <v>4.4543277142269559</v>
      </c>
    </row>
    <row r="340" spans="2:6" x14ac:dyDescent="0.3">
      <c r="B340" s="7">
        <v>43952</v>
      </c>
      <c r="C340" s="8">
        <f>0.408*'1day cloud to net rad'!F341*'1day cloud to net rad'!Q341</f>
        <v>-0.45941923929305739</v>
      </c>
      <c r="D340" s="8">
        <f>'1day cloud to net rad'!$I$3*900*'1day cloud to net rad'!G341*('1day cloud to net rad'!J341-'1day cloud to net rad'!K341)/('1day cloud to net rad'!E341+273)</f>
        <v>1.8384494737685895</v>
      </c>
      <c r="E340" s="8">
        <f>'1day cloud to net rad'!F341+'1day cloud to net rad'!$I$3*(1+0.34*'1day cloud to net rad'!G341)</f>
        <v>0.37622171951032191</v>
      </c>
      <c r="F340" s="8">
        <f t="shared" si="7"/>
        <v>3.6654721483662174</v>
      </c>
    </row>
    <row r="341" spans="2:6" x14ac:dyDescent="0.3">
      <c r="B341" s="7">
        <v>43953</v>
      </c>
      <c r="C341" s="8">
        <f>0.408*'1day cloud to net rad'!F342*'1day cloud to net rad'!Q342</f>
        <v>-0.53603344403629649</v>
      </c>
      <c r="D341" s="8">
        <f>'1day cloud to net rad'!$I$3*900*'1day cloud to net rad'!G342*('1day cloud to net rad'!J342-'1day cloud to net rad'!K342)/('1day cloud to net rad'!E342+273)</f>
        <v>1.6415058319947204</v>
      </c>
      <c r="E341" s="8">
        <f>'1day cloud to net rad'!F342+'1day cloud to net rad'!$I$3*(1+0.34*'1day cloud to net rad'!G342)</f>
        <v>0.38328909582492482</v>
      </c>
      <c r="F341" s="8">
        <f t="shared" si="7"/>
        <v>2.8841738520611897</v>
      </c>
    </row>
    <row r="342" spans="2:6" x14ac:dyDescent="0.3">
      <c r="B342" s="7">
        <v>43954</v>
      </c>
      <c r="C342" s="8">
        <f>0.408*'1day cloud to net rad'!F343*'1day cloud to net rad'!Q343</f>
        <v>-0.57673850693066397</v>
      </c>
      <c r="D342" s="8">
        <f>'1day cloud to net rad'!$I$3*900*'1day cloud to net rad'!G343*('1day cloud to net rad'!J343-'1day cloud to net rad'!K343)/('1day cloud to net rad'!E343+273)</f>
        <v>1.9832889851777296</v>
      </c>
      <c r="E342" s="8">
        <f>'1day cloud to net rad'!F343+'1day cloud to net rad'!$I$3*(1+0.34*'1day cloud to net rad'!G343)</f>
        <v>0.38914090553398217</v>
      </c>
      <c r="F342" s="8">
        <f t="shared" si="7"/>
        <v>3.6145017350899828</v>
      </c>
    </row>
    <row r="343" spans="2:6" x14ac:dyDescent="0.3">
      <c r="B343" s="7">
        <v>43955</v>
      </c>
      <c r="C343" s="8">
        <f>0.408*'1day cloud to net rad'!F344*'1day cloud to net rad'!Q344</f>
        <v>-0.43284693917905948</v>
      </c>
      <c r="D343" s="8">
        <f>'1day cloud to net rad'!$I$3*900*'1day cloud to net rad'!G344*('1day cloud to net rad'!J344-'1day cloud to net rad'!K344)/('1day cloud to net rad'!E344+273)</f>
        <v>3.1036495281621703</v>
      </c>
      <c r="E343" s="8">
        <f>'1day cloud to net rad'!F344+'1day cloud to net rad'!$I$3*(1+0.34*'1day cloud to net rad'!G344)</f>
        <v>0.43294857116406937</v>
      </c>
      <c r="F343" s="8">
        <f t="shared" si="7"/>
        <v>6.168868006197874</v>
      </c>
    </row>
    <row r="344" spans="2:6" x14ac:dyDescent="0.3">
      <c r="B344" s="7">
        <v>43956</v>
      </c>
      <c r="C344" s="8">
        <f>0.408*'1day cloud to net rad'!F345*'1day cloud to net rad'!Q345</f>
        <v>-0.56334962141572353</v>
      </c>
      <c r="D344" s="8">
        <f>'1day cloud to net rad'!$I$3*900*'1day cloud to net rad'!G345*('1day cloud to net rad'!J345-'1day cloud to net rad'!K345)/('1day cloud to net rad'!E345+273)</f>
        <v>2.9073796523864424</v>
      </c>
      <c r="E344" s="8">
        <f>'1day cloud to net rad'!F345+'1day cloud to net rad'!$I$3*(1+0.34*'1day cloud to net rad'!G345)</f>
        <v>0.41839995407926889</v>
      </c>
      <c r="F344" s="8">
        <f t="shared" si="7"/>
        <v>5.6023668456871425</v>
      </c>
    </row>
    <row r="345" spans="2:6" x14ac:dyDescent="0.3">
      <c r="B345" s="7">
        <v>43957</v>
      </c>
      <c r="C345" s="8">
        <f>0.408*'1day cloud to net rad'!F346*'1day cloud to net rad'!Q346</f>
        <v>-0.56325841705973745</v>
      </c>
      <c r="D345" s="8">
        <f>'1day cloud to net rad'!$I$3*900*'1day cloud to net rad'!G346*('1day cloud to net rad'!J346-'1day cloud to net rad'!K346)/('1day cloud to net rad'!E346+273)</f>
        <v>3.0874975906610835</v>
      </c>
      <c r="E345" s="8">
        <f>'1day cloud to net rad'!F346+'1day cloud to net rad'!$I$3*(1+0.34*'1day cloud to net rad'!G346)</f>
        <v>0.4309134922289467</v>
      </c>
      <c r="F345" s="8">
        <f t="shared" si="7"/>
        <v>5.8578791778935626</v>
      </c>
    </row>
    <row r="346" spans="2:6" x14ac:dyDescent="0.3">
      <c r="B346" s="7">
        <v>43958</v>
      </c>
      <c r="C346" s="8">
        <f>0.408*'1day cloud to net rad'!F347*'1day cloud to net rad'!Q347</f>
        <v>-0.53314316724667465</v>
      </c>
      <c r="D346" s="8">
        <f>'1day cloud to net rad'!$I$3*900*'1day cloud to net rad'!G347*('1day cloud to net rad'!J347-'1day cloud to net rad'!K347)/('1day cloud to net rad'!E347+273)</f>
        <v>3.4180616578301302</v>
      </c>
      <c r="E346" s="8">
        <f>'1day cloud to net rad'!F347+'1day cloud to net rad'!$I$3*(1+0.34*'1day cloud to net rad'!G347)</f>
        <v>0.43595538320644095</v>
      </c>
      <c r="F346" s="8">
        <f t="shared" si="7"/>
        <v>6.6174627076857089</v>
      </c>
    </row>
    <row r="347" spans="2:6" x14ac:dyDescent="0.3">
      <c r="B347" s="7">
        <v>43959</v>
      </c>
      <c r="C347" s="8">
        <f>0.408*'1day cloud to net rad'!F348*'1day cloud to net rad'!Q348</f>
        <v>-0.24603336644276824</v>
      </c>
      <c r="D347" s="8">
        <f>'1day cloud to net rad'!$I$3*900*'1day cloud to net rad'!G348*('1day cloud to net rad'!J348-'1day cloud to net rad'!K348)/('1day cloud to net rad'!E348+273)</f>
        <v>2.3512788682919017</v>
      </c>
      <c r="E347" s="8">
        <f>'1day cloud to net rad'!F348+'1day cloud to net rad'!$I$3*(1+0.34*'1day cloud to net rad'!G348)</f>
        <v>0.39962895834655132</v>
      </c>
      <c r="F347" s="8">
        <f t="shared" si="7"/>
        <v>5.268000373545255</v>
      </c>
    </row>
    <row r="348" spans="2:6" x14ac:dyDescent="0.3">
      <c r="B348" s="7">
        <v>43960</v>
      </c>
      <c r="C348" s="8">
        <f>0.408*'1day cloud to net rad'!F349*'1day cloud to net rad'!Q349</f>
        <v>-0.45212679551703394</v>
      </c>
      <c r="D348" s="8">
        <f>'1day cloud to net rad'!$I$3*900*'1day cloud to net rad'!G349*('1day cloud to net rad'!J349-'1day cloud to net rad'!K349)/('1day cloud to net rad'!E349+273)</f>
        <v>2.1770227759740073</v>
      </c>
      <c r="E348" s="8">
        <f>'1day cloud to net rad'!F349+'1day cloud to net rad'!$I$3*(1+0.34*'1day cloud to net rad'!G349)</f>
        <v>0.40084452495209683</v>
      </c>
      <c r="F348" s="8">
        <f t="shared" ref="F348:F370" si="8">(C348+D348)/E348</f>
        <v>4.3031546474611524</v>
      </c>
    </row>
    <row r="349" spans="2:6" x14ac:dyDescent="0.3">
      <c r="B349" s="7">
        <v>43961</v>
      </c>
      <c r="C349" s="8">
        <f>0.408*'1day cloud to net rad'!F350*'1day cloud to net rad'!Q350</f>
        <v>-0.53372023866622798</v>
      </c>
      <c r="D349" s="8">
        <f>'1day cloud to net rad'!$I$3*900*'1day cloud to net rad'!G350*('1day cloud to net rad'!J350-'1day cloud to net rad'!K350)/('1day cloud to net rad'!E350+273)</f>
        <v>2.8163514600888839</v>
      </c>
      <c r="E349" s="8">
        <f>'1day cloud to net rad'!F350+'1day cloud to net rad'!$I$3*(1+0.34*'1day cloud to net rad'!G350)</f>
        <v>0.42709676145501208</v>
      </c>
      <c r="F349" s="8">
        <f t="shared" si="8"/>
        <v>5.3445294542770618</v>
      </c>
    </row>
    <row r="350" spans="2:6" x14ac:dyDescent="0.3">
      <c r="B350" s="7">
        <v>43962</v>
      </c>
      <c r="C350" s="8">
        <f>0.408*'1day cloud to net rad'!F351*'1day cloud to net rad'!Q351</f>
        <v>-0.46152304908758468</v>
      </c>
      <c r="D350" s="8">
        <f>'1day cloud to net rad'!$I$3*900*'1day cloud to net rad'!G351*('1day cloud to net rad'!J351-'1day cloud to net rad'!K351)/('1day cloud to net rad'!E351+273)</f>
        <v>1.850940788866493</v>
      </c>
      <c r="E350" s="8">
        <f>'1day cloud to net rad'!F351+'1day cloud to net rad'!$I$3*(1+0.34*'1day cloud to net rad'!G351)</f>
        <v>0.37622171951032191</v>
      </c>
      <c r="F350" s="8">
        <f t="shared" si="8"/>
        <v>3.6930822111688015</v>
      </c>
    </row>
    <row r="351" spans="2:6" x14ac:dyDescent="0.3">
      <c r="B351" s="7">
        <v>43963</v>
      </c>
      <c r="C351" s="8">
        <f>0.408*'1day cloud to net rad'!F352*'1day cloud to net rad'!Q352</f>
        <v>-0.65131597929519303</v>
      </c>
      <c r="D351" s="8">
        <f>'1day cloud to net rad'!$I$3*900*'1day cloud to net rad'!G352*('1day cloud to net rad'!J352-'1day cloud to net rad'!K352)/('1day cloud to net rad'!E352+273)</f>
        <v>2.22952168260468</v>
      </c>
      <c r="E351" s="8">
        <f>'1day cloud to net rad'!F352+'1day cloud to net rad'!$I$3*(1+0.34*'1day cloud to net rad'!G352)</f>
        <v>0.38792533892843656</v>
      </c>
      <c r="F351" s="8">
        <f t="shared" si="8"/>
        <v>4.0683233213611505</v>
      </c>
    </row>
    <row r="352" spans="2:6" x14ac:dyDescent="0.3">
      <c r="B352" s="7">
        <v>43964</v>
      </c>
      <c r="C352" s="8">
        <f>0.408*'1day cloud to net rad'!F353*'1day cloud to net rad'!Q353</f>
        <v>-0.54781023479129065</v>
      </c>
      <c r="D352" s="8">
        <f>'1day cloud to net rad'!$I$3*900*'1day cloud to net rad'!G353*('1day cloud to net rad'!J353-'1day cloud to net rad'!K353)/('1day cloud to net rad'!E353+273)</f>
        <v>1.6061969409979369</v>
      </c>
      <c r="E352" s="8">
        <f>'1day cloud to net rad'!F353+'1day cloud to net rad'!$I$3*(1+0.34*'1day cloud to net rad'!G353)</f>
        <v>0.36410813484489724</v>
      </c>
      <c r="F352" s="8">
        <f t="shared" si="8"/>
        <v>2.9067922546072684</v>
      </c>
    </row>
    <row r="353" spans="2:6" x14ac:dyDescent="0.3">
      <c r="B353" s="7">
        <v>43965</v>
      </c>
      <c r="C353" s="8">
        <f>0.408*'1day cloud to net rad'!F354*'1day cloud to net rad'!Q354</f>
        <v>-0.74028579905946623</v>
      </c>
      <c r="D353" s="8">
        <f>'1day cloud to net rad'!$I$3*900*'1day cloud to net rad'!G354*('1day cloud to net rad'!J354-'1day cloud to net rad'!K354)/('1day cloud to net rad'!E354+273)</f>
        <v>2.3856117348399106</v>
      </c>
      <c r="E353" s="8">
        <f>'1day cloud to net rad'!F354+'1day cloud to net rad'!$I$3*(1+0.34*'1day cloud to net rad'!G354)</f>
        <v>0.40017008666207621</v>
      </c>
      <c r="F353" s="8">
        <f t="shared" si="8"/>
        <v>4.1115665328824056</v>
      </c>
    </row>
    <row r="354" spans="2:6" x14ac:dyDescent="0.3">
      <c r="B354" s="7">
        <v>43966</v>
      </c>
      <c r="C354" s="8">
        <f>0.408*'1day cloud to net rad'!F355*'1day cloud to net rad'!Q355</f>
        <v>-0.46013654316158564</v>
      </c>
      <c r="D354" s="8">
        <f>'1day cloud to net rad'!$I$3*900*'1day cloud to net rad'!G355*('1day cloud to net rad'!J355-'1day cloud to net rad'!K355)/('1day cloud to net rad'!E355+273)</f>
        <v>2.8126046312343518</v>
      </c>
      <c r="E354" s="8">
        <f>'1day cloud to net rad'!F355+'1day cloud to net rad'!$I$3*(1+0.34*'1day cloud to net rad'!G355)</f>
        <v>0.41187370608019092</v>
      </c>
      <c r="F354" s="8">
        <f t="shared" si="8"/>
        <v>5.7116248338871758</v>
      </c>
    </row>
    <row r="355" spans="2:6" x14ac:dyDescent="0.3">
      <c r="B355" s="7">
        <v>43967</v>
      </c>
      <c r="C355" s="8">
        <f>0.408*'1day cloud to net rad'!F356*'1day cloud to net rad'!Q356</f>
        <v>-0.16521737438766329</v>
      </c>
      <c r="D355" s="8">
        <f>'1day cloud to net rad'!$I$3*900*'1day cloud to net rad'!G356*('1day cloud to net rad'!J356-'1day cloud to net rad'!K356)/('1day cloud to net rad'!E356+273)</f>
        <v>1.6048962432639451</v>
      </c>
      <c r="E355" s="8">
        <f>'1day cloud to net rad'!F356+'1day cloud to net rad'!$I$3*(1+0.34*'1day cloud to net rad'!G356)</f>
        <v>0.36995994455395459</v>
      </c>
      <c r="F355" s="8">
        <f t="shared" si="8"/>
        <v>3.8914452498689909</v>
      </c>
    </row>
    <row r="356" spans="2:6" x14ac:dyDescent="0.3">
      <c r="B356" s="7">
        <v>43968</v>
      </c>
      <c r="C356" s="8">
        <f>0.408*'1day cloud to net rad'!F357*'1day cloud to net rad'!Q357</f>
        <v>-0.16499561608786792</v>
      </c>
      <c r="D356" s="8">
        <f>'1day cloud to net rad'!$I$3*900*'1day cloud to net rad'!G357*('1day cloud to net rad'!J357-'1day cloud to net rad'!K357)/('1day cloud to net rad'!E357+273)</f>
        <v>2.3253131167589625</v>
      </c>
      <c r="E356" s="8">
        <f>'1day cloud to net rad'!F357+'1day cloud to net rad'!$I$3*(1+0.34*'1day cloud to net rad'!G357)</f>
        <v>0.38723444807500379</v>
      </c>
      <c r="F356" s="8">
        <f t="shared" si="8"/>
        <v>5.5788360550316032</v>
      </c>
    </row>
    <row r="357" spans="2:6" x14ac:dyDescent="0.3">
      <c r="B357" s="7">
        <v>43969</v>
      </c>
      <c r="C357" s="8">
        <f>0.408*'1day cloud to net rad'!F358*'1day cloud to net rad'!Q358</f>
        <v>-9.8460309760172213E-2</v>
      </c>
      <c r="D357" s="8">
        <f>'1day cloud to net rad'!$I$3*900*'1day cloud to net rad'!G358*('1day cloud to net rad'!J358-'1day cloud to net rad'!K358)/('1day cloud to net rad'!E358+273)</f>
        <v>1.7535461983762275</v>
      </c>
      <c r="E357" s="8">
        <f>'1day cloud to net rad'!F358+'1day cloud to net rad'!$I$3*(1+0.34*'1day cloud to net rad'!G358)</f>
        <v>0.38995082426554528</v>
      </c>
      <c r="F357" s="8">
        <f t="shared" si="8"/>
        <v>4.2443451471947382</v>
      </c>
    </row>
    <row r="358" spans="2:6" x14ac:dyDescent="0.3">
      <c r="B358" s="7">
        <v>43970</v>
      </c>
      <c r="C358" s="8">
        <f>0.408*'1day cloud to net rad'!F359*'1day cloud to net rad'!Q359</f>
        <v>-0.10436250895126511</v>
      </c>
      <c r="D358" s="8">
        <f>'1day cloud to net rad'!$I$3*900*'1day cloud to net rad'!G359*('1day cloud to net rad'!J359-'1day cloud to net rad'!K359)/('1day cloud to net rad'!E359+273)</f>
        <v>3.6165492993248405</v>
      </c>
      <c r="E358" s="8">
        <f>'1day cloud to net rad'!F359+'1day cloud to net rad'!$I$3*(1+0.34*'1day cloud to net rad'!G359)</f>
        <v>0.43595538320644095</v>
      </c>
      <c r="F358" s="8">
        <f t="shared" si="8"/>
        <v>8.056298707774932</v>
      </c>
    </row>
    <row r="359" spans="2:6" x14ac:dyDescent="0.3">
      <c r="B359" s="7">
        <v>43971</v>
      </c>
      <c r="C359" s="8">
        <f>0.408*'1day cloud to net rad'!F360*'1day cloud to net rad'!Q360</f>
        <v>-0.11356451339722544</v>
      </c>
      <c r="D359" s="8">
        <f>'1day cloud to net rad'!$I$3*900*'1day cloud to net rad'!G360*('1day cloud to net rad'!J360-'1day cloud to net rad'!K360)/('1day cloud to net rad'!E360+273)</f>
        <v>4.475029385318674</v>
      </c>
      <c r="E359" s="8">
        <f>'1day cloud to net rad'!F360+'1day cloud to net rad'!$I$3*(1+0.34*'1day cloud to net rad'!G360)</f>
        <v>0.46112013405470642</v>
      </c>
      <c r="F359" s="8">
        <f t="shared" si="8"/>
        <v>9.4584134367986898</v>
      </c>
    </row>
    <row r="360" spans="2:6" x14ac:dyDescent="0.3">
      <c r="B360" s="7">
        <v>43972</v>
      </c>
      <c r="C360" s="8">
        <f>0.408*'1day cloud to net rad'!F361*'1day cloud to net rad'!Q361</f>
        <v>-0.13325187093570487</v>
      </c>
      <c r="D360" s="8">
        <f>'1day cloud to net rad'!$I$3*900*'1day cloud to net rad'!G361*('1day cloud to net rad'!J361-'1day cloud to net rad'!K361)/('1day cloud to net rad'!E361+273)</f>
        <v>4.5980257273080785</v>
      </c>
      <c r="E360" s="8">
        <f>'1day cloud to net rad'!F361+'1day cloud to net rad'!$I$3*(1+0.34*'1day cloud to net rad'!G361)</f>
        <v>0.45635581000029879</v>
      </c>
      <c r="F360" s="8">
        <f t="shared" si="8"/>
        <v>9.7835367897900785</v>
      </c>
    </row>
    <row r="361" spans="2:6" x14ac:dyDescent="0.3">
      <c r="B361" s="7">
        <v>43973</v>
      </c>
      <c r="C361" s="8">
        <f>0.408*'1day cloud to net rad'!F362*'1day cloud to net rad'!Q362</f>
        <v>-0.85587505021753674</v>
      </c>
      <c r="D361" s="8">
        <f>'1day cloud to net rad'!$I$3*900*'1day cloud to net rad'!G362*('1day cloud to net rad'!J362-'1day cloud to net rad'!K362)/('1day cloud to net rad'!E362+273)</f>
        <v>4.1918550142418871</v>
      </c>
      <c r="E361" s="8">
        <f>'1day cloud to net rad'!F362+'1day cloud to net rad'!$I$3*(1+0.34*'1day cloud to net rad'!G362)</f>
        <v>0.44465219058218408</v>
      </c>
      <c r="F361" s="8">
        <f t="shared" si="8"/>
        <v>7.502448058687273</v>
      </c>
    </row>
    <row r="362" spans="2:6" x14ac:dyDescent="0.3">
      <c r="B362" s="7">
        <v>43974</v>
      </c>
      <c r="C362" s="8">
        <f>0.408*'1day cloud to net rad'!F363*'1day cloud to net rad'!Q363</f>
        <v>-0.89815441973182042</v>
      </c>
      <c r="D362" s="8">
        <f>'1day cloud to net rad'!$I$3*900*'1day cloud to net rad'!G363*('1day cloud to net rad'!J363-'1day cloud to net rad'!K363)/('1day cloud to net rad'!E363+273)</f>
        <v>3.2926178340159966</v>
      </c>
      <c r="E362" s="8">
        <f>'1day cloud to net rad'!F363+'1day cloud to net rad'!$I$3*(1+0.34*'1day cloud to net rad'!G363)</f>
        <v>0.3753477195536899</v>
      </c>
      <c r="F362" s="8">
        <f t="shared" si="8"/>
        <v>6.3793205327884541</v>
      </c>
    </row>
    <row r="363" spans="2:6" x14ac:dyDescent="0.3">
      <c r="B363" s="7">
        <v>43975</v>
      </c>
      <c r="C363" s="8">
        <f>0.408*'1day cloud to net rad'!F364*'1day cloud to net rad'!Q364</f>
        <v>-1.0665989492319554</v>
      </c>
      <c r="D363" s="8">
        <f>'1day cloud to net rad'!$I$3*900*'1day cloud to net rad'!G364*('1day cloud to net rad'!J364-'1day cloud to net rad'!K364)/('1day cloud to net rad'!E364+273)</f>
        <v>3.5159166144958838</v>
      </c>
      <c r="E363" s="8">
        <f>'1day cloud to net rad'!F364+'1day cloud to net rad'!$I$3*(1+0.34*'1day cloud to net rad'!G364)</f>
        <v>0.44588181022976553</v>
      </c>
      <c r="F363" s="8">
        <f t="shared" si="8"/>
        <v>5.4931993390844545</v>
      </c>
    </row>
    <row r="364" spans="2:6" x14ac:dyDescent="0.3">
      <c r="B364" s="7">
        <v>43976</v>
      </c>
      <c r="C364" s="8">
        <f>0.408*'1day cloud to net rad'!F365*'1day cloud to net rad'!Q365</f>
        <v>-0.92527166026634922</v>
      </c>
      <c r="D364" s="8">
        <f>'1day cloud to net rad'!$I$3*900*'1day cloud to net rad'!G365*('1day cloud to net rad'!J365-'1day cloud to net rad'!K365)/('1day cloud to net rad'!E365+273)</f>
        <v>3.2243448730848727</v>
      </c>
      <c r="E364" s="8">
        <f>'1day cloud to net rad'!F365+'1day cloud to net rad'!$I$3*(1+0.34*'1day cloud to net rad'!G365)</f>
        <v>0.4472558293561032</v>
      </c>
      <c r="F364" s="8">
        <f t="shared" si="8"/>
        <v>5.1403985413189801</v>
      </c>
    </row>
    <row r="365" spans="2:6" x14ac:dyDescent="0.3">
      <c r="B365" s="7">
        <v>43977</v>
      </c>
      <c r="C365" s="8">
        <f>0.408*'1day cloud to net rad'!F366*'1day cloud to net rad'!Q366</f>
        <v>-0.49673539111308673</v>
      </c>
      <c r="D365" s="8">
        <f>'1day cloud to net rad'!$I$3*900*'1day cloud to net rad'!G366*('1day cloud to net rad'!J366-'1day cloud to net rad'!K366)/('1day cloud to net rad'!E366+273)</f>
        <v>2.337510358419121</v>
      </c>
      <c r="E365" s="8">
        <f>'1day cloud to net rad'!F366+'1day cloud to net rad'!$I$3*(1+0.34*'1day cloud to net rad'!G366)</f>
        <v>0.41430565638224764</v>
      </c>
      <c r="F365" s="8">
        <f t="shared" si="8"/>
        <v>4.4430360506777493</v>
      </c>
    </row>
    <row r="366" spans="2:6" x14ac:dyDescent="0.3">
      <c r="B366" s="7">
        <v>43978</v>
      </c>
      <c r="C366" s="8">
        <f>0.408*'1day cloud to net rad'!F367*'1day cloud to net rad'!Q367</f>
        <v>-0.46455029454174729</v>
      </c>
      <c r="D366" s="8">
        <f>'1day cloud to net rad'!$I$3*900*'1day cloud to net rad'!G367*('1day cloud to net rad'!J367-'1day cloud to net rad'!K367)/('1day cloud to net rad'!E367+273)</f>
        <v>2.3842221315199645</v>
      </c>
      <c r="E366" s="8">
        <f>'1day cloud to net rad'!F367+'1day cloud to net rad'!$I$3*(1+0.34*'1day cloud to net rad'!G367)</f>
        <v>0.420157466091305</v>
      </c>
      <c r="F366" s="8">
        <f t="shared" si="8"/>
        <v>4.5689342494298337</v>
      </c>
    </row>
    <row r="367" spans="2:6" x14ac:dyDescent="0.3">
      <c r="B367" s="7">
        <v>43979</v>
      </c>
      <c r="C367" s="8">
        <f>0.408*'1day cloud to net rad'!F368*'1day cloud to net rad'!Q368</f>
        <v>-0.54662098611227705</v>
      </c>
      <c r="D367" s="8">
        <f>'1day cloud to net rad'!$I$3*900*'1day cloud to net rad'!G368*('1day cloud to net rad'!J368-'1day cloud to net rad'!K368)/('1day cloud to net rad'!E368+273)</f>
        <v>2.8629723515147671</v>
      </c>
      <c r="E367" s="8">
        <f>'1day cloud to net rad'!F368+'1day cloud to net rad'!$I$3*(1+0.34*'1day cloud to net rad'!G368)</f>
        <v>0.44877653738565282</v>
      </c>
      <c r="F367" s="8">
        <f t="shared" si="8"/>
        <v>5.16148054195612</v>
      </c>
    </row>
    <row r="368" spans="2:6" x14ac:dyDescent="0.3">
      <c r="B368" s="7">
        <v>43980</v>
      </c>
      <c r="C368" s="8">
        <f>0.408*'1day cloud to net rad'!F369*'1day cloud to net rad'!Q369</f>
        <v>-1.0699257230507688</v>
      </c>
      <c r="D368" s="8">
        <f>'1day cloud to net rad'!$I$3*900*'1day cloud to net rad'!G369*('1day cloud to net rad'!J369-'1day cloud to net rad'!K369)/('1day cloud to net rad'!E369+273)</f>
        <v>3.4470283450421833</v>
      </c>
      <c r="E368" s="8">
        <f>'1day cloud to net rad'!F369+'1day cloud to net rad'!$I$3*(1+0.34*'1day cloud to net rad'!G369)</f>
        <v>0.46397091737858376</v>
      </c>
      <c r="F368" s="8">
        <f t="shared" si="8"/>
        <v>5.1233871196538461</v>
      </c>
    </row>
    <row r="369" spans="2:6" x14ac:dyDescent="0.3">
      <c r="B369" s="7">
        <v>43981</v>
      </c>
      <c r="C369" s="8">
        <f>0.408*'1day cloud to net rad'!F370*'1day cloud to net rad'!Q370</f>
        <v>-0.74597454280940101</v>
      </c>
      <c r="D369" s="8">
        <f>'1day cloud to net rad'!$I$3*900*'1day cloud to net rad'!G370*('1day cloud to net rad'!J370-'1day cloud to net rad'!K370)/('1day cloud to net rad'!E370+273)</f>
        <v>2.9678467205598413</v>
      </c>
      <c r="E369" s="8">
        <f>'1day cloud to net rad'!F370+'1day cloud to net rad'!$I$3*(1+0.34*'1day cloud to net rad'!G370)</f>
        <v>0.45811910766952635</v>
      </c>
      <c r="F369" s="8">
        <f t="shared" si="8"/>
        <v>4.8499880065103804</v>
      </c>
    </row>
    <row r="370" spans="2:6" x14ac:dyDescent="0.3">
      <c r="B370" s="7">
        <v>43982</v>
      </c>
      <c r="C370" s="8">
        <f>0.408*'1day cloud to net rad'!F371*'1day cloud to net rad'!Q371</f>
        <v>0</v>
      </c>
      <c r="D370" s="8">
        <f>'1day cloud to net rad'!$I$3*900*'1day cloud to net rad'!G371*('1day cloud to net rad'!J371-'1day cloud to net rad'!K371)/('1day cloud to net rad'!E371+273)</f>
        <v>0</v>
      </c>
      <c r="E370" s="8">
        <f>'1day cloud to net rad'!F371+'1day cloud to net rad'!$I$3*(1+0.34*'1day cloud to net rad'!G371)</f>
        <v>6.1946573335086942E-2</v>
      </c>
      <c r="F370" s="8">
        <f t="shared" si="8"/>
        <v>0</v>
      </c>
    </row>
    <row r="371" spans="2:6" x14ac:dyDescent="0.3">
      <c r="B371" s="25"/>
      <c r="C371" s="16"/>
      <c r="D371" s="16"/>
      <c r="E371" s="16"/>
      <c r="F371" s="16"/>
    </row>
    <row r="372" spans="2:6" x14ac:dyDescent="0.3">
      <c r="B372" s="25"/>
      <c r="C372" s="16"/>
      <c r="D372" s="16"/>
      <c r="E372" s="16"/>
      <c r="F372" s="16"/>
    </row>
    <row r="373" spans="2:6" x14ac:dyDescent="0.3">
      <c r="B373" s="25"/>
      <c r="C373" s="16"/>
      <c r="D373" s="16"/>
      <c r="E373" s="16"/>
      <c r="F373" s="16"/>
    </row>
    <row r="374" spans="2:6" x14ac:dyDescent="0.3">
      <c r="B374" s="25"/>
      <c r="C374" s="16"/>
      <c r="D374" s="16"/>
      <c r="E374" s="16"/>
      <c r="F374" s="16"/>
    </row>
    <row r="375" spans="2:6" x14ac:dyDescent="0.3">
      <c r="B375" s="25"/>
      <c r="C375" s="16"/>
      <c r="D375" s="16"/>
      <c r="E375" s="16"/>
      <c r="F375" s="16"/>
    </row>
    <row r="376" spans="2:6" x14ac:dyDescent="0.3">
      <c r="B376" s="25"/>
      <c r="C376" s="16"/>
      <c r="D376" s="16"/>
      <c r="E376" s="16"/>
      <c r="F376" s="16"/>
    </row>
    <row r="377" spans="2:6" x14ac:dyDescent="0.3">
      <c r="B377" s="25"/>
      <c r="C377" s="16"/>
      <c r="D377" s="16"/>
      <c r="E377" s="16"/>
      <c r="F377" s="16"/>
    </row>
    <row r="378" spans="2:6" x14ac:dyDescent="0.3">
      <c r="B378" s="25"/>
      <c r="C378" s="16"/>
      <c r="D378" s="16"/>
      <c r="E378" s="16"/>
      <c r="F378" s="16"/>
    </row>
    <row r="379" spans="2:6" x14ac:dyDescent="0.3">
      <c r="B379" s="25"/>
      <c r="C379" s="16"/>
      <c r="D379" s="16"/>
      <c r="E379" s="16"/>
      <c r="F379" s="16"/>
    </row>
    <row r="380" spans="2:6" x14ac:dyDescent="0.3">
      <c r="B380" s="25"/>
      <c r="C380" s="16"/>
      <c r="D380" s="16"/>
      <c r="E380" s="16"/>
      <c r="F380" s="16"/>
    </row>
    <row r="381" spans="2:6" x14ac:dyDescent="0.3">
      <c r="B381" s="25"/>
      <c r="C381" s="16"/>
      <c r="D381" s="16"/>
      <c r="E381" s="16"/>
      <c r="F381" s="16"/>
    </row>
    <row r="382" spans="2:6" x14ac:dyDescent="0.3">
      <c r="B382" s="25"/>
      <c r="C382" s="16"/>
      <c r="D382" s="16"/>
      <c r="E382" s="16"/>
      <c r="F382" s="16"/>
    </row>
    <row r="383" spans="2:6" x14ac:dyDescent="0.3">
      <c r="B383" s="25"/>
      <c r="C383" s="16"/>
      <c r="D383" s="16"/>
      <c r="E383" s="16"/>
      <c r="F383" s="16"/>
    </row>
    <row r="384" spans="2:6" x14ac:dyDescent="0.3">
      <c r="B384" s="25"/>
      <c r="C384" s="16"/>
      <c r="D384" s="16"/>
      <c r="E384" s="16"/>
      <c r="F384" s="16"/>
    </row>
    <row r="385" spans="2:6" x14ac:dyDescent="0.3">
      <c r="B385" s="25"/>
      <c r="C385" s="16"/>
      <c r="D385" s="16"/>
      <c r="E385" s="16"/>
      <c r="F385" s="16"/>
    </row>
    <row r="386" spans="2:6" x14ac:dyDescent="0.3">
      <c r="B386" s="25"/>
      <c r="C386" s="16"/>
      <c r="D386" s="16"/>
      <c r="E386" s="16"/>
      <c r="F386" s="16"/>
    </row>
    <row r="387" spans="2:6" x14ac:dyDescent="0.3">
      <c r="B387" s="25"/>
      <c r="C387" s="16"/>
      <c r="D387" s="16"/>
      <c r="E387" s="16"/>
      <c r="F387" s="16"/>
    </row>
    <row r="388" spans="2:6" x14ac:dyDescent="0.3">
      <c r="B388" s="25"/>
      <c r="C388" s="16"/>
      <c r="D388" s="16"/>
      <c r="E388" s="16"/>
      <c r="F388" s="16"/>
    </row>
    <row r="389" spans="2:6" x14ac:dyDescent="0.3">
      <c r="B389" s="25"/>
      <c r="C389" s="16"/>
      <c r="D389" s="16"/>
      <c r="E389" s="16"/>
      <c r="F389" s="16"/>
    </row>
    <row r="390" spans="2:6" x14ac:dyDescent="0.3">
      <c r="B390" s="25"/>
      <c r="C390" s="16"/>
      <c r="D390" s="16"/>
      <c r="E390" s="16"/>
      <c r="F390" s="16"/>
    </row>
    <row r="391" spans="2:6" x14ac:dyDescent="0.3">
      <c r="B391" s="25"/>
      <c r="C391" s="16"/>
      <c r="D391" s="16"/>
      <c r="E391" s="16"/>
      <c r="F391" s="16"/>
    </row>
    <row r="392" spans="2:6" x14ac:dyDescent="0.3">
      <c r="B392" s="25"/>
      <c r="C392" s="16"/>
      <c r="D392" s="16"/>
      <c r="E392" s="16"/>
      <c r="F392" s="16"/>
    </row>
    <row r="393" spans="2:6" x14ac:dyDescent="0.3">
      <c r="B393" s="25"/>
      <c r="C393" s="16"/>
      <c r="D393" s="16"/>
      <c r="E393" s="16"/>
      <c r="F393" s="16"/>
    </row>
    <row r="394" spans="2:6" x14ac:dyDescent="0.3">
      <c r="B394" s="25"/>
      <c r="C394" s="16"/>
      <c r="D394" s="16"/>
      <c r="E394" s="16"/>
      <c r="F394" s="16"/>
    </row>
    <row r="395" spans="2:6" x14ac:dyDescent="0.3">
      <c r="B395" s="25"/>
      <c r="C395" s="16"/>
      <c r="D395" s="16"/>
      <c r="E395" s="16"/>
      <c r="F395" s="16"/>
    </row>
    <row r="396" spans="2:6" x14ac:dyDescent="0.3">
      <c r="B396" s="25"/>
      <c r="C396" s="16"/>
      <c r="D396" s="16"/>
      <c r="E396" s="16"/>
      <c r="F396" s="16"/>
    </row>
    <row r="397" spans="2:6" x14ac:dyDescent="0.3">
      <c r="B397" s="25"/>
      <c r="C397" s="16"/>
      <c r="D397" s="16"/>
      <c r="E397" s="16"/>
      <c r="F397" s="16"/>
    </row>
    <row r="398" spans="2:6" x14ac:dyDescent="0.3">
      <c r="B398" s="25"/>
      <c r="C398" s="16"/>
      <c r="D398" s="16"/>
      <c r="E398" s="16"/>
      <c r="F398" s="16"/>
    </row>
    <row r="399" spans="2:6" x14ac:dyDescent="0.3">
      <c r="B399" s="25"/>
      <c r="C399" s="16"/>
      <c r="D399" s="16"/>
      <c r="E399" s="16"/>
      <c r="F399" s="16"/>
    </row>
    <row r="400" spans="2:6" x14ac:dyDescent="0.3">
      <c r="B400" s="25"/>
      <c r="C400" s="16"/>
      <c r="D400" s="16"/>
      <c r="E400" s="16"/>
      <c r="F400" s="16"/>
    </row>
    <row r="401" spans="2:6" x14ac:dyDescent="0.3">
      <c r="B401" s="25"/>
      <c r="C401" s="16"/>
      <c r="D401" s="16"/>
      <c r="E401" s="16"/>
      <c r="F401" s="16"/>
    </row>
    <row r="402" spans="2:6" x14ac:dyDescent="0.3">
      <c r="B402" s="25"/>
      <c r="C402" s="16"/>
      <c r="D402" s="16"/>
      <c r="E402" s="16"/>
      <c r="F402" s="16"/>
    </row>
    <row r="403" spans="2:6" x14ac:dyDescent="0.3">
      <c r="B403" s="25"/>
      <c r="C403" s="16"/>
      <c r="D403" s="16"/>
      <c r="E403" s="16"/>
      <c r="F403" s="16"/>
    </row>
    <row r="404" spans="2:6" x14ac:dyDescent="0.3">
      <c r="B404" s="25"/>
      <c r="C404" s="16"/>
      <c r="D404" s="16"/>
      <c r="E404" s="16"/>
      <c r="F404" s="16"/>
    </row>
    <row r="405" spans="2:6" x14ac:dyDescent="0.3">
      <c r="B405" s="25"/>
      <c r="C405" s="16"/>
      <c r="D405" s="16"/>
      <c r="E405" s="16"/>
      <c r="F405" s="16"/>
    </row>
    <row r="406" spans="2:6" x14ac:dyDescent="0.3">
      <c r="B406" s="25"/>
      <c r="C406" s="16"/>
      <c r="D406" s="16"/>
      <c r="E406" s="16"/>
      <c r="F406" s="16"/>
    </row>
    <row r="407" spans="2:6" x14ac:dyDescent="0.3">
      <c r="B407" s="25"/>
      <c r="C407" s="16"/>
      <c r="D407" s="16"/>
      <c r="E407" s="16"/>
      <c r="F407" s="16"/>
    </row>
    <row r="408" spans="2:6" x14ac:dyDescent="0.3">
      <c r="B408" s="25"/>
      <c r="C408" s="16"/>
      <c r="D408" s="16"/>
      <c r="E408" s="16"/>
      <c r="F408" s="16"/>
    </row>
    <row r="409" spans="2:6" x14ac:dyDescent="0.3">
      <c r="B409" s="25"/>
      <c r="C409" s="16"/>
      <c r="D409" s="16"/>
      <c r="E409" s="16"/>
      <c r="F409" s="16"/>
    </row>
    <row r="410" spans="2:6" x14ac:dyDescent="0.3">
      <c r="B410" s="25"/>
      <c r="C410" s="16"/>
      <c r="D410" s="16"/>
      <c r="E410" s="16"/>
      <c r="F410" s="16"/>
    </row>
    <row r="411" spans="2:6" x14ac:dyDescent="0.3">
      <c r="B411" s="25"/>
      <c r="C411" s="16"/>
      <c r="D411" s="16"/>
      <c r="E411" s="16"/>
      <c r="F411" s="16"/>
    </row>
    <row r="412" spans="2:6" x14ac:dyDescent="0.3">
      <c r="B412" s="25"/>
      <c r="C412" s="16"/>
      <c r="D412" s="16"/>
      <c r="E412" s="16"/>
      <c r="F412" s="16"/>
    </row>
    <row r="413" spans="2:6" x14ac:dyDescent="0.3">
      <c r="B413" s="25"/>
      <c r="C413" s="16"/>
      <c r="D413" s="16"/>
      <c r="E413" s="16"/>
      <c r="F413" s="16"/>
    </row>
    <row r="414" spans="2:6" x14ac:dyDescent="0.3">
      <c r="B414" s="25"/>
      <c r="C414" s="16"/>
      <c r="D414" s="16"/>
      <c r="E414" s="16"/>
      <c r="F414" s="16"/>
    </row>
    <row r="415" spans="2:6" x14ac:dyDescent="0.3">
      <c r="B415" s="25"/>
      <c r="C415" s="16"/>
      <c r="D415" s="16"/>
      <c r="E415" s="16"/>
      <c r="F415" s="16"/>
    </row>
    <row r="416" spans="2:6" x14ac:dyDescent="0.3">
      <c r="B416" s="25"/>
      <c r="C416" s="16"/>
      <c r="D416" s="16"/>
      <c r="E416" s="16"/>
      <c r="F416" s="16"/>
    </row>
    <row r="417" spans="2:6" x14ac:dyDescent="0.3">
      <c r="B417" s="25"/>
      <c r="C417" s="16"/>
      <c r="D417" s="16"/>
      <c r="E417" s="16"/>
      <c r="F417" s="16"/>
    </row>
    <row r="418" spans="2:6" x14ac:dyDescent="0.3">
      <c r="B418" s="25"/>
      <c r="C418" s="16"/>
      <c r="D418" s="16"/>
      <c r="E418" s="16"/>
      <c r="F418" s="16"/>
    </row>
    <row r="419" spans="2:6" x14ac:dyDescent="0.3">
      <c r="B419" s="25"/>
      <c r="C419" s="16"/>
      <c r="D419" s="16"/>
      <c r="E419" s="16"/>
      <c r="F419" s="16"/>
    </row>
    <row r="420" spans="2:6" x14ac:dyDescent="0.3">
      <c r="B420" s="25"/>
      <c r="C420" s="16"/>
      <c r="D420" s="16"/>
      <c r="E420" s="16"/>
      <c r="F420" s="16"/>
    </row>
    <row r="421" spans="2:6" x14ac:dyDescent="0.3">
      <c r="B421" s="25"/>
      <c r="C421" s="16"/>
      <c r="D421" s="16"/>
      <c r="E421" s="16"/>
      <c r="F421" s="16"/>
    </row>
    <row r="422" spans="2:6" x14ac:dyDescent="0.3">
      <c r="B422" s="25"/>
      <c r="C422" s="16"/>
      <c r="D422" s="16"/>
      <c r="E422" s="16"/>
      <c r="F422" s="16"/>
    </row>
    <row r="423" spans="2:6" x14ac:dyDescent="0.3">
      <c r="B423" s="25"/>
      <c r="C423" s="16"/>
      <c r="D423" s="16"/>
      <c r="E423" s="16"/>
      <c r="F423" s="16"/>
    </row>
    <row r="424" spans="2:6" x14ac:dyDescent="0.3">
      <c r="B424" s="25"/>
      <c r="C424" s="16"/>
      <c r="D424" s="16"/>
      <c r="E424" s="16"/>
      <c r="F424" s="16"/>
    </row>
    <row r="425" spans="2:6" x14ac:dyDescent="0.3">
      <c r="B425" s="25"/>
      <c r="C425" s="16"/>
      <c r="D425" s="16"/>
      <c r="E425" s="16"/>
      <c r="F425" s="16"/>
    </row>
    <row r="426" spans="2:6" x14ac:dyDescent="0.3">
      <c r="B426" s="25"/>
      <c r="C426" s="16"/>
      <c r="D426" s="16"/>
      <c r="E426" s="16"/>
      <c r="F426" s="16"/>
    </row>
    <row r="427" spans="2:6" x14ac:dyDescent="0.3">
      <c r="B427" s="25"/>
      <c r="C427" s="16"/>
      <c r="D427" s="16"/>
      <c r="E427" s="16"/>
      <c r="F427" s="16"/>
    </row>
    <row r="428" spans="2:6" x14ac:dyDescent="0.3">
      <c r="B428" s="25"/>
      <c r="C428" s="16"/>
      <c r="D428" s="16"/>
      <c r="E428" s="16"/>
      <c r="F428" s="16"/>
    </row>
    <row r="429" spans="2:6" x14ac:dyDescent="0.3">
      <c r="B429" s="25"/>
      <c r="C429" s="16"/>
      <c r="D429" s="16"/>
      <c r="E429" s="16"/>
      <c r="F429" s="16"/>
    </row>
    <row r="430" spans="2:6" x14ac:dyDescent="0.3">
      <c r="B430" s="25"/>
      <c r="C430" s="16"/>
      <c r="D430" s="16"/>
      <c r="E430" s="16"/>
      <c r="F430" s="16"/>
    </row>
    <row r="431" spans="2:6" x14ac:dyDescent="0.3">
      <c r="B431" s="25"/>
      <c r="C431" s="16"/>
      <c r="D431" s="16"/>
      <c r="E431" s="16"/>
      <c r="F431" s="16"/>
    </row>
    <row r="432" spans="2:6" x14ac:dyDescent="0.3">
      <c r="B432" s="25"/>
      <c r="C432" s="16"/>
      <c r="D432" s="16"/>
      <c r="E432" s="16"/>
      <c r="F432" s="16"/>
    </row>
    <row r="433" spans="2:6" x14ac:dyDescent="0.3">
      <c r="B433" s="25"/>
      <c r="C433" s="16"/>
      <c r="D433" s="16"/>
      <c r="E433" s="16"/>
      <c r="F433" s="16"/>
    </row>
    <row r="434" spans="2:6" x14ac:dyDescent="0.3">
      <c r="B434" s="25"/>
      <c r="C434" s="16"/>
      <c r="D434" s="16"/>
      <c r="E434" s="16"/>
      <c r="F434" s="16"/>
    </row>
    <row r="435" spans="2:6" x14ac:dyDescent="0.3">
      <c r="B435" s="25"/>
      <c r="C435" s="16"/>
      <c r="D435" s="16"/>
      <c r="E435" s="16"/>
      <c r="F435" s="16"/>
    </row>
    <row r="436" spans="2:6" x14ac:dyDescent="0.3">
      <c r="B436" s="25"/>
      <c r="C436" s="16"/>
      <c r="D436" s="16"/>
      <c r="E436" s="16"/>
      <c r="F436" s="16"/>
    </row>
    <row r="437" spans="2:6" x14ac:dyDescent="0.3">
      <c r="B437" s="25"/>
      <c r="C437" s="16"/>
      <c r="D437" s="16"/>
      <c r="E437" s="16"/>
      <c r="F437" s="16"/>
    </row>
    <row r="438" spans="2:6" x14ac:dyDescent="0.3">
      <c r="B438" s="25"/>
      <c r="C438" s="16"/>
      <c r="D438" s="16"/>
      <c r="E438" s="16"/>
      <c r="F438" s="16"/>
    </row>
    <row r="439" spans="2:6" x14ac:dyDescent="0.3">
      <c r="B439" s="25"/>
      <c r="C439" s="16"/>
      <c r="D439" s="16"/>
      <c r="E439" s="16"/>
      <c r="F439" s="16"/>
    </row>
    <row r="440" spans="2:6" x14ac:dyDescent="0.3">
      <c r="B440" s="25"/>
      <c r="C440" s="16"/>
      <c r="D440" s="16"/>
      <c r="E440" s="16"/>
      <c r="F440" s="16"/>
    </row>
    <row r="441" spans="2:6" x14ac:dyDescent="0.3">
      <c r="B441" s="25"/>
      <c r="C441" s="16"/>
      <c r="D441" s="16"/>
      <c r="E441" s="16"/>
      <c r="F441" s="16"/>
    </row>
    <row r="442" spans="2:6" x14ac:dyDescent="0.3">
      <c r="B442" s="25"/>
      <c r="C442" s="16"/>
      <c r="D442" s="16"/>
      <c r="E442" s="16"/>
      <c r="F442" s="16"/>
    </row>
    <row r="443" spans="2:6" x14ac:dyDescent="0.3">
      <c r="B443" s="25"/>
      <c r="C443" s="16"/>
      <c r="D443" s="16"/>
      <c r="E443" s="16"/>
      <c r="F443" s="16"/>
    </row>
    <row r="444" spans="2:6" x14ac:dyDescent="0.3">
      <c r="B444" s="25"/>
      <c r="C444" s="16"/>
      <c r="D444" s="16"/>
      <c r="E444" s="16"/>
      <c r="F444" s="16"/>
    </row>
    <row r="445" spans="2:6" x14ac:dyDescent="0.3">
      <c r="B445" s="25"/>
      <c r="C445" s="16"/>
      <c r="D445" s="16"/>
      <c r="E445" s="16"/>
      <c r="F445" s="16"/>
    </row>
    <row r="446" spans="2:6" x14ac:dyDescent="0.3">
      <c r="B446" s="25"/>
      <c r="C446" s="16"/>
      <c r="D446" s="16"/>
      <c r="E446" s="16"/>
      <c r="F446" s="16"/>
    </row>
    <row r="447" spans="2:6" x14ac:dyDescent="0.3">
      <c r="B447" s="25"/>
      <c r="C447" s="16"/>
      <c r="D447" s="16"/>
      <c r="E447" s="16"/>
      <c r="F447" s="16"/>
    </row>
    <row r="448" spans="2:6" x14ac:dyDescent="0.3">
      <c r="B448" s="25"/>
      <c r="C448" s="16"/>
      <c r="D448" s="16"/>
      <c r="E448" s="16"/>
      <c r="F448" s="16"/>
    </row>
    <row r="449" spans="2:6" x14ac:dyDescent="0.3">
      <c r="B449" s="25"/>
      <c r="C449" s="16"/>
      <c r="D449" s="16"/>
      <c r="E449" s="16"/>
      <c r="F449" s="16"/>
    </row>
    <row r="450" spans="2:6" x14ac:dyDescent="0.3">
      <c r="B450" s="25"/>
      <c r="C450" s="16"/>
      <c r="D450" s="16"/>
      <c r="E450" s="16"/>
      <c r="F450" s="16"/>
    </row>
    <row r="451" spans="2:6" x14ac:dyDescent="0.3">
      <c r="B451" s="25"/>
      <c r="C451" s="16"/>
      <c r="D451" s="16"/>
      <c r="E451" s="16"/>
      <c r="F451" s="16"/>
    </row>
    <row r="452" spans="2:6" x14ac:dyDescent="0.3">
      <c r="B452" s="25"/>
      <c r="C452" s="16"/>
      <c r="D452" s="16"/>
      <c r="E452" s="16"/>
      <c r="F452" s="16"/>
    </row>
    <row r="453" spans="2:6" x14ac:dyDescent="0.3">
      <c r="B453" s="25"/>
      <c r="C453" s="16"/>
      <c r="D453" s="16"/>
      <c r="E453" s="16"/>
      <c r="F453" s="16"/>
    </row>
    <row r="454" spans="2:6" x14ac:dyDescent="0.3">
      <c r="B454" s="25"/>
      <c r="C454" s="16"/>
      <c r="D454" s="16"/>
      <c r="E454" s="16"/>
      <c r="F454" s="16"/>
    </row>
    <row r="455" spans="2:6" x14ac:dyDescent="0.3">
      <c r="B455" s="25"/>
      <c r="C455" s="16"/>
      <c r="D455" s="16"/>
      <c r="E455" s="16"/>
      <c r="F455" s="16"/>
    </row>
    <row r="456" spans="2:6" x14ac:dyDescent="0.3">
      <c r="B456" s="25"/>
      <c r="C456" s="16"/>
      <c r="D456" s="16"/>
      <c r="E456" s="16"/>
      <c r="F456" s="16"/>
    </row>
    <row r="457" spans="2:6" x14ac:dyDescent="0.3">
      <c r="B457" s="25"/>
      <c r="C457" s="16"/>
      <c r="D457" s="16"/>
      <c r="E457" s="16"/>
      <c r="F457" s="16"/>
    </row>
    <row r="458" spans="2:6" x14ac:dyDescent="0.3">
      <c r="B458" s="25"/>
      <c r="C458" s="16"/>
      <c r="D458" s="16"/>
      <c r="E458" s="16"/>
      <c r="F458" s="16"/>
    </row>
    <row r="459" spans="2:6" x14ac:dyDescent="0.3">
      <c r="B459" s="25"/>
      <c r="C459" s="16"/>
      <c r="D459" s="16"/>
      <c r="E459" s="16"/>
      <c r="F459" s="16"/>
    </row>
    <row r="460" spans="2:6" x14ac:dyDescent="0.3">
      <c r="B460" s="25"/>
      <c r="C460" s="16"/>
      <c r="D460" s="16"/>
      <c r="E460" s="16"/>
      <c r="F460" s="16"/>
    </row>
    <row r="461" spans="2:6" x14ac:dyDescent="0.3">
      <c r="B461" s="25"/>
      <c r="C461" s="16"/>
      <c r="D461" s="16"/>
      <c r="E461" s="16"/>
      <c r="F461" s="16"/>
    </row>
    <row r="462" spans="2:6" x14ac:dyDescent="0.3">
      <c r="B462" s="25"/>
      <c r="C462" s="16"/>
      <c r="D462" s="16"/>
      <c r="E462" s="16"/>
      <c r="F462" s="16"/>
    </row>
    <row r="463" spans="2:6" x14ac:dyDescent="0.3">
      <c r="B463" s="25"/>
      <c r="C463" s="16"/>
      <c r="D463" s="16"/>
      <c r="E463" s="16"/>
      <c r="F463" s="16"/>
    </row>
    <row r="464" spans="2:6" x14ac:dyDescent="0.3">
      <c r="B464" s="25"/>
      <c r="C464" s="16"/>
      <c r="D464" s="16"/>
      <c r="E464" s="16"/>
      <c r="F464" s="16"/>
    </row>
    <row r="465" spans="2:6" x14ac:dyDescent="0.3">
      <c r="B465" s="25"/>
      <c r="C465" s="16"/>
      <c r="D465" s="16"/>
      <c r="E465" s="16"/>
      <c r="F465" s="16"/>
    </row>
    <row r="466" spans="2:6" x14ac:dyDescent="0.3">
      <c r="B466" s="3"/>
      <c r="C466" s="3"/>
      <c r="D466" s="3"/>
      <c r="E466" s="3"/>
      <c r="F466" s="3"/>
    </row>
    <row r="467" spans="2:6" x14ac:dyDescent="0.3">
      <c r="B467" s="3"/>
      <c r="C467" s="3"/>
      <c r="D467" s="3"/>
      <c r="E467" s="3"/>
      <c r="F467" s="3"/>
    </row>
    <row r="468" spans="2:6" x14ac:dyDescent="0.3">
      <c r="B468" s="3"/>
      <c r="C468" s="3"/>
      <c r="D468" s="3"/>
      <c r="E468" s="3"/>
      <c r="F468" s="3"/>
    </row>
    <row r="469" spans="2:6" x14ac:dyDescent="0.3">
      <c r="B469" s="3"/>
      <c r="C469" s="3"/>
      <c r="D469" s="3"/>
      <c r="E469" s="3"/>
      <c r="F469" s="3"/>
    </row>
    <row r="470" spans="2:6" x14ac:dyDescent="0.3">
      <c r="B470" s="3"/>
      <c r="C470" s="3"/>
      <c r="D470" s="3"/>
      <c r="E470" s="3"/>
      <c r="F470" s="3"/>
    </row>
    <row r="471" spans="2:6" x14ac:dyDescent="0.3">
      <c r="B471" s="3"/>
      <c r="C471" s="3"/>
      <c r="D471" s="3"/>
      <c r="E471" s="3"/>
      <c r="F471" s="3"/>
    </row>
    <row r="472" spans="2:6" x14ac:dyDescent="0.3">
      <c r="B472" s="3"/>
      <c r="C472" s="3"/>
      <c r="D472" s="3"/>
      <c r="E472" s="3"/>
      <c r="F472" s="3"/>
    </row>
    <row r="473" spans="2:6" x14ac:dyDescent="0.3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70"/>
  <sheetViews>
    <sheetView zoomScale="90" zoomScaleNormal="90" workbookViewId="0">
      <selection activeCell="K11" sqref="K11"/>
    </sheetView>
  </sheetViews>
  <sheetFormatPr defaultRowHeight="14.4" x14ac:dyDescent="0.3"/>
  <cols>
    <col min="2" max="2" width="13.88671875" style="37" customWidth="1"/>
  </cols>
  <sheetData>
    <row r="2" spans="1:8" x14ac:dyDescent="0.3">
      <c r="C2" t="s">
        <v>34</v>
      </c>
      <c r="E2">
        <v>17.59</v>
      </c>
      <c r="F2" t="s">
        <v>32</v>
      </c>
      <c r="H2">
        <v>2</v>
      </c>
    </row>
    <row r="3" spans="1:8" x14ac:dyDescent="0.3">
      <c r="C3" t="s">
        <v>27</v>
      </c>
      <c r="E3">
        <v>520</v>
      </c>
    </row>
    <row r="4" spans="1:8" x14ac:dyDescent="0.3">
      <c r="A4" t="s">
        <v>23</v>
      </c>
      <c r="B4" s="37" t="s">
        <v>0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</v>
      </c>
    </row>
    <row r="5" spans="1:8" x14ac:dyDescent="0.3">
      <c r="A5">
        <v>152</v>
      </c>
      <c r="B5" s="37">
        <v>43617</v>
      </c>
    </row>
    <row r="6" spans="1:8" x14ac:dyDescent="0.3">
      <c r="A6">
        <f>A5+1</f>
        <v>153</v>
      </c>
      <c r="B6" s="37">
        <v>43618</v>
      </c>
      <c r="C6">
        <v>41.6</v>
      </c>
      <c r="D6">
        <v>27.4</v>
      </c>
      <c r="E6">
        <v>3.6111111111111112</v>
      </c>
      <c r="F6">
        <v>45</v>
      </c>
      <c r="G6">
        <v>17.2</v>
      </c>
      <c r="H6">
        <v>6</v>
      </c>
    </row>
    <row r="7" spans="1:8" x14ac:dyDescent="0.3">
      <c r="A7">
        <f t="shared" ref="A7:A70" si="0">A6+1</f>
        <v>154</v>
      </c>
      <c r="B7" s="37">
        <v>43619</v>
      </c>
      <c r="C7">
        <v>41.1</v>
      </c>
      <c r="D7">
        <v>25.3</v>
      </c>
      <c r="E7">
        <v>6.3888888888888893</v>
      </c>
      <c r="F7">
        <v>52.6</v>
      </c>
      <c r="G7">
        <v>20.3</v>
      </c>
      <c r="H7">
        <v>5</v>
      </c>
    </row>
    <row r="8" spans="1:8" x14ac:dyDescent="0.3">
      <c r="A8">
        <f t="shared" si="0"/>
        <v>155</v>
      </c>
      <c r="B8" s="37">
        <v>43620</v>
      </c>
      <c r="C8">
        <v>39.799999999999997</v>
      </c>
      <c r="D8">
        <v>23.5</v>
      </c>
      <c r="E8">
        <v>5.2777777777777777</v>
      </c>
      <c r="F8">
        <v>61.1</v>
      </c>
      <c r="G8">
        <v>25.1</v>
      </c>
      <c r="H8">
        <v>6</v>
      </c>
    </row>
    <row r="9" spans="1:8" x14ac:dyDescent="0.3">
      <c r="A9">
        <f t="shared" si="0"/>
        <v>156</v>
      </c>
      <c r="B9" s="37">
        <v>43621</v>
      </c>
      <c r="C9">
        <v>36.1</v>
      </c>
      <c r="D9">
        <v>22.3</v>
      </c>
      <c r="E9">
        <v>6.666666666666667</v>
      </c>
      <c r="F9">
        <v>57.1</v>
      </c>
      <c r="G9">
        <v>32.4</v>
      </c>
      <c r="H9">
        <v>7</v>
      </c>
    </row>
    <row r="10" spans="1:8" x14ac:dyDescent="0.3">
      <c r="A10">
        <f t="shared" si="0"/>
        <v>157</v>
      </c>
      <c r="B10" s="37">
        <v>43622</v>
      </c>
      <c r="C10">
        <v>40.799999999999997</v>
      </c>
      <c r="D10">
        <v>26.5</v>
      </c>
      <c r="E10">
        <v>4.7222222222222223</v>
      </c>
      <c r="F10">
        <v>40.200000000000003</v>
      </c>
      <c r="G10">
        <v>18.7</v>
      </c>
      <c r="H10">
        <v>5</v>
      </c>
    </row>
    <row r="11" spans="1:8" x14ac:dyDescent="0.3">
      <c r="A11">
        <f t="shared" si="0"/>
        <v>158</v>
      </c>
      <c r="B11" s="37">
        <v>43623</v>
      </c>
      <c r="C11">
        <v>41.1</v>
      </c>
      <c r="D11">
        <v>26.7</v>
      </c>
      <c r="E11">
        <v>4.7222222222222223</v>
      </c>
      <c r="F11">
        <v>40.299999999999997</v>
      </c>
      <c r="G11">
        <v>17.399999999999999</v>
      </c>
      <c r="H11">
        <v>7</v>
      </c>
    </row>
    <row r="12" spans="1:8" x14ac:dyDescent="0.3">
      <c r="A12">
        <f t="shared" si="0"/>
        <v>159</v>
      </c>
      <c r="B12" s="37">
        <v>43624</v>
      </c>
      <c r="C12">
        <v>35.299999999999997</v>
      </c>
      <c r="D12">
        <v>23.3</v>
      </c>
      <c r="E12">
        <v>4.7222222222222223</v>
      </c>
      <c r="F12">
        <v>53.1</v>
      </c>
      <c r="G12">
        <v>38.4</v>
      </c>
      <c r="H12">
        <v>7</v>
      </c>
    </row>
    <row r="13" spans="1:8" x14ac:dyDescent="0.3">
      <c r="A13">
        <f t="shared" si="0"/>
        <v>160</v>
      </c>
      <c r="B13" s="37">
        <v>43625</v>
      </c>
      <c r="C13">
        <v>37.200000000000003</v>
      </c>
      <c r="D13">
        <v>23.2</v>
      </c>
      <c r="E13">
        <v>4.166666666666667</v>
      </c>
      <c r="F13">
        <v>53.1</v>
      </c>
      <c r="G13">
        <v>32.700000000000003</v>
      </c>
      <c r="H13">
        <v>7</v>
      </c>
    </row>
    <row r="14" spans="1:8" x14ac:dyDescent="0.3">
      <c r="A14">
        <f t="shared" si="0"/>
        <v>161</v>
      </c>
      <c r="B14" s="37">
        <v>43626</v>
      </c>
      <c r="C14">
        <v>38.5</v>
      </c>
      <c r="D14">
        <v>22.3</v>
      </c>
      <c r="E14">
        <v>5.5555555555555554</v>
      </c>
      <c r="F14">
        <v>60.2</v>
      </c>
      <c r="G14">
        <v>27.6</v>
      </c>
      <c r="H14">
        <v>6</v>
      </c>
    </row>
    <row r="15" spans="1:8" x14ac:dyDescent="0.3">
      <c r="A15">
        <f t="shared" si="0"/>
        <v>162</v>
      </c>
      <c r="B15" s="37">
        <v>43627</v>
      </c>
      <c r="C15">
        <v>35.799999999999997</v>
      </c>
      <c r="D15">
        <v>20.2</v>
      </c>
      <c r="E15">
        <v>7.2222222222222223</v>
      </c>
      <c r="F15">
        <v>61</v>
      </c>
      <c r="G15">
        <v>31.4</v>
      </c>
      <c r="H15">
        <v>5</v>
      </c>
    </row>
    <row r="16" spans="1:8" x14ac:dyDescent="0.3">
      <c r="A16">
        <f t="shared" si="0"/>
        <v>163</v>
      </c>
      <c r="B16" s="37">
        <v>43628</v>
      </c>
      <c r="C16">
        <v>37.6</v>
      </c>
      <c r="D16">
        <v>21.4</v>
      </c>
      <c r="E16">
        <v>7.5</v>
      </c>
      <c r="F16">
        <v>62.1</v>
      </c>
      <c r="G16">
        <v>34.1</v>
      </c>
      <c r="H16">
        <v>4</v>
      </c>
    </row>
    <row r="17" spans="1:8" x14ac:dyDescent="0.3">
      <c r="A17">
        <f t="shared" si="0"/>
        <v>164</v>
      </c>
      <c r="B17" s="37">
        <v>43629</v>
      </c>
      <c r="C17">
        <v>36.4</v>
      </c>
      <c r="D17">
        <v>21.4</v>
      </c>
      <c r="E17">
        <v>6.9444444444444446</v>
      </c>
      <c r="F17">
        <v>60.2</v>
      </c>
      <c r="G17">
        <v>32.1</v>
      </c>
      <c r="H17">
        <v>3</v>
      </c>
    </row>
    <row r="18" spans="1:8" x14ac:dyDescent="0.3">
      <c r="A18">
        <f t="shared" si="0"/>
        <v>165</v>
      </c>
      <c r="B18" s="37">
        <v>43630</v>
      </c>
      <c r="C18">
        <v>37.9</v>
      </c>
      <c r="D18">
        <v>23.6</v>
      </c>
      <c r="E18">
        <v>6.9444444444444446</v>
      </c>
      <c r="F18">
        <v>59.1</v>
      </c>
      <c r="G18">
        <v>30.2</v>
      </c>
      <c r="H18">
        <v>4</v>
      </c>
    </row>
    <row r="19" spans="1:8" x14ac:dyDescent="0.3">
      <c r="A19">
        <f t="shared" si="0"/>
        <v>166</v>
      </c>
      <c r="B19" s="37">
        <v>43631</v>
      </c>
      <c r="C19">
        <v>37.9</v>
      </c>
      <c r="D19">
        <v>23.6</v>
      </c>
      <c r="E19">
        <v>7.2222222222222223</v>
      </c>
      <c r="F19">
        <v>57</v>
      </c>
      <c r="G19">
        <v>29.6</v>
      </c>
      <c r="H19">
        <v>6</v>
      </c>
    </row>
    <row r="20" spans="1:8" x14ac:dyDescent="0.3">
      <c r="A20">
        <f t="shared" si="0"/>
        <v>167</v>
      </c>
      <c r="B20" s="37">
        <v>43632</v>
      </c>
      <c r="C20">
        <v>35.299999999999997</v>
      </c>
      <c r="D20">
        <v>23.3</v>
      </c>
      <c r="E20">
        <v>4.7222222222222223</v>
      </c>
      <c r="F20">
        <v>53.1</v>
      </c>
      <c r="G20">
        <v>38.4</v>
      </c>
      <c r="H20">
        <v>7</v>
      </c>
    </row>
    <row r="21" spans="1:8" x14ac:dyDescent="0.3">
      <c r="A21">
        <f t="shared" si="0"/>
        <v>168</v>
      </c>
      <c r="B21" s="37">
        <v>43633</v>
      </c>
      <c r="C21">
        <v>37.200000000000003</v>
      </c>
      <c r="D21">
        <v>23.2</v>
      </c>
      <c r="E21">
        <v>4.166666666666667</v>
      </c>
      <c r="F21">
        <v>53.1</v>
      </c>
      <c r="G21">
        <v>32.700000000000003</v>
      </c>
      <c r="H21">
        <v>7</v>
      </c>
    </row>
    <row r="22" spans="1:8" x14ac:dyDescent="0.3">
      <c r="A22">
        <f t="shared" si="0"/>
        <v>169</v>
      </c>
      <c r="B22" s="37">
        <v>43634</v>
      </c>
      <c r="C22">
        <v>37.1</v>
      </c>
      <c r="D22">
        <v>25</v>
      </c>
      <c r="E22">
        <v>5.8333333333333339</v>
      </c>
      <c r="F22">
        <v>56.7</v>
      </c>
      <c r="G22">
        <v>27</v>
      </c>
      <c r="H22">
        <v>7</v>
      </c>
    </row>
    <row r="23" spans="1:8" x14ac:dyDescent="0.3">
      <c r="A23">
        <f t="shared" si="0"/>
        <v>170</v>
      </c>
      <c r="B23" s="37">
        <v>43635</v>
      </c>
      <c r="C23">
        <v>36.799999999999997</v>
      </c>
      <c r="D23">
        <v>23.3</v>
      </c>
      <c r="E23">
        <v>6.1111111111111116</v>
      </c>
      <c r="F23">
        <v>67.900000000000006</v>
      </c>
      <c r="G23">
        <v>33.799999999999997</v>
      </c>
      <c r="H23">
        <v>6</v>
      </c>
    </row>
    <row r="24" spans="1:8" x14ac:dyDescent="0.3">
      <c r="A24">
        <f t="shared" si="0"/>
        <v>171</v>
      </c>
      <c r="B24" s="37">
        <v>43636</v>
      </c>
      <c r="C24">
        <v>35.5</v>
      </c>
      <c r="D24">
        <v>25.7</v>
      </c>
      <c r="E24">
        <v>1.1111111111111112</v>
      </c>
      <c r="F24">
        <v>62.1</v>
      </c>
      <c r="G24">
        <v>41.2</v>
      </c>
      <c r="H24">
        <v>7</v>
      </c>
    </row>
    <row r="25" spans="1:8" x14ac:dyDescent="0.3">
      <c r="A25">
        <f t="shared" si="0"/>
        <v>172</v>
      </c>
      <c r="B25" s="37">
        <v>43637</v>
      </c>
      <c r="C25">
        <v>33.1</v>
      </c>
      <c r="D25">
        <v>22.8</v>
      </c>
      <c r="E25">
        <v>1.3888888888888888</v>
      </c>
      <c r="F25">
        <v>76.3</v>
      </c>
      <c r="G25">
        <v>49.2</v>
      </c>
      <c r="H25">
        <v>8</v>
      </c>
    </row>
    <row r="26" spans="1:8" x14ac:dyDescent="0.3">
      <c r="A26">
        <f t="shared" si="0"/>
        <v>173</v>
      </c>
      <c r="B26" s="37">
        <v>43638</v>
      </c>
      <c r="C26">
        <v>32.5</v>
      </c>
      <c r="D26">
        <v>22.2</v>
      </c>
      <c r="E26">
        <v>9.4444444444444446</v>
      </c>
      <c r="F26">
        <v>81</v>
      </c>
      <c r="G26">
        <v>57</v>
      </c>
      <c r="H26">
        <v>5</v>
      </c>
    </row>
    <row r="27" spans="1:8" x14ac:dyDescent="0.3">
      <c r="A27">
        <f t="shared" si="0"/>
        <v>174</v>
      </c>
      <c r="B27" s="37">
        <v>43639</v>
      </c>
      <c r="C27">
        <v>27.5</v>
      </c>
      <c r="D27">
        <v>20.399999999999999</v>
      </c>
      <c r="E27">
        <v>6.666666666666667</v>
      </c>
      <c r="F27">
        <v>88.6</v>
      </c>
      <c r="G27">
        <v>74.400000000000006</v>
      </c>
      <c r="H27">
        <v>8</v>
      </c>
    </row>
    <row r="28" spans="1:8" x14ac:dyDescent="0.3">
      <c r="A28">
        <f t="shared" si="0"/>
        <v>175</v>
      </c>
      <c r="B28" s="37">
        <v>43640</v>
      </c>
      <c r="C28">
        <v>38.5</v>
      </c>
      <c r="D28">
        <v>22.3</v>
      </c>
      <c r="E28">
        <v>5.5555555555555554</v>
      </c>
      <c r="F28">
        <v>60.2</v>
      </c>
      <c r="G28">
        <v>27.6</v>
      </c>
      <c r="H28">
        <v>6</v>
      </c>
    </row>
    <row r="29" spans="1:8" x14ac:dyDescent="0.3">
      <c r="A29">
        <f t="shared" si="0"/>
        <v>176</v>
      </c>
      <c r="B29" s="37">
        <v>43641</v>
      </c>
      <c r="C29">
        <v>35.799999999999997</v>
      </c>
      <c r="D29">
        <v>20.2</v>
      </c>
      <c r="E29">
        <v>7.2222222222222223</v>
      </c>
      <c r="F29">
        <v>61</v>
      </c>
      <c r="G29">
        <v>31.4</v>
      </c>
      <c r="H29">
        <v>5</v>
      </c>
    </row>
    <row r="30" spans="1:8" x14ac:dyDescent="0.3">
      <c r="A30">
        <f t="shared" si="0"/>
        <v>177</v>
      </c>
      <c r="B30" s="37">
        <v>43642</v>
      </c>
      <c r="C30">
        <v>38.4</v>
      </c>
      <c r="D30">
        <v>25.9</v>
      </c>
      <c r="E30">
        <v>3.8888888888888893</v>
      </c>
      <c r="F30">
        <v>50.9</v>
      </c>
      <c r="G30">
        <v>21.8</v>
      </c>
      <c r="H30">
        <v>6</v>
      </c>
    </row>
    <row r="31" spans="1:8" x14ac:dyDescent="0.3">
      <c r="A31">
        <f t="shared" si="0"/>
        <v>178</v>
      </c>
      <c r="B31" s="37">
        <v>43643</v>
      </c>
      <c r="C31">
        <v>40.5</v>
      </c>
      <c r="D31">
        <v>25.9</v>
      </c>
      <c r="E31">
        <v>5</v>
      </c>
      <c r="F31">
        <v>44.6</v>
      </c>
      <c r="G31">
        <v>19.600000000000001</v>
      </c>
      <c r="H31">
        <v>5</v>
      </c>
    </row>
    <row r="32" spans="1:8" x14ac:dyDescent="0.3">
      <c r="A32">
        <f t="shared" si="0"/>
        <v>179</v>
      </c>
      <c r="B32" s="37">
        <v>43644</v>
      </c>
      <c r="C32">
        <v>41.6</v>
      </c>
      <c r="D32">
        <v>27.4</v>
      </c>
      <c r="E32">
        <v>3.3333333333333335</v>
      </c>
      <c r="F32">
        <v>43</v>
      </c>
      <c r="G32">
        <v>18.2</v>
      </c>
      <c r="H32">
        <v>4</v>
      </c>
    </row>
    <row r="33" spans="1:8" x14ac:dyDescent="0.3">
      <c r="A33">
        <f t="shared" si="0"/>
        <v>180</v>
      </c>
      <c r="B33" s="37">
        <v>43645</v>
      </c>
      <c r="C33">
        <v>42.5</v>
      </c>
      <c r="D33">
        <v>26.5</v>
      </c>
      <c r="E33">
        <v>4.7222222222222223</v>
      </c>
      <c r="F33">
        <v>42.7</v>
      </c>
      <c r="G33">
        <v>18.3</v>
      </c>
      <c r="H33">
        <v>6</v>
      </c>
    </row>
    <row r="34" spans="1:8" x14ac:dyDescent="0.3">
      <c r="A34">
        <f t="shared" si="0"/>
        <v>181</v>
      </c>
      <c r="B34" s="37">
        <v>43646</v>
      </c>
      <c r="C34">
        <v>33.700000000000003</v>
      </c>
      <c r="D34">
        <v>22.6</v>
      </c>
      <c r="E34">
        <v>8.3333333333333339</v>
      </c>
      <c r="F34">
        <v>77</v>
      </c>
      <c r="G34">
        <v>50.7</v>
      </c>
      <c r="H34">
        <v>4</v>
      </c>
    </row>
    <row r="35" spans="1:8" x14ac:dyDescent="0.3">
      <c r="A35">
        <f t="shared" si="0"/>
        <v>182</v>
      </c>
      <c r="B35" s="37">
        <v>43647</v>
      </c>
      <c r="C35">
        <v>33.299999999999997</v>
      </c>
      <c r="D35">
        <v>22.2</v>
      </c>
      <c r="E35">
        <v>8.6111111111111107</v>
      </c>
      <c r="F35">
        <v>76.8</v>
      </c>
      <c r="G35">
        <v>51.1</v>
      </c>
      <c r="H35">
        <v>6</v>
      </c>
    </row>
    <row r="36" spans="1:8" x14ac:dyDescent="0.3">
      <c r="A36">
        <f t="shared" si="0"/>
        <v>183</v>
      </c>
      <c r="B36" s="37">
        <v>43648</v>
      </c>
      <c r="C36">
        <v>41.6</v>
      </c>
      <c r="D36">
        <v>27.4</v>
      </c>
      <c r="E36">
        <v>3.3333333333333335</v>
      </c>
      <c r="F36">
        <v>43</v>
      </c>
      <c r="G36">
        <v>18.2</v>
      </c>
      <c r="H36">
        <v>4</v>
      </c>
    </row>
    <row r="37" spans="1:8" x14ac:dyDescent="0.3">
      <c r="A37">
        <f t="shared" si="0"/>
        <v>184</v>
      </c>
      <c r="B37" s="37">
        <v>43649</v>
      </c>
      <c r="C37">
        <v>42.5</v>
      </c>
      <c r="D37">
        <v>26.5</v>
      </c>
      <c r="E37">
        <v>4.7222222222222223</v>
      </c>
      <c r="F37">
        <v>42.7</v>
      </c>
      <c r="G37">
        <v>18.3</v>
      </c>
      <c r="H37">
        <v>6</v>
      </c>
    </row>
    <row r="38" spans="1:8" x14ac:dyDescent="0.3">
      <c r="A38">
        <f t="shared" si="0"/>
        <v>185</v>
      </c>
      <c r="B38" s="37">
        <v>43650</v>
      </c>
      <c r="C38">
        <v>33.700000000000003</v>
      </c>
      <c r="D38">
        <v>22.6</v>
      </c>
      <c r="E38">
        <v>8.3333333333333339</v>
      </c>
      <c r="F38">
        <v>77</v>
      </c>
      <c r="G38">
        <v>50.7</v>
      </c>
      <c r="H38">
        <v>4</v>
      </c>
    </row>
    <row r="39" spans="1:8" x14ac:dyDescent="0.3">
      <c r="A39">
        <f t="shared" si="0"/>
        <v>186</v>
      </c>
      <c r="B39" s="37">
        <v>43651</v>
      </c>
      <c r="C39">
        <v>33.299999999999997</v>
      </c>
      <c r="D39">
        <v>22.2</v>
      </c>
      <c r="E39">
        <v>8.6111111111111107</v>
      </c>
      <c r="F39">
        <v>76.8</v>
      </c>
      <c r="G39">
        <v>51.1</v>
      </c>
      <c r="H39">
        <v>6</v>
      </c>
    </row>
    <row r="40" spans="1:8" x14ac:dyDescent="0.3">
      <c r="A40">
        <f t="shared" si="0"/>
        <v>187</v>
      </c>
      <c r="B40" s="37">
        <v>43652</v>
      </c>
      <c r="C40">
        <v>31.5</v>
      </c>
      <c r="D40">
        <v>21.7</v>
      </c>
      <c r="E40">
        <v>7.7777777777777786</v>
      </c>
      <c r="F40">
        <v>82.8</v>
      </c>
      <c r="G40">
        <v>60.6</v>
      </c>
      <c r="H40">
        <v>7</v>
      </c>
    </row>
    <row r="41" spans="1:8" x14ac:dyDescent="0.3">
      <c r="A41">
        <f t="shared" si="0"/>
        <v>188</v>
      </c>
      <c r="B41" s="37">
        <v>43653</v>
      </c>
      <c r="C41">
        <v>34.5</v>
      </c>
      <c r="D41">
        <v>22.8</v>
      </c>
      <c r="E41">
        <v>7.7777777777777786</v>
      </c>
      <c r="F41">
        <v>79.599999999999994</v>
      </c>
      <c r="G41">
        <v>47.3</v>
      </c>
      <c r="H41">
        <v>8</v>
      </c>
    </row>
    <row r="42" spans="1:8" x14ac:dyDescent="0.3">
      <c r="A42">
        <f t="shared" si="0"/>
        <v>189</v>
      </c>
      <c r="B42" s="37">
        <v>43654</v>
      </c>
      <c r="C42">
        <v>29.5</v>
      </c>
      <c r="D42">
        <v>20.9</v>
      </c>
      <c r="E42">
        <v>7.5</v>
      </c>
      <c r="F42">
        <v>85.6</v>
      </c>
      <c r="G42">
        <v>67.599999999999994</v>
      </c>
      <c r="H42">
        <v>7</v>
      </c>
    </row>
    <row r="43" spans="1:8" x14ac:dyDescent="0.3">
      <c r="A43">
        <f t="shared" si="0"/>
        <v>190</v>
      </c>
      <c r="B43" s="37">
        <v>43655</v>
      </c>
      <c r="C43">
        <v>27.7</v>
      </c>
      <c r="D43">
        <v>20.100000000000001</v>
      </c>
      <c r="E43">
        <v>8.6111111111111107</v>
      </c>
      <c r="F43">
        <v>86.7</v>
      </c>
      <c r="G43">
        <v>77.8</v>
      </c>
      <c r="H43">
        <v>8</v>
      </c>
    </row>
    <row r="44" spans="1:8" x14ac:dyDescent="0.3">
      <c r="A44">
        <f t="shared" si="0"/>
        <v>191</v>
      </c>
      <c r="B44" s="37">
        <v>43656</v>
      </c>
      <c r="C44">
        <v>33</v>
      </c>
      <c r="D44">
        <v>22.8</v>
      </c>
      <c r="E44">
        <v>5.5555555555555554</v>
      </c>
      <c r="F44">
        <v>80.5</v>
      </c>
      <c r="G44">
        <v>53.5</v>
      </c>
      <c r="H44">
        <v>8</v>
      </c>
    </row>
    <row r="45" spans="1:8" x14ac:dyDescent="0.3">
      <c r="A45">
        <f t="shared" si="0"/>
        <v>192</v>
      </c>
      <c r="B45" s="37">
        <v>43657</v>
      </c>
      <c r="C45">
        <v>32.9</v>
      </c>
      <c r="D45">
        <v>22.9</v>
      </c>
      <c r="E45">
        <v>6.1111111111111116</v>
      </c>
      <c r="F45">
        <v>79</v>
      </c>
      <c r="G45">
        <v>52.6</v>
      </c>
      <c r="H45">
        <v>7</v>
      </c>
    </row>
    <row r="46" spans="1:8" x14ac:dyDescent="0.3">
      <c r="A46">
        <f t="shared" si="0"/>
        <v>193</v>
      </c>
      <c r="B46" s="37">
        <v>43658</v>
      </c>
      <c r="C46">
        <v>33</v>
      </c>
      <c r="D46">
        <v>22.8</v>
      </c>
      <c r="E46">
        <v>5.5555555555555554</v>
      </c>
      <c r="F46">
        <v>80.5</v>
      </c>
      <c r="G46">
        <v>53.5</v>
      </c>
      <c r="H46">
        <v>8</v>
      </c>
    </row>
    <row r="47" spans="1:8" x14ac:dyDescent="0.3">
      <c r="A47">
        <f t="shared" si="0"/>
        <v>194</v>
      </c>
      <c r="B47" s="37">
        <v>43659</v>
      </c>
      <c r="C47">
        <v>32.9</v>
      </c>
      <c r="D47">
        <v>22.9</v>
      </c>
      <c r="E47">
        <v>6.1111111111111116</v>
      </c>
      <c r="F47">
        <v>79</v>
      </c>
      <c r="G47">
        <v>52.6</v>
      </c>
      <c r="H47">
        <v>7</v>
      </c>
    </row>
    <row r="48" spans="1:8" x14ac:dyDescent="0.3">
      <c r="A48">
        <f t="shared" si="0"/>
        <v>195</v>
      </c>
      <c r="B48" s="37">
        <v>43660</v>
      </c>
      <c r="C48">
        <v>33.1</v>
      </c>
      <c r="D48">
        <v>22.5</v>
      </c>
      <c r="E48">
        <v>5.5555555555555554</v>
      </c>
      <c r="F48">
        <v>82.4</v>
      </c>
      <c r="G48">
        <v>56.5</v>
      </c>
      <c r="H48">
        <v>7</v>
      </c>
    </row>
    <row r="49" spans="1:8" x14ac:dyDescent="0.3">
      <c r="A49">
        <f t="shared" si="0"/>
        <v>196</v>
      </c>
      <c r="B49" s="37">
        <v>43661</v>
      </c>
      <c r="C49">
        <v>33.1</v>
      </c>
      <c r="D49">
        <v>22.3</v>
      </c>
      <c r="E49">
        <v>6.666666666666667</v>
      </c>
      <c r="F49">
        <v>78.7</v>
      </c>
      <c r="G49">
        <v>53.5</v>
      </c>
      <c r="H49">
        <v>8</v>
      </c>
    </row>
    <row r="50" spans="1:8" x14ac:dyDescent="0.3">
      <c r="A50">
        <f t="shared" si="0"/>
        <v>197</v>
      </c>
      <c r="B50" s="37">
        <v>43662</v>
      </c>
      <c r="C50">
        <v>34.200000000000003</v>
      </c>
      <c r="D50">
        <v>23.1</v>
      </c>
      <c r="E50">
        <v>5</v>
      </c>
      <c r="F50">
        <v>76.7</v>
      </c>
      <c r="G50">
        <v>50.4</v>
      </c>
      <c r="H50">
        <v>7</v>
      </c>
    </row>
    <row r="51" spans="1:8" x14ac:dyDescent="0.3">
      <c r="A51">
        <f t="shared" si="0"/>
        <v>198</v>
      </c>
      <c r="B51" s="37">
        <v>43663</v>
      </c>
      <c r="C51">
        <v>35</v>
      </c>
      <c r="D51">
        <v>23.5</v>
      </c>
      <c r="E51">
        <v>4.4444444444444446</v>
      </c>
      <c r="F51">
        <v>78.7</v>
      </c>
      <c r="G51">
        <v>48.5</v>
      </c>
      <c r="H51">
        <v>8</v>
      </c>
    </row>
    <row r="52" spans="1:8" x14ac:dyDescent="0.3">
      <c r="A52">
        <f t="shared" si="0"/>
        <v>199</v>
      </c>
      <c r="B52" s="37">
        <v>43664</v>
      </c>
      <c r="C52">
        <v>31.7</v>
      </c>
      <c r="D52">
        <v>22.3</v>
      </c>
      <c r="E52">
        <v>3.6111111111111112</v>
      </c>
      <c r="F52">
        <v>87.2</v>
      </c>
      <c r="G52">
        <v>64.400000000000006</v>
      </c>
      <c r="H52">
        <v>8</v>
      </c>
    </row>
    <row r="53" spans="1:8" x14ac:dyDescent="0.3">
      <c r="A53">
        <f t="shared" si="0"/>
        <v>200</v>
      </c>
      <c r="B53" s="37">
        <v>43665</v>
      </c>
      <c r="C53">
        <v>31</v>
      </c>
      <c r="D53">
        <v>23</v>
      </c>
      <c r="E53">
        <v>3.3333333333333335</v>
      </c>
      <c r="F53">
        <v>86.2</v>
      </c>
      <c r="G53">
        <v>70.900000000000006</v>
      </c>
      <c r="H53">
        <v>8</v>
      </c>
    </row>
    <row r="54" spans="1:8" x14ac:dyDescent="0.3">
      <c r="A54">
        <f t="shared" si="0"/>
        <v>201</v>
      </c>
      <c r="B54" s="37">
        <v>43666</v>
      </c>
      <c r="C54">
        <v>31.5</v>
      </c>
      <c r="D54">
        <v>21.7</v>
      </c>
      <c r="E54">
        <v>7.7777777777777786</v>
      </c>
      <c r="F54">
        <v>82.8</v>
      </c>
      <c r="G54">
        <v>60.6</v>
      </c>
      <c r="H54">
        <v>7</v>
      </c>
    </row>
    <row r="55" spans="1:8" x14ac:dyDescent="0.3">
      <c r="A55">
        <f t="shared" si="0"/>
        <v>202</v>
      </c>
      <c r="B55" s="37">
        <v>43667</v>
      </c>
      <c r="C55">
        <v>34.5</v>
      </c>
      <c r="D55">
        <v>22.8</v>
      </c>
      <c r="E55">
        <v>7.7777777777777786</v>
      </c>
      <c r="F55">
        <v>79.599999999999994</v>
      </c>
      <c r="G55">
        <v>47.3</v>
      </c>
      <c r="H55">
        <v>8</v>
      </c>
    </row>
    <row r="56" spans="1:8" x14ac:dyDescent="0.3">
      <c r="A56">
        <f t="shared" si="0"/>
        <v>203</v>
      </c>
      <c r="B56" s="37">
        <v>43668</v>
      </c>
      <c r="C56">
        <v>33.5</v>
      </c>
      <c r="D56">
        <v>22.5</v>
      </c>
      <c r="E56">
        <v>2.7777777777777777</v>
      </c>
      <c r="F56">
        <v>91.2</v>
      </c>
      <c r="G56">
        <v>58.8</v>
      </c>
      <c r="H56">
        <v>7</v>
      </c>
    </row>
    <row r="57" spans="1:8" x14ac:dyDescent="0.3">
      <c r="A57">
        <f t="shared" si="0"/>
        <v>204</v>
      </c>
      <c r="B57" s="37">
        <v>43669</v>
      </c>
      <c r="C57">
        <v>32.700000000000003</v>
      </c>
      <c r="D57">
        <v>22.9</v>
      </c>
      <c r="E57">
        <v>3.0555555555555558</v>
      </c>
      <c r="F57">
        <v>89.9</v>
      </c>
      <c r="G57">
        <v>60.7</v>
      </c>
      <c r="H57">
        <v>7</v>
      </c>
    </row>
    <row r="58" spans="1:8" x14ac:dyDescent="0.3">
      <c r="A58">
        <f t="shared" si="0"/>
        <v>205</v>
      </c>
      <c r="B58" s="37">
        <v>43670</v>
      </c>
      <c r="C58">
        <v>27.3</v>
      </c>
      <c r="D58">
        <v>21</v>
      </c>
      <c r="E58">
        <v>7.5</v>
      </c>
      <c r="F58">
        <v>90</v>
      </c>
      <c r="G58">
        <v>84.7</v>
      </c>
      <c r="H58">
        <v>8</v>
      </c>
    </row>
    <row r="59" spans="1:8" x14ac:dyDescent="0.3">
      <c r="A59">
        <f t="shared" si="0"/>
        <v>206</v>
      </c>
      <c r="B59" s="37">
        <v>43671</v>
      </c>
      <c r="C59">
        <v>24.4</v>
      </c>
      <c r="D59">
        <v>20.399999999999999</v>
      </c>
      <c r="E59">
        <v>9.1666666666666679</v>
      </c>
      <c r="F59">
        <v>90.4</v>
      </c>
      <c r="G59">
        <v>85.5</v>
      </c>
      <c r="H59">
        <v>8</v>
      </c>
    </row>
    <row r="60" spans="1:8" x14ac:dyDescent="0.3">
      <c r="A60">
        <f t="shared" si="0"/>
        <v>207</v>
      </c>
      <c r="B60" s="37">
        <v>43672</v>
      </c>
      <c r="C60">
        <v>28.6</v>
      </c>
      <c r="D60">
        <v>21</v>
      </c>
      <c r="E60">
        <v>7.7777777777777786</v>
      </c>
      <c r="F60">
        <v>88.3</v>
      </c>
      <c r="G60">
        <v>65.5</v>
      </c>
      <c r="H60">
        <v>8</v>
      </c>
    </row>
    <row r="61" spans="1:8" x14ac:dyDescent="0.3">
      <c r="A61">
        <f t="shared" si="0"/>
        <v>208</v>
      </c>
      <c r="B61" s="37">
        <v>43673</v>
      </c>
      <c r="C61">
        <v>30.8</v>
      </c>
      <c r="D61">
        <v>21.2</v>
      </c>
      <c r="E61">
        <v>7.7777777777777786</v>
      </c>
      <c r="F61">
        <v>84</v>
      </c>
      <c r="G61">
        <v>64.8</v>
      </c>
      <c r="H61">
        <v>7</v>
      </c>
    </row>
    <row r="62" spans="1:8" x14ac:dyDescent="0.3">
      <c r="A62">
        <f t="shared" si="0"/>
        <v>209</v>
      </c>
      <c r="B62" s="37">
        <v>43674</v>
      </c>
      <c r="C62">
        <v>27.3</v>
      </c>
      <c r="D62">
        <v>21</v>
      </c>
      <c r="E62">
        <v>7.5</v>
      </c>
      <c r="F62">
        <v>90</v>
      </c>
      <c r="G62">
        <v>84.7</v>
      </c>
      <c r="H62">
        <v>8</v>
      </c>
    </row>
    <row r="63" spans="1:8" x14ac:dyDescent="0.3">
      <c r="A63">
        <f t="shared" si="0"/>
        <v>210</v>
      </c>
      <c r="B63" s="37">
        <v>43675</v>
      </c>
      <c r="C63">
        <v>24.4</v>
      </c>
      <c r="D63">
        <v>20.399999999999999</v>
      </c>
      <c r="E63">
        <v>9.1666666666666679</v>
      </c>
      <c r="F63">
        <v>90.4</v>
      </c>
      <c r="G63">
        <v>85.5</v>
      </c>
      <c r="H63">
        <v>8</v>
      </c>
    </row>
    <row r="64" spans="1:8" x14ac:dyDescent="0.3">
      <c r="A64">
        <f t="shared" si="0"/>
        <v>211</v>
      </c>
      <c r="B64" s="37">
        <v>43676</v>
      </c>
      <c r="C64">
        <v>27.3</v>
      </c>
      <c r="D64">
        <v>20.8</v>
      </c>
      <c r="E64">
        <v>7.2222222222222223</v>
      </c>
      <c r="F64">
        <v>90</v>
      </c>
      <c r="G64">
        <v>83.4</v>
      </c>
      <c r="H64">
        <v>8</v>
      </c>
    </row>
    <row r="65" spans="1:8" x14ac:dyDescent="0.3">
      <c r="A65">
        <f t="shared" si="0"/>
        <v>212</v>
      </c>
      <c r="B65" s="37">
        <v>43677</v>
      </c>
      <c r="C65">
        <v>26.8</v>
      </c>
      <c r="D65">
        <v>20.6</v>
      </c>
      <c r="E65">
        <v>8.0555555555555554</v>
      </c>
      <c r="F65">
        <v>89.2</v>
      </c>
      <c r="G65">
        <v>77.599999999999994</v>
      </c>
      <c r="H65">
        <v>8</v>
      </c>
    </row>
    <row r="66" spans="1:8" x14ac:dyDescent="0.3">
      <c r="A66">
        <f t="shared" si="0"/>
        <v>213</v>
      </c>
      <c r="B66" s="37">
        <v>43678</v>
      </c>
      <c r="C66">
        <v>30.1</v>
      </c>
      <c r="D66">
        <v>21.6</v>
      </c>
      <c r="E66">
        <v>8.6111111111111107</v>
      </c>
      <c r="F66">
        <v>85.5</v>
      </c>
      <c r="G66">
        <v>68.5</v>
      </c>
      <c r="H66">
        <v>6</v>
      </c>
    </row>
    <row r="67" spans="1:8" x14ac:dyDescent="0.3">
      <c r="A67">
        <f t="shared" si="0"/>
        <v>214</v>
      </c>
      <c r="B67" s="37">
        <v>43679</v>
      </c>
      <c r="C67">
        <v>30.8</v>
      </c>
      <c r="D67">
        <v>21.2</v>
      </c>
      <c r="E67">
        <v>7.7777777777777786</v>
      </c>
      <c r="F67">
        <v>84</v>
      </c>
      <c r="G67">
        <v>64.8</v>
      </c>
      <c r="H67">
        <v>7</v>
      </c>
    </row>
    <row r="68" spans="1:8" x14ac:dyDescent="0.3">
      <c r="A68">
        <f t="shared" si="0"/>
        <v>215</v>
      </c>
      <c r="B68" s="37">
        <v>43680</v>
      </c>
      <c r="C68">
        <v>24.8</v>
      </c>
      <c r="D68">
        <v>21.1</v>
      </c>
      <c r="E68">
        <v>10</v>
      </c>
      <c r="F68">
        <v>89.3</v>
      </c>
      <c r="G68">
        <v>86.3</v>
      </c>
      <c r="H68">
        <v>8</v>
      </c>
    </row>
    <row r="69" spans="1:8" x14ac:dyDescent="0.3">
      <c r="A69">
        <f t="shared" si="0"/>
        <v>216</v>
      </c>
      <c r="B69" s="37">
        <v>43681</v>
      </c>
      <c r="C69">
        <v>26</v>
      </c>
      <c r="D69">
        <v>21.3</v>
      </c>
      <c r="E69">
        <v>8.6111111111111107</v>
      </c>
      <c r="F69">
        <v>88.2</v>
      </c>
      <c r="G69">
        <v>85.4</v>
      </c>
      <c r="H69">
        <v>8</v>
      </c>
    </row>
    <row r="70" spans="1:8" x14ac:dyDescent="0.3">
      <c r="A70">
        <f t="shared" si="0"/>
        <v>217</v>
      </c>
      <c r="B70" s="37">
        <v>43682</v>
      </c>
      <c r="C70">
        <v>31.6</v>
      </c>
      <c r="D70">
        <v>22.5</v>
      </c>
      <c r="E70">
        <v>4.4444444444444446</v>
      </c>
      <c r="F70">
        <v>90.3</v>
      </c>
      <c r="G70">
        <v>64</v>
      </c>
      <c r="H70">
        <v>6</v>
      </c>
    </row>
    <row r="71" spans="1:8" x14ac:dyDescent="0.3">
      <c r="A71">
        <f t="shared" ref="A71:A135" si="1">A70+1</f>
        <v>218</v>
      </c>
      <c r="B71" s="37">
        <v>43683</v>
      </c>
      <c r="C71">
        <v>28.2</v>
      </c>
      <c r="D71">
        <v>22.2</v>
      </c>
      <c r="E71">
        <v>5</v>
      </c>
      <c r="F71">
        <v>90.4</v>
      </c>
      <c r="G71">
        <v>75.5</v>
      </c>
      <c r="H71">
        <v>8</v>
      </c>
    </row>
    <row r="72" spans="1:8" x14ac:dyDescent="0.3">
      <c r="A72">
        <f t="shared" si="1"/>
        <v>219</v>
      </c>
      <c r="B72" s="37">
        <v>43684</v>
      </c>
      <c r="C72">
        <v>27.9</v>
      </c>
      <c r="D72">
        <v>21.7</v>
      </c>
      <c r="E72">
        <v>8.6111111111111107</v>
      </c>
      <c r="F72">
        <v>88.8</v>
      </c>
      <c r="G72">
        <v>84.8</v>
      </c>
      <c r="H72">
        <v>8</v>
      </c>
    </row>
    <row r="73" spans="1:8" x14ac:dyDescent="0.3">
      <c r="A73">
        <f t="shared" si="1"/>
        <v>220</v>
      </c>
      <c r="B73" s="37">
        <v>43685</v>
      </c>
      <c r="C73">
        <v>27.2</v>
      </c>
      <c r="D73">
        <v>21.7</v>
      </c>
      <c r="E73">
        <v>9.1666666666666679</v>
      </c>
      <c r="F73">
        <v>85.3</v>
      </c>
      <c r="G73">
        <v>76.2</v>
      </c>
      <c r="H73">
        <v>8</v>
      </c>
    </row>
    <row r="74" spans="1:8" x14ac:dyDescent="0.3">
      <c r="A74">
        <f t="shared" si="1"/>
        <v>221</v>
      </c>
      <c r="B74" s="37">
        <v>43686</v>
      </c>
      <c r="C74">
        <v>31.7</v>
      </c>
      <c r="D74">
        <v>21</v>
      </c>
      <c r="E74">
        <v>8.0555555555555554</v>
      </c>
      <c r="F74">
        <v>86.9</v>
      </c>
      <c r="G74">
        <v>60.5</v>
      </c>
      <c r="H74">
        <v>2</v>
      </c>
    </row>
    <row r="75" spans="1:8" x14ac:dyDescent="0.3">
      <c r="A75">
        <f t="shared" si="1"/>
        <v>222</v>
      </c>
      <c r="B75" s="37">
        <v>43687</v>
      </c>
      <c r="C75">
        <v>31.5</v>
      </c>
      <c r="D75">
        <v>21</v>
      </c>
      <c r="E75">
        <v>6.666666666666667</v>
      </c>
      <c r="F75">
        <v>85.5</v>
      </c>
      <c r="G75">
        <v>60.7</v>
      </c>
      <c r="H75">
        <v>3</v>
      </c>
    </row>
    <row r="76" spans="1:8" x14ac:dyDescent="0.3">
      <c r="A76">
        <f t="shared" si="1"/>
        <v>223</v>
      </c>
      <c r="B76" s="37">
        <v>43688</v>
      </c>
      <c r="C76">
        <v>32.299999999999997</v>
      </c>
      <c r="D76">
        <v>21.8</v>
      </c>
      <c r="E76">
        <v>5</v>
      </c>
      <c r="F76">
        <v>89.6</v>
      </c>
      <c r="G76">
        <v>63.9</v>
      </c>
      <c r="H76">
        <v>7</v>
      </c>
    </row>
    <row r="77" spans="1:8" x14ac:dyDescent="0.3">
      <c r="A77">
        <f t="shared" si="1"/>
        <v>224</v>
      </c>
      <c r="B77" s="37">
        <v>43689</v>
      </c>
      <c r="C77">
        <v>31.5</v>
      </c>
      <c r="D77">
        <v>21.8</v>
      </c>
      <c r="E77">
        <v>5.5555555555555554</v>
      </c>
      <c r="F77">
        <v>83.8</v>
      </c>
      <c r="G77">
        <v>60.3</v>
      </c>
      <c r="H77">
        <v>6</v>
      </c>
    </row>
    <row r="78" spans="1:8" x14ac:dyDescent="0.3">
      <c r="A78">
        <f t="shared" si="1"/>
        <v>225</v>
      </c>
      <c r="B78" s="37">
        <v>43690</v>
      </c>
      <c r="C78">
        <v>26</v>
      </c>
      <c r="D78">
        <v>21.9</v>
      </c>
      <c r="E78">
        <v>5.2777777777777777</v>
      </c>
      <c r="F78">
        <v>91.4</v>
      </c>
      <c r="G78">
        <v>84.8</v>
      </c>
      <c r="H78">
        <v>8</v>
      </c>
    </row>
    <row r="79" spans="1:8" x14ac:dyDescent="0.3">
      <c r="A79">
        <f t="shared" si="1"/>
        <v>226</v>
      </c>
      <c r="B79" s="37">
        <v>43691</v>
      </c>
      <c r="C79">
        <v>28.4</v>
      </c>
      <c r="D79">
        <v>21</v>
      </c>
      <c r="E79">
        <v>5.8333333333333339</v>
      </c>
      <c r="F79">
        <v>90.6</v>
      </c>
      <c r="G79">
        <v>73</v>
      </c>
      <c r="H79">
        <v>8</v>
      </c>
    </row>
    <row r="80" spans="1:8" x14ac:dyDescent="0.3">
      <c r="A80">
        <f t="shared" si="1"/>
        <v>227</v>
      </c>
      <c r="B80" s="37">
        <v>43692</v>
      </c>
      <c r="C80">
        <v>32.299999999999997</v>
      </c>
      <c r="D80">
        <v>21.8</v>
      </c>
      <c r="E80">
        <v>5</v>
      </c>
      <c r="F80">
        <v>89.6</v>
      </c>
      <c r="G80">
        <v>63.9</v>
      </c>
      <c r="H80">
        <v>7</v>
      </c>
    </row>
    <row r="81" spans="1:8" x14ac:dyDescent="0.3">
      <c r="A81">
        <f t="shared" si="1"/>
        <v>228</v>
      </c>
      <c r="B81" s="37">
        <v>43693</v>
      </c>
      <c r="C81">
        <v>31.5</v>
      </c>
      <c r="D81">
        <v>21.8</v>
      </c>
      <c r="E81">
        <v>5.5555555555555554</v>
      </c>
      <c r="F81">
        <v>83.8</v>
      </c>
      <c r="G81">
        <v>60.3</v>
      </c>
      <c r="H81">
        <v>6</v>
      </c>
    </row>
    <row r="82" spans="1:8" x14ac:dyDescent="0.3">
      <c r="A82">
        <f t="shared" si="1"/>
        <v>229</v>
      </c>
      <c r="B82" s="37">
        <v>43694</v>
      </c>
      <c r="C82">
        <v>29.1</v>
      </c>
      <c r="D82">
        <v>22</v>
      </c>
      <c r="E82">
        <v>4.166666666666667</v>
      </c>
      <c r="F82">
        <v>92.1</v>
      </c>
      <c r="G82">
        <v>76.5</v>
      </c>
      <c r="H82">
        <v>8</v>
      </c>
    </row>
    <row r="83" spans="1:8" x14ac:dyDescent="0.3">
      <c r="A83">
        <f t="shared" si="1"/>
        <v>230</v>
      </c>
      <c r="B83" s="37">
        <v>43695</v>
      </c>
      <c r="C83">
        <v>31.2</v>
      </c>
      <c r="D83">
        <v>21.7</v>
      </c>
      <c r="E83">
        <v>5.2777777777777777</v>
      </c>
      <c r="F83">
        <v>90</v>
      </c>
      <c r="G83">
        <v>64.5</v>
      </c>
      <c r="H83">
        <v>7</v>
      </c>
    </row>
    <row r="84" spans="1:8" x14ac:dyDescent="0.3">
      <c r="A84">
        <f t="shared" si="1"/>
        <v>231</v>
      </c>
      <c r="B84" s="37">
        <v>43696</v>
      </c>
      <c r="C84">
        <v>32</v>
      </c>
      <c r="D84">
        <v>23.2</v>
      </c>
      <c r="E84">
        <v>3.8888888888888893</v>
      </c>
      <c r="F84">
        <v>90</v>
      </c>
      <c r="G84">
        <v>64.599999999999994</v>
      </c>
      <c r="H84">
        <v>8</v>
      </c>
    </row>
    <row r="85" spans="1:8" x14ac:dyDescent="0.3">
      <c r="A85">
        <f t="shared" si="1"/>
        <v>232</v>
      </c>
      <c r="B85" s="37">
        <v>43697</v>
      </c>
      <c r="C85">
        <v>30.9</v>
      </c>
      <c r="D85">
        <v>22.5</v>
      </c>
      <c r="E85">
        <v>4.7222222222222223</v>
      </c>
      <c r="F85">
        <v>86.6</v>
      </c>
      <c r="G85">
        <v>65.5</v>
      </c>
      <c r="H85">
        <v>8</v>
      </c>
    </row>
    <row r="86" spans="1:8" x14ac:dyDescent="0.3">
      <c r="A86">
        <f t="shared" si="1"/>
        <v>233</v>
      </c>
      <c r="B86" s="37">
        <v>43698</v>
      </c>
      <c r="C86">
        <v>30.1</v>
      </c>
      <c r="D86">
        <v>22</v>
      </c>
      <c r="E86">
        <v>4.4444444444444446</v>
      </c>
      <c r="F86">
        <v>94.3</v>
      </c>
      <c r="G86">
        <v>71.8</v>
      </c>
      <c r="H86">
        <v>8</v>
      </c>
    </row>
    <row r="87" spans="1:8" x14ac:dyDescent="0.3">
      <c r="A87">
        <f t="shared" si="1"/>
        <v>234</v>
      </c>
      <c r="B87" s="37">
        <v>43699</v>
      </c>
      <c r="C87">
        <v>29.1</v>
      </c>
      <c r="D87">
        <v>22.1</v>
      </c>
      <c r="E87">
        <v>4.4444444444444446</v>
      </c>
      <c r="F87">
        <v>90.2</v>
      </c>
      <c r="G87">
        <v>76.400000000000006</v>
      </c>
      <c r="H87">
        <v>8</v>
      </c>
    </row>
    <row r="88" spans="1:8" x14ac:dyDescent="0.3">
      <c r="A88">
        <f t="shared" si="1"/>
        <v>235</v>
      </c>
      <c r="B88" s="37">
        <v>43700</v>
      </c>
      <c r="C88">
        <v>32.299999999999997</v>
      </c>
      <c r="D88">
        <v>21.8</v>
      </c>
      <c r="E88">
        <v>5</v>
      </c>
      <c r="F88">
        <v>89.6</v>
      </c>
      <c r="G88">
        <v>63.9</v>
      </c>
      <c r="H88">
        <v>7</v>
      </c>
    </row>
    <row r="89" spans="1:8" x14ac:dyDescent="0.3">
      <c r="A89">
        <f t="shared" si="1"/>
        <v>236</v>
      </c>
      <c r="B89" s="37">
        <v>43701</v>
      </c>
      <c r="C89">
        <v>31.5</v>
      </c>
      <c r="D89">
        <v>21.8</v>
      </c>
      <c r="E89">
        <v>5.5555555555555554</v>
      </c>
      <c r="F89">
        <v>83.8</v>
      </c>
      <c r="G89">
        <v>60.3</v>
      </c>
      <c r="H89">
        <v>6</v>
      </c>
    </row>
    <row r="90" spans="1:8" x14ac:dyDescent="0.3">
      <c r="A90">
        <f t="shared" si="1"/>
        <v>237</v>
      </c>
      <c r="B90" s="37">
        <v>43702</v>
      </c>
      <c r="C90">
        <v>30.1</v>
      </c>
      <c r="D90">
        <v>22</v>
      </c>
      <c r="E90">
        <v>4.4444444444444446</v>
      </c>
      <c r="F90">
        <v>94.3</v>
      </c>
      <c r="G90">
        <v>71.8</v>
      </c>
      <c r="H90">
        <v>8</v>
      </c>
    </row>
    <row r="91" spans="1:8" x14ac:dyDescent="0.3">
      <c r="A91">
        <f t="shared" si="1"/>
        <v>238</v>
      </c>
      <c r="B91" s="37">
        <v>43703</v>
      </c>
      <c r="C91">
        <v>29.1</v>
      </c>
      <c r="D91">
        <v>22.1</v>
      </c>
      <c r="E91">
        <v>4.4444444444444446</v>
      </c>
      <c r="F91">
        <v>90.2</v>
      </c>
      <c r="G91">
        <v>76.400000000000006</v>
      </c>
      <c r="H91">
        <v>8</v>
      </c>
    </row>
    <row r="92" spans="1:8" x14ac:dyDescent="0.3">
      <c r="A92">
        <f t="shared" si="1"/>
        <v>239</v>
      </c>
      <c r="B92" s="37">
        <v>43704</v>
      </c>
      <c r="C92">
        <v>32</v>
      </c>
      <c r="D92">
        <v>21.1</v>
      </c>
      <c r="E92">
        <v>5.5555555555555554</v>
      </c>
      <c r="F92">
        <v>86.2</v>
      </c>
      <c r="G92">
        <v>59.1</v>
      </c>
      <c r="H92">
        <v>1</v>
      </c>
    </row>
    <row r="93" spans="1:8" x14ac:dyDescent="0.3">
      <c r="A93">
        <f t="shared" si="1"/>
        <v>240</v>
      </c>
      <c r="B93" s="37">
        <v>43705</v>
      </c>
      <c r="C93">
        <v>31.9</v>
      </c>
      <c r="D93">
        <v>21.8</v>
      </c>
      <c r="E93">
        <v>5.5555555555555554</v>
      </c>
      <c r="F93">
        <v>83.6</v>
      </c>
      <c r="G93">
        <v>60.3</v>
      </c>
      <c r="H93">
        <v>6</v>
      </c>
    </row>
    <row r="94" spans="1:8" x14ac:dyDescent="0.3">
      <c r="A94">
        <f t="shared" si="1"/>
        <v>241</v>
      </c>
      <c r="B94" s="37">
        <v>43706</v>
      </c>
      <c r="C94">
        <v>32</v>
      </c>
      <c r="D94">
        <v>22.6</v>
      </c>
      <c r="E94">
        <v>5.5555555555555554</v>
      </c>
      <c r="F94">
        <v>86.1</v>
      </c>
      <c r="G94">
        <v>62.6</v>
      </c>
      <c r="H94">
        <v>6</v>
      </c>
    </row>
    <row r="95" spans="1:8" x14ac:dyDescent="0.3">
      <c r="A95">
        <f t="shared" si="1"/>
        <v>242</v>
      </c>
      <c r="B95" s="37">
        <v>43707</v>
      </c>
      <c r="C95">
        <v>31.2</v>
      </c>
      <c r="D95">
        <v>22.7</v>
      </c>
      <c r="E95">
        <v>5.5555555555555554</v>
      </c>
      <c r="F95">
        <v>91.2</v>
      </c>
      <c r="G95">
        <v>67.900000000000006</v>
      </c>
      <c r="H95">
        <v>8</v>
      </c>
    </row>
    <row r="96" spans="1:8" x14ac:dyDescent="0.3">
      <c r="A96">
        <f t="shared" si="1"/>
        <v>243</v>
      </c>
      <c r="B96" s="37">
        <v>43708</v>
      </c>
      <c r="C96">
        <v>30.2</v>
      </c>
      <c r="D96">
        <v>22.1</v>
      </c>
      <c r="E96">
        <v>6.3888888888888893</v>
      </c>
      <c r="F96">
        <v>91.8</v>
      </c>
      <c r="G96">
        <v>73</v>
      </c>
      <c r="H96">
        <v>8</v>
      </c>
    </row>
    <row r="97" spans="1:8" x14ac:dyDescent="0.3">
      <c r="A97">
        <f t="shared" si="1"/>
        <v>244</v>
      </c>
      <c r="B97" s="37">
        <v>43709</v>
      </c>
      <c r="C97">
        <v>29.3</v>
      </c>
      <c r="D97">
        <v>22.4</v>
      </c>
      <c r="E97">
        <v>5.8333333333333339</v>
      </c>
      <c r="F97">
        <v>91.6</v>
      </c>
      <c r="G97">
        <v>73.900000000000006</v>
      </c>
      <c r="H97">
        <v>8</v>
      </c>
    </row>
    <row r="98" spans="1:8" x14ac:dyDescent="0.3">
      <c r="A98">
        <f t="shared" si="1"/>
        <v>245</v>
      </c>
      <c r="B98" s="37">
        <v>43710</v>
      </c>
      <c r="C98">
        <v>27.7</v>
      </c>
      <c r="D98">
        <v>21.7</v>
      </c>
      <c r="E98">
        <v>5.8333333333333339</v>
      </c>
      <c r="F98">
        <v>92.1</v>
      </c>
      <c r="G98">
        <v>79.5</v>
      </c>
      <c r="H98">
        <v>8</v>
      </c>
    </row>
    <row r="99" spans="1:8" x14ac:dyDescent="0.3">
      <c r="A99">
        <f t="shared" si="1"/>
        <v>246</v>
      </c>
      <c r="B99" s="37">
        <v>43711</v>
      </c>
      <c r="C99">
        <v>28.7</v>
      </c>
      <c r="D99">
        <v>21.6</v>
      </c>
      <c r="E99">
        <v>6.666666666666667</v>
      </c>
      <c r="F99">
        <v>90.8</v>
      </c>
      <c r="G99">
        <v>75.900000000000006</v>
      </c>
      <c r="H99">
        <v>8</v>
      </c>
    </row>
    <row r="100" spans="1:8" x14ac:dyDescent="0.3">
      <c r="A100">
        <f t="shared" si="1"/>
        <v>247</v>
      </c>
      <c r="B100" s="37">
        <v>43712</v>
      </c>
      <c r="C100">
        <v>26.9</v>
      </c>
      <c r="D100">
        <v>20.6</v>
      </c>
      <c r="E100">
        <v>7.2222222222222223</v>
      </c>
      <c r="F100">
        <v>93.9</v>
      </c>
      <c r="G100">
        <v>86.5</v>
      </c>
      <c r="H100">
        <v>8</v>
      </c>
    </row>
    <row r="101" spans="1:8" x14ac:dyDescent="0.3">
      <c r="A101">
        <f t="shared" si="1"/>
        <v>248</v>
      </c>
      <c r="B101" s="37">
        <v>43713</v>
      </c>
      <c r="C101">
        <v>26.2</v>
      </c>
      <c r="D101">
        <v>21.5</v>
      </c>
      <c r="E101">
        <v>8.3333333333333339</v>
      </c>
      <c r="F101">
        <v>89.9</v>
      </c>
      <c r="G101">
        <v>82.8</v>
      </c>
      <c r="H101">
        <v>7</v>
      </c>
    </row>
    <row r="102" spans="1:8" x14ac:dyDescent="0.3">
      <c r="A102">
        <f t="shared" si="1"/>
        <v>249</v>
      </c>
      <c r="B102" s="37">
        <v>43714</v>
      </c>
      <c r="C102">
        <v>28.3</v>
      </c>
      <c r="D102">
        <v>20.7</v>
      </c>
      <c r="E102">
        <v>8.0555555555555554</v>
      </c>
      <c r="F102">
        <v>91.2</v>
      </c>
      <c r="G102">
        <v>81.099999999999994</v>
      </c>
      <c r="H102">
        <v>8</v>
      </c>
    </row>
    <row r="103" spans="1:8" x14ac:dyDescent="0.3">
      <c r="A103">
        <f t="shared" si="1"/>
        <v>250</v>
      </c>
      <c r="B103" s="37">
        <v>43715</v>
      </c>
      <c r="C103">
        <v>26</v>
      </c>
      <c r="D103">
        <v>21</v>
      </c>
      <c r="E103">
        <v>9.4444444444444446</v>
      </c>
      <c r="F103">
        <v>90.1</v>
      </c>
      <c r="G103">
        <v>83.3</v>
      </c>
      <c r="H103">
        <v>8</v>
      </c>
    </row>
    <row r="104" spans="1:8" x14ac:dyDescent="0.3">
      <c r="A104">
        <f t="shared" si="1"/>
        <v>251</v>
      </c>
      <c r="B104" s="37">
        <v>43716</v>
      </c>
      <c r="C104">
        <v>29.1</v>
      </c>
      <c r="D104">
        <v>21</v>
      </c>
      <c r="E104">
        <v>8.3333333333333339</v>
      </c>
      <c r="F104">
        <v>88.2</v>
      </c>
      <c r="G104">
        <v>78.099999999999994</v>
      </c>
      <c r="H104">
        <v>8</v>
      </c>
    </row>
    <row r="105" spans="1:8" x14ac:dyDescent="0.3">
      <c r="A105">
        <f t="shared" si="1"/>
        <v>252</v>
      </c>
      <c r="B105" s="37">
        <v>43717</v>
      </c>
      <c r="C105">
        <v>30.6</v>
      </c>
      <c r="D105">
        <v>21.2</v>
      </c>
      <c r="E105">
        <v>7.2222222222222223</v>
      </c>
      <c r="F105">
        <v>86.8</v>
      </c>
      <c r="G105">
        <v>67.8</v>
      </c>
      <c r="H105">
        <v>6</v>
      </c>
    </row>
    <row r="106" spans="1:8" x14ac:dyDescent="0.3">
      <c r="A106">
        <f t="shared" si="1"/>
        <v>253</v>
      </c>
      <c r="B106" s="37">
        <v>43718</v>
      </c>
      <c r="C106">
        <v>32.799999999999997</v>
      </c>
      <c r="D106">
        <v>21.3</v>
      </c>
      <c r="E106">
        <v>6.3888888888888893</v>
      </c>
      <c r="F106">
        <v>86.9</v>
      </c>
      <c r="G106">
        <v>61.5</v>
      </c>
      <c r="H106">
        <v>7</v>
      </c>
    </row>
    <row r="107" spans="1:8" x14ac:dyDescent="0.3">
      <c r="A107">
        <f t="shared" si="1"/>
        <v>254</v>
      </c>
      <c r="B107" s="37">
        <v>43719</v>
      </c>
      <c r="C107">
        <v>32.1</v>
      </c>
      <c r="D107">
        <v>21.3</v>
      </c>
      <c r="E107">
        <v>5.5555555555555554</v>
      </c>
      <c r="F107">
        <v>87.5</v>
      </c>
      <c r="G107">
        <v>65.3</v>
      </c>
      <c r="H107">
        <v>6</v>
      </c>
    </row>
    <row r="108" spans="1:8" x14ac:dyDescent="0.3">
      <c r="A108">
        <f t="shared" si="1"/>
        <v>255</v>
      </c>
      <c r="B108" s="37">
        <v>43720</v>
      </c>
      <c r="C108">
        <v>33</v>
      </c>
      <c r="D108">
        <v>22.8</v>
      </c>
      <c r="E108">
        <v>5.5555555555555554</v>
      </c>
      <c r="F108">
        <v>80.5</v>
      </c>
      <c r="G108">
        <v>53.5</v>
      </c>
      <c r="H108">
        <v>8</v>
      </c>
    </row>
    <row r="109" spans="1:8" x14ac:dyDescent="0.3">
      <c r="A109">
        <f t="shared" si="1"/>
        <v>256</v>
      </c>
      <c r="B109" s="37">
        <v>43721</v>
      </c>
      <c r="C109">
        <v>32.9</v>
      </c>
      <c r="D109">
        <v>22.9</v>
      </c>
      <c r="E109">
        <v>6.1111111111111116</v>
      </c>
      <c r="F109">
        <v>79</v>
      </c>
      <c r="G109">
        <v>52.6</v>
      </c>
      <c r="H109">
        <v>7</v>
      </c>
    </row>
    <row r="110" spans="1:8" x14ac:dyDescent="0.3">
      <c r="A110">
        <f t="shared" si="1"/>
        <v>257</v>
      </c>
      <c r="B110" s="37">
        <v>43722</v>
      </c>
      <c r="C110">
        <v>29.1</v>
      </c>
      <c r="D110">
        <v>21</v>
      </c>
      <c r="E110">
        <v>8.3333333333333339</v>
      </c>
      <c r="F110">
        <v>88.2</v>
      </c>
      <c r="G110">
        <v>78.099999999999994</v>
      </c>
      <c r="H110">
        <v>8</v>
      </c>
    </row>
    <row r="111" spans="1:8" x14ac:dyDescent="0.3">
      <c r="A111">
        <f t="shared" si="1"/>
        <v>258</v>
      </c>
      <c r="B111" s="37">
        <v>43723</v>
      </c>
      <c r="C111">
        <v>30.6</v>
      </c>
      <c r="D111">
        <v>21.2</v>
      </c>
      <c r="E111">
        <v>7.2222222222222223</v>
      </c>
      <c r="F111">
        <v>86.8</v>
      </c>
      <c r="G111">
        <v>67.8</v>
      </c>
      <c r="H111">
        <v>6</v>
      </c>
    </row>
    <row r="112" spans="1:8" x14ac:dyDescent="0.3">
      <c r="A112">
        <f t="shared" si="1"/>
        <v>259</v>
      </c>
      <c r="B112" s="37">
        <v>43724</v>
      </c>
      <c r="C112">
        <v>32.4</v>
      </c>
      <c r="D112">
        <v>21.5</v>
      </c>
      <c r="E112">
        <v>1.3888888888888888</v>
      </c>
      <c r="F112">
        <v>83.3</v>
      </c>
      <c r="G112">
        <v>54.8</v>
      </c>
      <c r="H112">
        <v>7</v>
      </c>
    </row>
    <row r="113" spans="1:8" x14ac:dyDescent="0.3">
      <c r="A113">
        <f t="shared" si="1"/>
        <v>260</v>
      </c>
      <c r="B113" s="37">
        <v>43725</v>
      </c>
      <c r="C113">
        <v>31.9</v>
      </c>
      <c r="D113">
        <v>22.1</v>
      </c>
      <c r="E113">
        <v>1.3888888888888888</v>
      </c>
      <c r="F113">
        <v>82.4</v>
      </c>
      <c r="G113">
        <v>54.9</v>
      </c>
      <c r="H113">
        <v>7</v>
      </c>
    </row>
    <row r="114" spans="1:8" x14ac:dyDescent="0.3">
      <c r="A114">
        <f t="shared" si="1"/>
        <v>261</v>
      </c>
      <c r="B114" s="37">
        <v>43726</v>
      </c>
      <c r="C114">
        <v>29.9</v>
      </c>
      <c r="D114">
        <v>22.7</v>
      </c>
      <c r="E114">
        <v>2.2222222222222223</v>
      </c>
      <c r="F114">
        <v>93.5</v>
      </c>
      <c r="G114">
        <v>70.099999999999994</v>
      </c>
      <c r="H114">
        <v>8</v>
      </c>
    </row>
    <row r="115" spans="1:8" x14ac:dyDescent="0.3">
      <c r="A115">
        <f t="shared" si="1"/>
        <v>262</v>
      </c>
      <c r="B115" s="37">
        <v>43727</v>
      </c>
      <c r="C115">
        <v>30.5</v>
      </c>
      <c r="D115">
        <v>21.9</v>
      </c>
      <c r="E115">
        <v>4.4444444444444446</v>
      </c>
      <c r="F115">
        <v>93.7</v>
      </c>
      <c r="G115">
        <v>72.3</v>
      </c>
      <c r="H115">
        <v>8</v>
      </c>
    </row>
    <row r="116" spans="1:8" x14ac:dyDescent="0.3">
      <c r="A116">
        <f t="shared" si="1"/>
        <v>263</v>
      </c>
      <c r="B116" s="37">
        <v>43728</v>
      </c>
      <c r="C116">
        <v>29.3</v>
      </c>
      <c r="D116">
        <v>21.4</v>
      </c>
      <c r="E116">
        <v>4.4444444444444446</v>
      </c>
      <c r="F116">
        <v>93.9</v>
      </c>
      <c r="G116">
        <v>71</v>
      </c>
      <c r="H116">
        <v>8</v>
      </c>
    </row>
    <row r="117" spans="1:8" x14ac:dyDescent="0.3">
      <c r="A117">
        <f t="shared" si="1"/>
        <v>264</v>
      </c>
      <c r="B117" s="37">
        <v>43729</v>
      </c>
      <c r="C117">
        <v>31.2</v>
      </c>
      <c r="D117">
        <v>22.4</v>
      </c>
      <c r="E117">
        <v>5.5555555555555554</v>
      </c>
      <c r="F117">
        <v>90.1</v>
      </c>
      <c r="G117">
        <v>64.5</v>
      </c>
      <c r="H117">
        <v>7</v>
      </c>
    </row>
    <row r="118" spans="1:8" x14ac:dyDescent="0.3">
      <c r="A118">
        <f t="shared" si="1"/>
        <v>265</v>
      </c>
      <c r="B118" s="37">
        <v>43730</v>
      </c>
      <c r="C118">
        <v>32.5</v>
      </c>
      <c r="D118">
        <v>22.7</v>
      </c>
      <c r="E118">
        <v>1.6666666666666667</v>
      </c>
      <c r="F118">
        <v>85.8</v>
      </c>
      <c r="G118">
        <v>55.4</v>
      </c>
      <c r="H118">
        <v>7</v>
      </c>
    </row>
    <row r="119" spans="1:8" x14ac:dyDescent="0.3">
      <c r="A119">
        <f t="shared" si="1"/>
        <v>266</v>
      </c>
      <c r="B119" s="37">
        <v>43731</v>
      </c>
      <c r="C119">
        <v>31.3</v>
      </c>
      <c r="D119">
        <v>22.9</v>
      </c>
      <c r="E119">
        <v>1.1111111111111112</v>
      </c>
      <c r="F119">
        <v>88.3</v>
      </c>
      <c r="G119">
        <v>62.5</v>
      </c>
      <c r="H119">
        <v>8</v>
      </c>
    </row>
    <row r="120" spans="1:8" x14ac:dyDescent="0.3">
      <c r="A120">
        <f t="shared" si="1"/>
        <v>267</v>
      </c>
      <c r="B120" s="37">
        <v>43732</v>
      </c>
      <c r="C120">
        <v>29.1</v>
      </c>
      <c r="D120">
        <v>21</v>
      </c>
      <c r="E120">
        <v>8.3333333333333339</v>
      </c>
      <c r="F120">
        <v>88.2</v>
      </c>
      <c r="G120">
        <v>78.099999999999994</v>
      </c>
      <c r="H120">
        <v>8</v>
      </c>
    </row>
    <row r="121" spans="1:8" x14ac:dyDescent="0.3">
      <c r="A121">
        <f t="shared" si="1"/>
        <v>268</v>
      </c>
      <c r="B121" s="37">
        <v>43733</v>
      </c>
      <c r="C121">
        <v>30.6</v>
      </c>
      <c r="D121">
        <v>21.2</v>
      </c>
      <c r="E121">
        <v>7.2222222222222223</v>
      </c>
      <c r="F121">
        <v>86.8</v>
      </c>
      <c r="G121">
        <v>67.8</v>
      </c>
      <c r="H121">
        <v>6</v>
      </c>
    </row>
    <row r="122" spans="1:8" x14ac:dyDescent="0.3">
      <c r="A122">
        <f t="shared" si="1"/>
        <v>269</v>
      </c>
      <c r="B122" s="37">
        <v>43734</v>
      </c>
      <c r="C122">
        <v>30.1</v>
      </c>
      <c r="D122">
        <v>20.8</v>
      </c>
      <c r="E122">
        <v>4.4444444444444446</v>
      </c>
      <c r="F122">
        <v>90.7</v>
      </c>
      <c r="G122">
        <v>67.599999999999994</v>
      </c>
      <c r="H122">
        <v>8</v>
      </c>
    </row>
    <row r="123" spans="1:8" x14ac:dyDescent="0.3">
      <c r="A123">
        <f t="shared" si="1"/>
        <v>270</v>
      </c>
      <c r="B123" s="37">
        <v>43735</v>
      </c>
      <c r="C123">
        <v>30.4</v>
      </c>
      <c r="D123">
        <v>21.8</v>
      </c>
      <c r="E123">
        <v>3.6111111111111112</v>
      </c>
      <c r="F123">
        <v>86.2</v>
      </c>
      <c r="G123">
        <v>64.099999999999994</v>
      </c>
      <c r="H123">
        <v>8</v>
      </c>
    </row>
    <row r="124" spans="1:8" x14ac:dyDescent="0.3">
      <c r="A124">
        <f t="shared" si="1"/>
        <v>271</v>
      </c>
      <c r="B124" s="37">
        <v>43736</v>
      </c>
      <c r="C124">
        <v>29.3</v>
      </c>
      <c r="D124">
        <v>21.4</v>
      </c>
      <c r="E124">
        <v>4.4444444444444446</v>
      </c>
      <c r="F124">
        <v>93.9</v>
      </c>
      <c r="G124">
        <v>71</v>
      </c>
      <c r="H124">
        <v>8</v>
      </c>
    </row>
    <row r="125" spans="1:8" x14ac:dyDescent="0.3">
      <c r="A125">
        <f t="shared" si="1"/>
        <v>272</v>
      </c>
      <c r="B125" s="37">
        <v>43737</v>
      </c>
      <c r="C125">
        <v>31.2</v>
      </c>
      <c r="D125">
        <v>22.4</v>
      </c>
      <c r="E125">
        <v>5.5555555555555554</v>
      </c>
      <c r="F125">
        <v>90.1</v>
      </c>
      <c r="G125">
        <v>64.5</v>
      </c>
      <c r="H125">
        <v>7</v>
      </c>
    </row>
    <row r="126" spans="1:8" x14ac:dyDescent="0.3">
      <c r="A126">
        <f t="shared" si="1"/>
        <v>273</v>
      </c>
      <c r="B126" s="37">
        <v>43738</v>
      </c>
      <c r="C126">
        <v>30.9</v>
      </c>
      <c r="D126">
        <v>22.5</v>
      </c>
      <c r="E126">
        <v>2.5</v>
      </c>
      <c r="F126">
        <v>82.7</v>
      </c>
      <c r="G126">
        <v>60.6</v>
      </c>
      <c r="H126">
        <v>8</v>
      </c>
    </row>
    <row r="127" spans="1:8" x14ac:dyDescent="0.3">
      <c r="A127">
        <f t="shared" si="1"/>
        <v>274</v>
      </c>
      <c r="B127" s="37">
        <v>43739</v>
      </c>
      <c r="C127">
        <v>29.6</v>
      </c>
      <c r="D127">
        <v>20.6</v>
      </c>
      <c r="E127">
        <v>1.9444444444444446</v>
      </c>
      <c r="F127">
        <v>90</v>
      </c>
      <c r="G127">
        <v>67.5</v>
      </c>
      <c r="H127">
        <v>8</v>
      </c>
    </row>
    <row r="128" spans="1:8" x14ac:dyDescent="0.3">
      <c r="A128">
        <f t="shared" si="1"/>
        <v>275</v>
      </c>
      <c r="B128" s="37">
        <v>43740</v>
      </c>
      <c r="C128">
        <v>29.7</v>
      </c>
      <c r="D128">
        <v>19</v>
      </c>
      <c r="E128">
        <v>2.7777777777777777</v>
      </c>
      <c r="F128">
        <v>80.7</v>
      </c>
      <c r="G128">
        <v>52.9</v>
      </c>
      <c r="H128">
        <v>8</v>
      </c>
    </row>
    <row r="129" spans="1:8" x14ac:dyDescent="0.3">
      <c r="A129">
        <f t="shared" si="1"/>
        <v>276</v>
      </c>
      <c r="B129" s="37">
        <v>43741</v>
      </c>
      <c r="C129">
        <v>26.4</v>
      </c>
      <c r="D129">
        <v>18.600000000000001</v>
      </c>
      <c r="E129">
        <v>2.2222222222222223</v>
      </c>
      <c r="F129">
        <v>77.7</v>
      </c>
      <c r="G129">
        <v>59.1</v>
      </c>
      <c r="H129">
        <v>8</v>
      </c>
    </row>
    <row r="130" spans="1:8" x14ac:dyDescent="0.3">
      <c r="A130">
        <f t="shared" si="1"/>
        <v>277</v>
      </c>
      <c r="B130" s="37">
        <v>43742</v>
      </c>
      <c r="C130">
        <v>27.2</v>
      </c>
      <c r="D130">
        <v>20.399999999999999</v>
      </c>
      <c r="E130">
        <v>1.9444444444444446</v>
      </c>
      <c r="F130">
        <v>90.4</v>
      </c>
      <c r="G130">
        <v>73.3</v>
      </c>
      <c r="H130">
        <v>8</v>
      </c>
    </row>
    <row r="131" spans="1:8" x14ac:dyDescent="0.3">
      <c r="A131">
        <f t="shared" si="1"/>
        <v>278</v>
      </c>
      <c r="B131" s="37">
        <v>43743</v>
      </c>
      <c r="C131">
        <v>32.200000000000003</v>
      </c>
      <c r="D131">
        <v>21.6</v>
      </c>
      <c r="E131">
        <v>1.3888888888888888</v>
      </c>
      <c r="F131">
        <v>85.2</v>
      </c>
      <c r="G131">
        <v>53.7</v>
      </c>
      <c r="H131">
        <v>7</v>
      </c>
    </row>
    <row r="132" spans="1:8" x14ac:dyDescent="0.3">
      <c r="A132">
        <f t="shared" si="1"/>
        <v>279</v>
      </c>
      <c r="B132" s="37">
        <v>43744</v>
      </c>
      <c r="C132">
        <v>32.4</v>
      </c>
      <c r="D132">
        <v>21.5</v>
      </c>
      <c r="E132">
        <v>1.3888888888888888</v>
      </c>
      <c r="F132">
        <v>83.3</v>
      </c>
      <c r="G132">
        <v>54.8</v>
      </c>
      <c r="H132">
        <v>7</v>
      </c>
    </row>
    <row r="133" spans="1:8" x14ac:dyDescent="0.3">
      <c r="A133">
        <f t="shared" si="1"/>
        <v>280</v>
      </c>
      <c r="B133" s="37">
        <v>43745</v>
      </c>
      <c r="C133">
        <v>31.9</v>
      </c>
      <c r="D133">
        <v>22.1</v>
      </c>
      <c r="E133">
        <v>1.3888888888888888</v>
      </c>
      <c r="F133">
        <v>82.4</v>
      </c>
      <c r="G133">
        <v>54.9</v>
      </c>
      <c r="H133">
        <v>7</v>
      </c>
    </row>
    <row r="134" spans="1:8" x14ac:dyDescent="0.3">
      <c r="A134">
        <f t="shared" si="1"/>
        <v>281</v>
      </c>
      <c r="B134" s="37">
        <v>43746</v>
      </c>
      <c r="C134">
        <v>31</v>
      </c>
      <c r="D134">
        <v>21.3</v>
      </c>
      <c r="E134">
        <v>2.5</v>
      </c>
      <c r="F134">
        <v>86.4</v>
      </c>
      <c r="G134">
        <v>55</v>
      </c>
      <c r="H134">
        <v>3</v>
      </c>
    </row>
    <row r="135" spans="1:8" x14ac:dyDescent="0.3">
      <c r="A135">
        <f t="shared" si="1"/>
        <v>282</v>
      </c>
      <c r="B135" s="37">
        <v>43747</v>
      </c>
      <c r="C135">
        <v>31.9</v>
      </c>
      <c r="D135">
        <v>22.5</v>
      </c>
      <c r="E135">
        <v>2.5</v>
      </c>
      <c r="F135">
        <v>85.8</v>
      </c>
      <c r="G135">
        <v>54.8</v>
      </c>
      <c r="H135">
        <v>6</v>
      </c>
    </row>
    <row r="136" spans="1:8" x14ac:dyDescent="0.3">
      <c r="A136">
        <f t="shared" ref="A136:A199" si="2">A135+1</f>
        <v>283</v>
      </c>
      <c r="B136" s="37">
        <v>43748</v>
      </c>
      <c r="C136">
        <v>31.5</v>
      </c>
      <c r="D136">
        <v>20.5</v>
      </c>
      <c r="E136">
        <v>2.2222222222222223</v>
      </c>
      <c r="F136">
        <v>87.2</v>
      </c>
      <c r="G136">
        <v>55.6</v>
      </c>
      <c r="H136">
        <v>7</v>
      </c>
    </row>
    <row r="137" spans="1:8" x14ac:dyDescent="0.3">
      <c r="A137">
        <f t="shared" si="2"/>
        <v>284</v>
      </c>
      <c r="B137" s="37">
        <v>43749</v>
      </c>
      <c r="C137">
        <v>30.1</v>
      </c>
      <c r="D137">
        <v>20.5</v>
      </c>
      <c r="E137">
        <v>1.9444444444444446</v>
      </c>
      <c r="F137">
        <v>89.9</v>
      </c>
      <c r="G137">
        <v>59.1</v>
      </c>
      <c r="H137">
        <v>8</v>
      </c>
    </row>
    <row r="138" spans="1:8" x14ac:dyDescent="0.3">
      <c r="A138">
        <f t="shared" si="2"/>
        <v>285</v>
      </c>
      <c r="B138" s="37">
        <v>43750</v>
      </c>
      <c r="C138">
        <v>30.8</v>
      </c>
      <c r="D138">
        <v>20.8</v>
      </c>
      <c r="E138">
        <v>1.9444444444444446</v>
      </c>
      <c r="F138">
        <v>89.3</v>
      </c>
      <c r="G138">
        <v>60.4</v>
      </c>
      <c r="H138">
        <v>8</v>
      </c>
    </row>
    <row r="139" spans="1:8" x14ac:dyDescent="0.3">
      <c r="A139">
        <f t="shared" si="2"/>
        <v>286</v>
      </c>
      <c r="B139" s="37">
        <v>43751</v>
      </c>
      <c r="C139">
        <v>31.1</v>
      </c>
      <c r="D139">
        <v>20.5</v>
      </c>
      <c r="E139">
        <v>2.5</v>
      </c>
      <c r="F139">
        <v>90.8</v>
      </c>
      <c r="G139">
        <v>59.7</v>
      </c>
      <c r="H139">
        <v>7</v>
      </c>
    </row>
    <row r="140" spans="1:8" x14ac:dyDescent="0.3">
      <c r="A140">
        <f t="shared" si="2"/>
        <v>287</v>
      </c>
      <c r="B140" s="37">
        <v>43752</v>
      </c>
      <c r="C140">
        <v>31.3</v>
      </c>
      <c r="D140">
        <v>20.5</v>
      </c>
      <c r="E140">
        <v>3.0555555555555558</v>
      </c>
      <c r="F140">
        <v>88.7</v>
      </c>
      <c r="G140">
        <v>63</v>
      </c>
      <c r="H140">
        <v>7</v>
      </c>
    </row>
    <row r="141" spans="1:8" x14ac:dyDescent="0.3">
      <c r="A141">
        <f t="shared" si="2"/>
        <v>288</v>
      </c>
      <c r="B141" s="37">
        <v>43753</v>
      </c>
      <c r="C141">
        <v>31.3</v>
      </c>
      <c r="D141">
        <v>19.899999999999999</v>
      </c>
      <c r="E141">
        <v>2.7777777777777777</v>
      </c>
      <c r="F141">
        <v>93</v>
      </c>
      <c r="G141">
        <v>63.6</v>
      </c>
      <c r="H141">
        <v>7</v>
      </c>
    </row>
    <row r="142" spans="1:8" x14ac:dyDescent="0.3">
      <c r="A142">
        <f t="shared" si="2"/>
        <v>289</v>
      </c>
      <c r="B142" s="37">
        <v>43754</v>
      </c>
      <c r="C142">
        <v>30.3</v>
      </c>
      <c r="D142">
        <v>19.5</v>
      </c>
      <c r="E142">
        <v>2.2222222222222223</v>
      </c>
      <c r="F142">
        <v>94.1</v>
      </c>
      <c r="G142">
        <v>61.5</v>
      </c>
      <c r="H142">
        <v>7</v>
      </c>
    </row>
    <row r="143" spans="1:8" x14ac:dyDescent="0.3">
      <c r="A143">
        <f t="shared" si="2"/>
        <v>290</v>
      </c>
      <c r="B143" s="37">
        <v>43755</v>
      </c>
      <c r="C143">
        <v>31</v>
      </c>
      <c r="D143">
        <v>20.5</v>
      </c>
      <c r="E143">
        <v>2.7777777777777777</v>
      </c>
      <c r="F143">
        <v>91.2</v>
      </c>
      <c r="G143">
        <v>59.6</v>
      </c>
      <c r="H143">
        <v>7</v>
      </c>
    </row>
    <row r="144" spans="1:8" x14ac:dyDescent="0.3">
      <c r="A144">
        <f t="shared" si="2"/>
        <v>291</v>
      </c>
      <c r="B144" s="37">
        <v>43756</v>
      </c>
      <c r="C144">
        <v>31</v>
      </c>
      <c r="D144">
        <v>21.3</v>
      </c>
      <c r="E144">
        <v>2.5</v>
      </c>
      <c r="F144">
        <v>86.4</v>
      </c>
      <c r="G144">
        <v>55</v>
      </c>
      <c r="H144">
        <v>3</v>
      </c>
    </row>
    <row r="145" spans="1:8" x14ac:dyDescent="0.3">
      <c r="A145">
        <f t="shared" si="2"/>
        <v>292</v>
      </c>
      <c r="B145" s="37">
        <v>43757</v>
      </c>
      <c r="C145">
        <v>31.9</v>
      </c>
      <c r="D145">
        <v>22.5</v>
      </c>
      <c r="E145">
        <v>2.5</v>
      </c>
      <c r="F145">
        <v>85.8</v>
      </c>
      <c r="G145">
        <v>54.8</v>
      </c>
      <c r="H145">
        <v>6</v>
      </c>
    </row>
    <row r="146" spans="1:8" x14ac:dyDescent="0.3">
      <c r="A146">
        <f t="shared" si="2"/>
        <v>293</v>
      </c>
      <c r="B146" s="37">
        <v>43758</v>
      </c>
      <c r="C146">
        <v>29.1</v>
      </c>
      <c r="D146">
        <v>21</v>
      </c>
      <c r="E146">
        <v>8.3333333333333339</v>
      </c>
      <c r="F146">
        <v>88.2</v>
      </c>
      <c r="G146">
        <v>78.099999999999994</v>
      </c>
      <c r="H146">
        <v>8</v>
      </c>
    </row>
    <row r="147" spans="1:8" x14ac:dyDescent="0.3">
      <c r="A147">
        <f t="shared" si="2"/>
        <v>294</v>
      </c>
      <c r="B147" s="37">
        <v>43759</v>
      </c>
      <c r="C147">
        <v>30.6</v>
      </c>
      <c r="D147">
        <v>21.2</v>
      </c>
      <c r="E147">
        <v>7.2222222222222223</v>
      </c>
      <c r="F147">
        <v>86.8</v>
      </c>
      <c r="G147">
        <v>67.8</v>
      </c>
      <c r="H147">
        <v>6</v>
      </c>
    </row>
    <row r="148" spans="1:8" x14ac:dyDescent="0.3">
      <c r="A148">
        <f t="shared" si="2"/>
        <v>295</v>
      </c>
      <c r="B148" s="37">
        <v>43760</v>
      </c>
      <c r="C148">
        <v>31.3</v>
      </c>
      <c r="D148">
        <v>20.5</v>
      </c>
      <c r="E148">
        <v>3.0555555555555558</v>
      </c>
      <c r="F148">
        <v>88.7</v>
      </c>
      <c r="G148">
        <v>63</v>
      </c>
      <c r="H148">
        <v>7</v>
      </c>
    </row>
    <row r="149" spans="1:8" x14ac:dyDescent="0.3">
      <c r="A149">
        <f t="shared" si="2"/>
        <v>296</v>
      </c>
      <c r="B149" s="37">
        <v>43761</v>
      </c>
      <c r="C149">
        <v>31.3</v>
      </c>
      <c r="D149">
        <v>19.899999999999999</v>
      </c>
      <c r="E149">
        <v>2.7777777777777777</v>
      </c>
      <c r="F149">
        <v>93</v>
      </c>
      <c r="G149">
        <v>63.6</v>
      </c>
      <c r="H149">
        <v>7</v>
      </c>
    </row>
    <row r="150" spans="1:8" x14ac:dyDescent="0.3">
      <c r="A150">
        <f t="shared" si="2"/>
        <v>297</v>
      </c>
      <c r="B150" s="37">
        <v>43762</v>
      </c>
      <c r="C150">
        <v>29</v>
      </c>
      <c r="D150">
        <v>19.899999999999999</v>
      </c>
      <c r="E150">
        <v>3.0555555555555558</v>
      </c>
      <c r="F150">
        <v>95.2</v>
      </c>
      <c r="G150">
        <v>65.2</v>
      </c>
      <c r="H150">
        <v>8</v>
      </c>
    </row>
    <row r="151" spans="1:8" x14ac:dyDescent="0.3">
      <c r="A151">
        <f t="shared" si="2"/>
        <v>298</v>
      </c>
      <c r="B151" s="37">
        <v>43763</v>
      </c>
      <c r="C151">
        <v>28.1</v>
      </c>
      <c r="D151">
        <v>19.7</v>
      </c>
      <c r="E151">
        <v>4.166666666666667</v>
      </c>
      <c r="F151">
        <v>93.1</v>
      </c>
      <c r="G151">
        <v>76.8</v>
      </c>
      <c r="H151">
        <v>7</v>
      </c>
    </row>
    <row r="152" spans="1:8" x14ac:dyDescent="0.3">
      <c r="A152">
        <f t="shared" si="2"/>
        <v>299</v>
      </c>
      <c r="B152" s="37">
        <v>43764</v>
      </c>
      <c r="C152">
        <v>29</v>
      </c>
      <c r="D152">
        <v>20.3</v>
      </c>
      <c r="E152">
        <v>2.5</v>
      </c>
      <c r="F152">
        <v>87.5</v>
      </c>
      <c r="G152">
        <v>69.2</v>
      </c>
      <c r="H152">
        <v>6</v>
      </c>
    </row>
    <row r="153" spans="1:8" x14ac:dyDescent="0.3">
      <c r="A153">
        <f t="shared" si="2"/>
        <v>300</v>
      </c>
      <c r="B153" s="37">
        <v>43765</v>
      </c>
      <c r="C153">
        <v>29.3</v>
      </c>
      <c r="D153">
        <v>20.5</v>
      </c>
      <c r="E153">
        <v>2.2222222222222223</v>
      </c>
      <c r="F153">
        <v>88.5</v>
      </c>
      <c r="G153">
        <v>65.5</v>
      </c>
      <c r="H153">
        <v>8</v>
      </c>
    </row>
    <row r="154" spans="1:8" x14ac:dyDescent="0.3">
      <c r="A154">
        <f t="shared" si="2"/>
        <v>301</v>
      </c>
      <c r="B154" s="37">
        <v>43766</v>
      </c>
      <c r="C154">
        <v>31.1</v>
      </c>
      <c r="D154">
        <v>20.8</v>
      </c>
      <c r="E154">
        <v>2.7777777777777777</v>
      </c>
      <c r="F154">
        <v>92.7</v>
      </c>
      <c r="G154">
        <v>64.400000000000006</v>
      </c>
      <c r="H154">
        <v>5</v>
      </c>
    </row>
    <row r="155" spans="1:8" x14ac:dyDescent="0.3">
      <c r="A155">
        <f t="shared" si="2"/>
        <v>302</v>
      </c>
      <c r="B155" s="37">
        <v>43767</v>
      </c>
      <c r="C155">
        <v>31.6</v>
      </c>
      <c r="D155">
        <v>20.5</v>
      </c>
      <c r="E155">
        <v>2.2222222222222223</v>
      </c>
      <c r="F155">
        <v>89.6</v>
      </c>
      <c r="G155">
        <v>57.4</v>
      </c>
      <c r="H155">
        <v>4</v>
      </c>
    </row>
    <row r="156" spans="1:8" x14ac:dyDescent="0.3">
      <c r="A156">
        <f t="shared" si="2"/>
        <v>303</v>
      </c>
      <c r="B156" s="37">
        <v>43768</v>
      </c>
      <c r="C156">
        <v>28.4</v>
      </c>
      <c r="D156">
        <v>20.3</v>
      </c>
      <c r="E156">
        <v>3.0555555555555558</v>
      </c>
      <c r="F156">
        <v>89.5</v>
      </c>
      <c r="G156">
        <v>69.8</v>
      </c>
      <c r="H156">
        <v>6</v>
      </c>
    </row>
    <row r="157" spans="1:8" x14ac:dyDescent="0.3">
      <c r="A157">
        <f t="shared" si="2"/>
        <v>304</v>
      </c>
      <c r="B157" s="37">
        <v>43769</v>
      </c>
      <c r="C157">
        <v>29.3</v>
      </c>
      <c r="D157">
        <v>20.5</v>
      </c>
      <c r="E157">
        <v>1.9444444444444446</v>
      </c>
      <c r="F157">
        <v>88.6</v>
      </c>
      <c r="G157">
        <v>66</v>
      </c>
      <c r="H157">
        <v>8</v>
      </c>
    </row>
    <row r="158" spans="1:8" x14ac:dyDescent="0.3">
      <c r="A158">
        <f t="shared" si="2"/>
        <v>305</v>
      </c>
      <c r="B158" s="37">
        <v>43770</v>
      </c>
      <c r="C158">
        <v>30.9</v>
      </c>
      <c r="D158">
        <v>22.5</v>
      </c>
      <c r="E158">
        <v>2.5</v>
      </c>
      <c r="F158">
        <v>82.7</v>
      </c>
      <c r="G158">
        <v>60.6</v>
      </c>
      <c r="H158">
        <v>8</v>
      </c>
    </row>
    <row r="159" spans="1:8" x14ac:dyDescent="0.3">
      <c r="A159">
        <f t="shared" si="2"/>
        <v>306</v>
      </c>
      <c r="B159" s="37">
        <v>43771</v>
      </c>
      <c r="C159">
        <v>29.6</v>
      </c>
      <c r="D159">
        <v>20.6</v>
      </c>
      <c r="E159">
        <v>1.9444444444444446</v>
      </c>
      <c r="F159">
        <v>90</v>
      </c>
      <c r="G159">
        <v>67.5</v>
      </c>
      <c r="H159">
        <v>8</v>
      </c>
    </row>
    <row r="160" spans="1:8" x14ac:dyDescent="0.3">
      <c r="A160">
        <f t="shared" si="2"/>
        <v>307</v>
      </c>
      <c r="B160" s="37">
        <v>43772</v>
      </c>
      <c r="C160">
        <v>28.3</v>
      </c>
      <c r="D160">
        <v>15.7</v>
      </c>
      <c r="E160">
        <v>2.7777777777777777</v>
      </c>
      <c r="F160">
        <v>84</v>
      </c>
      <c r="G160">
        <v>42.8</v>
      </c>
      <c r="H160">
        <v>1</v>
      </c>
    </row>
    <row r="161" spans="1:8" x14ac:dyDescent="0.3">
      <c r="A161">
        <f t="shared" si="2"/>
        <v>308</v>
      </c>
      <c r="B161" s="37">
        <v>43773</v>
      </c>
      <c r="C161">
        <v>28</v>
      </c>
      <c r="D161">
        <v>16.899999999999999</v>
      </c>
      <c r="E161">
        <v>3.0555555555555558</v>
      </c>
      <c r="F161">
        <v>79.900000000000006</v>
      </c>
      <c r="G161">
        <v>33.200000000000003</v>
      </c>
      <c r="H161">
        <v>1</v>
      </c>
    </row>
    <row r="162" spans="1:8" x14ac:dyDescent="0.3">
      <c r="A162">
        <f t="shared" si="2"/>
        <v>309</v>
      </c>
      <c r="B162" s="37">
        <v>43774</v>
      </c>
      <c r="C162">
        <v>22.6</v>
      </c>
      <c r="D162">
        <v>18</v>
      </c>
      <c r="E162">
        <v>2.5</v>
      </c>
      <c r="F162">
        <v>92</v>
      </c>
      <c r="G162">
        <v>88.1</v>
      </c>
      <c r="H162">
        <v>8</v>
      </c>
    </row>
    <row r="163" spans="1:8" x14ac:dyDescent="0.3">
      <c r="A163">
        <f t="shared" si="2"/>
        <v>310</v>
      </c>
      <c r="B163" s="37">
        <v>43775</v>
      </c>
      <c r="C163">
        <v>26.7</v>
      </c>
      <c r="D163">
        <v>17.600000000000001</v>
      </c>
      <c r="E163">
        <v>3.3333333333333335</v>
      </c>
      <c r="F163">
        <v>90.2</v>
      </c>
      <c r="G163">
        <v>60.7</v>
      </c>
      <c r="H163">
        <v>7</v>
      </c>
    </row>
    <row r="164" spans="1:8" x14ac:dyDescent="0.3">
      <c r="A164">
        <f t="shared" si="2"/>
        <v>311</v>
      </c>
      <c r="B164" s="37">
        <v>43776</v>
      </c>
      <c r="C164">
        <v>22.6</v>
      </c>
      <c r="D164">
        <v>18</v>
      </c>
      <c r="E164">
        <v>2.5</v>
      </c>
      <c r="F164">
        <v>92</v>
      </c>
      <c r="G164">
        <v>88.1</v>
      </c>
      <c r="H164">
        <v>8</v>
      </c>
    </row>
    <row r="165" spans="1:8" x14ac:dyDescent="0.3">
      <c r="A165">
        <f t="shared" si="2"/>
        <v>312</v>
      </c>
      <c r="B165" s="37">
        <v>43777</v>
      </c>
      <c r="C165">
        <v>26.7</v>
      </c>
      <c r="D165">
        <v>17.600000000000001</v>
      </c>
      <c r="E165">
        <v>3.3333333333333335</v>
      </c>
      <c r="F165">
        <v>90.2</v>
      </c>
      <c r="G165">
        <v>60.7</v>
      </c>
      <c r="H165">
        <v>7</v>
      </c>
    </row>
    <row r="166" spans="1:8" x14ac:dyDescent="0.3">
      <c r="A166">
        <f t="shared" si="2"/>
        <v>313</v>
      </c>
      <c r="B166" s="37">
        <v>43778</v>
      </c>
      <c r="C166">
        <v>30.7</v>
      </c>
      <c r="D166">
        <v>18.100000000000001</v>
      </c>
      <c r="E166">
        <v>2.5</v>
      </c>
      <c r="F166">
        <v>80.599999999999994</v>
      </c>
      <c r="G166">
        <v>52.4</v>
      </c>
      <c r="H166">
        <v>3</v>
      </c>
    </row>
    <row r="167" spans="1:8" x14ac:dyDescent="0.3">
      <c r="A167">
        <f t="shared" si="2"/>
        <v>314</v>
      </c>
      <c r="B167" s="37">
        <v>43779</v>
      </c>
      <c r="C167">
        <v>30.4</v>
      </c>
      <c r="D167">
        <v>18.2</v>
      </c>
      <c r="E167">
        <v>2.5</v>
      </c>
      <c r="F167">
        <v>74</v>
      </c>
      <c r="G167">
        <v>42.4</v>
      </c>
      <c r="H167">
        <v>3</v>
      </c>
    </row>
    <row r="168" spans="1:8" x14ac:dyDescent="0.3">
      <c r="A168">
        <f t="shared" si="2"/>
        <v>315</v>
      </c>
      <c r="B168" s="37">
        <v>43780</v>
      </c>
      <c r="C168">
        <v>30.1</v>
      </c>
      <c r="D168">
        <v>18.2</v>
      </c>
      <c r="E168">
        <v>2.5</v>
      </c>
      <c r="F168">
        <v>81.900000000000006</v>
      </c>
      <c r="G168">
        <v>57.5</v>
      </c>
      <c r="H168">
        <v>2</v>
      </c>
    </row>
    <row r="169" spans="1:8" x14ac:dyDescent="0.3">
      <c r="A169">
        <f t="shared" si="2"/>
        <v>316</v>
      </c>
      <c r="B169" s="37">
        <v>43781</v>
      </c>
      <c r="C169">
        <v>30.3</v>
      </c>
      <c r="D169">
        <v>17.899999999999999</v>
      </c>
      <c r="E169">
        <v>2.7777777777777777</v>
      </c>
      <c r="F169">
        <v>79.3</v>
      </c>
      <c r="G169">
        <v>45.9</v>
      </c>
      <c r="H169">
        <v>1</v>
      </c>
    </row>
    <row r="170" spans="1:8" x14ac:dyDescent="0.3">
      <c r="A170">
        <f t="shared" si="2"/>
        <v>317</v>
      </c>
      <c r="B170" s="37">
        <v>43782</v>
      </c>
      <c r="C170">
        <v>29.2</v>
      </c>
      <c r="D170">
        <v>16.7</v>
      </c>
      <c r="E170">
        <v>3.0555555555555558</v>
      </c>
      <c r="F170">
        <v>88.7</v>
      </c>
      <c r="G170">
        <v>50.4</v>
      </c>
      <c r="H170">
        <v>5</v>
      </c>
    </row>
    <row r="171" spans="1:8" x14ac:dyDescent="0.3">
      <c r="A171">
        <f t="shared" si="2"/>
        <v>318</v>
      </c>
      <c r="B171" s="37">
        <v>43783</v>
      </c>
      <c r="C171">
        <v>28.5</v>
      </c>
      <c r="D171">
        <v>16.399999999999999</v>
      </c>
      <c r="E171">
        <v>2.7777777777777777</v>
      </c>
      <c r="F171">
        <v>85.9</v>
      </c>
      <c r="G171">
        <v>45.3</v>
      </c>
      <c r="H171">
        <v>2</v>
      </c>
    </row>
    <row r="172" spans="1:8" x14ac:dyDescent="0.3">
      <c r="A172">
        <f t="shared" si="2"/>
        <v>319</v>
      </c>
      <c r="B172" s="37">
        <v>43784</v>
      </c>
      <c r="C172">
        <v>28.3</v>
      </c>
      <c r="D172">
        <v>15.7</v>
      </c>
      <c r="E172">
        <v>2.7777777777777777</v>
      </c>
      <c r="F172">
        <v>84</v>
      </c>
      <c r="G172">
        <v>42.8</v>
      </c>
      <c r="H172">
        <v>1</v>
      </c>
    </row>
    <row r="173" spans="1:8" x14ac:dyDescent="0.3">
      <c r="A173">
        <f t="shared" si="2"/>
        <v>320</v>
      </c>
      <c r="B173" s="37">
        <v>43785</v>
      </c>
      <c r="C173">
        <v>28</v>
      </c>
      <c r="D173">
        <v>16.899999999999999</v>
      </c>
      <c r="E173">
        <v>3.0555555555555558</v>
      </c>
      <c r="F173">
        <v>79.900000000000006</v>
      </c>
      <c r="G173">
        <v>33.200000000000003</v>
      </c>
      <c r="H173">
        <v>1</v>
      </c>
    </row>
    <row r="174" spans="1:8" x14ac:dyDescent="0.3">
      <c r="A174">
        <f t="shared" si="2"/>
        <v>321</v>
      </c>
      <c r="B174" s="37">
        <v>43786</v>
      </c>
      <c r="C174">
        <v>29</v>
      </c>
      <c r="D174">
        <v>16.3</v>
      </c>
      <c r="E174">
        <v>4.166666666666667</v>
      </c>
      <c r="F174">
        <v>84.2</v>
      </c>
      <c r="G174">
        <v>37.799999999999997</v>
      </c>
      <c r="H174">
        <v>0</v>
      </c>
    </row>
    <row r="175" spans="1:8" x14ac:dyDescent="0.3">
      <c r="A175">
        <f t="shared" si="2"/>
        <v>322</v>
      </c>
      <c r="B175" s="37">
        <v>43787</v>
      </c>
      <c r="C175">
        <v>29.3</v>
      </c>
      <c r="D175">
        <v>16.600000000000001</v>
      </c>
      <c r="E175">
        <v>3.6111111111111112</v>
      </c>
      <c r="F175">
        <v>86.4</v>
      </c>
      <c r="G175">
        <v>42.8</v>
      </c>
      <c r="H175">
        <v>5</v>
      </c>
    </row>
    <row r="176" spans="1:8" x14ac:dyDescent="0.3">
      <c r="A176">
        <f t="shared" si="2"/>
        <v>323</v>
      </c>
      <c r="B176" s="37">
        <v>43788</v>
      </c>
      <c r="C176">
        <v>28.3</v>
      </c>
      <c r="D176">
        <v>15.7</v>
      </c>
      <c r="E176">
        <v>2.7777777777777777</v>
      </c>
      <c r="F176">
        <v>84</v>
      </c>
      <c r="G176">
        <v>42.8</v>
      </c>
      <c r="H176">
        <v>1</v>
      </c>
    </row>
    <row r="177" spans="1:8" x14ac:dyDescent="0.3">
      <c r="A177">
        <f t="shared" si="2"/>
        <v>324</v>
      </c>
      <c r="B177" s="37">
        <v>43789</v>
      </c>
      <c r="C177">
        <v>28</v>
      </c>
      <c r="D177">
        <v>16.899999999999999</v>
      </c>
      <c r="E177">
        <v>3.0555555555555558</v>
      </c>
      <c r="F177">
        <v>79.900000000000006</v>
      </c>
      <c r="G177">
        <v>33.200000000000003</v>
      </c>
      <c r="H177">
        <v>1</v>
      </c>
    </row>
    <row r="178" spans="1:8" x14ac:dyDescent="0.3">
      <c r="A178">
        <f t="shared" si="2"/>
        <v>325</v>
      </c>
      <c r="B178" s="37">
        <v>43790</v>
      </c>
      <c r="C178">
        <v>28.7</v>
      </c>
      <c r="D178">
        <v>16.3</v>
      </c>
      <c r="E178">
        <v>2.5</v>
      </c>
      <c r="F178">
        <v>89.9</v>
      </c>
      <c r="G178">
        <v>55.4</v>
      </c>
      <c r="H178">
        <v>2</v>
      </c>
    </row>
    <row r="179" spans="1:8" x14ac:dyDescent="0.3">
      <c r="A179">
        <f t="shared" si="2"/>
        <v>326</v>
      </c>
      <c r="B179" s="37">
        <v>43791</v>
      </c>
      <c r="C179">
        <v>29.9</v>
      </c>
      <c r="D179">
        <v>16.399999999999999</v>
      </c>
      <c r="E179">
        <v>1.9444444444444446</v>
      </c>
      <c r="F179">
        <v>86</v>
      </c>
      <c r="G179">
        <v>44.2</v>
      </c>
      <c r="H179">
        <v>2</v>
      </c>
    </row>
    <row r="180" spans="1:8" x14ac:dyDescent="0.3">
      <c r="A180">
        <f t="shared" si="2"/>
        <v>327</v>
      </c>
      <c r="B180" s="37">
        <v>43792</v>
      </c>
      <c r="C180">
        <v>25.3</v>
      </c>
      <c r="D180">
        <v>16.399999999999999</v>
      </c>
      <c r="E180">
        <v>3.0555555555555558</v>
      </c>
      <c r="F180">
        <v>95.6</v>
      </c>
      <c r="G180">
        <v>68.900000000000006</v>
      </c>
      <c r="H180">
        <v>6</v>
      </c>
    </row>
    <row r="181" spans="1:8" x14ac:dyDescent="0.3">
      <c r="A181">
        <f t="shared" si="2"/>
        <v>328</v>
      </c>
      <c r="B181" s="37">
        <v>43793</v>
      </c>
      <c r="C181">
        <v>27.5</v>
      </c>
      <c r="D181">
        <v>16.8</v>
      </c>
      <c r="E181">
        <v>3.0555555555555558</v>
      </c>
      <c r="F181">
        <v>90.5</v>
      </c>
      <c r="G181">
        <v>56.6</v>
      </c>
      <c r="H181">
        <v>3</v>
      </c>
    </row>
    <row r="182" spans="1:8" x14ac:dyDescent="0.3">
      <c r="A182">
        <f t="shared" si="2"/>
        <v>329</v>
      </c>
      <c r="B182" s="37">
        <v>43794</v>
      </c>
      <c r="C182">
        <v>29.9</v>
      </c>
      <c r="D182">
        <v>15.5</v>
      </c>
      <c r="E182">
        <v>3.3333333333333335</v>
      </c>
      <c r="F182">
        <v>92.5</v>
      </c>
      <c r="G182">
        <v>41.4</v>
      </c>
      <c r="H182">
        <v>1</v>
      </c>
    </row>
    <row r="183" spans="1:8" x14ac:dyDescent="0.3">
      <c r="A183">
        <f t="shared" si="2"/>
        <v>330</v>
      </c>
      <c r="B183" s="37">
        <v>43795</v>
      </c>
      <c r="C183">
        <v>29.2</v>
      </c>
      <c r="D183">
        <v>15.4</v>
      </c>
      <c r="E183">
        <v>3.3333333333333335</v>
      </c>
      <c r="F183">
        <v>88.9</v>
      </c>
      <c r="G183">
        <v>42.7</v>
      </c>
      <c r="H183">
        <v>2</v>
      </c>
    </row>
    <row r="184" spans="1:8" x14ac:dyDescent="0.3">
      <c r="A184">
        <f t="shared" si="2"/>
        <v>331</v>
      </c>
      <c r="B184" s="37">
        <v>43796</v>
      </c>
      <c r="C184">
        <v>29.5</v>
      </c>
      <c r="D184">
        <v>16</v>
      </c>
      <c r="E184">
        <v>3.3333333333333335</v>
      </c>
      <c r="F184">
        <v>84</v>
      </c>
      <c r="G184">
        <v>38.1</v>
      </c>
      <c r="H184">
        <v>1</v>
      </c>
    </row>
    <row r="185" spans="1:8" x14ac:dyDescent="0.3">
      <c r="A185">
        <f t="shared" si="2"/>
        <v>332</v>
      </c>
      <c r="B185" s="37">
        <v>43797</v>
      </c>
      <c r="C185">
        <v>29.9</v>
      </c>
      <c r="D185">
        <v>15.4</v>
      </c>
      <c r="E185">
        <v>3.3333333333333335</v>
      </c>
      <c r="F185">
        <v>83.3</v>
      </c>
      <c r="G185">
        <v>39.1</v>
      </c>
      <c r="H185">
        <v>3</v>
      </c>
    </row>
    <row r="186" spans="1:8" x14ac:dyDescent="0.3">
      <c r="A186">
        <f t="shared" si="2"/>
        <v>333</v>
      </c>
      <c r="B186" s="37">
        <v>43798</v>
      </c>
      <c r="C186">
        <v>29</v>
      </c>
      <c r="D186">
        <v>16.899999999999999</v>
      </c>
      <c r="E186">
        <v>3.3333333333333335</v>
      </c>
      <c r="F186">
        <v>83.6</v>
      </c>
      <c r="G186">
        <v>44.9</v>
      </c>
      <c r="H186">
        <v>3</v>
      </c>
    </row>
    <row r="187" spans="1:8" x14ac:dyDescent="0.3">
      <c r="A187">
        <f t="shared" si="2"/>
        <v>334</v>
      </c>
      <c r="B187" s="37">
        <v>43799</v>
      </c>
      <c r="C187">
        <v>29.3</v>
      </c>
      <c r="D187">
        <v>16.899999999999999</v>
      </c>
      <c r="E187">
        <v>3.3333333333333335</v>
      </c>
      <c r="F187">
        <v>74.8</v>
      </c>
      <c r="G187">
        <v>39.5</v>
      </c>
      <c r="H187">
        <v>3</v>
      </c>
    </row>
    <row r="188" spans="1:8" x14ac:dyDescent="0.3">
      <c r="A188">
        <f t="shared" si="2"/>
        <v>335</v>
      </c>
      <c r="B188" s="37">
        <v>43800</v>
      </c>
      <c r="C188">
        <v>25.3</v>
      </c>
      <c r="D188">
        <v>16.399999999999999</v>
      </c>
      <c r="E188">
        <v>3.0555555555555558</v>
      </c>
      <c r="F188">
        <v>95.6</v>
      </c>
      <c r="G188">
        <v>68.900000000000006</v>
      </c>
      <c r="H188">
        <v>6</v>
      </c>
    </row>
    <row r="189" spans="1:8" x14ac:dyDescent="0.3">
      <c r="A189">
        <f t="shared" si="2"/>
        <v>336</v>
      </c>
      <c r="B189" s="37">
        <v>43801</v>
      </c>
      <c r="C189">
        <v>27.5</v>
      </c>
      <c r="D189">
        <v>16.8</v>
      </c>
      <c r="E189">
        <v>3.0555555555555558</v>
      </c>
      <c r="F189">
        <v>90.5</v>
      </c>
      <c r="G189">
        <v>56.6</v>
      </c>
      <c r="H189">
        <v>3</v>
      </c>
    </row>
    <row r="190" spans="1:8" x14ac:dyDescent="0.3">
      <c r="A190">
        <f t="shared" si="2"/>
        <v>337</v>
      </c>
      <c r="B190" s="37">
        <v>43802</v>
      </c>
      <c r="C190">
        <v>25.3</v>
      </c>
      <c r="D190">
        <v>16.399999999999999</v>
      </c>
      <c r="E190">
        <v>3.0555555555555558</v>
      </c>
      <c r="F190">
        <v>95.6</v>
      </c>
      <c r="G190">
        <v>68.900000000000006</v>
      </c>
      <c r="H190">
        <v>6</v>
      </c>
    </row>
    <row r="191" spans="1:8" x14ac:dyDescent="0.3">
      <c r="A191">
        <f t="shared" si="2"/>
        <v>338</v>
      </c>
      <c r="B191" s="37">
        <v>43803</v>
      </c>
      <c r="C191">
        <v>27.5</v>
      </c>
      <c r="D191">
        <v>16.8</v>
      </c>
      <c r="E191">
        <v>3.0555555555555558</v>
      </c>
      <c r="F191">
        <v>90.5</v>
      </c>
      <c r="G191">
        <v>56.6</v>
      </c>
      <c r="H191">
        <v>3</v>
      </c>
    </row>
    <row r="192" spans="1:8" x14ac:dyDescent="0.3">
      <c r="A192">
        <f t="shared" si="2"/>
        <v>339</v>
      </c>
      <c r="B192" s="37">
        <v>43804</v>
      </c>
      <c r="C192">
        <v>29.7</v>
      </c>
      <c r="D192">
        <v>19</v>
      </c>
      <c r="E192">
        <v>2.7777777777777777</v>
      </c>
      <c r="F192">
        <v>80.7</v>
      </c>
      <c r="G192">
        <v>52.9</v>
      </c>
      <c r="H192">
        <v>8</v>
      </c>
    </row>
    <row r="193" spans="1:8" x14ac:dyDescent="0.3">
      <c r="A193">
        <f t="shared" si="2"/>
        <v>340</v>
      </c>
      <c r="B193" s="37">
        <v>43805</v>
      </c>
      <c r="C193">
        <v>26.4</v>
      </c>
      <c r="D193">
        <v>18.600000000000001</v>
      </c>
      <c r="E193">
        <v>2.2222222222222223</v>
      </c>
      <c r="F193">
        <v>77.7</v>
      </c>
      <c r="G193">
        <v>59.1</v>
      </c>
      <c r="H193">
        <v>8</v>
      </c>
    </row>
    <row r="194" spans="1:8" x14ac:dyDescent="0.3">
      <c r="A194">
        <f t="shared" si="2"/>
        <v>341</v>
      </c>
      <c r="B194" s="37">
        <v>43806</v>
      </c>
      <c r="C194">
        <v>29</v>
      </c>
      <c r="D194">
        <v>16.899999999999999</v>
      </c>
      <c r="E194">
        <v>3.3333333333333335</v>
      </c>
      <c r="F194">
        <v>83.6</v>
      </c>
      <c r="G194">
        <v>44.9</v>
      </c>
      <c r="H194">
        <v>3</v>
      </c>
    </row>
    <row r="195" spans="1:8" x14ac:dyDescent="0.3">
      <c r="A195">
        <f t="shared" si="2"/>
        <v>342</v>
      </c>
      <c r="B195" s="37">
        <v>43807</v>
      </c>
      <c r="C195">
        <v>29.3</v>
      </c>
      <c r="D195">
        <v>16.899999999999999</v>
      </c>
      <c r="E195">
        <v>3.3333333333333335</v>
      </c>
      <c r="F195">
        <v>74.8</v>
      </c>
      <c r="G195">
        <v>39.5</v>
      </c>
      <c r="H195">
        <v>3</v>
      </c>
    </row>
    <row r="196" spans="1:8" x14ac:dyDescent="0.3">
      <c r="A196">
        <f t="shared" si="2"/>
        <v>343</v>
      </c>
      <c r="B196" s="37">
        <v>43808</v>
      </c>
      <c r="C196">
        <v>29.7</v>
      </c>
      <c r="D196">
        <v>19</v>
      </c>
      <c r="E196">
        <v>2.7777777777777777</v>
      </c>
      <c r="F196">
        <v>80.7</v>
      </c>
      <c r="G196">
        <v>52.9</v>
      </c>
      <c r="H196">
        <v>8</v>
      </c>
    </row>
    <row r="197" spans="1:8" x14ac:dyDescent="0.3">
      <c r="A197">
        <f t="shared" si="2"/>
        <v>344</v>
      </c>
      <c r="B197" s="37">
        <v>43809</v>
      </c>
      <c r="C197">
        <v>26.4</v>
      </c>
      <c r="D197">
        <v>18.600000000000001</v>
      </c>
      <c r="E197">
        <v>2.2222222222222223</v>
      </c>
      <c r="F197">
        <v>77.7</v>
      </c>
      <c r="G197">
        <v>59.1</v>
      </c>
      <c r="H197">
        <v>8</v>
      </c>
    </row>
    <row r="198" spans="1:8" x14ac:dyDescent="0.3">
      <c r="A198">
        <f t="shared" si="2"/>
        <v>345</v>
      </c>
      <c r="B198" s="37">
        <v>43810</v>
      </c>
      <c r="C198">
        <v>29.3</v>
      </c>
      <c r="D198">
        <v>16.3</v>
      </c>
      <c r="E198">
        <v>2.7777777777777777</v>
      </c>
      <c r="F198">
        <v>80.900000000000006</v>
      </c>
      <c r="G198">
        <v>36.4</v>
      </c>
      <c r="H198">
        <v>2</v>
      </c>
    </row>
    <row r="199" spans="1:8" x14ac:dyDescent="0.3">
      <c r="A199">
        <f t="shared" si="2"/>
        <v>346</v>
      </c>
      <c r="B199" s="37">
        <v>43811</v>
      </c>
      <c r="C199">
        <v>28.7</v>
      </c>
      <c r="D199">
        <v>16.5</v>
      </c>
      <c r="E199">
        <v>4.166666666666667</v>
      </c>
      <c r="F199">
        <v>84.5</v>
      </c>
      <c r="G199">
        <v>38.700000000000003</v>
      </c>
      <c r="H199">
        <v>2</v>
      </c>
    </row>
    <row r="200" spans="1:8" x14ac:dyDescent="0.3">
      <c r="A200">
        <f t="shared" ref="A200:A218" si="3">A199+1</f>
        <v>347</v>
      </c>
      <c r="B200" s="37">
        <v>43812</v>
      </c>
      <c r="C200">
        <v>30</v>
      </c>
      <c r="D200">
        <v>16.7</v>
      </c>
      <c r="E200">
        <v>3.0555555555555558</v>
      </c>
      <c r="F200">
        <v>88.2</v>
      </c>
      <c r="G200">
        <v>43</v>
      </c>
      <c r="H200">
        <v>6</v>
      </c>
    </row>
    <row r="201" spans="1:8" x14ac:dyDescent="0.3">
      <c r="A201">
        <f t="shared" si="3"/>
        <v>348</v>
      </c>
      <c r="B201" s="37">
        <v>43813</v>
      </c>
      <c r="C201">
        <v>29.7</v>
      </c>
      <c r="D201">
        <v>16.3</v>
      </c>
      <c r="E201">
        <v>3.3333333333333335</v>
      </c>
      <c r="F201">
        <v>89.3</v>
      </c>
      <c r="G201">
        <v>40.6</v>
      </c>
      <c r="H201">
        <v>3</v>
      </c>
    </row>
    <row r="202" spans="1:8" x14ac:dyDescent="0.3">
      <c r="A202">
        <f t="shared" si="3"/>
        <v>349</v>
      </c>
      <c r="B202" s="37">
        <v>43814</v>
      </c>
      <c r="C202">
        <v>29</v>
      </c>
      <c r="D202">
        <v>16.899999999999999</v>
      </c>
      <c r="E202">
        <v>3.3333333333333335</v>
      </c>
      <c r="F202">
        <v>88.3</v>
      </c>
      <c r="G202">
        <v>45.6</v>
      </c>
      <c r="H202">
        <v>5</v>
      </c>
    </row>
    <row r="203" spans="1:8" x14ac:dyDescent="0.3">
      <c r="A203">
        <f t="shared" si="3"/>
        <v>350</v>
      </c>
      <c r="B203" s="37">
        <v>43815</v>
      </c>
      <c r="C203">
        <v>29.4</v>
      </c>
      <c r="D203">
        <v>16.5</v>
      </c>
      <c r="E203">
        <v>3.3333333333333335</v>
      </c>
      <c r="F203">
        <v>79.5</v>
      </c>
      <c r="G203">
        <v>38.6</v>
      </c>
      <c r="H203">
        <v>3</v>
      </c>
    </row>
    <row r="204" spans="1:8" x14ac:dyDescent="0.3">
      <c r="A204">
        <f t="shared" si="3"/>
        <v>351</v>
      </c>
      <c r="B204" s="37">
        <v>43816</v>
      </c>
      <c r="C204">
        <v>29.2</v>
      </c>
      <c r="D204">
        <v>16.399999999999999</v>
      </c>
      <c r="E204">
        <v>2.7777777777777777</v>
      </c>
      <c r="F204">
        <v>78.2</v>
      </c>
      <c r="G204">
        <v>38.299999999999997</v>
      </c>
      <c r="H204">
        <v>3</v>
      </c>
    </row>
    <row r="205" spans="1:8" x14ac:dyDescent="0.3">
      <c r="A205">
        <f t="shared" si="3"/>
        <v>352</v>
      </c>
      <c r="B205" s="37">
        <v>43817</v>
      </c>
      <c r="C205">
        <v>29</v>
      </c>
      <c r="D205">
        <v>16.899999999999999</v>
      </c>
      <c r="E205">
        <v>2.5</v>
      </c>
      <c r="F205">
        <v>81.400000000000006</v>
      </c>
      <c r="G205">
        <v>40</v>
      </c>
      <c r="H205">
        <v>2</v>
      </c>
    </row>
    <row r="206" spans="1:8" x14ac:dyDescent="0.3">
      <c r="A206">
        <f t="shared" si="3"/>
        <v>353</v>
      </c>
      <c r="B206" s="37">
        <v>43818</v>
      </c>
      <c r="C206">
        <v>29.7</v>
      </c>
      <c r="D206">
        <v>19</v>
      </c>
      <c r="E206">
        <v>2.7777777777777777</v>
      </c>
      <c r="F206">
        <v>80.7</v>
      </c>
      <c r="G206">
        <v>52.9</v>
      </c>
      <c r="H206">
        <v>8</v>
      </c>
    </row>
    <row r="207" spans="1:8" x14ac:dyDescent="0.3">
      <c r="A207">
        <f t="shared" si="3"/>
        <v>354</v>
      </c>
      <c r="B207" s="37">
        <v>43819</v>
      </c>
      <c r="C207">
        <v>26.4</v>
      </c>
      <c r="D207">
        <v>18.600000000000001</v>
      </c>
      <c r="E207">
        <v>2.2222222222222223</v>
      </c>
      <c r="F207">
        <v>77.7</v>
      </c>
      <c r="G207">
        <v>59.1</v>
      </c>
      <c r="H207">
        <v>8</v>
      </c>
    </row>
    <row r="208" spans="1:8" x14ac:dyDescent="0.3">
      <c r="A208">
        <f t="shared" si="3"/>
        <v>355</v>
      </c>
      <c r="B208" s="37">
        <v>43820</v>
      </c>
      <c r="C208">
        <v>29</v>
      </c>
      <c r="D208">
        <v>16.3</v>
      </c>
      <c r="E208">
        <v>4.166666666666667</v>
      </c>
      <c r="F208">
        <v>84.2</v>
      </c>
      <c r="G208">
        <v>37.799999999999997</v>
      </c>
      <c r="H208">
        <v>0</v>
      </c>
    </row>
    <row r="209" spans="1:8" x14ac:dyDescent="0.3">
      <c r="A209">
        <f t="shared" si="3"/>
        <v>356</v>
      </c>
      <c r="B209" s="37">
        <v>43821</v>
      </c>
      <c r="C209">
        <v>29.3</v>
      </c>
      <c r="D209">
        <v>16.600000000000001</v>
      </c>
      <c r="E209">
        <v>3.6111111111111112</v>
      </c>
      <c r="F209">
        <v>86.4</v>
      </c>
      <c r="G209">
        <v>42.8</v>
      </c>
      <c r="H209">
        <v>5</v>
      </c>
    </row>
    <row r="210" spans="1:8" x14ac:dyDescent="0.3">
      <c r="A210">
        <f t="shared" si="3"/>
        <v>357</v>
      </c>
      <c r="B210" s="37">
        <v>43822</v>
      </c>
      <c r="C210">
        <v>25.3</v>
      </c>
      <c r="D210">
        <v>16.399999999999999</v>
      </c>
      <c r="E210">
        <v>3.0555555555555558</v>
      </c>
      <c r="F210">
        <v>95.6</v>
      </c>
      <c r="G210">
        <v>68.900000000000006</v>
      </c>
      <c r="H210">
        <v>6</v>
      </c>
    </row>
    <row r="211" spans="1:8" x14ac:dyDescent="0.3">
      <c r="A211">
        <f t="shared" si="3"/>
        <v>358</v>
      </c>
      <c r="B211" s="37">
        <v>43823</v>
      </c>
      <c r="C211">
        <v>27.5</v>
      </c>
      <c r="D211">
        <v>16.8</v>
      </c>
      <c r="E211">
        <v>3.0555555555555558</v>
      </c>
      <c r="F211">
        <v>90.5</v>
      </c>
      <c r="G211">
        <v>56.6</v>
      </c>
      <c r="H211">
        <v>3</v>
      </c>
    </row>
    <row r="212" spans="1:8" x14ac:dyDescent="0.3">
      <c r="A212">
        <f t="shared" si="3"/>
        <v>359</v>
      </c>
      <c r="B212" s="37">
        <v>43824</v>
      </c>
      <c r="C212">
        <v>29</v>
      </c>
      <c r="D212">
        <v>16.3</v>
      </c>
      <c r="E212">
        <v>4.166666666666667</v>
      </c>
      <c r="F212">
        <v>84.2</v>
      </c>
      <c r="G212">
        <v>37.799999999999997</v>
      </c>
      <c r="H212">
        <v>0</v>
      </c>
    </row>
    <row r="213" spans="1:8" x14ac:dyDescent="0.3">
      <c r="A213">
        <f t="shared" si="3"/>
        <v>360</v>
      </c>
      <c r="B213" s="37">
        <v>43825</v>
      </c>
      <c r="C213">
        <v>29.3</v>
      </c>
      <c r="D213">
        <v>16.600000000000001</v>
      </c>
      <c r="E213">
        <v>3.6111111111111112</v>
      </c>
      <c r="F213">
        <v>86.4</v>
      </c>
      <c r="G213">
        <v>42.8</v>
      </c>
      <c r="H213">
        <v>5</v>
      </c>
    </row>
    <row r="214" spans="1:8" x14ac:dyDescent="0.3">
      <c r="A214">
        <f t="shared" si="3"/>
        <v>361</v>
      </c>
      <c r="B214" s="37">
        <v>43826</v>
      </c>
      <c r="C214">
        <v>27.6</v>
      </c>
      <c r="D214">
        <v>15.1</v>
      </c>
      <c r="E214">
        <v>3.3333333333333335</v>
      </c>
      <c r="F214">
        <v>78.8</v>
      </c>
      <c r="G214">
        <v>49.4</v>
      </c>
      <c r="H214">
        <v>4</v>
      </c>
    </row>
    <row r="215" spans="1:8" x14ac:dyDescent="0.3">
      <c r="A215">
        <f t="shared" si="3"/>
        <v>362</v>
      </c>
      <c r="B215" s="37">
        <v>43827</v>
      </c>
      <c r="C215">
        <v>27.5</v>
      </c>
      <c r="D215">
        <v>16.2</v>
      </c>
      <c r="E215">
        <v>3.0555555555555558</v>
      </c>
      <c r="F215">
        <v>89</v>
      </c>
      <c r="G215">
        <v>42.6</v>
      </c>
      <c r="H215">
        <v>5</v>
      </c>
    </row>
    <row r="216" spans="1:8" x14ac:dyDescent="0.3">
      <c r="A216">
        <f t="shared" si="3"/>
        <v>363</v>
      </c>
      <c r="B216" s="37">
        <v>43828</v>
      </c>
      <c r="C216">
        <v>28.4</v>
      </c>
      <c r="D216">
        <v>16.600000000000001</v>
      </c>
      <c r="E216">
        <v>3.6111111111111112</v>
      </c>
      <c r="F216">
        <v>89.1</v>
      </c>
      <c r="G216">
        <v>56.5</v>
      </c>
      <c r="H216">
        <v>6</v>
      </c>
    </row>
    <row r="217" spans="1:8" x14ac:dyDescent="0.3">
      <c r="A217">
        <f t="shared" si="3"/>
        <v>364</v>
      </c>
      <c r="B217" s="37">
        <v>43829</v>
      </c>
      <c r="C217">
        <v>28.3</v>
      </c>
      <c r="D217">
        <v>16.5</v>
      </c>
      <c r="E217">
        <v>3.6111111111111112</v>
      </c>
      <c r="F217">
        <v>88.2</v>
      </c>
      <c r="G217">
        <v>56.4</v>
      </c>
      <c r="H217">
        <v>7</v>
      </c>
    </row>
    <row r="218" spans="1:8" x14ac:dyDescent="0.3">
      <c r="A218">
        <f t="shared" si="3"/>
        <v>365</v>
      </c>
      <c r="B218" s="37">
        <v>43830</v>
      </c>
      <c r="C218">
        <v>29</v>
      </c>
      <c r="D218">
        <v>16.3</v>
      </c>
      <c r="E218">
        <v>4.166666666666667</v>
      </c>
      <c r="F218">
        <v>84.2</v>
      </c>
      <c r="G218">
        <v>37.799999999999997</v>
      </c>
      <c r="H218">
        <v>0</v>
      </c>
    </row>
    <row r="219" spans="1:8" x14ac:dyDescent="0.3">
      <c r="A219">
        <v>1</v>
      </c>
      <c r="B219" s="37">
        <v>43831</v>
      </c>
      <c r="C219">
        <v>29.3</v>
      </c>
      <c r="D219">
        <v>16.600000000000001</v>
      </c>
      <c r="E219">
        <v>3.6111111111111112</v>
      </c>
      <c r="F219">
        <v>86.4</v>
      </c>
      <c r="G219">
        <v>42.8</v>
      </c>
      <c r="H219">
        <v>5</v>
      </c>
    </row>
    <row r="220" spans="1:8" x14ac:dyDescent="0.3">
      <c r="A220">
        <v>2</v>
      </c>
      <c r="B220" s="37">
        <v>43832</v>
      </c>
      <c r="C220">
        <v>28</v>
      </c>
      <c r="D220">
        <v>17</v>
      </c>
      <c r="E220">
        <v>5.5555555555555554</v>
      </c>
      <c r="F220">
        <v>89</v>
      </c>
      <c r="G220">
        <v>51</v>
      </c>
      <c r="H220">
        <v>2</v>
      </c>
    </row>
    <row r="221" spans="1:8" x14ac:dyDescent="0.3">
      <c r="A221">
        <v>3</v>
      </c>
      <c r="B221" s="37">
        <v>43833</v>
      </c>
      <c r="C221">
        <v>27</v>
      </c>
      <c r="D221">
        <v>17</v>
      </c>
      <c r="E221">
        <v>3.0555555555555558</v>
      </c>
      <c r="F221">
        <v>92</v>
      </c>
      <c r="G221">
        <v>70</v>
      </c>
      <c r="H221">
        <v>3</v>
      </c>
    </row>
    <row r="222" spans="1:8" x14ac:dyDescent="0.3">
      <c r="A222">
        <v>4</v>
      </c>
      <c r="B222" s="37">
        <v>43834</v>
      </c>
      <c r="C222">
        <v>29</v>
      </c>
      <c r="D222">
        <v>17</v>
      </c>
      <c r="E222">
        <v>2.7777777777777777</v>
      </c>
      <c r="F222">
        <v>94</v>
      </c>
      <c r="G222">
        <v>52</v>
      </c>
      <c r="H222">
        <v>2</v>
      </c>
    </row>
    <row r="223" spans="1:8" x14ac:dyDescent="0.3">
      <c r="A223">
        <v>5</v>
      </c>
      <c r="B223" s="37">
        <v>43835</v>
      </c>
      <c r="C223">
        <v>30</v>
      </c>
      <c r="D223">
        <v>17</v>
      </c>
      <c r="E223">
        <v>3.3333333333333335</v>
      </c>
      <c r="F223">
        <v>76</v>
      </c>
      <c r="G223">
        <v>38</v>
      </c>
      <c r="H223">
        <v>1</v>
      </c>
    </row>
    <row r="224" spans="1:8" x14ac:dyDescent="0.3">
      <c r="A224">
        <v>6</v>
      </c>
      <c r="B224" s="37">
        <v>43836</v>
      </c>
      <c r="C224">
        <v>27</v>
      </c>
      <c r="D224">
        <v>16</v>
      </c>
      <c r="E224">
        <v>3.6111111111111112</v>
      </c>
      <c r="F224">
        <v>68</v>
      </c>
      <c r="G224">
        <v>46</v>
      </c>
      <c r="H224">
        <v>2</v>
      </c>
    </row>
    <row r="225" spans="1:8" x14ac:dyDescent="0.3">
      <c r="A225">
        <v>7</v>
      </c>
      <c r="B225" s="37">
        <v>43837</v>
      </c>
      <c r="C225">
        <v>29</v>
      </c>
      <c r="D225">
        <v>18</v>
      </c>
      <c r="E225">
        <v>3.6111111111111112</v>
      </c>
      <c r="F225">
        <v>92</v>
      </c>
      <c r="G225">
        <v>47</v>
      </c>
      <c r="H225">
        <v>2</v>
      </c>
    </row>
    <row r="226" spans="1:8" x14ac:dyDescent="0.3">
      <c r="A226">
        <v>8</v>
      </c>
      <c r="B226" s="37">
        <v>43838</v>
      </c>
      <c r="C226">
        <v>29</v>
      </c>
      <c r="D226">
        <v>19</v>
      </c>
      <c r="E226">
        <v>3.8888888888888893</v>
      </c>
      <c r="F226">
        <v>88</v>
      </c>
      <c r="G226">
        <v>50</v>
      </c>
      <c r="H226">
        <v>2</v>
      </c>
    </row>
    <row r="227" spans="1:8" x14ac:dyDescent="0.3">
      <c r="A227">
        <v>9</v>
      </c>
      <c r="B227" s="37">
        <v>43839</v>
      </c>
      <c r="C227">
        <v>30</v>
      </c>
      <c r="D227">
        <v>19</v>
      </c>
      <c r="E227">
        <v>3.8888888888888893</v>
      </c>
      <c r="F227">
        <v>83</v>
      </c>
      <c r="G227">
        <v>43</v>
      </c>
      <c r="H227">
        <v>2</v>
      </c>
    </row>
    <row r="228" spans="1:8" x14ac:dyDescent="0.3">
      <c r="A228">
        <v>10</v>
      </c>
      <c r="B228" s="37">
        <v>43840</v>
      </c>
      <c r="C228">
        <v>29</v>
      </c>
      <c r="D228">
        <v>18</v>
      </c>
      <c r="E228">
        <v>3.3333333333333335</v>
      </c>
      <c r="F228">
        <v>89</v>
      </c>
      <c r="G228">
        <v>48</v>
      </c>
      <c r="H228">
        <v>4</v>
      </c>
    </row>
    <row r="229" spans="1:8" x14ac:dyDescent="0.3">
      <c r="A229">
        <v>11</v>
      </c>
      <c r="B229" s="37">
        <v>43841</v>
      </c>
      <c r="C229">
        <v>28</v>
      </c>
      <c r="D229">
        <v>16</v>
      </c>
      <c r="E229">
        <v>3.3333333333333335</v>
      </c>
      <c r="F229">
        <v>76</v>
      </c>
      <c r="G229">
        <v>49</v>
      </c>
      <c r="H229">
        <v>2</v>
      </c>
    </row>
    <row r="230" spans="1:8" x14ac:dyDescent="0.3">
      <c r="A230">
        <v>12</v>
      </c>
      <c r="B230" s="37">
        <v>43842</v>
      </c>
      <c r="C230">
        <v>28</v>
      </c>
      <c r="D230">
        <v>16</v>
      </c>
      <c r="E230">
        <v>2.7777777777777777</v>
      </c>
      <c r="F230">
        <v>63</v>
      </c>
      <c r="G230">
        <v>40</v>
      </c>
      <c r="H230">
        <v>0</v>
      </c>
    </row>
    <row r="231" spans="1:8" x14ac:dyDescent="0.3">
      <c r="A231">
        <v>13</v>
      </c>
      <c r="B231" s="37">
        <v>43843</v>
      </c>
      <c r="C231">
        <v>29</v>
      </c>
      <c r="D231">
        <v>16</v>
      </c>
      <c r="E231">
        <v>1.9444444444444446</v>
      </c>
      <c r="F231">
        <v>35</v>
      </c>
      <c r="G231">
        <v>23</v>
      </c>
      <c r="H231">
        <v>0</v>
      </c>
    </row>
    <row r="232" spans="1:8" x14ac:dyDescent="0.3">
      <c r="A232">
        <v>14</v>
      </c>
      <c r="B232" s="37">
        <v>43844</v>
      </c>
      <c r="C232">
        <v>30</v>
      </c>
      <c r="D232">
        <v>17</v>
      </c>
      <c r="E232">
        <v>2.7777777777777777</v>
      </c>
      <c r="F232">
        <v>62</v>
      </c>
      <c r="G232">
        <v>31</v>
      </c>
      <c r="H232">
        <v>2</v>
      </c>
    </row>
    <row r="233" spans="1:8" x14ac:dyDescent="0.3">
      <c r="A233">
        <v>15</v>
      </c>
      <c r="B233" s="37">
        <v>43845</v>
      </c>
      <c r="C233">
        <v>31</v>
      </c>
      <c r="D233">
        <v>17</v>
      </c>
      <c r="E233">
        <v>3.8888888888888893</v>
      </c>
      <c r="F233">
        <v>80</v>
      </c>
      <c r="G233">
        <v>28</v>
      </c>
      <c r="H233">
        <v>3</v>
      </c>
    </row>
    <row r="234" spans="1:8" x14ac:dyDescent="0.3">
      <c r="A234">
        <v>16</v>
      </c>
      <c r="B234" s="37">
        <v>43846</v>
      </c>
      <c r="C234">
        <v>30</v>
      </c>
      <c r="D234">
        <v>15</v>
      </c>
      <c r="E234">
        <v>5</v>
      </c>
      <c r="F234">
        <v>74</v>
      </c>
      <c r="G234">
        <v>29</v>
      </c>
      <c r="H234">
        <v>1</v>
      </c>
    </row>
    <row r="235" spans="1:8" x14ac:dyDescent="0.3">
      <c r="A235">
        <v>17</v>
      </c>
      <c r="B235" s="37">
        <v>43847</v>
      </c>
      <c r="C235">
        <v>29</v>
      </c>
      <c r="D235">
        <v>15</v>
      </c>
      <c r="E235">
        <v>4.4444444444444446</v>
      </c>
      <c r="F235">
        <v>79</v>
      </c>
      <c r="G235">
        <v>32</v>
      </c>
      <c r="H235">
        <v>3</v>
      </c>
    </row>
    <row r="236" spans="1:8" x14ac:dyDescent="0.3">
      <c r="A236">
        <v>18</v>
      </c>
      <c r="B236" s="37">
        <v>43848</v>
      </c>
      <c r="C236">
        <v>30</v>
      </c>
      <c r="D236">
        <v>16</v>
      </c>
      <c r="E236">
        <v>3.8888888888888893</v>
      </c>
      <c r="F236">
        <v>83</v>
      </c>
      <c r="G236">
        <v>35</v>
      </c>
      <c r="H236">
        <v>0</v>
      </c>
    </row>
    <row r="237" spans="1:8" x14ac:dyDescent="0.3">
      <c r="A237">
        <v>19</v>
      </c>
      <c r="B237" s="37">
        <v>43849</v>
      </c>
      <c r="C237">
        <v>30</v>
      </c>
      <c r="D237">
        <v>17</v>
      </c>
      <c r="E237">
        <v>3.8888888888888893</v>
      </c>
      <c r="F237">
        <v>82</v>
      </c>
      <c r="G237">
        <v>42</v>
      </c>
      <c r="H237">
        <v>2</v>
      </c>
    </row>
    <row r="238" spans="1:8" x14ac:dyDescent="0.3">
      <c r="A238">
        <v>20</v>
      </c>
      <c r="B238" s="37">
        <v>43850</v>
      </c>
      <c r="C238">
        <v>29</v>
      </c>
      <c r="D238">
        <v>17</v>
      </c>
      <c r="E238">
        <v>2.2222222222222223</v>
      </c>
      <c r="F238">
        <v>82</v>
      </c>
      <c r="G238">
        <v>42</v>
      </c>
      <c r="H238">
        <v>2</v>
      </c>
    </row>
    <row r="239" spans="1:8" x14ac:dyDescent="0.3">
      <c r="A239">
        <v>21</v>
      </c>
      <c r="B239" s="37">
        <v>43851</v>
      </c>
      <c r="C239">
        <v>30</v>
      </c>
      <c r="D239">
        <v>18</v>
      </c>
      <c r="E239">
        <v>3.6111111111111112</v>
      </c>
      <c r="F239">
        <v>77</v>
      </c>
      <c r="G239">
        <v>38</v>
      </c>
      <c r="H239">
        <v>1</v>
      </c>
    </row>
    <row r="240" spans="1:8" x14ac:dyDescent="0.3">
      <c r="A240">
        <v>22</v>
      </c>
      <c r="B240" s="37">
        <v>43852</v>
      </c>
      <c r="C240">
        <v>31</v>
      </c>
      <c r="D240">
        <v>17</v>
      </c>
      <c r="E240">
        <v>4.4444444444444446</v>
      </c>
      <c r="F240">
        <v>75</v>
      </c>
      <c r="G240">
        <v>37</v>
      </c>
      <c r="H240">
        <v>0</v>
      </c>
    </row>
    <row r="241" spans="1:8" x14ac:dyDescent="0.3">
      <c r="A241">
        <v>23</v>
      </c>
      <c r="B241" s="37">
        <v>43853</v>
      </c>
      <c r="C241">
        <v>31</v>
      </c>
      <c r="D241">
        <v>18</v>
      </c>
      <c r="E241">
        <v>4.166666666666667</v>
      </c>
      <c r="F241">
        <v>73</v>
      </c>
      <c r="G241">
        <v>30</v>
      </c>
      <c r="H241">
        <v>0</v>
      </c>
    </row>
    <row r="242" spans="1:8" x14ac:dyDescent="0.3">
      <c r="A242">
        <v>24</v>
      </c>
      <c r="B242" s="37">
        <v>43854</v>
      </c>
      <c r="C242">
        <v>30</v>
      </c>
      <c r="D242">
        <v>18</v>
      </c>
      <c r="E242">
        <v>2.5</v>
      </c>
      <c r="F242">
        <v>53</v>
      </c>
      <c r="G242">
        <v>26</v>
      </c>
      <c r="H242">
        <v>1</v>
      </c>
    </row>
    <row r="243" spans="1:8" x14ac:dyDescent="0.3">
      <c r="A243">
        <v>25</v>
      </c>
      <c r="B243" s="37">
        <v>43855</v>
      </c>
      <c r="C243">
        <v>31</v>
      </c>
      <c r="D243">
        <v>18</v>
      </c>
      <c r="E243">
        <v>2.7777777777777777</v>
      </c>
      <c r="F243">
        <v>52</v>
      </c>
      <c r="G243">
        <v>27</v>
      </c>
      <c r="H243">
        <v>0</v>
      </c>
    </row>
    <row r="244" spans="1:8" x14ac:dyDescent="0.3">
      <c r="A244">
        <v>26</v>
      </c>
      <c r="B244" s="37">
        <v>43856</v>
      </c>
      <c r="C244">
        <v>31</v>
      </c>
      <c r="D244">
        <v>18</v>
      </c>
      <c r="E244">
        <v>2.5</v>
      </c>
      <c r="F244">
        <v>56</v>
      </c>
      <c r="G244">
        <v>27</v>
      </c>
      <c r="H244">
        <v>1</v>
      </c>
    </row>
    <row r="245" spans="1:8" x14ac:dyDescent="0.3">
      <c r="A245">
        <v>27</v>
      </c>
      <c r="B245" s="37">
        <v>43857</v>
      </c>
      <c r="C245">
        <v>32</v>
      </c>
      <c r="D245">
        <v>19</v>
      </c>
      <c r="E245">
        <v>2.7777777777777777</v>
      </c>
      <c r="F245">
        <v>53</v>
      </c>
      <c r="G245">
        <v>27</v>
      </c>
      <c r="H245">
        <v>0</v>
      </c>
    </row>
    <row r="246" spans="1:8" x14ac:dyDescent="0.3">
      <c r="A246">
        <v>28</v>
      </c>
      <c r="B246" s="37">
        <v>43858</v>
      </c>
      <c r="C246">
        <v>33</v>
      </c>
      <c r="D246">
        <v>19</v>
      </c>
      <c r="E246">
        <v>4.166666666666667</v>
      </c>
      <c r="F246">
        <v>57</v>
      </c>
      <c r="G246">
        <v>26</v>
      </c>
      <c r="H246">
        <v>1</v>
      </c>
    </row>
    <row r="247" spans="1:8" x14ac:dyDescent="0.3">
      <c r="A247">
        <v>29</v>
      </c>
      <c r="B247" s="37">
        <v>43859</v>
      </c>
      <c r="C247">
        <v>33</v>
      </c>
      <c r="D247">
        <v>18</v>
      </c>
      <c r="E247">
        <v>3.8888888888888893</v>
      </c>
      <c r="F247">
        <v>45</v>
      </c>
      <c r="G247">
        <v>28</v>
      </c>
      <c r="H247">
        <v>3</v>
      </c>
    </row>
    <row r="248" spans="1:8" x14ac:dyDescent="0.3">
      <c r="A248">
        <v>30</v>
      </c>
      <c r="B248" s="37">
        <v>43860</v>
      </c>
      <c r="C248">
        <v>32</v>
      </c>
      <c r="D248">
        <v>17</v>
      </c>
      <c r="E248">
        <v>2.5</v>
      </c>
      <c r="F248">
        <v>63</v>
      </c>
      <c r="G248">
        <v>29</v>
      </c>
      <c r="H248">
        <v>0</v>
      </c>
    </row>
    <row r="249" spans="1:8" x14ac:dyDescent="0.3">
      <c r="A249">
        <v>31</v>
      </c>
      <c r="B249" s="37">
        <v>43861</v>
      </c>
      <c r="C249">
        <v>32</v>
      </c>
      <c r="D249">
        <v>17</v>
      </c>
      <c r="E249">
        <v>3.0555555555555558</v>
      </c>
      <c r="F249">
        <v>56</v>
      </c>
      <c r="G249">
        <v>24</v>
      </c>
      <c r="H249">
        <v>0</v>
      </c>
    </row>
    <row r="250" spans="1:8" x14ac:dyDescent="0.3">
      <c r="A250">
        <v>32</v>
      </c>
      <c r="B250" s="37">
        <v>43862</v>
      </c>
      <c r="C250">
        <v>31</v>
      </c>
      <c r="D250">
        <v>17</v>
      </c>
      <c r="E250">
        <v>3.8888888888888893</v>
      </c>
      <c r="F250">
        <v>63</v>
      </c>
      <c r="G250">
        <v>28</v>
      </c>
      <c r="H250">
        <v>1</v>
      </c>
    </row>
    <row r="251" spans="1:8" x14ac:dyDescent="0.3">
      <c r="A251">
        <v>33</v>
      </c>
      <c r="B251" s="37">
        <v>43863</v>
      </c>
      <c r="C251">
        <v>32</v>
      </c>
      <c r="D251">
        <v>16</v>
      </c>
      <c r="E251">
        <v>5.5555555555555554</v>
      </c>
      <c r="F251">
        <v>76</v>
      </c>
      <c r="G251">
        <v>29</v>
      </c>
      <c r="H251">
        <v>3</v>
      </c>
    </row>
    <row r="252" spans="1:8" x14ac:dyDescent="0.3">
      <c r="A252">
        <v>34</v>
      </c>
      <c r="B252" s="37">
        <v>43864</v>
      </c>
      <c r="C252">
        <v>29</v>
      </c>
      <c r="D252">
        <v>17</v>
      </c>
      <c r="E252">
        <v>3.6111111111111112</v>
      </c>
      <c r="F252">
        <v>77</v>
      </c>
      <c r="G252">
        <v>43</v>
      </c>
      <c r="H252">
        <v>3</v>
      </c>
    </row>
    <row r="253" spans="1:8" x14ac:dyDescent="0.3">
      <c r="A253">
        <v>35</v>
      </c>
      <c r="B253" s="37">
        <v>43865</v>
      </c>
      <c r="C253">
        <v>30</v>
      </c>
      <c r="D253">
        <v>17</v>
      </c>
      <c r="E253">
        <v>4.4444444444444446</v>
      </c>
      <c r="F253">
        <v>76</v>
      </c>
      <c r="G253">
        <v>35</v>
      </c>
      <c r="H253">
        <v>4</v>
      </c>
    </row>
    <row r="254" spans="1:8" x14ac:dyDescent="0.3">
      <c r="A254">
        <v>36</v>
      </c>
      <c r="B254" s="37">
        <v>43866</v>
      </c>
      <c r="C254">
        <v>32</v>
      </c>
      <c r="D254">
        <v>18</v>
      </c>
      <c r="E254">
        <v>3.8888888888888893</v>
      </c>
      <c r="F254">
        <v>66</v>
      </c>
      <c r="G254">
        <v>27</v>
      </c>
      <c r="H254">
        <v>4</v>
      </c>
    </row>
    <row r="255" spans="1:8" x14ac:dyDescent="0.3">
      <c r="A255">
        <v>37</v>
      </c>
      <c r="B255" s="37">
        <v>43867</v>
      </c>
      <c r="C255">
        <v>31</v>
      </c>
      <c r="D255">
        <v>19</v>
      </c>
      <c r="E255">
        <v>3.3333333333333335</v>
      </c>
      <c r="F255">
        <v>62</v>
      </c>
      <c r="G255">
        <v>31</v>
      </c>
      <c r="H255">
        <v>5</v>
      </c>
    </row>
    <row r="256" spans="1:8" x14ac:dyDescent="0.3">
      <c r="A256">
        <v>38</v>
      </c>
      <c r="B256" s="37">
        <v>43868</v>
      </c>
      <c r="C256">
        <v>32</v>
      </c>
      <c r="D256">
        <v>20</v>
      </c>
      <c r="E256">
        <v>5</v>
      </c>
      <c r="F256">
        <v>59</v>
      </c>
      <c r="G256">
        <v>26</v>
      </c>
      <c r="H256">
        <v>5</v>
      </c>
    </row>
    <row r="257" spans="1:8" x14ac:dyDescent="0.3">
      <c r="A257">
        <v>39</v>
      </c>
      <c r="B257" s="37">
        <v>43869</v>
      </c>
      <c r="C257">
        <v>32</v>
      </c>
      <c r="D257">
        <v>18</v>
      </c>
      <c r="E257">
        <v>4.7222222222222223</v>
      </c>
      <c r="F257">
        <v>77</v>
      </c>
      <c r="G257">
        <v>35</v>
      </c>
      <c r="H257">
        <v>4</v>
      </c>
    </row>
    <row r="258" spans="1:8" x14ac:dyDescent="0.3">
      <c r="A258">
        <v>40</v>
      </c>
      <c r="B258" s="37">
        <v>43870</v>
      </c>
      <c r="C258">
        <v>29</v>
      </c>
      <c r="D258">
        <v>17</v>
      </c>
      <c r="E258">
        <v>3.6111111111111112</v>
      </c>
      <c r="F258">
        <v>87</v>
      </c>
      <c r="G258">
        <v>39</v>
      </c>
      <c r="H258">
        <v>3</v>
      </c>
    </row>
    <row r="259" spans="1:8" x14ac:dyDescent="0.3">
      <c r="A259">
        <v>41</v>
      </c>
      <c r="B259" s="37">
        <v>43871</v>
      </c>
      <c r="C259">
        <v>28</v>
      </c>
      <c r="D259">
        <v>16</v>
      </c>
      <c r="E259">
        <v>4.166666666666667</v>
      </c>
      <c r="F259">
        <v>88</v>
      </c>
      <c r="G259">
        <v>48</v>
      </c>
      <c r="H259">
        <v>3</v>
      </c>
    </row>
    <row r="260" spans="1:8" x14ac:dyDescent="0.3">
      <c r="A260">
        <v>42</v>
      </c>
      <c r="B260" s="37">
        <v>43872</v>
      </c>
      <c r="C260">
        <v>29</v>
      </c>
      <c r="D260">
        <v>16</v>
      </c>
      <c r="E260">
        <v>4.166666666666667</v>
      </c>
      <c r="F260">
        <v>85</v>
      </c>
      <c r="G260">
        <v>43</v>
      </c>
      <c r="H260">
        <v>2</v>
      </c>
    </row>
    <row r="261" spans="1:8" x14ac:dyDescent="0.3">
      <c r="A261">
        <v>43</v>
      </c>
      <c r="B261" s="37">
        <v>43873</v>
      </c>
      <c r="C261">
        <v>29</v>
      </c>
      <c r="D261">
        <v>17</v>
      </c>
      <c r="E261">
        <v>3.6111111111111112</v>
      </c>
      <c r="F261">
        <v>82</v>
      </c>
      <c r="G261">
        <v>39</v>
      </c>
      <c r="H261">
        <v>3</v>
      </c>
    </row>
    <row r="262" spans="1:8" x14ac:dyDescent="0.3">
      <c r="A262">
        <v>44</v>
      </c>
      <c r="B262" s="37">
        <v>43874</v>
      </c>
      <c r="C262">
        <v>27</v>
      </c>
      <c r="D262">
        <v>17</v>
      </c>
      <c r="E262">
        <v>2.5</v>
      </c>
      <c r="F262">
        <v>77</v>
      </c>
      <c r="G262">
        <v>49</v>
      </c>
      <c r="H262">
        <v>2</v>
      </c>
    </row>
    <row r="263" spans="1:8" x14ac:dyDescent="0.3">
      <c r="A263">
        <v>45</v>
      </c>
      <c r="B263" s="37">
        <v>43875</v>
      </c>
      <c r="C263">
        <v>31</v>
      </c>
      <c r="D263">
        <v>19</v>
      </c>
      <c r="E263">
        <v>2.7777777777777777</v>
      </c>
      <c r="F263">
        <v>38</v>
      </c>
      <c r="G263">
        <v>24</v>
      </c>
      <c r="H263">
        <v>3</v>
      </c>
    </row>
    <row r="264" spans="1:8" x14ac:dyDescent="0.3">
      <c r="A264">
        <v>46</v>
      </c>
      <c r="B264" s="37">
        <v>43876</v>
      </c>
      <c r="C264">
        <v>32</v>
      </c>
      <c r="D264">
        <v>19</v>
      </c>
      <c r="E264">
        <v>2.2222222222222223</v>
      </c>
      <c r="F264">
        <v>33</v>
      </c>
      <c r="G264">
        <v>19</v>
      </c>
      <c r="H264">
        <v>0</v>
      </c>
    </row>
    <row r="265" spans="1:8" x14ac:dyDescent="0.3">
      <c r="A265">
        <v>47</v>
      </c>
      <c r="B265" s="37">
        <v>43877</v>
      </c>
      <c r="C265">
        <v>33</v>
      </c>
      <c r="D265">
        <v>20</v>
      </c>
      <c r="E265">
        <v>2.2222222222222223</v>
      </c>
      <c r="F265">
        <v>42</v>
      </c>
      <c r="G265">
        <v>18</v>
      </c>
      <c r="H265">
        <v>0</v>
      </c>
    </row>
    <row r="266" spans="1:8" x14ac:dyDescent="0.3">
      <c r="A266">
        <v>48</v>
      </c>
      <c r="B266" s="37">
        <v>43878</v>
      </c>
      <c r="C266">
        <v>33</v>
      </c>
      <c r="D266">
        <v>18</v>
      </c>
      <c r="E266">
        <v>3.0555555555555558</v>
      </c>
      <c r="F266">
        <v>52</v>
      </c>
      <c r="G266">
        <v>21</v>
      </c>
      <c r="H266">
        <v>0</v>
      </c>
    </row>
    <row r="267" spans="1:8" x14ac:dyDescent="0.3">
      <c r="A267">
        <v>49</v>
      </c>
      <c r="B267" s="37">
        <v>43879</v>
      </c>
      <c r="C267">
        <v>33</v>
      </c>
      <c r="D267">
        <v>18</v>
      </c>
      <c r="E267">
        <v>2.7777777777777777</v>
      </c>
      <c r="F267">
        <v>44</v>
      </c>
      <c r="G267">
        <v>20</v>
      </c>
      <c r="H267">
        <v>0</v>
      </c>
    </row>
    <row r="268" spans="1:8" x14ac:dyDescent="0.3">
      <c r="A268">
        <v>50</v>
      </c>
      <c r="B268" s="37">
        <v>43880</v>
      </c>
      <c r="C268">
        <v>33</v>
      </c>
      <c r="D268">
        <v>16</v>
      </c>
      <c r="E268">
        <v>3.0555555555555558</v>
      </c>
      <c r="F268">
        <v>42</v>
      </c>
      <c r="G268">
        <v>12</v>
      </c>
      <c r="H268">
        <v>5</v>
      </c>
    </row>
    <row r="269" spans="1:8" x14ac:dyDescent="0.3">
      <c r="A269">
        <v>51</v>
      </c>
      <c r="B269" s="37">
        <v>43881</v>
      </c>
      <c r="C269">
        <v>32</v>
      </c>
      <c r="D269">
        <v>17</v>
      </c>
      <c r="E269">
        <v>3.8888888888888893</v>
      </c>
      <c r="F269">
        <v>66</v>
      </c>
      <c r="G269">
        <v>17</v>
      </c>
      <c r="H269">
        <v>1</v>
      </c>
    </row>
    <row r="270" spans="1:8" x14ac:dyDescent="0.3">
      <c r="A270">
        <v>52</v>
      </c>
      <c r="B270" s="37">
        <v>43882</v>
      </c>
      <c r="C270">
        <v>32</v>
      </c>
      <c r="D270">
        <v>16</v>
      </c>
      <c r="E270">
        <v>5</v>
      </c>
      <c r="F270">
        <v>60</v>
      </c>
      <c r="G270">
        <v>28</v>
      </c>
      <c r="H270">
        <v>0</v>
      </c>
    </row>
    <row r="271" spans="1:8" x14ac:dyDescent="0.3">
      <c r="A271">
        <v>53</v>
      </c>
      <c r="B271" s="37">
        <v>43883</v>
      </c>
      <c r="C271">
        <v>32</v>
      </c>
      <c r="D271">
        <v>16</v>
      </c>
      <c r="E271">
        <v>4.7222222222222223</v>
      </c>
      <c r="F271">
        <v>50</v>
      </c>
      <c r="G271">
        <v>19</v>
      </c>
      <c r="H271">
        <v>0</v>
      </c>
    </row>
    <row r="272" spans="1:8" x14ac:dyDescent="0.3">
      <c r="A272">
        <v>54</v>
      </c>
      <c r="B272" s="37">
        <v>43884</v>
      </c>
      <c r="C272">
        <v>32</v>
      </c>
      <c r="D272">
        <v>16</v>
      </c>
      <c r="E272">
        <v>4.4444444444444446</v>
      </c>
      <c r="F272">
        <v>62</v>
      </c>
      <c r="G272">
        <v>21</v>
      </c>
      <c r="H272">
        <v>0</v>
      </c>
    </row>
    <row r="273" spans="1:8" x14ac:dyDescent="0.3">
      <c r="A273">
        <v>55</v>
      </c>
      <c r="B273" s="37">
        <v>43885</v>
      </c>
      <c r="C273">
        <v>32</v>
      </c>
      <c r="D273">
        <v>17</v>
      </c>
      <c r="E273">
        <v>4.7222222222222223</v>
      </c>
      <c r="F273">
        <v>52</v>
      </c>
      <c r="G273">
        <v>25</v>
      </c>
      <c r="H273">
        <v>0</v>
      </c>
    </row>
    <row r="274" spans="1:8" x14ac:dyDescent="0.3">
      <c r="A274">
        <v>56</v>
      </c>
      <c r="B274" s="37">
        <v>43886</v>
      </c>
      <c r="C274">
        <v>34</v>
      </c>
      <c r="D274">
        <v>19</v>
      </c>
      <c r="E274">
        <v>3.6111111111111112</v>
      </c>
      <c r="F274">
        <v>57</v>
      </c>
      <c r="G274">
        <v>21</v>
      </c>
      <c r="H274">
        <v>4</v>
      </c>
    </row>
    <row r="275" spans="1:8" x14ac:dyDescent="0.3">
      <c r="A275">
        <v>57</v>
      </c>
      <c r="B275" s="37">
        <v>43887</v>
      </c>
      <c r="C275">
        <v>32</v>
      </c>
      <c r="D275">
        <v>18</v>
      </c>
      <c r="E275">
        <v>2.2222222222222223</v>
      </c>
      <c r="F275">
        <v>62</v>
      </c>
      <c r="G275">
        <v>27</v>
      </c>
      <c r="H275">
        <v>1</v>
      </c>
    </row>
    <row r="276" spans="1:8" x14ac:dyDescent="0.3">
      <c r="A276">
        <v>58</v>
      </c>
      <c r="B276" s="37">
        <v>43888</v>
      </c>
      <c r="C276">
        <v>32</v>
      </c>
      <c r="D276">
        <v>17</v>
      </c>
      <c r="E276">
        <v>3.0555555555555558</v>
      </c>
      <c r="F276">
        <v>40</v>
      </c>
      <c r="G276">
        <v>22</v>
      </c>
      <c r="H276">
        <v>0</v>
      </c>
    </row>
    <row r="277" spans="1:8" x14ac:dyDescent="0.3">
      <c r="A277">
        <v>59</v>
      </c>
      <c r="B277" s="37">
        <v>43889</v>
      </c>
      <c r="C277">
        <v>32</v>
      </c>
      <c r="D277">
        <v>17</v>
      </c>
      <c r="E277">
        <v>3.3333333333333335</v>
      </c>
      <c r="F277">
        <v>74</v>
      </c>
      <c r="G277">
        <v>14</v>
      </c>
      <c r="H277">
        <v>0</v>
      </c>
    </row>
    <row r="278" spans="1:8" x14ac:dyDescent="0.3">
      <c r="A278">
        <v>60</v>
      </c>
      <c r="B278" s="37">
        <v>43890</v>
      </c>
      <c r="C278">
        <v>32</v>
      </c>
      <c r="D278">
        <v>17</v>
      </c>
      <c r="E278">
        <v>3.8888888888888893</v>
      </c>
      <c r="F278">
        <v>75</v>
      </c>
      <c r="G278">
        <v>25</v>
      </c>
      <c r="H278">
        <v>1</v>
      </c>
    </row>
    <row r="279" spans="1:8" x14ac:dyDescent="0.3">
      <c r="A279">
        <v>61</v>
      </c>
      <c r="B279" s="37">
        <v>43891</v>
      </c>
      <c r="C279">
        <v>32</v>
      </c>
      <c r="D279">
        <v>18</v>
      </c>
      <c r="E279">
        <v>3.3333333333333335</v>
      </c>
      <c r="F279">
        <v>69</v>
      </c>
      <c r="G279">
        <v>28</v>
      </c>
      <c r="H279">
        <v>2</v>
      </c>
    </row>
    <row r="280" spans="1:8" x14ac:dyDescent="0.3">
      <c r="A280">
        <v>62</v>
      </c>
      <c r="B280" s="37">
        <v>43892</v>
      </c>
      <c r="C280">
        <v>32</v>
      </c>
      <c r="D280">
        <v>19</v>
      </c>
      <c r="E280">
        <v>2.7777777777777777</v>
      </c>
      <c r="F280">
        <v>70</v>
      </c>
      <c r="G280">
        <v>31</v>
      </c>
      <c r="H280">
        <v>5</v>
      </c>
    </row>
    <row r="281" spans="1:8" x14ac:dyDescent="0.3">
      <c r="A281">
        <v>63</v>
      </c>
      <c r="B281" s="37">
        <v>43893</v>
      </c>
      <c r="C281">
        <v>27</v>
      </c>
      <c r="D281">
        <v>17</v>
      </c>
      <c r="E281">
        <v>1.9444444444444446</v>
      </c>
      <c r="F281">
        <v>65</v>
      </c>
      <c r="G281">
        <v>44</v>
      </c>
      <c r="H281">
        <v>4</v>
      </c>
    </row>
    <row r="282" spans="1:8" x14ac:dyDescent="0.3">
      <c r="A282">
        <v>64</v>
      </c>
      <c r="B282" s="37">
        <v>43894</v>
      </c>
      <c r="C282">
        <v>34</v>
      </c>
      <c r="D282">
        <v>22</v>
      </c>
      <c r="E282">
        <v>3.0555555555555558</v>
      </c>
      <c r="F282">
        <v>40</v>
      </c>
      <c r="G282">
        <v>26</v>
      </c>
      <c r="H282">
        <v>6</v>
      </c>
    </row>
    <row r="283" spans="1:8" x14ac:dyDescent="0.3">
      <c r="A283">
        <v>65</v>
      </c>
      <c r="B283" s="37">
        <v>43895</v>
      </c>
      <c r="C283">
        <v>33</v>
      </c>
      <c r="D283">
        <v>18</v>
      </c>
      <c r="E283">
        <v>1.9444444444444446</v>
      </c>
      <c r="F283">
        <v>60</v>
      </c>
      <c r="G283">
        <v>25</v>
      </c>
      <c r="H283">
        <v>2</v>
      </c>
    </row>
    <row r="284" spans="1:8" x14ac:dyDescent="0.3">
      <c r="A284">
        <v>66</v>
      </c>
      <c r="B284" s="37">
        <v>43896</v>
      </c>
      <c r="C284">
        <v>34</v>
      </c>
      <c r="D284">
        <v>20</v>
      </c>
      <c r="E284">
        <v>5</v>
      </c>
      <c r="F284">
        <v>59</v>
      </c>
      <c r="G284">
        <v>16</v>
      </c>
      <c r="H284">
        <v>2</v>
      </c>
    </row>
    <row r="285" spans="1:8" x14ac:dyDescent="0.3">
      <c r="A285">
        <v>67</v>
      </c>
      <c r="B285" s="37">
        <v>43897</v>
      </c>
      <c r="C285">
        <v>35</v>
      </c>
      <c r="D285">
        <v>19</v>
      </c>
      <c r="E285">
        <v>4.166666666666667</v>
      </c>
      <c r="F285">
        <v>40</v>
      </c>
      <c r="G285">
        <v>19</v>
      </c>
      <c r="H285">
        <v>0</v>
      </c>
    </row>
    <row r="286" spans="1:8" x14ac:dyDescent="0.3">
      <c r="A286">
        <v>68</v>
      </c>
      <c r="B286" s="37">
        <v>43898</v>
      </c>
      <c r="C286">
        <v>32</v>
      </c>
      <c r="D286">
        <v>18</v>
      </c>
      <c r="E286">
        <v>2.7777777777777777</v>
      </c>
      <c r="F286">
        <v>73</v>
      </c>
      <c r="G286">
        <v>27</v>
      </c>
      <c r="H286">
        <v>2</v>
      </c>
    </row>
    <row r="287" spans="1:8" x14ac:dyDescent="0.3">
      <c r="A287">
        <v>69</v>
      </c>
      <c r="B287" s="37">
        <v>43899</v>
      </c>
      <c r="C287">
        <v>32</v>
      </c>
      <c r="D287">
        <v>20</v>
      </c>
      <c r="E287">
        <v>3.6111111111111112</v>
      </c>
      <c r="F287">
        <v>67</v>
      </c>
      <c r="G287">
        <v>36</v>
      </c>
      <c r="H287">
        <v>5</v>
      </c>
    </row>
    <row r="288" spans="1:8" x14ac:dyDescent="0.3">
      <c r="A288">
        <v>70</v>
      </c>
      <c r="B288" s="37">
        <v>43900</v>
      </c>
      <c r="C288">
        <v>31</v>
      </c>
      <c r="D288">
        <v>20</v>
      </c>
      <c r="E288">
        <v>4.4444444444444446</v>
      </c>
      <c r="F288">
        <v>59</v>
      </c>
      <c r="G288">
        <v>42</v>
      </c>
      <c r="H288">
        <v>1</v>
      </c>
    </row>
    <row r="289" spans="1:8" x14ac:dyDescent="0.3">
      <c r="A289">
        <v>71</v>
      </c>
      <c r="B289" s="37">
        <v>43901</v>
      </c>
      <c r="C289">
        <v>32</v>
      </c>
      <c r="D289">
        <v>20</v>
      </c>
      <c r="E289">
        <v>3.3333333333333335</v>
      </c>
      <c r="F289">
        <v>60</v>
      </c>
      <c r="G289">
        <v>36</v>
      </c>
      <c r="H289">
        <v>5</v>
      </c>
    </row>
    <row r="290" spans="1:8" x14ac:dyDescent="0.3">
      <c r="A290">
        <v>72</v>
      </c>
      <c r="B290" s="37">
        <v>43902</v>
      </c>
      <c r="C290">
        <v>33</v>
      </c>
      <c r="D290">
        <v>21</v>
      </c>
      <c r="E290">
        <v>4.166666666666667</v>
      </c>
      <c r="F290">
        <v>58</v>
      </c>
      <c r="G290">
        <v>29</v>
      </c>
      <c r="H290">
        <v>5</v>
      </c>
    </row>
    <row r="291" spans="1:8" x14ac:dyDescent="0.3">
      <c r="A291">
        <v>73</v>
      </c>
      <c r="B291" s="37">
        <v>43903</v>
      </c>
      <c r="C291">
        <v>35</v>
      </c>
      <c r="D291">
        <v>20</v>
      </c>
      <c r="E291">
        <v>3.8888888888888893</v>
      </c>
      <c r="F291">
        <v>56</v>
      </c>
      <c r="G291">
        <v>24</v>
      </c>
      <c r="H291">
        <v>3</v>
      </c>
    </row>
    <row r="292" spans="1:8" x14ac:dyDescent="0.3">
      <c r="A292">
        <v>74</v>
      </c>
      <c r="B292" s="37">
        <v>43904</v>
      </c>
      <c r="C292">
        <v>35</v>
      </c>
      <c r="D292">
        <v>19</v>
      </c>
      <c r="E292">
        <v>3.3333333333333335</v>
      </c>
      <c r="F292">
        <v>48</v>
      </c>
      <c r="G292">
        <v>22</v>
      </c>
      <c r="H292">
        <v>3</v>
      </c>
    </row>
    <row r="293" spans="1:8" x14ac:dyDescent="0.3">
      <c r="A293">
        <v>75</v>
      </c>
      <c r="B293" s="37">
        <v>43905</v>
      </c>
      <c r="C293">
        <v>35</v>
      </c>
      <c r="D293">
        <v>19</v>
      </c>
      <c r="E293">
        <v>3.6111111111111112</v>
      </c>
      <c r="F293">
        <v>55</v>
      </c>
      <c r="G293">
        <v>25</v>
      </c>
      <c r="H293">
        <v>4</v>
      </c>
    </row>
    <row r="294" spans="1:8" x14ac:dyDescent="0.3">
      <c r="A294">
        <v>76</v>
      </c>
      <c r="B294" s="37">
        <v>43906</v>
      </c>
      <c r="C294">
        <v>35</v>
      </c>
      <c r="D294">
        <v>22</v>
      </c>
      <c r="E294">
        <v>2.2222222222222223</v>
      </c>
      <c r="F294">
        <v>40</v>
      </c>
      <c r="G294">
        <v>29</v>
      </c>
      <c r="H294">
        <v>5</v>
      </c>
    </row>
    <row r="295" spans="1:8" x14ac:dyDescent="0.3">
      <c r="A295">
        <v>77</v>
      </c>
      <c r="B295" s="37">
        <v>43907</v>
      </c>
      <c r="C295">
        <v>36</v>
      </c>
      <c r="D295">
        <v>23</v>
      </c>
      <c r="E295">
        <v>2.2222222222222223</v>
      </c>
      <c r="F295">
        <v>43</v>
      </c>
      <c r="G295">
        <v>26</v>
      </c>
      <c r="H295">
        <v>3</v>
      </c>
    </row>
    <row r="296" spans="1:8" x14ac:dyDescent="0.3">
      <c r="A296">
        <v>78</v>
      </c>
      <c r="B296" s="37">
        <v>43908</v>
      </c>
      <c r="C296">
        <v>35</v>
      </c>
      <c r="D296">
        <v>22</v>
      </c>
      <c r="E296">
        <v>4.7222222222222223</v>
      </c>
      <c r="F296">
        <v>45</v>
      </c>
      <c r="G296">
        <v>24</v>
      </c>
      <c r="H296">
        <v>3</v>
      </c>
    </row>
    <row r="297" spans="1:8" x14ac:dyDescent="0.3">
      <c r="A297">
        <v>79</v>
      </c>
      <c r="B297" s="37">
        <v>43909</v>
      </c>
      <c r="C297">
        <v>34</v>
      </c>
      <c r="D297">
        <v>22</v>
      </c>
      <c r="E297">
        <v>2.5</v>
      </c>
      <c r="F297">
        <v>37</v>
      </c>
      <c r="G297">
        <v>22</v>
      </c>
      <c r="H297">
        <v>4</v>
      </c>
    </row>
    <row r="298" spans="1:8" x14ac:dyDescent="0.3">
      <c r="A298">
        <v>80</v>
      </c>
      <c r="B298" s="37">
        <v>43910</v>
      </c>
      <c r="C298">
        <v>35</v>
      </c>
      <c r="D298">
        <v>22</v>
      </c>
      <c r="E298">
        <v>3.0555555555555558</v>
      </c>
      <c r="F298">
        <v>45</v>
      </c>
      <c r="G298">
        <v>22</v>
      </c>
      <c r="H298">
        <v>4</v>
      </c>
    </row>
    <row r="299" spans="1:8" x14ac:dyDescent="0.3">
      <c r="A299">
        <v>81</v>
      </c>
      <c r="B299" s="37">
        <v>43911</v>
      </c>
      <c r="C299">
        <v>34</v>
      </c>
      <c r="D299">
        <v>20</v>
      </c>
      <c r="E299">
        <v>3.8888888888888893</v>
      </c>
      <c r="F299">
        <v>47</v>
      </c>
      <c r="G299">
        <v>25</v>
      </c>
      <c r="H299">
        <v>3</v>
      </c>
    </row>
    <row r="300" spans="1:8" x14ac:dyDescent="0.3">
      <c r="A300">
        <v>82</v>
      </c>
      <c r="B300" s="37">
        <v>43912</v>
      </c>
      <c r="C300">
        <v>35</v>
      </c>
      <c r="D300">
        <v>20</v>
      </c>
      <c r="E300">
        <v>2.5</v>
      </c>
      <c r="F300">
        <v>75</v>
      </c>
      <c r="G300">
        <v>12</v>
      </c>
      <c r="H300">
        <v>0</v>
      </c>
    </row>
    <row r="301" spans="1:8" x14ac:dyDescent="0.3">
      <c r="A301">
        <v>83</v>
      </c>
      <c r="B301" s="37">
        <v>43913</v>
      </c>
      <c r="C301">
        <v>35</v>
      </c>
      <c r="D301">
        <v>19</v>
      </c>
      <c r="E301">
        <v>3.8888888888888893</v>
      </c>
      <c r="F301">
        <v>70</v>
      </c>
      <c r="G301">
        <v>22</v>
      </c>
      <c r="H301">
        <v>3</v>
      </c>
    </row>
    <row r="302" spans="1:8" x14ac:dyDescent="0.3">
      <c r="A302">
        <v>84</v>
      </c>
      <c r="B302" s="37">
        <v>43914</v>
      </c>
      <c r="C302">
        <v>34</v>
      </c>
      <c r="D302">
        <v>20</v>
      </c>
      <c r="E302">
        <v>3.6111111111111112</v>
      </c>
      <c r="F302">
        <v>54</v>
      </c>
      <c r="G302">
        <v>24</v>
      </c>
      <c r="H302">
        <v>2</v>
      </c>
    </row>
    <row r="303" spans="1:8" x14ac:dyDescent="0.3">
      <c r="A303">
        <v>85</v>
      </c>
      <c r="B303" s="37">
        <v>43915</v>
      </c>
      <c r="C303">
        <v>36</v>
      </c>
      <c r="D303">
        <v>20</v>
      </c>
      <c r="E303">
        <v>2.7777777777777777</v>
      </c>
      <c r="F303">
        <v>53</v>
      </c>
      <c r="G303">
        <v>20</v>
      </c>
      <c r="H303">
        <v>2</v>
      </c>
    </row>
    <row r="304" spans="1:8" x14ac:dyDescent="0.3">
      <c r="A304">
        <v>86</v>
      </c>
      <c r="B304" s="37">
        <v>43916</v>
      </c>
      <c r="C304">
        <v>36</v>
      </c>
      <c r="D304">
        <v>21</v>
      </c>
      <c r="E304">
        <v>4.4444444444444446</v>
      </c>
      <c r="F304">
        <v>45</v>
      </c>
      <c r="G304">
        <v>21</v>
      </c>
      <c r="H304">
        <v>1</v>
      </c>
    </row>
    <row r="305" spans="1:8" x14ac:dyDescent="0.3">
      <c r="A305">
        <v>87</v>
      </c>
      <c r="B305" s="37">
        <v>43917</v>
      </c>
      <c r="C305">
        <v>35</v>
      </c>
      <c r="D305">
        <v>22</v>
      </c>
      <c r="E305">
        <v>3.8888888888888893</v>
      </c>
      <c r="F305">
        <v>35</v>
      </c>
      <c r="G305">
        <v>22</v>
      </c>
      <c r="H305">
        <v>4</v>
      </c>
    </row>
    <row r="306" spans="1:8" x14ac:dyDescent="0.3">
      <c r="A306">
        <v>88</v>
      </c>
      <c r="B306" s="37">
        <v>43918</v>
      </c>
      <c r="C306">
        <v>37</v>
      </c>
      <c r="D306">
        <v>22</v>
      </c>
      <c r="E306">
        <v>4.166666666666667</v>
      </c>
      <c r="F306">
        <v>33</v>
      </c>
      <c r="G306">
        <v>17</v>
      </c>
      <c r="H306">
        <v>0</v>
      </c>
    </row>
    <row r="307" spans="1:8" x14ac:dyDescent="0.3">
      <c r="A307">
        <v>89</v>
      </c>
      <c r="B307" s="37">
        <v>43919</v>
      </c>
      <c r="C307">
        <v>38</v>
      </c>
      <c r="D307">
        <v>24</v>
      </c>
      <c r="E307">
        <v>2.5</v>
      </c>
      <c r="F307">
        <v>35</v>
      </c>
      <c r="G307">
        <v>18</v>
      </c>
      <c r="H307">
        <v>3</v>
      </c>
    </row>
    <row r="308" spans="1:8" x14ac:dyDescent="0.3">
      <c r="A308">
        <v>90</v>
      </c>
      <c r="B308" s="37">
        <v>43920</v>
      </c>
      <c r="C308">
        <v>37</v>
      </c>
      <c r="D308">
        <v>22</v>
      </c>
      <c r="E308">
        <v>2.5</v>
      </c>
      <c r="F308">
        <v>38</v>
      </c>
      <c r="G308">
        <v>20</v>
      </c>
      <c r="H308">
        <v>3</v>
      </c>
    </row>
    <row r="309" spans="1:8" x14ac:dyDescent="0.3">
      <c r="A309">
        <v>91</v>
      </c>
      <c r="B309" s="37">
        <v>43921</v>
      </c>
      <c r="C309">
        <v>36</v>
      </c>
      <c r="D309">
        <v>21</v>
      </c>
      <c r="E309">
        <v>3.6111111111111112</v>
      </c>
      <c r="F309">
        <v>57</v>
      </c>
      <c r="G309">
        <v>20</v>
      </c>
      <c r="H309">
        <v>3</v>
      </c>
    </row>
    <row r="310" spans="1:8" x14ac:dyDescent="0.3">
      <c r="A310">
        <v>92</v>
      </c>
      <c r="B310" s="37">
        <v>43922</v>
      </c>
      <c r="C310">
        <v>37</v>
      </c>
      <c r="D310">
        <v>24</v>
      </c>
      <c r="E310">
        <v>2.7777777777777777</v>
      </c>
      <c r="F310">
        <v>34</v>
      </c>
      <c r="G310">
        <v>16</v>
      </c>
      <c r="H310">
        <v>5</v>
      </c>
    </row>
    <row r="311" spans="1:8" x14ac:dyDescent="0.3">
      <c r="A311">
        <v>93</v>
      </c>
      <c r="B311" s="37">
        <v>43923</v>
      </c>
      <c r="C311">
        <v>36</v>
      </c>
      <c r="D311">
        <v>23</v>
      </c>
      <c r="E311">
        <v>3.0555555555555558</v>
      </c>
      <c r="F311">
        <v>36</v>
      </c>
      <c r="G311">
        <v>19</v>
      </c>
      <c r="H311">
        <v>3</v>
      </c>
    </row>
    <row r="312" spans="1:8" x14ac:dyDescent="0.3">
      <c r="A312">
        <v>94</v>
      </c>
      <c r="B312" s="37">
        <v>43924</v>
      </c>
      <c r="C312">
        <v>37</v>
      </c>
      <c r="D312">
        <v>23</v>
      </c>
      <c r="E312">
        <v>3.3333333333333335</v>
      </c>
      <c r="F312">
        <v>36</v>
      </c>
      <c r="G312">
        <v>21</v>
      </c>
      <c r="H312">
        <v>5</v>
      </c>
    </row>
    <row r="313" spans="1:8" x14ac:dyDescent="0.3">
      <c r="A313">
        <v>95</v>
      </c>
      <c r="B313" s="37">
        <v>43925</v>
      </c>
      <c r="C313">
        <v>32</v>
      </c>
      <c r="D313">
        <v>21</v>
      </c>
      <c r="E313">
        <v>3.0555555555555558</v>
      </c>
      <c r="F313">
        <v>38</v>
      </c>
      <c r="G313">
        <v>28</v>
      </c>
      <c r="H313">
        <v>6</v>
      </c>
    </row>
    <row r="314" spans="1:8" x14ac:dyDescent="0.3">
      <c r="A314">
        <v>96</v>
      </c>
      <c r="B314" s="37">
        <v>43926</v>
      </c>
      <c r="C314">
        <v>37</v>
      </c>
      <c r="D314">
        <v>20</v>
      </c>
      <c r="E314">
        <v>2.7777777777777777</v>
      </c>
      <c r="F314">
        <v>40</v>
      </c>
      <c r="G314">
        <v>14</v>
      </c>
      <c r="H314">
        <v>4</v>
      </c>
    </row>
    <row r="315" spans="1:8" x14ac:dyDescent="0.3">
      <c r="A315">
        <v>97</v>
      </c>
      <c r="B315" s="37">
        <v>43927</v>
      </c>
      <c r="C315">
        <v>37</v>
      </c>
      <c r="D315">
        <v>22</v>
      </c>
      <c r="E315">
        <v>3.0555555555555558</v>
      </c>
      <c r="F315">
        <v>38</v>
      </c>
      <c r="G315">
        <v>17</v>
      </c>
      <c r="H315">
        <v>3</v>
      </c>
    </row>
    <row r="316" spans="1:8" x14ac:dyDescent="0.3">
      <c r="A316">
        <v>98</v>
      </c>
      <c r="B316" s="37">
        <v>43928</v>
      </c>
      <c r="C316">
        <v>36</v>
      </c>
      <c r="D316">
        <v>23</v>
      </c>
      <c r="E316">
        <v>3.3333333333333335</v>
      </c>
      <c r="F316">
        <v>45</v>
      </c>
      <c r="G316">
        <v>22</v>
      </c>
      <c r="H316">
        <v>6</v>
      </c>
    </row>
    <row r="317" spans="1:8" x14ac:dyDescent="0.3">
      <c r="A317">
        <v>99</v>
      </c>
      <c r="B317" s="37">
        <v>43929</v>
      </c>
      <c r="C317">
        <v>37</v>
      </c>
      <c r="D317">
        <v>22</v>
      </c>
      <c r="E317">
        <v>4.4444444444444446</v>
      </c>
      <c r="F317">
        <v>56</v>
      </c>
      <c r="G317">
        <v>24</v>
      </c>
      <c r="H317">
        <v>3</v>
      </c>
    </row>
    <row r="318" spans="1:8" x14ac:dyDescent="0.3">
      <c r="A318">
        <v>100</v>
      </c>
      <c r="B318" s="37">
        <v>43930</v>
      </c>
      <c r="C318">
        <v>36</v>
      </c>
      <c r="D318">
        <v>22</v>
      </c>
      <c r="E318">
        <v>3.0555555555555558</v>
      </c>
      <c r="F318">
        <v>42</v>
      </c>
      <c r="G318">
        <v>26</v>
      </c>
      <c r="H318">
        <v>2</v>
      </c>
    </row>
    <row r="319" spans="1:8" x14ac:dyDescent="0.3">
      <c r="A319">
        <v>101</v>
      </c>
      <c r="B319" s="37">
        <v>43931</v>
      </c>
      <c r="C319">
        <v>38</v>
      </c>
      <c r="D319">
        <v>23</v>
      </c>
      <c r="E319">
        <v>3.3333333333333335</v>
      </c>
      <c r="F319">
        <v>59</v>
      </c>
      <c r="G319">
        <v>12</v>
      </c>
      <c r="H319">
        <v>0</v>
      </c>
    </row>
    <row r="320" spans="1:8" x14ac:dyDescent="0.3">
      <c r="A320">
        <v>102</v>
      </c>
      <c r="B320" s="37">
        <v>43932</v>
      </c>
      <c r="C320">
        <v>37</v>
      </c>
      <c r="D320">
        <v>22</v>
      </c>
      <c r="E320">
        <v>4.166666666666667</v>
      </c>
      <c r="F320">
        <v>43</v>
      </c>
      <c r="G320">
        <v>19</v>
      </c>
      <c r="H320">
        <v>3</v>
      </c>
    </row>
    <row r="321" spans="1:8" x14ac:dyDescent="0.3">
      <c r="A321">
        <v>103</v>
      </c>
      <c r="B321" s="37">
        <v>43933</v>
      </c>
      <c r="C321">
        <v>37</v>
      </c>
      <c r="D321">
        <v>23</v>
      </c>
      <c r="E321">
        <v>3.0555555555555558</v>
      </c>
      <c r="F321">
        <v>32</v>
      </c>
      <c r="G321">
        <v>14</v>
      </c>
      <c r="H321">
        <v>4</v>
      </c>
    </row>
    <row r="322" spans="1:8" x14ac:dyDescent="0.3">
      <c r="A322">
        <v>104</v>
      </c>
      <c r="B322" s="37">
        <v>43934</v>
      </c>
      <c r="C322">
        <v>37</v>
      </c>
      <c r="D322">
        <v>22</v>
      </c>
      <c r="E322">
        <v>3.8888888888888893</v>
      </c>
      <c r="F322">
        <v>36</v>
      </c>
      <c r="G322">
        <v>14</v>
      </c>
      <c r="H322">
        <v>1</v>
      </c>
    </row>
    <row r="323" spans="1:8" x14ac:dyDescent="0.3">
      <c r="A323">
        <v>105</v>
      </c>
      <c r="B323" s="37">
        <v>43935</v>
      </c>
      <c r="C323">
        <v>38</v>
      </c>
      <c r="D323">
        <v>22</v>
      </c>
      <c r="E323">
        <v>3.0555555555555558</v>
      </c>
      <c r="F323">
        <v>28</v>
      </c>
      <c r="G323">
        <v>17</v>
      </c>
      <c r="H323">
        <v>3</v>
      </c>
    </row>
    <row r="324" spans="1:8" x14ac:dyDescent="0.3">
      <c r="A324">
        <v>106</v>
      </c>
      <c r="B324" s="37">
        <v>43936</v>
      </c>
      <c r="C324">
        <v>38</v>
      </c>
      <c r="D324">
        <v>23</v>
      </c>
      <c r="E324">
        <v>3.8888888888888893</v>
      </c>
      <c r="F324">
        <v>26</v>
      </c>
      <c r="G324">
        <v>13</v>
      </c>
      <c r="H324">
        <v>2</v>
      </c>
    </row>
    <row r="325" spans="1:8" x14ac:dyDescent="0.3">
      <c r="A325">
        <v>107</v>
      </c>
      <c r="B325" s="37">
        <v>43937</v>
      </c>
      <c r="C325">
        <v>38</v>
      </c>
      <c r="D325">
        <v>22</v>
      </c>
      <c r="E325">
        <v>4.166666666666667</v>
      </c>
      <c r="F325">
        <v>30</v>
      </c>
      <c r="G325">
        <v>13</v>
      </c>
      <c r="H325">
        <v>1</v>
      </c>
    </row>
    <row r="326" spans="1:8" x14ac:dyDescent="0.3">
      <c r="A326">
        <v>108</v>
      </c>
      <c r="B326" s="37">
        <v>43938</v>
      </c>
      <c r="C326">
        <v>38</v>
      </c>
      <c r="D326">
        <v>23</v>
      </c>
      <c r="E326">
        <v>3.6111111111111112</v>
      </c>
      <c r="F326">
        <v>34</v>
      </c>
      <c r="G326">
        <v>16</v>
      </c>
      <c r="H326">
        <v>1</v>
      </c>
    </row>
    <row r="327" spans="1:8" x14ac:dyDescent="0.3">
      <c r="A327">
        <v>109</v>
      </c>
      <c r="B327" s="37">
        <v>43939</v>
      </c>
      <c r="C327">
        <v>38</v>
      </c>
      <c r="D327">
        <v>24</v>
      </c>
      <c r="E327">
        <v>3.3333333333333335</v>
      </c>
      <c r="F327">
        <v>33</v>
      </c>
      <c r="G327">
        <v>16</v>
      </c>
      <c r="H327">
        <v>1</v>
      </c>
    </row>
    <row r="328" spans="1:8" x14ac:dyDescent="0.3">
      <c r="A328">
        <v>110</v>
      </c>
      <c r="B328" s="37">
        <v>43940</v>
      </c>
      <c r="C328">
        <v>40</v>
      </c>
      <c r="D328">
        <v>22</v>
      </c>
      <c r="E328">
        <v>2.2222222222222223</v>
      </c>
      <c r="F328">
        <v>53</v>
      </c>
      <c r="G328">
        <v>18</v>
      </c>
      <c r="H328">
        <v>5</v>
      </c>
    </row>
    <row r="329" spans="1:8" x14ac:dyDescent="0.3">
      <c r="A329">
        <v>111</v>
      </c>
      <c r="B329" s="37">
        <v>43941</v>
      </c>
      <c r="C329">
        <v>39</v>
      </c>
      <c r="D329">
        <v>22</v>
      </c>
      <c r="E329">
        <v>2.5</v>
      </c>
      <c r="F329">
        <v>41</v>
      </c>
      <c r="G329">
        <v>17</v>
      </c>
      <c r="H329">
        <v>3</v>
      </c>
    </row>
    <row r="330" spans="1:8" x14ac:dyDescent="0.3">
      <c r="A330">
        <v>112</v>
      </c>
      <c r="B330" s="37">
        <v>43942</v>
      </c>
      <c r="C330">
        <v>38</v>
      </c>
      <c r="D330">
        <v>25</v>
      </c>
      <c r="E330">
        <v>3.8888888888888893</v>
      </c>
      <c r="F330">
        <v>36</v>
      </c>
      <c r="G330">
        <v>16</v>
      </c>
      <c r="H330">
        <v>5</v>
      </c>
    </row>
    <row r="331" spans="1:8" x14ac:dyDescent="0.3">
      <c r="A331">
        <v>113</v>
      </c>
      <c r="B331" s="37">
        <v>43943</v>
      </c>
      <c r="C331">
        <v>38</v>
      </c>
      <c r="D331">
        <v>25</v>
      </c>
      <c r="E331">
        <v>4.166666666666667</v>
      </c>
      <c r="F331">
        <v>31</v>
      </c>
      <c r="G331">
        <v>17</v>
      </c>
      <c r="H331">
        <v>6</v>
      </c>
    </row>
    <row r="332" spans="1:8" x14ac:dyDescent="0.3">
      <c r="A332">
        <v>114</v>
      </c>
      <c r="B332" s="37">
        <v>43944</v>
      </c>
      <c r="C332">
        <v>37</v>
      </c>
      <c r="D332">
        <v>24</v>
      </c>
      <c r="E332">
        <v>4.166666666666667</v>
      </c>
      <c r="F332">
        <v>45</v>
      </c>
      <c r="G332">
        <v>23</v>
      </c>
      <c r="H332">
        <v>4</v>
      </c>
    </row>
    <row r="333" spans="1:8" x14ac:dyDescent="0.3">
      <c r="A333">
        <v>115</v>
      </c>
      <c r="B333" s="37">
        <v>43945</v>
      </c>
      <c r="C333">
        <v>39</v>
      </c>
      <c r="D333">
        <v>25</v>
      </c>
      <c r="E333">
        <v>3.6111111111111112</v>
      </c>
      <c r="F333">
        <v>50</v>
      </c>
      <c r="G333">
        <v>16</v>
      </c>
      <c r="H333">
        <v>2</v>
      </c>
    </row>
    <row r="334" spans="1:8" x14ac:dyDescent="0.3">
      <c r="A334">
        <v>116</v>
      </c>
      <c r="B334" s="37">
        <v>43946</v>
      </c>
      <c r="C334">
        <v>38</v>
      </c>
      <c r="D334">
        <v>23</v>
      </c>
      <c r="E334">
        <v>4.7222222222222223</v>
      </c>
      <c r="F334">
        <v>60</v>
      </c>
      <c r="G334">
        <v>25</v>
      </c>
      <c r="H334">
        <v>2</v>
      </c>
    </row>
    <row r="335" spans="1:8" x14ac:dyDescent="0.3">
      <c r="A335">
        <v>117</v>
      </c>
      <c r="B335" s="37">
        <v>43947</v>
      </c>
      <c r="C335">
        <v>39</v>
      </c>
      <c r="D335">
        <v>24</v>
      </c>
      <c r="E335">
        <v>3.0555555555555558</v>
      </c>
      <c r="F335">
        <v>52</v>
      </c>
      <c r="G335">
        <v>16</v>
      </c>
      <c r="H335">
        <v>5</v>
      </c>
    </row>
    <row r="336" spans="1:8" x14ac:dyDescent="0.3">
      <c r="A336">
        <v>118</v>
      </c>
      <c r="B336" s="37">
        <v>43948</v>
      </c>
      <c r="C336">
        <v>37</v>
      </c>
      <c r="D336">
        <v>22</v>
      </c>
      <c r="E336">
        <v>3.8888888888888893</v>
      </c>
      <c r="F336">
        <v>64</v>
      </c>
      <c r="G336">
        <v>27</v>
      </c>
      <c r="H336">
        <v>2</v>
      </c>
    </row>
    <row r="337" spans="1:8" x14ac:dyDescent="0.3">
      <c r="A337">
        <v>119</v>
      </c>
      <c r="B337" s="37">
        <v>43949</v>
      </c>
      <c r="C337">
        <v>37</v>
      </c>
      <c r="D337">
        <v>22</v>
      </c>
      <c r="E337">
        <v>4.4444444444444446</v>
      </c>
      <c r="F337">
        <v>59</v>
      </c>
      <c r="G337">
        <v>25</v>
      </c>
      <c r="H337">
        <v>2</v>
      </c>
    </row>
    <row r="338" spans="1:8" x14ac:dyDescent="0.3">
      <c r="A338">
        <v>120</v>
      </c>
      <c r="B338" s="37">
        <v>43950</v>
      </c>
      <c r="C338">
        <v>37</v>
      </c>
      <c r="D338">
        <v>22</v>
      </c>
      <c r="E338">
        <v>3.8888888888888893</v>
      </c>
      <c r="F338">
        <v>46</v>
      </c>
      <c r="G338">
        <v>27</v>
      </c>
      <c r="H338">
        <v>4</v>
      </c>
    </row>
    <row r="339" spans="1:8" x14ac:dyDescent="0.3">
      <c r="A339">
        <v>121</v>
      </c>
      <c r="B339" s="37">
        <v>43951</v>
      </c>
      <c r="C339">
        <v>37</v>
      </c>
      <c r="D339">
        <v>22</v>
      </c>
      <c r="E339">
        <v>2.2222222222222223</v>
      </c>
      <c r="F339">
        <v>43</v>
      </c>
      <c r="G339">
        <v>21</v>
      </c>
      <c r="H339">
        <v>3</v>
      </c>
    </row>
    <row r="340" spans="1:8" x14ac:dyDescent="0.3">
      <c r="A340">
        <v>122</v>
      </c>
      <c r="B340" s="37">
        <v>43952</v>
      </c>
      <c r="C340">
        <v>38</v>
      </c>
      <c r="D340">
        <v>24</v>
      </c>
      <c r="E340">
        <v>2.7777777777777777</v>
      </c>
      <c r="F340">
        <v>38</v>
      </c>
      <c r="G340">
        <v>19</v>
      </c>
      <c r="H340">
        <v>4</v>
      </c>
    </row>
    <row r="341" spans="1:8" x14ac:dyDescent="0.3">
      <c r="A341">
        <v>123</v>
      </c>
      <c r="B341" s="37">
        <v>43953</v>
      </c>
      <c r="C341">
        <v>39</v>
      </c>
      <c r="D341">
        <v>25</v>
      </c>
      <c r="E341">
        <v>3.6111111111111112</v>
      </c>
      <c r="F341">
        <v>38</v>
      </c>
      <c r="G341">
        <v>21</v>
      </c>
      <c r="H341">
        <v>5</v>
      </c>
    </row>
    <row r="342" spans="1:8" x14ac:dyDescent="0.3">
      <c r="A342">
        <v>124</v>
      </c>
      <c r="B342" s="37">
        <v>43954</v>
      </c>
      <c r="C342">
        <v>40</v>
      </c>
      <c r="D342">
        <v>24</v>
      </c>
      <c r="E342">
        <v>2.7777777777777777</v>
      </c>
      <c r="F342">
        <v>36</v>
      </c>
      <c r="G342">
        <v>20</v>
      </c>
      <c r="H342">
        <v>3</v>
      </c>
    </row>
    <row r="343" spans="1:8" x14ac:dyDescent="0.3">
      <c r="A343">
        <v>125</v>
      </c>
      <c r="B343" s="37">
        <v>43955</v>
      </c>
      <c r="C343">
        <v>41</v>
      </c>
      <c r="D343">
        <v>27</v>
      </c>
      <c r="E343">
        <v>4.4444444444444446</v>
      </c>
      <c r="F343">
        <v>31</v>
      </c>
      <c r="G343">
        <v>14</v>
      </c>
      <c r="H343">
        <v>4</v>
      </c>
    </row>
    <row r="344" spans="1:8" x14ac:dyDescent="0.3">
      <c r="A344">
        <v>126</v>
      </c>
      <c r="B344" s="37">
        <v>43956</v>
      </c>
      <c r="C344">
        <v>40</v>
      </c>
      <c r="D344">
        <v>24</v>
      </c>
      <c r="E344">
        <v>4.166666666666667</v>
      </c>
      <c r="F344">
        <v>37</v>
      </c>
      <c r="G344">
        <v>22</v>
      </c>
      <c r="H344">
        <v>3</v>
      </c>
    </row>
    <row r="345" spans="1:8" x14ac:dyDescent="0.3">
      <c r="A345">
        <v>127</v>
      </c>
      <c r="B345" s="37">
        <v>43957</v>
      </c>
      <c r="C345">
        <v>41</v>
      </c>
      <c r="D345">
        <v>26</v>
      </c>
      <c r="E345">
        <v>3.0555555555555558</v>
      </c>
      <c r="F345">
        <v>35</v>
      </c>
      <c r="G345">
        <v>17</v>
      </c>
      <c r="H345">
        <v>5</v>
      </c>
    </row>
    <row r="346" spans="1:8" x14ac:dyDescent="0.3">
      <c r="A346">
        <v>128</v>
      </c>
      <c r="B346" s="37">
        <v>43958</v>
      </c>
      <c r="C346">
        <v>41</v>
      </c>
      <c r="D346">
        <v>23</v>
      </c>
      <c r="E346">
        <v>5</v>
      </c>
      <c r="F346">
        <v>47</v>
      </c>
      <c r="G346">
        <v>23</v>
      </c>
      <c r="H346">
        <v>3</v>
      </c>
    </row>
    <row r="347" spans="1:8" x14ac:dyDescent="0.3">
      <c r="A347">
        <v>129</v>
      </c>
      <c r="B347" s="37">
        <v>43959</v>
      </c>
      <c r="C347">
        <v>39</v>
      </c>
      <c r="D347">
        <v>23</v>
      </c>
      <c r="E347">
        <v>3.6111111111111112</v>
      </c>
      <c r="F347">
        <v>43</v>
      </c>
      <c r="G347">
        <v>23</v>
      </c>
      <c r="H347">
        <v>4</v>
      </c>
    </row>
    <row r="348" spans="1:8" x14ac:dyDescent="0.3">
      <c r="A348">
        <v>130</v>
      </c>
      <c r="B348" s="37">
        <v>43960</v>
      </c>
      <c r="C348">
        <v>39</v>
      </c>
      <c r="D348">
        <v>25</v>
      </c>
      <c r="E348">
        <v>3.3333333333333335</v>
      </c>
      <c r="F348">
        <v>40</v>
      </c>
      <c r="G348">
        <v>25</v>
      </c>
      <c r="H348">
        <v>4</v>
      </c>
    </row>
    <row r="349" spans="1:8" x14ac:dyDescent="0.3">
      <c r="A349">
        <v>131</v>
      </c>
      <c r="B349" s="37">
        <v>43961</v>
      </c>
      <c r="C349">
        <v>40</v>
      </c>
      <c r="D349">
        <v>24</v>
      </c>
      <c r="E349">
        <v>3.0555555555555558</v>
      </c>
      <c r="F349">
        <v>40</v>
      </c>
      <c r="G349">
        <v>23</v>
      </c>
      <c r="H349">
        <v>2</v>
      </c>
    </row>
    <row r="350" spans="1:8" x14ac:dyDescent="0.3">
      <c r="A350">
        <v>132</v>
      </c>
      <c r="B350" s="37">
        <v>43962</v>
      </c>
      <c r="C350">
        <v>39</v>
      </c>
      <c r="D350">
        <v>23</v>
      </c>
      <c r="E350">
        <v>2.7777777777777777</v>
      </c>
      <c r="F350">
        <v>38</v>
      </c>
      <c r="G350">
        <v>21</v>
      </c>
      <c r="H350">
        <v>4</v>
      </c>
    </row>
    <row r="351" spans="1:8" x14ac:dyDescent="0.3">
      <c r="A351">
        <v>133</v>
      </c>
      <c r="B351" s="37">
        <v>43963</v>
      </c>
      <c r="C351">
        <v>39</v>
      </c>
      <c r="D351">
        <v>23</v>
      </c>
      <c r="E351">
        <v>2.5</v>
      </c>
      <c r="F351">
        <v>40</v>
      </c>
      <c r="G351">
        <v>19</v>
      </c>
      <c r="H351">
        <v>2</v>
      </c>
    </row>
    <row r="352" spans="1:8" x14ac:dyDescent="0.3">
      <c r="A352">
        <v>134</v>
      </c>
      <c r="B352" s="37">
        <v>43964</v>
      </c>
      <c r="C352">
        <v>38</v>
      </c>
      <c r="D352">
        <v>23</v>
      </c>
      <c r="E352">
        <v>2.5</v>
      </c>
      <c r="F352">
        <v>35</v>
      </c>
      <c r="G352">
        <v>22</v>
      </c>
      <c r="H352">
        <v>3</v>
      </c>
    </row>
    <row r="353" spans="1:8" x14ac:dyDescent="0.3">
      <c r="A353">
        <v>135</v>
      </c>
      <c r="B353" s="37">
        <v>43965</v>
      </c>
      <c r="C353">
        <v>38</v>
      </c>
      <c r="D353">
        <v>24</v>
      </c>
      <c r="E353">
        <v>2.5</v>
      </c>
      <c r="F353">
        <v>36</v>
      </c>
      <c r="G353">
        <v>18</v>
      </c>
      <c r="H353">
        <v>4</v>
      </c>
    </row>
    <row r="354" spans="1:8" x14ac:dyDescent="0.3">
      <c r="A354">
        <v>136</v>
      </c>
      <c r="B354" s="37">
        <v>43966</v>
      </c>
      <c r="C354">
        <v>40</v>
      </c>
      <c r="D354">
        <v>23</v>
      </c>
      <c r="E354">
        <v>4.166666666666667</v>
      </c>
      <c r="F354">
        <v>45</v>
      </c>
      <c r="G354">
        <v>21</v>
      </c>
      <c r="H354">
        <v>4</v>
      </c>
    </row>
    <row r="355" spans="1:8" x14ac:dyDescent="0.3">
      <c r="A355">
        <v>137</v>
      </c>
      <c r="B355" s="37">
        <v>43967</v>
      </c>
      <c r="C355">
        <v>38</v>
      </c>
      <c r="D355">
        <v>22</v>
      </c>
      <c r="E355">
        <v>2.7777777777777777</v>
      </c>
      <c r="F355">
        <v>58</v>
      </c>
      <c r="G355">
        <v>25</v>
      </c>
      <c r="H355">
        <v>6</v>
      </c>
    </row>
    <row r="356" spans="1:8" x14ac:dyDescent="0.3">
      <c r="A356">
        <v>138</v>
      </c>
      <c r="B356" s="37">
        <v>43968</v>
      </c>
      <c r="C356">
        <v>39</v>
      </c>
      <c r="D356">
        <v>21</v>
      </c>
      <c r="E356">
        <v>3.8888888888888893</v>
      </c>
      <c r="F356">
        <v>58</v>
      </c>
      <c r="G356">
        <v>22</v>
      </c>
      <c r="H356">
        <v>7</v>
      </c>
    </row>
    <row r="357" spans="1:8" x14ac:dyDescent="0.3">
      <c r="A357">
        <v>139</v>
      </c>
      <c r="B357" s="37">
        <v>43969</v>
      </c>
      <c r="C357">
        <v>40</v>
      </c>
      <c r="D357">
        <v>24</v>
      </c>
      <c r="E357">
        <v>3.8888888888888893</v>
      </c>
      <c r="F357">
        <v>34</v>
      </c>
      <c r="G357">
        <v>22</v>
      </c>
      <c r="H357">
        <v>8</v>
      </c>
    </row>
    <row r="358" spans="1:8" x14ac:dyDescent="0.3">
      <c r="A358">
        <v>140</v>
      </c>
      <c r="B358" s="37">
        <v>43970</v>
      </c>
      <c r="C358">
        <v>39</v>
      </c>
      <c r="D358">
        <v>25</v>
      </c>
      <c r="E358">
        <v>5</v>
      </c>
      <c r="F358">
        <v>29</v>
      </c>
      <c r="G358">
        <v>19</v>
      </c>
      <c r="H358">
        <v>8</v>
      </c>
    </row>
    <row r="359" spans="1:8" x14ac:dyDescent="0.3">
      <c r="A359">
        <v>141</v>
      </c>
      <c r="B359" s="37">
        <v>43971</v>
      </c>
      <c r="C359">
        <v>40</v>
      </c>
      <c r="D359">
        <v>25</v>
      </c>
      <c r="E359">
        <v>6.666666666666667</v>
      </c>
      <c r="F359">
        <v>37</v>
      </c>
      <c r="G359">
        <v>12</v>
      </c>
      <c r="H359">
        <v>8</v>
      </c>
    </row>
    <row r="360" spans="1:8" x14ac:dyDescent="0.3">
      <c r="A360">
        <v>142</v>
      </c>
      <c r="B360" s="37">
        <v>43972</v>
      </c>
      <c r="C360">
        <v>42</v>
      </c>
      <c r="D360">
        <v>25</v>
      </c>
      <c r="E360">
        <v>5</v>
      </c>
      <c r="F360">
        <v>19</v>
      </c>
      <c r="G360">
        <v>8</v>
      </c>
      <c r="H360">
        <v>8</v>
      </c>
    </row>
    <row r="361" spans="1:8" x14ac:dyDescent="0.3">
      <c r="A361">
        <v>143</v>
      </c>
      <c r="B361" s="37">
        <v>43973</v>
      </c>
      <c r="C361">
        <v>42</v>
      </c>
      <c r="D361">
        <v>25</v>
      </c>
      <c r="E361">
        <v>5</v>
      </c>
      <c r="F361">
        <v>17</v>
      </c>
      <c r="G361">
        <v>7</v>
      </c>
      <c r="H361">
        <v>5</v>
      </c>
    </row>
    <row r="362" spans="1:8" x14ac:dyDescent="0.3">
      <c r="A362">
        <v>144</v>
      </c>
      <c r="B362" s="37">
        <v>43974</v>
      </c>
      <c r="C362">
        <v>42</v>
      </c>
      <c r="D362">
        <v>26</v>
      </c>
      <c r="E362">
        <v>3.8888888888888893</v>
      </c>
      <c r="F362">
        <v>15</v>
      </c>
      <c r="G362">
        <v>7</v>
      </c>
      <c r="H362">
        <v>1</v>
      </c>
    </row>
    <row r="363" spans="1:8" x14ac:dyDescent="0.3">
      <c r="A363">
        <v>145</v>
      </c>
      <c r="B363" s="37">
        <v>43975</v>
      </c>
      <c r="C363">
        <v>42</v>
      </c>
      <c r="D363">
        <v>26</v>
      </c>
      <c r="E363">
        <v>4.166666666666667</v>
      </c>
      <c r="F363">
        <v>35</v>
      </c>
      <c r="G363">
        <v>10</v>
      </c>
      <c r="H363">
        <v>2</v>
      </c>
    </row>
    <row r="364" spans="1:8" x14ac:dyDescent="0.3">
      <c r="A364">
        <v>146</v>
      </c>
      <c r="B364" s="37">
        <v>43976</v>
      </c>
      <c r="C364">
        <v>42</v>
      </c>
      <c r="D364">
        <v>27</v>
      </c>
      <c r="E364">
        <v>3.8888888888888893</v>
      </c>
      <c r="F364">
        <v>39</v>
      </c>
      <c r="G364">
        <v>15</v>
      </c>
      <c r="H364">
        <v>1</v>
      </c>
    </row>
    <row r="365" spans="1:8" x14ac:dyDescent="0.3">
      <c r="A365">
        <v>147</v>
      </c>
      <c r="B365" s="37">
        <v>43977</v>
      </c>
      <c r="C365">
        <v>43</v>
      </c>
      <c r="D365">
        <v>27</v>
      </c>
      <c r="E365">
        <v>3.6111111111111112</v>
      </c>
      <c r="F365">
        <v>39</v>
      </c>
      <c r="G365">
        <v>14</v>
      </c>
      <c r="H365">
        <v>2</v>
      </c>
    </row>
    <row r="366" spans="1:8" x14ac:dyDescent="0.3">
      <c r="A366">
        <v>148</v>
      </c>
      <c r="B366" s="37">
        <v>43978</v>
      </c>
      <c r="C366">
        <v>40</v>
      </c>
      <c r="D366">
        <v>26</v>
      </c>
      <c r="E366">
        <v>3.6111111111111112</v>
      </c>
      <c r="F366">
        <v>49</v>
      </c>
      <c r="G366">
        <v>25</v>
      </c>
      <c r="H366">
        <v>4</v>
      </c>
    </row>
    <row r="367" spans="1:8" x14ac:dyDescent="0.3">
      <c r="A367">
        <v>149</v>
      </c>
      <c r="B367" s="37">
        <v>43979</v>
      </c>
      <c r="C367">
        <v>42</v>
      </c>
      <c r="D367">
        <v>28</v>
      </c>
      <c r="E367">
        <v>3.3333333333333335</v>
      </c>
      <c r="F367">
        <v>30</v>
      </c>
      <c r="G367">
        <v>15</v>
      </c>
      <c r="H367">
        <v>5</v>
      </c>
    </row>
    <row r="368" spans="1:8" x14ac:dyDescent="0.3">
      <c r="A368">
        <v>150</v>
      </c>
      <c r="B368" s="37">
        <v>43980</v>
      </c>
      <c r="C368">
        <v>44</v>
      </c>
      <c r="D368">
        <v>28</v>
      </c>
      <c r="E368">
        <v>3.6111111111111112</v>
      </c>
      <c r="F368">
        <v>32</v>
      </c>
      <c r="G368">
        <v>12</v>
      </c>
      <c r="H368">
        <v>1</v>
      </c>
    </row>
    <row r="369" spans="1:8" x14ac:dyDescent="0.3">
      <c r="A369">
        <v>151</v>
      </c>
      <c r="B369" s="37">
        <v>43981</v>
      </c>
      <c r="C369">
        <v>42</v>
      </c>
      <c r="D369">
        <v>27</v>
      </c>
      <c r="E369">
        <v>3.0555555555555558</v>
      </c>
      <c r="F369">
        <v>35</v>
      </c>
      <c r="G369">
        <v>16</v>
      </c>
      <c r="H369">
        <v>6</v>
      </c>
    </row>
    <row r="370" spans="1:8" x14ac:dyDescent="0.3">
      <c r="A370">
        <v>152</v>
      </c>
      <c r="B370" s="37">
        <v>43982</v>
      </c>
      <c r="C370">
        <v>41</v>
      </c>
      <c r="D370">
        <v>26</v>
      </c>
      <c r="E370">
        <v>3.6111111111111112</v>
      </c>
      <c r="F370">
        <v>41</v>
      </c>
      <c r="G370">
        <v>21</v>
      </c>
      <c r="H37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542"/>
  <sheetViews>
    <sheetView topLeftCell="A352" workbookViewId="0">
      <selection activeCell="G7" sqref="G7:G370"/>
    </sheetView>
  </sheetViews>
  <sheetFormatPr defaultRowHeight="14.4" x14ac:dyDescent="0.3"/>
  <cols>
    <col min="1" max="1" width="10.109375" bestFit="1" customWidth="1"/>
    <col min="2" max="2" width="14.5546875" customWidth="1"/>
    <col min="3" max="3" width="12.5546875" bestFit="1" customWidth="1"/>
    <col min="4" max="4" width="13.6640625" customWidth="1"/>
    <col min="5" max="5" width="11.33203125" bestFit="1" customWidth="1"/>
    <col min="6" max="6" width="10.33203125" bestFit="1" customWidth="1"/>
    <col min="7" max="7" width="12.33203125" customWidth="1"/>
    <col min="8" max="8" width="14.33203125" customWidth="1"/>
    <col min="9" max="9" width="11.109375" customWidth="1"/>
    <col min="10" max="11" width="10.33203125" bestFit="1" customWidth="1"/>
    <col min="12" max="12" width="13.33203125" customWidth="1"/>
    <col min="13" max="17" width="11" bestFit="1" customWidth="1"/>
  </cols>
  <sheetData>
    <row r="2" spans="1:17" x14ac:dyDescent="0.3">
      <c r="C2" s="64"/>
      <c r="D2" s="64"/>
      <c r="E2" s="35"/>
    </row>
    <row r="3" spans="1:17" x14ac:dyDescent="0.3">
      <c r="C3" s="62" t="s">
        <v>25</v>
      </c>
      <c r="D3" s="62"/>
      <c r="E3" s="2">
        <f>101.3*(((293-0.0065*'Data 1day'!E3)/293)^5.26)</f>
        <v>95.302420515518378</v>
      </c>
      <c r="G3" s="67" t="s">
        <v>24</v>
      </c>
      <c r="H3" s="68"/>
      <c r="I3" s="2">
        <f>0.00065*$E$3</f>
        <v>6.1946573335086942E-2</v>
      </c>
    </row>
    <row r="4" spans="1:17" ht="43.2" customHeight="1" x14ac:dyDescent="0.3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39" customFormat="1" ht="14.25" customHeight="1" x14ac:dyDescent="0.3">
      <c r="A5" s="38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39" customFormat="1" ht="19.350000000000001" customHeight="1" x14ac:dyDescent="0.3">
      <c r="A6" s="38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39" customFormat="1" ht="38.1" customHeight="1" x14ac:dyDescent="0.3">
      <c r="A7" s="38">
        <v>43619</v>
      </c>
      <c r="B7" s="8">
        <f>1+0.033*COS(2*'Data 2day'!A6*PI()/365)</f>
        <v>0.9711643655808343</v>
      </c>
      <c r="C7" s="8">
        <f>0.409*SIN(((2*PI()*'Data 2day'!A6)/365)-1.39)</f>
        <v>0.38732418742369806</v>
      </c>
      <c r="D7" s="8">
        <f>ACOS(-TAN('Data 2day'!$E$2*PI()/180)*TAN(C7))</f>
        <v>1.700484349095182</v>
      </c>
      <c r="E7" s="23">
        <f>('Data 2day'!C7+'Data 2day'!D7)/2</f>
        <v>33.200000000000003</v>
      </c>
      <c r="F7" s="8">
        <f t="shared" ref="F7:F68" si="0">(4098*0.6108*EXP((17.27*E7)/(E7+237.3)))/((E7+237.3)^2)</f>
        <v>0.28489617260217864</v>
      </c>
      <c r="G7" s="8">
        <f>'Data 2day'!E6*4.87/LN(67.8*'Data 2day'!$H$2-5.42)</f>
        <v>3.6119135135369844</v>
      </c>
      <c r="H7" s="8">
        <f>0.6108*EXP(17.27*'Data 2day'!C7/('Data 2day'!C7+237.3))</f>
        <v>7.8191236574864957</v>
      </c>
      <c r="I7" s="8">
        <f>0.6108*EXP(17.27*'Data 2day'!D7/('Data 2day'!D7+237.3))</f>
        <v>3.2248275907111101</v>
      </c>
      <c r="J7" s="8">
        <f t="shared" ref="J7:J70" si="1">(H7+I7)/2</f>
        <v>5.5219756240988032</v>
      </c>
      <c r="K7" s="8">
        <f>(I7*'Data 2day'!F7+H7*'Data 2day'!G7)/200</f>
        <v>1.6417707075919015</v>
      </c>
      <c r="L7" s="8">
        <f>24*60/PI()*0.0082*B7*(D7*SIN('Data 2day'!$E$2)*SIN(C7)+COS('Data 2day'!$E$2)*COS(C7)*SIN(D7))</f>
        <v>-1.2055261744889396</v>
      </c>
      <c r="M7" s="8">
        <f>(0.75+2/100000*'Data 2day'!$E$3)*L7</f>
        <v>-0.91668210308138964</v>
      </c>
      <c r="N7" s="8">
        <f>(0.25+0.5*(1-'Data 2day'!H7/8))*L7</f>
        <v>-0.52741770133891108</v>
      </c>
      <c r="O7" s="8">
        <f t="shared" ref="O7:O68" si="2">(1-0.23)*N7</f>
        <v>-0.40611163003096157</v>
      </c>
      <c r="P7" s="8">
        <f>4.903*(10^(-9))*(0.34-0.14*SQRT(K7))*(1.35*(N7/M7)-0.35)*(('Data 2day'!C7+273.16)^4+('Data 2day'!D7+273.16)^4)/2</f>
        <v>2.9720784004709908</v>
      </c>
      <c r="Q7" s="8">
        <f t="shared" ref="Q7:Q70" si="3">O7-P7</f>
        <v>-3.3781900305019525</v>
      </c>
    </row>
    <row r="8" spans="1:17" s="39" customFormat="1" ht="38.1" customHeight="1" x14ac:dyDescent="0.3">
      <c r="A8" s="38">
        <v>43620</v>
      </c>
      <c r="B8" s="8">
        <f>1+0.033*COS(2*'Data 2day'!A7*PI()/365)</f>
        <v>0.97089241517645686</v>
      </c>
      <c r="C8" s="8">
        <f>0.409*SIN(((2*PI()*'Data 2day'!A7)/365)-1.39)</f>
        <v>0.38952830954818274</v>
      </c>
      <c r="D8" s="8">
        <f>ACOS(-TAN('Data 2day'!$E$2*PI()/180)*TAN(C8))</f>
        <v>1.7013070817821907</v>
      </c>
      <c r="E8" s="23">
        <f>('Data 2day'!C8+'Data 2day'!D8)/2</f>
        <v>31.65</v>
      </c>
      <c r="F8" s="8">
        <f t="shared" si="0"/>
        <v>0.26409376566171638</v>
      </c>
      <c r="G8" s="8">
        <f>'Data 2day'!E7*4.87/LN(67.8*'Data 2day'!$H$2-5.42)</f>
        <v>6.3903085239500497</v>
      </c>
      <c r="H8" s="8">
        <f>0.6108*EXP(17.27*'Data 2day'!C8/('Data 2day'!C8+237.3))</f>
        <v>7.2973575963193085</v>
      </c>
      <c r="I8" s="8">
        <f>0.6108*EXP(17.27*'Data 2day'!D8/('Data 2day'!D8+237.3))</f>
        <v>2.8955307729089892</v>
      </c>
      <c r="J8" s="8">
        <f t="shared" si="1"/>
        <v>5.0964441846141488</v>
      </c>
      <c r="K8" s="8">
        <f>(I8*'Data 2day'!F8+H8*'Data 2day'!G8)/200</f>
        <v>1.8004030294617694</v>
      </c>
      <c r="L8" s="8">
        <f>24*60/PI()*0.0082*B8*(D8*SIN('Data 2day'!$E$2)*SIN(C8)+COS('Data 2day'!$E$2)*COS(C8)*SIN(D8))</f>
        <v>-1.2193597425515552</v>
      </c>
      <c r="M8" s="8">
        <f>(0.75+2/100000*'Data 2day'!$E$3)*L8</f>
        <v>-0.92720114823620259</v>
      </c>
      <c r="N8" s="8">
        <f>(0.25+0.5*(1-'Data 2day'!H8/8))*L8</f>
        <v>-0.45725990345683321</v>
      </c>
      <c r="O8" s="8">
        <f t="shared" si="2"/>
        <v>-0.35209012566176157</v>
      </c>
      <c r="P8" s="8">
        <f>4.903*(10^(-9))*(0.34-0.14*SQRT(K8))*(1.35*(N8/M8)-0.35)*(('Data 2day'!C8+273.16)^4+('Data 2day'!D8+273.16)^4)/2</f>
        <v>2.0420947023510139</v>
      </c>
      <c r="Q8" s="8">
        <f t="shared" si="3"/>
        <v>-2.3941848280127753</v>
      </c>
    </row>
    <row r="9" spans="1:17" s="39" customFormat="1" ht="38.1" customHeight="1" x14ac:dyDescent="0.3">
      <c r="A9" s="38">
        <v>43621</v>
      </c>
      <c r="B9" s="8">
        <f>1+0.033*COS(2*'Data 2day'!A8*PI()/365)</f>
        <v>0.97062908997765562</v>
      </c>
      <c r="C9" s="8">
        <f>0.409*SIN(((2*PI()*'Data 2day'!A8)/365)-1.39)</f>
        <v>0.39161700602783883</v>
      </c>
      <c r="D9" s="8">
        <f>ACOS(-TAN('Data 2day'!$E$2*PI()/180)*TAN(C9))</f>
        <v>1.702088186702674</v>
      </c>
      <c r="E9" s="23">
        <f>('Data 2day'!C9+'Data 2day'!D9)/2</f>
        <v>29.200000000000003</v>
      </c>
      <c r="F9" s="8">
        <f t="shared" si="0"/>
        <v>0.23381333181455968</v>
      </c>
      <c r="G9" s="8">
        <f>'Data 2day'!E8*4.87/LN(67.8*'Data 2day'!$H$2-5.42)</f>
        <v>5.2789505197848232</v>
      </c>
      <c r="H9" s="8">
        <f>0.6108*EXP(17.27*'Data 2day'!C9/('Data 2day'!C9+237.3))</f>
        <v>5.9736717424605885</v>
      </c>
      <c r="I9" s="8">
        <f>0.6108*EXP(17.27*'Data 2day'!D9/('Data 2day'!D9+237.3))</f>
        <v>2.6926645530366384</v>
      </c>
      <c r="J9" s="8">
        <f t="shared" si="1"/>
        <v>4.3331681477486139</v>
      </c>
      <c r="K9" s="8">
        <f>(I9*'Data 2day'!F9+H9*'Data 2day'!G9)/200</f>
        <v>1.7364905521705756</v>
      </c>
      <c r="L9" s="8">
        <f>24*60/PI()*0.0082*B9*(D9*SIN('Data 2day'!$E$2)*SIN(C9)+COS('Data 2day'!$E$2)*COS(C9)*SIN(D9))</f>
        <v>-1.2324622886401528</v>
      </c>
      <c r="M9" s="8">
        <f>(0.75+2/100000*'Data 2day'!$E$3)*L9</f>
        <v>-0.93716432428197216</v>
      </c>
      <c r="N9" s="8">
        <f>(0.25+0.5*(1-'Data 2day'!H9/8))*L9</f>
        <v>-0.38514446520004775</v>
      </c>
      <c r="O9" s="8">
        <f t="shared" si="2"/>
        <v>-0.29656123820403679</v>
      </c>
      <c r="P9" s="8">
        <f>4.903*(10^(-9))*(0.34-0.14*SQRT(K9))*(1.35*(N9/M9)-0.35)*(('Data 2day'!C9+273.16)^4+('Data 2day'!D9+273.16)^4)/2</f>
        <v>1.309262956465882</v>
      </c>
      <c r="Q9" s="8">
        <f t="shared" si="3"/>
        <v>-1.6058241946699188</v>
      </c>
    </row>
    <row r="10" spans="1:17" s="39" customFormat="1" ht="38.1" customHeight="1" x14ac:dyDescent="0.3">
      <c r="A10" s="38">
        <v>43622</v>
      </c>
      <c r="B10" s="8">
        <f>1+0.033*COS(2*'Data 2day'!A9*PI()/365)</f>
        <v>0.97037446801337024</v>
      </c>
      <c r="C10" s="8">
        <f>0.409*SIN(((2*PI()*'Data 2day'!A9)/365)-1.39)</f>
        <v>0.3935896579368216</v>
      </c>
      <c r="D10" s="8">
        <f>ACOS(-TAN('Data 2day'!$E$2*PI()/180)*TAN(C10))</f>
        <v>1.7028272069877866</v>
      </c>
      <c r="E10" s="23">
        <f>('Data 2day'!C10+'Data 2day'!D10)/2</f>
        <v>33.65</v>
      </c>
      <c r="F10" s="8">
        <f t="shared" si="0"/>
        <v>0.29118606402248254</v>
      </c>
      <c r="G10" s="8">
        <f>'Data 2day'!E9*4.87/LN(67.8*'Data 2day'!$H$2-5.42)</f>
        <v>6.6681480249913561</v>
      </c>
      <c r="H10" s="8">
        <f>0.6108*EXP(17.27*'Data 2day'!C10/('Data 2day'!C10+237.3))</f>
        <v>7.6959393088196224</v>
      </c>
      <c r="I10" s="8">
        <f>0.6108*EXP(17.27*'Data 2day'!D10/('Data 2day'!D10+237.3))</f>
        <v>3.4620823587978249</v>
      </c>
      <c r="J10" s="8">
        <f t="shared" si="1"/>
        <v>5.5790108338087236</v>
      </c>
      <c r="K10" s="8">
        <f>(I10*'Data 2day'!F10+H10*'Data 2day'!G10)/200</f>
        <v>1.4154488794929976</v>
      </c>
      <c r="L10" s="8">
        <f>24*60/PI()*0.0082*B10*(D10*SIN('Data 2day'!$E$2)*SIN(C10)+COS('Data 2day'!$E$2)*COS(C10)*SIN(D10))</f>
        <v>-1.2448295953175708</v>
      </c>
      <c r="M10" s="8">
        <f>(0.75+2/100000*'Data 2day'!$E$3)*L10</f>
        <v>-0.94656842427948074</v>
      </c>
      <c r="N10" s="8">
        <f>(0.25+0.5*(1-'Data 2day'!H10/8))*L10</f>
        <v>-0.54461294795143722</v>
      </c>
      <c r="O10" s="8">
        <f t="shared" si="2"/>
        <v>-0.41935196992260665</v>
      </c>
      <c r="P10" s="8">
        <f>4.903*(10^(-9))*(0.34-0.14*SQRT(K10))*(1.35*(N10/M10)-0.35)*(('Data 2day'!C10+273.16)^4+('Data 2day'!D10+273.16)^4)/2</f>
        <v>3.2258968187449577</v>
      </c>
      <c r="Q10" s="8">
        <f t="shared" si="3"/>
        <v>-3.6452487886675642</v>
      </c>
    </row>
    <row r="11" spans="1:17" s="39" customFormat="1" ht="38.1" customHeight="1" x14ac:dyDescent="0.3">
      <c r="A11" s="38">
        <v>43623</v>
      </c>
      <c r="B11" s="8">
        <f>1+0.033*COS(2*'Data 2day'!A10*PI()/365)</f>
        <v>0.97012862473358386</v>
      </c>
      <c r="C11" s="8">
        <f>0.409*SIN(((2*PI()*'Data 2day'!A10)/365)-1.39)</f>
        <v>0.39544568073579722</v>
      </c>
      <c r="D11" s="8">
        <f>ACOS(-TAN('Data 2day'!$E$2*PI()/180)*TAN(C11))</f>
        <v>1.7035237067939106</v>
      </c>
      <c r="E11" s="23">
        <f>('Data 2day'!C11+'Data 2day'!D11)/2</f>
        <v>33.9</v>
      </c>
      <c r="F11" s="8">
        <f t="shared" si="0"/>
        <v>0.29473032626900547</v>
      </c>
      <c r="G11" s="8">
        <f>'Data 2day'!E10*4.87/LN(67.8*'Data 2day'!$H$2-5.42)</f>
        <v>4.7232715177022104</v>
      </c>
      <c r="H11" s="8">
        <f>0.6108*EXP(17.27*'Data 2day'!C11/('Data 2day'!C11+237.3))</f>
        <v>7.8191236574864957</v>
      </c>
      <c r="I11" s="8">
        <f>0.6108*EXP(17.27*'Data 2day'!D11/('Data 2day'!D11+237.3))</f>
        <v>3.5030684848343494</v>
      </c>
      <c r="J11" s="8">
        <f t="shared" si="1"/>
        <v>5.6610960711604221</v>
      </c>
      <c r="K11" s="8">
        <f>(I11*'Data 2day'!F11+H11*'Data 2day'!G11)/200</f>
        <v>1.3861320578954461</v>
      </c>
      <c r="L11" s="8">
        <f>24*60/PI()*0.0082*B11*(D11*SIN('Data 2day'!$E$2)*SIN(C11)+COS('Data 2day'!$E$2)*COS(C11)*SIN(D11))</f>
        <v>-1.2564577023485006</v>
      </c>
      <c r="M11" s="8">
        <f>(0.75+2/100000*'Data 2day'!$E$3)*L11</f>
        <v>-0.95541043686579985</v>
      </c>
      <c r="N11" s="8">
        <f>(0.25+0.5*(1-'Data 2day'!H11/8))*L11</f>
        <v>-0.39264303198390643</v>
      </c>
      <c r="O11" s="8">
        <f t="shared" si="2"/>
        <v>-0.30233513462760797</v>
      </c>
      <c r="P11" s="8">
        <f>4.903*(10^(-9))*(0.34-0.14*SQRT(K11))*(1.35*(N11/M11)-0.35)*(('Data 2day'!C11+273.16)^4+('Data 2day'!D11+273.16)^4)/2</f>
        <v>1.5688981939409024</v>
      </c>
      <c r="Q11" s="8">
        <f t="shared" si="3"/>
        <v>-1.8712333285685103</v>
      </c>
    </row>
    <row r="12" spans="1:17" s="39" customFormat="1" ht="38.1" customHeight="1" x14ac:dyDescent="0.3">
      <c r="A12" s="38">
        <v>43624</v>
      </c>
      <c r="B12" s="8">
        <f>1+0.033*COS(2*'Data 2day'!A11*PI()/365)</f>
        <v>0.96989163298696601</v>
      </c>
      <c r="C12" s="8">
        <f>0.409*SIN(((2*PI()*'Data 2day'!A11)/365)-1.39)</f>
        <v>0.39718452444515417</v>
      </c>
      <c r="D12" s="8">
        <f>ACOS(-TAN('Data 2day'!$E$2*PI()/180)*TAN(C12))</f>
        <v>1.7041772721371056</v>
      </c>
      <c r="E12" s="23">
        <f>('Data 2day'!C12+'Data 2day'!D12)/2</f>
        <v>29.299999999999997</v>
      </c>
      <c r="F12" s="8">
        <f t="shared" si="0"/>
        <v>0.23498950194987556</v>
      </c>
      <c r="G12" s="8">
        <f>'Data 2day'!E11*4.87/LN(67.8*'Data 2day'!$H$2-5.42)</f>
        <v>4.7232715177022104</v>
      </c>
      <c r="H12" s="8">
        <f>0.6108*EXP(17.27*'Data 2day'!C12/('Data 2day'!C12+237.3))</f>
        <v>5.7165849731789038</v>
      </c>
      <c r="I12" s="8">
        <f>0.6108*EXP(17.27*'Data 2day'!D12/('Data 2day'!D12+237.3))</f>
        <v>2.8608211296876744</v>
      </c>
      <c r="J12" s="8">
        <f t="shared" si="1"/>
        <v>4.2887030514332896</v>
      </c>
      <c r="K12" s="8">
        <f>(I12*'Data 2day'!F12+H12*'Data 2day'!G12)/200</f>
        <v>1.857132324782427</v>
      </c>
      <c r="L12" s="8">
        <f>24*60/PI()*0.0082*B12*(D12*SIN('Data 2day'!$E$2)*SIN(C12)+COS('Data 2day'!$E$2)*COS(C12)*SIN(D12))</f>
        <v>-1.2673429069432993</v>
      </c>
      <c r="M12" s="8">
        <f>(0.75+2/100000*'Data 2day'!$E$3)*L12</f>
        <v>-0.96368754643968479</v>
      </c>
      <c r="N12" s="8">
        <f>(0.25+0.5*(1-'Data 2day'!H12/8))*L12</f>
        <v>-0.39604465841978104</v>
      </c>
      <c r="O12" s="8">
        <f t="shared" si="2"/>
        <v>-0.30495438698323141</v>
      </c>
      <c r="P12" s="8">
        <f>4.903*(10^(-9))*(0.34-0.14*SQRT(K12))*(1.35*(N12/M12)-0.35)*(('Data 2day'!C12+273.16)^4+('Data 2day'!D12+273.16)^4)/2</f>
        <v>1.256920686559809</v>
      </c>
      <c r="Q12" s="8">
        <f t="shared" si="3"/>
        <v>-1.5618750735430404</v>
      </c>
    </row>
    <row r="13" spans="1:17" s="39" customFormat="1" ht="38.1" customHeight="1" x14ac:dyDescent="0.3">
      <c r="A13" s="38">
        <v>43625</v>
      </c>
      <c r="B13" s="8">
        <f>1+0.033*COS(2*'Data 2day'!A12*PI()/365)</f>
        <v>0.9696635629992858</v>
      </c>
      <c r="C13" s="8">
        <f>0.409*SIN(((2*PI()*'Data 2day'!A12)/365)-1.39)</f>
        <v>0.39880567380797383</v>
      </c>
      <c r="D13" s="8">
        <f>ACOS(-TAN('Data 2day'!$E$2*PI()/180)*TAN(C13))</f>
        <v>1.7047875116953217</v>
      </c>
      <c r="E13" s="23">
        <f>('Data 2day'!C13+'Data 2day'!D13)/2</f>
        <v>30.200000000000003</v>
      </c>
      <c r="F13" s="8">
        <f t="shared" si="0"/>
        <v>0.2458002831073228</v>
      </c>
      <c r="G13" s="8">
        <f>'Data 2day'!E12*4.87/LN(67.8*'Data 2day'!$H$2-5.42)</f>
        <v>4.7232715177022104</v>
      </c>
      <c r="H13" s="8">
        <f>0.6108*EXP(17.27*'Data 2day'!C13/('Data 2day'!C13+237.3))</f>
        <v>6.3434932017398573</v>
      </c>
      <c r="I13" s="8">
        <f>0.6108*EXP(17.27*'Data 2day'!D13/('Data 2day'!D13+237.3))</f>
        <v>2.8436029029276386</v>
      </c>
      <c r="J13" s="8">
        <f t="shared" si="1"/>
        <v>4.5935480523337482</v>
      </c>
      <c r="K13" s="8">
        <f>(I13*'Data 2day'!F13+H13*'Data 2day'!G13)/200</f>
        <v>1.792137709211755</v>
      </c>
      <c r="L13" s="8">
        <f>24*60/PI()*0.0082*B13*(D13*SIN('Data 2day'!$E$2)*SIN(C13)+COS('Data 2day'!$E$2)*COS(C13)*SIN(D13))</f>
        <v>-1.2774817639640179</v>
      </c>
      <c r="M13" s="8">
        <f>(0.75+2/100000*'Data 2day'!$E$3)*L13</f>
        <v>-0.97139713331823918</v>
      </c>
      <c r="N13" s="8">
        <f>(0.25+0.5*(1-'Data 2day'!H13/8))*L13</f>
        <v>-0.39921305123875561</v>
      </c>
      <c r="O13" s="8">
        <f t="shared" si="2"/>
        <v>-0.30739404945384186</v>
      </c>
      <c r="P13" s="8">
        <f>4.903*(10^(-9))*(0.34-0.14*SQRT(K13))*(1.35*(N13/M13)-0.35)*(('Data 2day'!C13+273.16)^4+('Data 2day'!D13+273.16)^4)/2</f>
        <v>1.3017421049088214</v>
      </c>
      <c r="Q13" s="8">
        <f t="shared" si="3"/>
        <v>-1.6091361543626632</v>
      </c>
    </row>
    <row r="14" spans="1:17" s="39" customFormat="1" ht="38.1" customHeight="1" x14ac:dyDescent="0.3">
      <c r="A14" s="38">
        <v>43626</v>
      </c>
      <c r="B14" s="8">
        <f>1+0.033*COS(2*'Data 2day'!A13*PI()/365)</f>
        <v>0.96944448235260294</v>
      </c>
      <c r="C14" s="8">
        <f>0.409*SIN(((2*PI()*'Data 2day'!A13)/365)-1.39)</f>
        <v>0.4003086484427128</v>
      </c>
      <c r="D14" s="8">
        <f>ACOS(-TAN('Data 2day'!$E$2*PI()/180)*TAN(C14))</f>
        <v>1.7053540575752788</v>
      </c>
      <c r="E14" s="23">
        <f>('Data 2day'!C14+'Data 2day'!D14)/2</f>
        <v>30.4</v>
      </c>
      <c r="F14" s="8">
        <f t="shared" si="0"/>
        <v>0.24825847143132676</v>
      </c>
      <c r="G14" s="8">
        <f>'Data 2day'!E13*4.87/LN(67.8*'Data 2day'!$H$2-5.42)</f>
        <v>4.1675925156195976</v>
      </c>
      <c r="H14" s="8">
        <f>0.6108*EXP(17.27*'Data 2day'!C14/('Data 2day'!C14+237.3))</f>
        <v>6.8059763172988532</v>
      </c>
      <c r="I14" s="8">
        <f>0.6108*EXP(17.27*'Data 2day'!D14/('Data 2day'!D14+237.3))</f>
        <v>2.6926645530366384</v>
      </c>
      <c r="J14" s="8">
        <f t="shared" si="1"/>
        <v>4.7493204351677463</v>
      </c>
      <c r="K14" s="8">
        <f>(I14*'Data 2day'!F14+H14*'Data 2day'!G14)/200</f>
        <v>1.7497167622512699</v>
      </c>
      <c r="L14" s="8">
        <f>24*60/PI()*0.0082*B14*(D14*SIN('Data 2day'!$E$2)*SIN(C14)+COS('Data 2day'!$E$2)*COS(C14)*SIN(D14))</f>
        <v>-1.2868710860927091</v>
      </c>
      <c r="M14" s="8">
        <f>(0.75+2/100000*'Data 2day'!$E$3)*L14</f>
        <v>-0.9785367738648959</v>
      </c>
      <c r="N14" s="8">
        <f>(0.25+0.5*(1-'Data 2day'!H14/8))*L14</f>
        <v>-0.4825766572847659</v>
      </c>
      <c r="O14" s="8">
        <f t="shared" si="2"/>
        <v>-0.37158402610926977</v>
      </c>
      <c r="P14" s="8">
        <f>4.903*(10^(-9))*(0.34-0.14*SQRT(K14))*(1.35*(N14/M14)-0.35)*(('Data 2day'!C14+273.16)^4+('Data 2day'!D14+273.16)^4)/2</f>
        <v>2.0439276569473437</v>
      </c>
      <c r="Q14" s="8">
        <f t="shared" si="3"/>
        <v>-2.4155116830566135</v>
      </c>
    </row>
    <row r="15" spans="1:17" s="39" customFormat="1" ht="38.1" customHeight="1" x14ac:dyDescent="0.3">
      <c r="A15" s="38">
        <v>43627</v>
      </c>
      <c r="B15" s="8">
        <f>1+0.033*COS(2*'Data 2day'!A14*PI()/365)</f>
        <v>0.96923445596524105</v>
      </c>
      <c r="C15" s="8">
        <f>0.409*SIN(((2*PI()*'Data 2day'!A14)/365)-1.39)</f>
        <v>0.40169300298555</v>
      </c>
      <c r="D15" s="8">
        <f>ACOS(-TAN('Data 2day'!$E$2*PI()/180)*TAN(C15))</f>
        <v>1.7058765660409987</v>
      </c>
      <c r="E15" s="23">
        <f>('Data 2day'!C15+'Data 2day'!D15)/2</f>
        <v>28</v>
      </c>
      <c r="F15" s="8">
        <f t="shared" si="0"/>
        <v>0.22008034247018868</v>
      </c>
      <c r="G15" s="8">
        <f>'Data 2day'!E14*4.87/LN(67.8*'Data 2day'!$H$2-5.42)</f>
        <v>5.5567900208261287</v>
      </c>
      <c r="H15" s="8">
        <f>0.6108*EXP(17.27*'Data 2day'!C15/('Data 2day'!C15+237.3))</f>
        <v>5.8761139848648147</v>
      </c>
      <c r="I15" s="8">
        <f>0.6108*EXP(17.27*'Data 2day'!D15/('Data 2day'!D15+237.3))</f>
        <v>2.3673876975032684</v>
      </c>
      <c r="J15" s="8">
        <f t="shared" si="1"/>
        <v>4.121750841184042</v>
      </c>
      <c r="K15" s="8">
        <f>(I15*'Data 2day'!F15+H15*'Data 2day'!G15)/200</f>
        <v>1.6446031433622728</v>
      </c>
      <c r="L15" s="8">
        <f>24*60/PI()*0.0082*B15*(D15*SIN('Data 2day'!$E$2)*SIN(C15)+COS('Data 2day'!$E$2)*COS(C15)*SIN(D15))</f>
        <v>-1.2955079439618249</v>
      </c>
      <c r="M15" s="8">
        <f>(0.75+2/100000*'Data 2day'!$E$3)*L15</f>
        <v>-0.9851042405885716</v>
      </c>
      <c r="N15" s="8">
        <f>(0.25+0.5*(1-'Data 2day'!H15/8))*L15</f>
        <v>-0.56678472548329839</v>
      </c>
      <c r="O15" s="8">
        <f t="shared" si="2"/>
        <v>-0.43642423862213975</v>
      </c>
      <c r="P15" s="8">
        <f>4.903*(10^(-9))*(0.34-0.14*SQRT(K15))*(1.35*(N15/M15)-0.35)*(('Data 2day'!C15+273.16)^4+('Data 2day'!D15+273.16)^4)/2</f>
        <v>2.7727960901495359</v>
      </c>
      <c r="Q15" s="8">
        <f t="shared" si="3"/>
        <v>-3.2092203287716758</v>
      </c>
    </row>
    <row r="16" spans="1:17" s="39" customFormat="1" ht="38.1" customHeight="1" x14ac:dyDescent="0.3">
      <c r="A16" s="38">
        <v>43628</v>
      </c>
      <c r="B16" s="8">
        <f>1+0.033*COS(2*'Data 2day'!A15*PI()/365)</f>
        <v>0.96903354607255143</v>
      </c>
      <c r="C16" s="8">
        <f>0.409*SIN(((2*PI()*'Data 2day'!A15)/365)-1.39)</f>
        <v>0.40295832722235758</v>
      </c>
      <c r="D16" s="8">
        <f>ACOS(-TAN('Data 2day'!$E$2*PI()/180)*TAN(C16))</f>
        <v>1.706354718201109</v>
      </c>
      <c r="E16" s="23">
        <f>('Data 2day'!C16+'Data 2day'!D16)/2</f>
        <v>29.5</v>
      </c>
      <c r="F16" s="8">
        <f t="shared" si="0"/>
        <v>0.23735674310788871</v>
      </c>
      <c r="G16" s="8">
        <f>'Data 2day'!E15*4.87/LN(67.8*'Data 2day'!$H$2-5.42)</f>
        <v>7.2238270270739688</v>
      </c>
      <c r="H16" s="8">
        <f>0.6108*EXP(17.27*'Data 2day'!C16/('Data 2day'!C16+237.3))</f>
        <v>6.4828047854892876</v>
      </c>
      <c r="I16" s="8">
        <f>0.6108*EXP(17.27*'Data 2day'!D16/('Data 2day'!D16+237.3))</f>
        <v>2.548770598472057</v>
      </c>
      <c r="J16" s="8">
        <f t="shared" si="1"/>
        <v>4.5157876919806723</v>
      </c>
      <c r="K16" s="8">
        <f>(I16*'Data 2day'!F16+H16*'Data 2day'!G16)/200</f>
        <v>1.8967114867514974</v>
      </c>
      <c r="L16" s="8">
        <f>24*60/PI()*0.0082*B16*(D16*SIN('Data 2day'!$E$2)*SIN(C16)+COS('Data 2day'!$E$2)*COS(C16)*SIN(D16))</f>
        <v>-1.303389666246429</v>
      </c>
      <c r="M16" s="8">
        <f>(0.75+2/100000*'Data 2day'!$E$3)*L16</f>
        <v>-0.99109750221378456</v>
      </c>
      <c r="N16" s="8">
        <f>(0.25+0.5*(1-'Data 2day'!H16/8))*L16</f>
        <v>-0.65169483312321452</v>
      </c>
      <c r="O16" s="8">
        <f t="shared" si="2"/>
        <v>-0.50180502150487516</v>
      </c>
      <c r="P16" s="8">
        <f>4.903*(10^(-9))*(0.34-0.14*SQRT(K16))*(1.35*(N16/M16)-0.35)*(('Data 2day'!C16+273.16)^4+('Data 2day'!D16+273.16)^4)/2</f>
        <v>3.2700663468067419</v>
      </c>
      <c r="Q16" s="8">
        <f t="shared" si="3"/>
        <v>-3.7718713683116172</v>
      </c>
    </row>
    <row r="17" spans="1:17" s="39" customFormat="1" ht="38.1" customHeight="1" x14ac:dyDescent="0.3">
      <c r="A17" s="38">
        <v>43629</v>
      </c>
      <c r="B17" s="8">
        <f>1+0.033*COS(2*'Data 2day'!A16*PI()/365)</f>
        <v>0.96884181220847143</v>
      </c>
      <c r="C17" s="8">
        <f>0.409*SIN(((2*PI()*'Data 2day'!A16)/365)-1.39)</f>
        <v>0.40410424621025626</v>
      </c>
      <c r="D17" s="8">
        <f>ACOS(-TAN('Data 2day'!$E$2*PI()/180)*TAN(C17))</f>
        <v>1.7067882206521563</v>
      </c>
      <c r="E17" s="23">
        <f>('Data 2day'!C17+'Data 2day'!D17)/2</f>
        <v>28.9</v>
      </c>
      <c r="F17" s="8">
        <f t="shared" si="0"/>
        <v>0.23031442615975276</v>
      </c>
      <c r="G17" s="8">
        <f>'Data 2day'!E16*4.87/LN(67.8*'Data 2day'!$H$2-5.42)</f>
        <v>7.5016665281152743</v>
      </c>
      <c r="H17" s="8">
        <f>0.6108*EXP(17.27*'Data 2day'!C17/('Data 2day'!C17+237.3))</f>
        <v>6.0726299897773925</v>
      </c>
      <c r="I17" s="8">
        <f>0.6108*EXP(17.27*'Data 2day'!D17/('Data 2day'!D17+237.3))</f>
        <v>2.548770598472057</v>
      </c>
      <c r="J17" s="8">
        <f t="shared" si="1"/>
        <v>4.3107002941247252</v>
      </c>
      <c r="K17" s="8">
        <f>(I17*'Data 2day'!F17+H17*'Data 2day'!G17)/200</f>
        <v>1.7418370634993607</v>
      </c>
      <c r="L17" s="8">
        <f>24*60/PI()*0.0082*B17*(D17*SIN('Data 2day'!$E$2)*SIN(C17)+COS('Data 2day'!$E$2)*COS(C17)*SIN(D17))</f>
        <v>-1.3105138397177925</v>
      </c>
      <c r="M17" s="8">
        <f>(0.75+2/100000*'Data 2day'!$E$3)*L17</f>
        <v>-0.99651472372140937</v>
      </c>
      <c r="N17" s="8">
        <f>(0.25+0.5*(1-'Data 2day'!H17/8))*L17</f>
        <v>-0.73716403484125825</v>
      </c>
      <c r="O17" s="8">
        <f t="shared" si="2"/>
        <v>-0.56761630682776887</v>
      </c>
      <c r="P17" s="8">
        <f>4.903*(10^(-9))*(0.34-0.14*SQRT(K17))*(1.35*(N17/M17)-0.35)*(('Data 2day'!C17+273.16)^4+('Data 2day'!D17+273.16)^4)/2</f>
        <v>4.12501434325325</v>
      </c>
      <c r="Q17" s="8">
        <f t="shared" si="3"/>
        <v>-4.6926306500810187</v>
      </c>
    </row>
    <row r="18" spans="1:17" s="39" customFormat="1" ht="38.1" customHeight="1" x14ac:dyDescent="0.3">
      <c r="A18" s="38">
        <v>43630</v>
      </c>
      <c r="B18" s="8">
        <f>1+0.033*COS(2*'Data 2day'!A17*PI()/365)</f>
        <v>0.96865931118788273</v>
      </c>
      <c r="C18" s="8">
        <f>0.409*SIN(((2*PI()*'Data 2day'!A17)/365)-1.39)</f>
        <v>0.40513042038871888</v>
      </c>
      <c r="D18" s="8">
        <f>ACOS(-TAN('Data 2day'!$E$2*PI()/180)*TAN(C18))</f>
        <v>1.7071768060753194</v>
      </c>
      <c r="E18" s="23">
        <f>('Data 2day'!C18+'Data 2day'!D18)/2</f>
        <v>30.75</v>
      </c>
      <c r="F18" s="8">
        <f t="shared" si="0"/>
        <v>0.25260989948646656</v>
      </c>
      <c r="G18" s="8">
        <f>'Data 2day'!E17*4.87/LN(67.8*'Data 2day'!$H$2-5.42)</f>
        <v>6.9459875260326616</v>
      </c>
      <c r="H18" s="8">
        <f>0.6108*EXP(17.27*'Data 2day'!C18/('Data 2day'!C18+237.3))</f>
        <v>6.5890195302108285</v>
      </c>
      <c r="I18" s="8">
        <f>0.6108*EXP(17.27*'Data 2day'!D18/('Data 2day'!D18+237.3))</f>
        <v>2.9130230003400173</v>
      </c>
      <c r="J18" s="8">
        <f t="shared" si="1"/>
        <v>4.7510212652754227</v>
      </c>
      <c r="K18" s="8">
        <f>(I18*'Data 2day'!F18+H18*'Data 2day'!G18)/200</f>
        <v>1.85574024566231</v>
      </c>
      <c r="L18" s="8">
        <f>24*60/PI()*0.0082*B18*(D18*SIN('Data 2day'!$E$2)*SIN(C18)+COS('Data 2day'!$E$2)*COS(C18)*SIN(D18))</f>
        <v>-1.3168783092578862</v>
      </c>
      <c r="M18" s="8">
        <f>(0.75+2/100000*'Data 2day'!$E$3)*L18</f>
        <v>-1.0013542663596966</v>
      </c>
      <c r="N18" s="8">
        <f>(0.25+0.5*(1-'Data 2day'!H18/8))*L18</f>
        <v>-0.65843915462894309</v>
      </c>
      <c r="O18" s="8">
        <f t="shared" si="2"/>
        <v>-0.5069981490642862</v>
      </c>
      <c r="P18" s="8">
        <f>4.903*(10^(-9))*(0.34-0.14*SQRT(K18))*(1.35*(N18/M18)-0.35)*(('Data 2day'!C18+273.16)^4+('Data 2day'!D18+273.16)^4)/2</f>
        <v>3.3684361850327216</v>
      </c>
      <c r="Q18" s="8">
        <f t="shared" si="3"/>
        <v>-3.8754343340970077</v>
      </c>
    </row>
    <row r="19" spans="1:17" s="39" customFormat="1" ht="38.1" customHeight="1" x14ac:dyDescent="0.3">
      <c r="A19" s="38">
        <v>43631</v>
      </c>
      <c r="B19" s="8">
        <f>1+0.033*COS(2*'Data 2day'!A18*PI()/365)</f>
        <v>0.96848609708977662</v>
      </c>
      <c r="C19" s="8">
        <f>0.409*SIN(((2*PI()*'Data 2day'!A18)/365)-1.39)</f>
        <v>0.40603654568018976</v>
      </c>
      <c r="D19" s="8">
        <f>ACOS(-TAN('Data 2day'!$E$2*PI()/180)*TAN(C19))</f>
        <v>1.7075202337840842</v>
      </c>
      <c r="E19" s="23">
        <f>('Data 2day'!C19+'Data 2day'!D19)/2</f>
        <v>30.75</v>
      </c>
      <c r="F19" s="8">
        <f t="shared" si="0"/>
        <v>0.25260989948646656</v>
      </c>
      <c r="G19" s="8">
        <f>'Data 2day'!E18*4.87/LN(67.8*'Data 2day'!$H$2-5.42)</f>
        <v>6.9459875260326616</v>
      </c>
      <c r="H19" s="8">
        <f>0.6108*EXP(17.27*'Data 2day'!C19/('Data 2day'!C19+237.3))</f>
        <v>6.5890195302108285</v>
      </c>
      <c r="I19" s="8">
        <f>0.6108*EXP(17.27*'Data 2day'!D19/('Data 2day'!D19+237.3))</f>
        <v>2.9130230003400173</v>
      </c>
      <c r="J19" s="8">
        <f t="shared" si="1"/>
        <v>4.7510212652754227</v>
      </c>
      <c r="K19" s="8">
        <f>(I19*'Data 2day'!F19+H19*'Data 2day'!G19)/200</f>
        <v>1.8053864455681077</v>
      </c>
      <c r="L19" s="8">
        <f>24*60/PI()*0.0082*B19*(D19*SIN('Data 2day'!$E$2)*SIN(C19)+COS('Data 2day'!$E$2)*COS(C19)*SIN(D19))</f>
        <v>-1.3224811778342307</v>
      </c>
      <c r="M19" s="8">
        <f>(0.75+2/100000*'Data 2day'!$E$3)*L19</f>
        <v>-1.0056146876251491</v>
      </c>
      <c r="N19" s="8">
        <f>(0.25+0.5*(1-'Data 2day'!H19/8))*L19</f>
        <v>-0.49593044168783651</v>
      </c>
      <c r="O19" s="8">
        <f t="shared" si="2"/>
        <v>-0.38186644009963411</v>
      </c>
      <c r="P19" s="8">
        <f>4.903*(10^(-9))*(0.34-0.14*SQRT(K19))*(1.35*(N19/M19)-0.35)*(('Data 2day'!C19+273.16)^4+('Data 2day'!D19+273.16)^4)/2</f>
        <v>2.0126937125238298</v>
      </c>
      <c r="Q19" s="8">
        <f t="shared" si="3"/>
        <v>-2.3945601526234639</v>
      </c>
    </row>
    <row r="20" spans="1:17" s="39" customFormat="1" ht="38.1" customHeight="1" x14ac:dyDescent="0.3">
      <c r="A20" s="38">
        <v>43632</v>
      </c>
      <c r="B20" s="8">
        <f>1+0.033*COS(2*'Data 2day'!A19*PI()/365)</f>
        <v>0.96832222124122846</v>
      </c>
      <c r="C20" s="8">
        <f>0.409*SIN(((2*PI()*'Data 2day'!A19)/365)-1.39)</f>
        <v>0.40682235358018931</v>
      </c>
      <c r="D20" s="8">
        <f>ACOS(-TAN('Data 2day'!$E$2*PI()/180)*TAN(C20))</f>
        <v>1.7078182902206174</v>
      </c>
      <c r="E20" s="23">
        <f>('Data 2day'!C20+'Data 2day'!D20)/2</f>
        <v>29.299999999999997</v>
      </c>
      <c r="F20" s="8">
        <f t="shared" si="0"/>
        <v>0.23498950194987556</v>
      </c>
      <c r="G20" s="8">
        <f>'Data 2day'!E19*4.87/LN(67.8*'Data 2day'!$H$2-5.42)</f>
        <v>7.2238270270739688</v>
      </c>
      <c r="H20" s="8">
        <f>0.6108*EXP(17.27*'Data 2day'!C20/('Data 2day'!C20+237.3))</f>
        <v>5.7165849731789038</v>
      </c>
      <c r="I20" s="8">
        <f>0.6108*EXP(17.27*'Data 2day'!D20/('Data 2day'!D20+237.3))</f>
        <v>2.8608211296876744</v>
      </c>
      <c r="J20" s="8">
        <f t="shared" si="1"/>
        <v>4.2887030514332896</v>
      </c>
      <c r="K20" s="8">
        <f>(I20*'Data 2day'!F20+H20*'Data 2day'!G20)/200</f>
        <v>1.857132324782427</v>
      </c>
      <c r="L20" s="8">
        <f>24*60/PI()*0.0082*B20*(D20*SIN('Data 2day'!$E$2)*SIN(C20)+COS('Data 2day'!$E$2)*COS(C20)*SIN(D20))</f>
        <v>-1.3273208064345607</v>
      </c>
      <c r="M20" s="8">
        <f>(0.75+2/100000*'Data 2day'!$E$3)*L20</f>
        <v>-1.0092947412128399</v>
      </c>
      <c r="N20" s="8">
        <f>(0.25+0.5*(1-'Data 2day'!H20/8))*L20</f>
        <v>-0.4147877520108002</v>
      </c>
      <c r="O20" s="8">
        <f t="shared" si="2"/>
        <v>-0.31938656904831614</v>
      </c>
      <c r="P20" s="8">
        <f>4.903*(10^(-9))*(0.34-0.14*SQRT(K20))*(1.35*(N20/M20)-0.35)*(('Data 2day'!C20+273.16)^4+('Data 2day'!D20+273.16)^4)/2</f>
        <v>1.256920686559809</v>
      </c>
      <c r="Q20" s="8">
        <f t="shared" si="3"/>
        <v>-1.5763072556081252</v>
      </c>
    </row>
    <row r="21" spans="1:17" s="39" customFormat="1" ht="38.1" customHeight="1" x14ac:dyDescent="0.3">
      <c r="A21" s="38">
        <v>43633</v>
      </c>
      <c r="B21" s="8">
        <f>1+0.033*COS(2*'Data 2day'!A20*PI()/365)</f>
        <v>0.96816773220218899</v>
      </c>
      <c r="C21" s="8">
        <f>0.409*SIN(((2*PI()*'Data 2day'!A20)/365)-1.39)</f>
        <v>0.40748761123687749</v>
      </c>
      <c r="D21" s="8">
        <f>ACOS(-TAN('Data 2day'!$E$2*PI()/180)*TAN(C21))</f>
        <v>1.7080707893987728</v>
      </c>
      <c r="E21" s="23">
        <f>('Data 2day'!C21+'Data 2day'!D21)/2</f>
        <v>30.200000000000003</v>
      </c>
      <c r="F21" s="8">
        <f t="shared" si="0"/>
        <v>0.2458002831073228</v>
      </c>
      <c r="G21" s="8">
        <f>'Data 2day'!E20*4.87/LN(67.8*'Data 2day'!$H$2-5.42)</f>
        <v>4.7232715177022104</v>
      </c>
      <c r="H21" s="8">
        <f>0.6108*EXP(17.27*'Data 2day'!C21/('Data 2day'!C21+237.3))</f>
        <v>6.3434932017398573</v>
      </c>
      <c r="I21" s="8">
        <f>0.6108*EXP(17.27*'Data 2day'!D21/('Data 2day'!D21+237.3))</f>
        <v>2.8436029029276386</v>
      </c>
      <c r="J21" s="8">
        <f t="shared" si="1"/>
        <v>4.5935480523337482</v>
      </c>
      <c r="K21" s="8">
        <f>(I21*'Data 2day'!F21+H21*'Data 2day'!G21)/200</f>
        <v>1.792137709211755</v>
      </c>
      <c r="L21" s="8">
        <f>24*60/PI()*0.0082*B21*(D21*SIN('Data 2day'!$E$2)*SIN(C21)+COS('Data 2day'!$E$2)*COS(C21)*SIN(D21))</f>
        <v>-1.3313958139607771</v>
      </c>
      <c r="M21" s="8">
        <f>(0.75+2/100000*'Data 2day'!$E$3)*L21</f>
        <v>-1.0123933769357749</v>
      </c>
      <c r="N21" s="8">
        <f>(0.25+0.5*(1-'Data 2day'!H21/8))*L21</f>
        <v>-0.41606119186274282</v>
      </c>
      <c r="O21" s="8">
        <f t="shared" si="2"/>
        <v>-0.32036711773431198</v>
      </c>
      <c r="P21" s="8">
        <f>4.903*(10^(-9))*(0.34-0.14*SQRT(K21))*(1.35*(N21/M21)-0.35)*(('Data 2day'!C21+273.16)^4+('Data 2day'!D21+273.16)^4)/2</f>
        <v>1.3017421049088205</v>
      </c>
      <c r="Q21" s="8">
        <f t="shared" si="3"/>
        <v>-1.6221092226431324</v>
      </c>
    </row>
    <row r="22" spans="1:17" s="39" customFormat="1" ht="38.1" customHeight="1" x14ac:dyDescent="0.3">
      <c r="A22" s="38">
        <v>43634</v>
      </c>
      <c r="B22" s="8">
        <f>1+0.033*COS(2*'Data 2day'!A21*PI()/365)</f>
        <v>0.96802267575109457</v>
      </c>
      <c r="C22" s="8">
        <f>0.409*SIN(((2*PI()*'Data 2day'!A21)/365)-1.39)</f>
        <v>0.4080321215200533</v>
      </c>
      <c r="D22" s="8">
        <f>ACOS(-TAN('Data 2day'!$E$2*PI()/180)*TAN(C22))</f>
        <v>1.708277573291878</v>
      </c>
      <c r="E22" s="23">
        <f>('Data 2day'!C22+'Data 2day'!D22)/2</f>
        <v>31.05</v>
      </c>
      <c r="F22" s="8">
        <f t="shared" si="0"/>
        <v>0.25639040530938634</v>
      </c>
      <c r="G22" s="8">
        <f>'Data 2day'!E21*4.87/LN(67.8*'Data 2day'!$H$2-5.42)</f>
        <v>4.1675925156195976</v>
      </c>
      <c r="H22" s="8">
        <f>0.6108*EXP(17.27*'Data 2day'!C22/('Data 2day'!C22+237.3))</f>
        <v>6.3090731770616983</v>
      </c>
      <c r="I22" s="8">
        <f>0.6108*EXP(17.27*'Data 2day'!D22/('Data 2day'!D22+237.3))</f>
        <v>3.1677777175068473</v>
      </c>
      <c r="J22" s="8">
        <f t="shared" si="1"/>
        <v>4.7384254472842731</v>
      </c>
      <c r="K22" s="8">
        <f>(I22*'Data 2day'!F22+H22*'Data 2day'!G22)/200</f>
        <v>1.7497898618165206</v>
      </c>
      <c r="L22" s="8">
        <f>24*60/PI()*0.0082*B22*(D22*SIN('Data 2day'!$E$2)*SIN(C22)+COS('Data 2day'!$E$2)*COS(C22)*SIN(D22))</f>
        <v>-1.3347050770817364</v>
      </c>
      <c r="M22" s="8">
        <f>(0.75+2/100000*'Data 2day'!$E$3)*L22</f>
        <v>-1.0149097406129524</v>
      </c>
      <c r="N22" s="8">
        <f>(0.25+0.5*(1-'Data 2day'!H22/8))*L22</f>
        <v>-0.4170953365880426</v>
      </c>
      <c r="O22" s="8">
        <f t="shared" si="2"/>
        <v>-0.32116340917279279</v>
      </c>
      <c r="P22" s="8">
        <f>4.903*(10^(-9))*(0.34-0.14*SQRT(K22))*(1.35*(N22/M22)-0.35)*(('Data 2day'!C22+273.16)^4+('Data 2day'!D22+273.16)^4)/2</f>
        <v>1.3345176023421206</v>
      </c>
      <c r="Q22" s="8">
        <f t="shared" si="3"/>
        <v>-1.6556810115149134</v>
      </c>
    </row>
    <row r="23" spans="1:17" s="39" customFormat="1" ht="38.1" customHeight="1" x14ac:dyDescent="0.3">
      <c r="A23" s="38">
        <v>43635</v>
      </c>
      <c r="B23" s="8">
        <f>1+0.033*COS(2*'Data 2day'!A22*PI()/365)</f>
        <v>0.96788709487130231</v>
      </c>
      <c r="C23" s="8">
        <f>0.409*SIN(((2*PI()*'Data 2day'!A22)/365)-1.39)</f>
        <v>0.40845572307956829</v>
      </c>
      <c r="D23" s="8">
        <f>ACOS(-TAN('Data 2day'!$E$2*PI()/180)*TAN(C23))</f>
        <v>1.7084385121636672</v>
      </c>
      <c r="E23" s="23">
        <f>('Data 2day'!C23+'Data 2day'!D23)/2</f>
        <v>30.049999999999997</v>
      </c>
      <c r="F23" s="8">
        <f t="shared" si="0"/>
        <v>0.24397006559464809</v>
      </c>
      <c r="G23" s="8">
        <f>'Data 2day'!E22*4.87/LN(67.8*'Data 2day'!$H$2-5.42)</f>
        <v>5.8346295218674369</v>
      </c>
      <c r="H23" s="8">
        <f>0.6108*EXP(17.27*'Data 2day'!C23/('Data 2day'!C23+237.3))</f>
        <v>6.2067817955104676</v>
      </c>
      <c r="I23" s="8">
        <f>0.6108*EXP(17.27*'Data 2day'!D23/('Data 2day'!D23+237.3))</f>
        <v>2.8608211296876744</v>
      </c>
      <c r="J23" s="8">
        <f t="shared" si="1"/>
        <v>4.5338014625990706</v>
      </c>
      <c r="K23" s="8">
        <f>(I23*'Data 2day'!F23+H23*'Data 2day'!G23)/200</f>
        <v>2.0201948969702346</v>
      </c>
      <c r="L23" s="8">
        <f>24*60/PI()*0.0082*B23*(D23*SIN('Data 2day'!$E$2)*SIN(C23)+COS('Data 2day'!$E$2)*COS(C23)*SIN(D23))</f>
        <v>-1.3372477300444774</v>
      </c>
      <c r="M23" s="8">
        <f>(0.75+2/100000*'Data 2day'!$E$3)*L23</f>
        <v>-1.0168431739258206</v>
      </c>
      <c r="N23" s="8">
        <f>(0.25+0.5*(1-'Data 2day'!H23/8))*L23</f>
        <v>-0.50146789876667897</v>
      </c>
      <c r="O23" s="8">
        <f t="shared" si="2"/>
        <v>-0.38613028205034283</v>
      </c>
      <c r="P23" s="8">
        <f>4.903*(10^(-9))*(0.34-0.14*SQRT(K23))*(1.35*(N23/M23)-0.35)*(('Data 2day'!C23+273.16)^4+('Data 2day'!D23+273.16)^4)/2</f>
        <v>1.8507718727643143</v>
      </c>
      <c r="Q23" s="8">
        <f t="shared" si="3"/>
        <v>-2.2369021548146573</v>
      </c>
    </row>
    <row r="24" spans="1:17" s="39" customFormat="1" ht="38.1" customHeight="1" x14ac:dyDescent="0.3">
      <c r="A24" s="38">
        <v>43636</v>
      </c>
      <c r="B24" s="8">
        <f>1+0.033*COS(2*'Data 2day'!A23*PI()/365)</f>
        <v>0.96776102973835298</v>
      </c>
      <c r="C24" s="8">
        <f>0.409*SIN(((2*PI()*'Data 2day'!A23)/365)-1.39)</f>
        <v>0.40875829039313832</v>
      </c>
      <c r="D24" s="8">
        <f>ACOS(-TAN('Data 2day'!$E$2*PI()/180)*TAN(C24))</f>
        <v>1.7085535048409546</v>
      </c>
      <c r="E24" s="23">
        <f>('Data 2day'!C24+'Data 2day'!D24)/2</f>
        <v>30.6</v>
      </c>
      <c r="F24" s="8">
        <f t="shared" si="0"/>
        <v>0.25073723833604161</v>
      </c>
      <c r="G24" s="8">
        <f>'Data 2day'!E23*4.87/LN(67.8*'Data 2day'!$H$2-5.42)</f>
        <v>6.1124690229087424</v>
      </c>
      <c r="H24" s="8">
        <f>0.6108*EXP(17.27*'Data 2day'!C24/('Data 2day'!C24+237.3))</f>
        <v>5.7799401422607124</v>
      </c>
      <c r="I24" s="8">
        <f>0.6108*EXP(17.27*'Data 2day'!D24/('Data 2day'!D24+237.3))</f>
        <v>3.3022863265902909</v>
      </c>
      <c r="J24" s="8">
        <f t="shared" si="1"/>
        <v>4.5411132344255014</v>
      </c>
      <c r="K24" s="8">
        <f>(I24*'Data 2day'!F24+H24*'Data 2day'!G24)/200</f>
        <v>2.2160275737119921</v>
      </c>
      <c r="L24" s="8">
        <f>24*60/PI()*0.0082*B24*(D24*SIN('Data 2day'!$E$2)*SIN(C24)+COS('Data 2day'!$E$2)*COS(C24)*SIN(D24))</f>
        <v>-1.3390231644436148</v>
      </c>
      <c r="M24" s="8">
        <f>(0.75+2/100000*'Data 2day'!$E$3)*L24</f>
        <v>-1.0181932142429246</v>
      </c>
      <c r="N24" s="8">
        <f>(0.25+0.5*(1-'Data 2day'!H24/8))*L24</f>
        <v>-0.41844473888862965</v>
      </c>
      <c r="O24" s="8">
        <f t="shared" si="2"/>
        <v>-0.32220244894424482</v>
      </c>
      <c r="P24" s="8">
        <f>4.903*(10^(-9))*(0.34-0.14*SQRT(K24))*(1.35*(N24/M24)-0.35)*(('Data 2day'!C24+273.16)^4+('Data 2day'!D24+273.16)^4)/2</f>
        <v>1.1267652557005112</v>
      </c>
      <c r="Q24" s="8">
        <f t="shared" si="3"/>
        <v>-1.448967704644756</v>
      </c>
    </row>
    <row r="25" spans="1:17" s="39" customFormat="1" ht="38.1" customHeight="1" x14ac:dyDescent="0.3">
      <c r="A25" s="38">
        <v>43637</v>
      </c>
      <c r="B25" s="8">
        <f>1+0.033*COS(2*'Data 2day'!A24*PI()/365)</f>
        <v>0.96764451770806614</v>
      </c>
      <c r="C25" s="8">
        <f>0.409*SIN(((2*PI()*'Data 2day'!A24)/365)-1.39)</f>
        <v>0.40893973380353849</v>
      </c>
      <c r="D25" s="8">
        <f>ACOS(-TAN('Data 2day'!$E$2*PI()/180)*TAN(C25))</f>
        <v>1.7086224789268976</v>
      </c>
      <c r="E25" s="23">
        <f>('Data 2day'!C25+'Data 2day'!D25)/2</f>
        <v>27.950000000000003</v>
      </c>
      <c r="F25" s="8">
        <f t="shared" si="0"/>
        <v>0.21952317339604846</v>
      </c>
      <c r="G25" s="8">
        <f>'Data 2day'!E24*4.87/LN(67.8*'Data 2day'!$H$2-5.42)</f>
        <v>1.111358004165226</v>
      </c>
      <c r="H25" s="8">
        <f>0.6108*EXP(17.27*'Data 2day'!C25/('Data 2day'!C25+237.3))</f>
        <v>5.0584314955346112</v>
      </c>
      <c r="I25" s="8">
        <f>0.6108*EXP(17.27*'Data 2day'!D25/('Data 2day'!D25+237.3))</f>
        <v>2.7756312335019815</v>
      </c>
      <c r="J25" s="8">
        <f t="shared" si="1"/>
        <v>3.9170313645182961</v>
      </c>
      <c r="K25" s="8">
        <f>(I25*'Data 2day'!F25+H25*'Data 2day'!G25)/200</f>
        <v>2.3032774634825204</v>
      </c>
      <c r="L25" s="8">
        <f>24*60/PI()*0.0082*B25*(D25*SIN('Data 2day'!$E$2)*SIN(C25)+COS('Data 2day'!$E$2)*COS(C25)*SIN(D25))</f>
        <v>-1.3400310289487509</v>
      </c>
      <c r="M25" s="8">
        <f>(0.75+2/100000*'Data 2day'!$E$3)*L25</f>
        <v>-1.0189595944126302</v>
      </c>
      <c r="N25" s="8">
        <f>(0.25+0.5*(1-'Data 2day'!H25/8))*L25</f>
        <v>-0.33500775723718773</v>
      </c>
      <c r="O25" s="8">
        <f t="shared" si="2"/>
        <v>-0.25795597307263457</v>
      </c>
      <c r="P25" s="8">
        <f>4.903*(10^(-9))*(0.34-0.14*SQRT(K25))*(1.35*(N25/M25)-0.35)*(('Data 2day'!C25+273.16)^4+('Data 2day'!D25+273.16)^4)/2</f>
        <v>0.48321834669648839</v>
      </c>
      <c r="Q25" s="8">
        <f t="shared" si="3"/>
        <v>-0.74117431976912296</v>
      </c>
    </row>
    <row r="26" spans="1:17" s="39" customFormat="1" ht="38.1" customHeight="1" x14ac:dyDescent="0.3">
      <c r="A26" s="38">
        <v>43638</v>
      </c>
      <c r="B26" s="8">
        <f>1+0.033*COS(2*'Data 2day'!A25*PI()/365)</f>
        <v>0.96753759330547084</v>
      </c>
      <c r="C26" s="8">
        <f>0.409*SIN(((2*PI()*'Data 2day'!A25)/365)-1.39)</f>
        <v>0.40899999954517041</v>
      </c>
      <c r="D26" s="8">
        <f>ACOS(-TAN('Data 2day'!$E$2*PI()/180)*TAN(C26))</f>
        <v>1.7086453909539301</v>
      </c>
      <c r="E26" s="23">
        <f>('Data 2day'!C26+'Data 2day'!D26)/2</f>
        <v>27.35</v>
      </c>
      <c r="F26" s="8">
        <f t="shared" si="0"/>
        <v>0.21292906119357313</v>
      </c>
      <c r="G26" s="8">
        <f>'Data 2day'!E25*4.87/LN(67.8*'Data 2day'!$H$2-5.42)</f>
        <v>1.3891975052065322</v>
      </c>
      <c r="H26" s="8">
        <f>0.6108*EXP(17.27*'Data 2day'!C26/('Data 2day'!C26+237.3))</f>
        <v>4.8907789302521092</v>
      </c>
      <c r="I26" s="8">
        <f>0.6108*EXP(17.27*'Data 2day'!D26/('Data 2day'!D26+237.3))</f>
        <v>2.6763336594163714</v>
      </c>
      <c r="J26" s="8">
        <f t="shared" si="1"/>
        <v>3.7835562948342405</v>
      </c>
      <c r="K26" s="8">
        <f>(I26*'Data 2day'!F26+H26*'Data 2day'!G26)/200</f>
        <v>2.4777871271854814</v>
      </c>
      <c r="L26" s="8">
        <f>24*60/PI()*0.0082*B26*(D26*SIN('Data 2day'!$E$2)*SIN(C26)+COS('Data 2day'!$E$2)*COS(C26)*SIN(D26))</f>
        <v>-1.3402712289898977</v>
      </c>
      <c r="M26" s="8">
        <f>(0.75+2/100000*'Data 2day'!$E$3)*L26</f>
        <v>-1.0191422425239183</v>
      </c>
      <c r="N26" s="8">
        <f>(0.25+0.5*(1-'Data 2day'!H26/8))*L26</f>
        <v>-0.58636866268308019</v>
      </c>
      <c r="O26" s="8">
        <f t="shared" si="2"/>
        <v>-0.45150387026597177</v>
      </c>
      <c r="P26" s="8">
        <f>4.903*(10^(-9))*(0.34-0.14*SQRT(K26))*(1.35*(N26/M26)-0.35)*(('Data 2day'!C26+273.16)^4+('Data 2day'!D26+273.16)^4)/2</f>
        <v>2.0447535221284343</v>
      </c>
      <c r="Q26" s="8">
        <f t="shared" si="3"/>
        <v>-2.4962573923944062</v>
      </c>
    </row>
    <row r="27" spans="1:17" s="39" customFormat="1" ht="38.1" customHeight="1" x14ac:dyDescent="0.3">
      <c r="A27" s="38">
        <v>43639</v>
      </c>
      <c r="B27" s="8">
        <f>1+0.033*COS(2*'Data 2day'!A26*PI()/365)</f>
        <v>0.96744028821457528</v>
      </c>
      <c r="C27" s="8">
        <f>0.409*SIN(((2*PI()*'Data 2day'!A26)/365)-1.39)</f>
        <v>0.40893906975999411</v>
      </c>
      <c r="D27" s="8">
        <f>ACOS(-TAN('Data 2day'!$E$2*PI()/180)*TAN(C27))</f>
        <v>1.7086222264757203</v>
      </c>
      <c r="E27" s="23">
        <f>('Data 2day'!C27+'Data 2day'!D27)/2</f>
        <v>23.95</v>
      </c>
      <c r="F27" s="8">
        <f t="shared" si="0"/>
        <v>0.17862512717511997</v>
      </c>
      <c r="G27" s="8">
        <f>'Data 2day'!E26*4.87/LN(67.8*'Data 2day'!$H$2-5.42)</f>
        <v>9.4465430354044209</v>
      </c>
      <c r="H27" s="8">
        <f>0.6108*EXP(17.27*'Data 2day'!C27/('Data 2day'!C27+237.3))</f>
        <v>3.671270209291702</v>
      </c>
      <c r="I27" s="8">
        <f>0.6108*EXP(17.27*'Data 2day'!D27/('Data 2day'!D27+237.3))</f>
        <v>2.3968104104453793</v>
      </c>
      <c r="J27" s="8">
        <f t="shared" si="1"/>
        <v>3.0340403098685407</v>
      </c>
      <c r="K27" s="8">
        <f>(I27*'Data 2day'!F27+H27*'Data 2day'!G27)/200</f>
        <v>2.427499529683816</v>
      </c>
      <c r="L27" s="8">
        <f>24*60/PI()*0.0082*B27*(D27*SIN('Data 2day'!$E$2)*SIN(C27)+COS('Data 2day'!$E$2)*COS(C27)*SIN(D27))</f>
        <v>-1.3397439264010569</v>
      </c>
      <c r="M27" s="8">
        <f>(0.75+2/100000*'Data 2day'!$E$3)*L27</f>
        <v>-1.0187412816353636</v>
      </c>
      <c r="N27" s="8">
        <f>(0.25+0.5*(1-'Data 2day'!H27/8))*L27</f>
        <v>-0.33493598160026422</v>
      </c>
      <c r="O27" s="8">
        <f t="shared" si="2"/>
        <v>-0.25790070583220348</v>
      </c>
      <c r="P27" s="8">
        <f>4.903*(10^(-9))*(0.34-0.14*SQRT(K27))*(1.35*(N27/M27)-0.35)*(('Data 2day'!C27+273.16)^4+('Data 2day'!D27+273.16)^4)/2</f>
        <v>0.43734716285434583</v>
      </c>
      <c r="Q27" s="8">
        <f t="shared" si="3"/>
        <v>-0.69524786868654931</v>
      </c>
    </row>
    <row r="28" spans="1:17" s="39" customFormat="1" ht="38.1" customHeight="1" x14ac:dyDescent="0.3">
      <c r="A28" s="38">
        <v>43640</v>
      </c>
      <c r="B28" s="8">
        <f>1+0.033*COS(2*'Data 2day'!A27*PI()/365)</f>
        <v>0.96735263126897797</v>
      </c>
      <c r="C28" s="8">
        <f>0.409*SIN(((2*PI()*'Data 2day'!A27)/365)-1.39)</f>
        <v>0.40875696250282001</v>
      </c>
      <c r="D28" s="8">
        <f>ACOS(-TAN('Data 2day'!$E$2*PI()/180)*TAN(C28))</f>
        <v>1.7085530000977538</v>
      </c>
      <c r="E28" s="23">
        <f>('Data 2day'!C28+'Data 2day'!D28)/2</f>
        <v>30.4</v>
      </c>
      <c r="F28" s="8">
        <f t="shared" si="0"/>
        <v>0.24825847143132676</v>
      </c>
      <c r="G28" s="8">
        <f>'Data 2day'!E27*4.87/LN(67.8*'Data 2day'!$H$2-5.42)</f>
        <v>6.6681480249913561</v>
      </c>
      <c r="H28" s="8">
        <f>0.6108*EXP(17.27*'Data 2day'!C28/('Data 2day'!C28+237.3))</f>
        <v>6.8059763172988532</v>
      </c>
      <c r="I28" s="8">
        <f>0.6108*EXP(17.27*'Data 2day'!D28/('Data 2day'!D28+237.3))</f>
        <v>2.6926645530366384</v>
      </c>
      <c r="J28" s="8">
        <f t="shared" si="1"/>
        <v>4.7493204351677463</v>
      </c>
      <c r="K28" s="8">
        <f>(I28*'Data 2day'!F28+H28*'Data 2day'!G28)/200</f>
        <v>1.7497167622512699</v>
      </c>
      <c r="L28" s="8">
        <f>24*60/PI()*0.0082*B28*(D28*SIN('Data 2day'!$E$2)*SIN(C28)+COS('Data 2day'!$E$2)*COS(C28)*SIN(D28))</f>
        <v>-1.3384495390222939</v>
      </c>
      <c r="M28" s="8">
        <f>(0.75+2/100000*'Data 2day'!$E$3)*L28</f>
        <v>-1.0177570294725522</v>
      </c>
      <c r="N28" s="8">
        <f>(0.25+0.5*(1-'Data 2day'!H28/8))*L28</f>
        <v>-0.50191857713336019</v>
      </c>
      <c r="O28" s="8">
        <f t="shared" si="2"/>
        <v>-0.38647730439268735</v>
      </c>
      <c r="P28" s="8">
        <f>4.903*(10^(-9))*(0.34-0.14*SQRT(K28))*(1.35*(N28/M28)-0.35)*(('Data 2day'!C28+273.16)^4+('Data 2day'!D28+273.16)^4)/2</f>
        <v>2.0439276569473437</v>
      </c>
      <c r="Q28" s="8">
        <f t="shared" si="3"/>
        <v>-2.4304049613400309</v>
      </c>
    </row>
    <row r="29" spans="1:17" s="39" customFormat="1" ht="38.1" customHeight="1" x14ac:dyDescent="0.3">
      <c r="A29" s="38">
        <v>43641</v>
      </c>
      <c r="B29" s="8">
        <f>1+0.033*COS(2*'Data 2day'!A28*PI()/365)</f>
        <v>0.96727464844332345</v>
      </c>
      <c r="C29" s="8">
        <f>0.409*SIN(((2*PI()*'Data 2day'!A28)/365)-1.39)</f>
        <v>0.40845373173595856</v>
      </c>
      <c r="D29" s="8">
        <f>ACOS(-TAN('Data 2day'!$E$2*PI()/180)*TAN(C29))</f>
        <v>1.7084377554464136</v>
      </c>
      <c r="E29" s="23">
        <f>('Data 2day'!C29+'Data 2day'!D29)/2</f>
        <v>28</v>
      </c>
      <c r="F29" s="8">
        <f t="shared" si="0"/>
        <v>0.22008034247018868</v>
      </c>
      <c r="G29" s="8">
        <f>'Data 2day'!E28*4.87/LN(67.8*'Data 2day'!$H$2-5.42)</f>
        <v>5.5567900208261287</v>
      </c>
      <c r="H29" s="8">
        <f>0.6108*EXP(17.27*'Data 2day'!C29/('Data 2day'!C29+237.3))</f>
        <v>5.8761139848648147</v>
      </c>
      <c r="I29" s="8">
        <f>0.6108*EXP(17.27*'Data 2day'!D29/('Data 2day'!D29+237.3))</f>
        <v>2.3673876975032684</v>
      </c>
      <c r="J29" s="8">
        <f t="shared" si="1"/>
        <v>4.121750841184042</v>
      </c>
      <c r="K29" s="8">
        <f>(I29*'Data 2day'!F29+H29*'Data 2day'!G29)/200</f>
        <v>1.6446031433622728</v>
      </c>
      <c r="L29" s="8">
        <f>24*60/PI()*0.0082*B29*(D29*SIN('Data 2day'!$E$2)*SIN(C29)+COS('Data 2day'!$E$2)*COS(C29)*SIN(D29))</f>
        <v>-1.3363887402607824</v>
      </c>
      <c r="M29" s="8">
        <f>(0.75+2/100000*'Data 2day'!$E$3)*L29</f>
        <v>-1.0161899980942988</v>
      </c>
      <c r="N29" s="8">
        <f>(0.25+0.5*(1-'Data 2day'!H29/8))*L29</f>
        <v>-0.58467007386409231</v>
      </c>
      <c r="O29" s="8">
        <f t="shared" si="2"/>
        <v>-0.45019595687535108</v>
      </c>
      <c r="P29" s="8">
        <f>4.903*(10^(-9))*(0.34-0.14*SQRT(K29))*(1.35*(N29/M29)-0.35)*(('Data 2day'!C29+273.16)^4+('Data 2day'!D29+273.16)^4)/2</f>
        <v>2.7727960901495377</v>
      </c>
      <c r="Q29" s="8">
        <f t="shared" si="3"/>
        <v>-3.2229920470248885</v>
      </c>
    </row>
    <row r="30" spans="1:17" s="39" customFormat="1" ht="38.1" customHeight="1" x14ac:dyDescent="0.3">
      <c r="A30" s="38">
        <v>43642</v>
      </c>
      <c r="B30" s="8">
        <f>1+0.033*COS(2*'Data 2day'!A29*PI()/365)</f>
        <v>0.96720636284560613</v>
      </c>
      <c r="C30" s="8">
        <f>0.409*SIN(((2*PI()*'Data 2day'!A29)/365)-1.39)</f>
        <v>0.40802946731323025</v>
      </c>
      <c r="D30" s="8">
        <f>ACOS(-TAN('Data 2day'!$E$2*PI()/180)*TAN(C30))</f>
        <v>1.7082765650766878</v>
      </c>
      <c r="E30" s="23">
        <f>('Data 2day'!C30+'Data 2day'!D30)/2</f>
        <v>32.15</v>
      </c>
      <c r="F30" s="8">
        <f t="shared" si="0"/>
        <v>0.27066042882010366</v>
      </c>
      <c r="G30" s="8">
        <f>'Data 2day'!E29*4.87/LN(67.8*'Data 2day'!$H$2-5.42)</f>
        <v>7.2238270270739688</v>
      </c>
      <c r="H30" s="8">
        <f>0.6108*EXP(17.27*'Data 2day'!C30/('Data 2day'!C30+237.3))</f>
        <v>6.7693932881163699</v>
      </c>
      <c r="I30" s="8">
        <f>0.6108*EXP(17.27*'Data 2day'!D30/('Data 2day'!D30+237.3))</f>
        <v>3.3416202151479171</v>
      </c>
      <c r="J30" s="8">
        <f t="shared" si="1"/>
        <v>5.0555067516321435</v>
      </c>
      <c r="K30" s="8">
        <f>(I30*'Data 2day'!F30+H30*'Data 2day'!G30)/200</f>
        <v>1.5883062131598291</v>
      </c>
      <c r="L30" s="8">
        <f>24*60/PI()*0.0082*B30*(D30*SIN('Data 2day'!$E$2)*SIN(C30)+COS('Data 2day'!$E$2)*COS(C30)*SIN(D30))</f>
        <v>-1.3335624586115038</v>
      </c>
      <c r="M30" s="8">
        <f>(0.75+2/100000*'Data 2day'!$E$3)*L30</f>
        <v>-1.0140408935281875</v>
      </c>
      <c r="N30" s="8">
        <f>(0.25+0.5*(1-'Data 2day'!H30/8))*L30</f>
        <v>-0.5000859219793139</v>
      </c>
      <c r="O30" s="8">
        <f t="shared" si="2"/>
        <v>-0.38506615992407173</v>
      </c>
      <c r="P30" s="8">
        <f>4.903*(10^(-9))*(0.34-0.14*SQRT(K30))*(1.35*(N30/M30)-0.35)*(('Data 2day'!C30+273.16)^4+('Data 2day'!D30+273.16)^4)/2</f>
        <v>2.2057890661421697</v>
      </c>
      <c r="Q30" s="8">
        <f t="shared" si="3"/>
        <v>-2.5908552260662416</v>
      </c>
    </row>
    <row r="31" spans="1:17" s="39" customFormat="1" ht="38.1" customHeight="1" x14ac:dyDescent="0.3">
      <c r="A31" s="38">
        <v>43643</v>
      </c>
      <c r="B31" s="8">
        <f>1+0.033*COS(2*'Data 2day'!A30*PI()/365)</f>
        <v>0.96714779471032231</v>
      </c>
      <c r="C31" s="8">
        <f>0.409*SIN(((2*PI()*'Data 2day'!A30)/365)-1.39)</f>
        <v>0.40748429495333988</v>
      </c>
      <c r="D31" s="8">
        <f>ACOS(-TAN('Data 2day'!$E$2*PI()/180)*TAN(C31))</f>
        <v>1.7080695303189011</v>
      </c>
      <c r="E31" s="23">
        <f>('Data 2day'!C31+'Data 2day'!D31)/2</f>
        <v>33.200000000000003</v>
      </c>
      <c r="F31" s="8">
        <f t="shared" si="0"/>
        <v>0.28489617260217864</v>
      </c>
      <c r="G31" s="8">
        <f>'Data 2day'!E30*4.87/LN(67.8*'Data 2day'!$H$2-5.42)</f>
        <v>3.8897530145782908</v>
      </c>
      <c r="H31" s="8">
        <f>0.6108*EXP(17.27*'Data 2day'!C31/('Data 2day'!C31+237.3))</f>
        <v>7.5744358486482986</v>
      </c>
      <c r="I31" s="8">
        <f>0.6108*EXP(17.27*'Data 2day'!D31/('Data 2day'!D31+237.3))</f>
        <v>3.3416202151479171</v>
      </c>
      <c r="J31" s="8">
        <f t="shared" si="1"/>
        <v>5.4580280318981078</v>
      </c>
      <c r="K31" s="8">
        <f>(I31*'Data 2day'!F31+H31*'Data 2day'!G31)/200</f>
        <v>1.4874760211455189</v>
      </c>
      <c r="L31" s="8">
        <f>24*60/PI()*0.0082*B31*(D31*SIN('Data 2day'!$E$2)*SIN(C31)+COS('Data 2day'!$E$2)*COS(C31)*SIN(D31))</f>
        <v>-1.329971877138429</v>
      </c>
      <c r="M31" s="8">
        <f>(0.75+2/100000*'Data 2day'!$E$3)*L31</f>
        <v>-1.0113106153760614</v>
      </c>
      <c r="N31" s="8">
        <f>(0.25+0.5*(1-'Data 2day'!H31/8))*L31</f>
        <v>-0.58186269624806264</v>
      </c>
      <c r="O31" s="8">
        <f t="shared" si="2"/>
        <v>-0.44803427611100827</v>
      </c>
      <c r="P31" s="8">
        <f>4.903*(10^(-9))*(0.34-0.14*SQRT(K31))*(1.35*(N31/M31)-0.35)*(('Data 2day'!C31+273.16)^4+('Data 2day'!D31+273.16)^4)/2</f>
        <v>3.1300856522023164</v>
      </c>
      <c r="Q31" s="8">
        <f t="shared" si="3"/>
        <v>-3.5781199283133245</v>
      </c>
    </row>
    <row r="32" spans="1:17" s="39" customFormat="1" ht="38.1" customHeight="1" x14ac:dyDescent="0.3">
      <c r="A32" s="38">
        <v>43644</v>
      </c>
      <c r="B32" s="8">
        <f>1+0.033*COS(2*'Data 2day'!A31*PI()/365)</f>
        <v>0.96709896139247453</v>
      </c>
      <c r="C32" s="8">
        <f>0.409*SIN(((2*PI()*'Data 2day'!A31)/365)-1.39)</f>
        <v>0.40681837620262351</v>
      </c>
      <c r="D32" s="8">
        <f>ACOS(-TAN('Data 2day'!$E$2*PI()/180)*TAN(C32))</f>
        <v>1.707816781065127</v>
      </c>
      <c r="E32" s="23">
        <f>('Data 2day'!C32+'Data 2day'!D32)/2</f>
        <v>34.5</v>
      </c>
      <c r="F32" s="8">
        <f t="shared" si="0"/>
        <v>0.30338392009421339</v>
      </c>
      <c r="G32" s="8">
        <f>'Data 2day'!E31*4.87/LN(67.8*'Data 2day'!$H$2-5.42)</f>
        <v>5.0011110187435168</v>
      </c>
      <c r="H32" s="8">
        <f>0.6108*EXP(17.27*'Data 2day'!C32/('Data 2day'!C32+237.3))</f>
        <v>8.0282186216264044</v>
      </c>
      <c r="I32" s="8">
        <f>0.6108*EXP(17.27*'Data 2day'!D32/('Data 2day'!D32+237.3))</f>
        <v>3.6498676599831983</v>
      </c>
      <c r="J32" s="8">
        <f t="shared" si="1"/>
        <v>5.8390431408048009</v>
      </c>
      <c r="K32" s="8">
        <f>(I32*'Data 2day'!F32+H32*'Data 2day'!G32)/200</f>
        <v>1.5152894414643903</v>
      </c>
      <c r="L32" s="8">
        <f>24*60/PI()*0.0082*B32*(D32*SIN('Data 2day'!$E$2)*SIN(C32)+COS('Data 2day'!$E$2)*COS(C32)*SIN(D32))</f>
        <v>-1.325618432917202</v>
      </c>
      <c r="M32" s="8">
        <f>(0.75+2/100000*'Data 2day'!$E$3)*L32</f>
        <v>-1.0080002563902404</v>
      </c>
      <c r="N32" s="8">
        <f>(0.25+0.5*(1-'Data 2day'!H32/8))*L32</f>
        <v>-0.66280921645860102</v>
      </c>
      <c r="O32" s="8">
        <f t="shared" si="2"/>
        <v>-0.51036309667312285</v>
      </c>
      <c r="P32" s="8">
        <f>4.903*(10^(-9))*(0.34-0.14*SQRT(K32))*(1.35*(N32/M32)-0.35)*(('Data 2day'!C32+273.16)^4+('Data 2day'!D32+273.16)^4)/2</f>
        <v>3.9728686917536016</v>
      </c>
      <c r="Q32" s="8">
        <f t="shared" si="3"/>
        <v>-4.4832317884267248</v>
      </c>
    </row>
    <row r="33" spans="1:17" s="39" customFormat="1" ht="38.1" customHeight="1" x14ac:dyDescent="0.3">
      <c r="A33" s="38">
        <v>43645</v>
      </c>
      <c r="B33" s="8">
        <f>1+0.033*COS(2*'Data 2day'!A32*PI()/365)</f>
        <v>0.96705987736242871</v>
      </c>
      <c r="C33" s="8">
        <f>0.409*SIN(((2*PI()*'Data 2day'!A32)/365)-1.39)</f>
        <v>0.40603190838717862</v>
      </c>
      <c r="D33" s="8">
        <f>ACOS(-TAN('Data 2day'!$E$2*PI()/180)*TAN(C33))</f>
        <v>1.7075184754961883</v>
      </c>
      <c r="E33" s="23">
        <f>('Data 2day'!C33+'Data 2day'!D33)/2</f>
        <v>34.5</v>
      </c>
      <c r="F33" s="8">
        <f t="shared" si="0"/>
        <v>0.30338392009421339</v>
      </c>
      <c r="G33" s="8">
        <f>'Data 2day'!E32*4.87/LN(67.8*'Data 2day'!$H$2-5.42)</f>
        <v>3.334074012495678</v>
      </c>
      <c r="H33" s="8">
        <f>0.6108*EXP(17.27*'Data 2day'!C33/('Data 2day'!C33+237.3))</f>
        <v>8.4167797588218445</v>
      </c>
      <c r="I33" s="8">
        <f>0.6108*EXP(17.27*'Data 2day'!D33/('Data 2day'!D33+237.3))</f>
        <v>3.4620823587978249</v>
      </c>
      <c r="J33" s="8">
        <f t="shared" si="1"/>
        <v>5.9394310588098342</v>
      </c>
      <c r="K33" s="8">
        <f>(I33*'Data 2day'!F33+H33*'Data 2day'!G33)/200</f>
        <v>1.5092899315355346</v>
      </c>
      <c r="L33" s="8">
        <f>24*60/PI()*0.0082*B33*(D33*SIN('Data 2day'!$E$2)*SIN(C33)+COS('Data 2day'!$E$2)*COS(C33)*SIN(D33))</f>
        <v>-1.3205038164404626</v>
      </c>
      <c r="M33" s="8">
        <f>(0.75+2/100000*'Data 2day'!$E$3)*L33</f>
        <v>-1.0041111020213276</v>
      </c>
      <c r="N33" s="8">
        <f>(0.25+0.5*(1-'Data 2day'!H33/8))*L33</f>
        <v>-0.49518893116517348</v>
      </c>
      <c r="O33" s="8">
        <f t="shared" si="2"/>
        <v>-0.38129547699718358</v>
      </c>
      <c r="P33" s="8">
        <f>4.903*(10^(-9))*(0.34-0.14*SQRT(K33))*(1.35*(N33/M33)-0.35)*(('Data 2day'!C33+273.16)^4+('Data 2day'!D33+273.16)^4)/2</f>
        <v>2.3398949908948596</v>
      </c>
      <c r="Q33" s="8">
        <f t="shared" si="3"/>
        <v>-2.7211904678920433</v>
      </c>
    </row>
    <row r="34" spans="1:17" s="39" customFormat="1" ht="38.1" customHeight="1" x14ac:dyDescent="0.3">
      <c r="A34" s="38">
        <v>43646</v>
      </c>
      <c r="B34" s="8">
        <f>1+0.033*COS(2*'Data 2day'!A33*PI()/365)</f>
        <v>0.96703055420162642</v>
      </c>
      <c r="C34" s="8">
        <f>0.409*SIN(((2*PI()*'Data 2day'!A33)/365)-1.39)</f>
        <v>0.40512512455439242</v>
      </c>
      <c r="D34" s="8">
        <f>ACOS(-TAN('Data 2day'!$E$2*PI()/180)*TAN(C34))</f>
        <v>1.7071747997504112</v>
      </c>
      <c r="E34" s="23">
        <f>('Data 2day'!C34+'Data 2day'!D34)/2</f>
        <v>28.150000000000002</v>
      </c>
      <c r="F34" s="8">
        <f t="shared" si="0"/>
        <v>0.22175898387159165</v>
      </c>
      <c r="G34" s="8">
        <f>'Data 2day'!E33*4.87/LN(67.8*'Data 2day'!$H$2-5.42)</f>
        <v>4.7232715177022104</v>
      </c>
      <c r="H34" s="8">
        <f>0.6108*EXP(17.27*'Data 2day'!C34/('Data 2day'!C34+237.3))</f>
        <v>5.2310503012853271</v>
      </c>
      <c r="I34" s="8">
        <f>0.6108*EXP(17.27*'Data 2day'!D34/('Data 2day'!D34+237.3))</f>
        <v>2.7421805492514406</v>
      </c>
      <c r="J34" s="8">
        <f t="shared" si="1"/>
        <v>3.9866154252683836</v>
      </c>
      <c r="K34" s="8">
        <f>(I34*'Data 2day'!F34+H34*'Data 2day'!G34)/200</f>
        <v>2.381810762837635</v>
      </c>
      <c r="L34" s="8">
        <f>24*60/PI()*0.0082*B34*(D34*SIN('Data 2day'!$E$2)*SIN(C34)+COS('Data 2day'!$E$2)*COS(C34)*SIN(D34))</f>
        <v>-1.3146299709871268</v>
      </c>
      <c r="M34" s="8">
        <f>(0.75+2/100000*'Data 2day'!$E$3)*L34</f>
        <v>-0.99964462993861114</v>
      </c>
      <c r="N34" s="8">
        <f>(0.25+0.5*(1-'Data 2day'!H34/8))*L34</f>
        <v>-0.65731498549356338</v>
      </c>
      <c r="O34" s="8">
        <f t="shared" si="2"/>
        <v>-0.50613253883004383</v>
      </c>
      <c r="P34" s="8">
        <f>4.903*(10^(-9))*(0.34-0.14*SQRT(K34))*(1.35*(N34/M34)-0.35)*(('Data 2day'!C34+273.16)^4+('Data 2day'!D34+273.16)^4)/2</f>
        <v>2.6985508763250516</v>
      </c>
      <c r="Q34" s="8">
        <f t="shared" si="3"/>
        <v>-3.2046834151550954</v>
      </c>
    </row>
    <row r="35" spans="1:17" s="39" customFormat="1" ht="38.1" customHeight="1" x14ac:dyDescent="0.3">
      <c r="A35" s="38">
        <v>43647</v>
      </c>
      <c r="B35" s="8">
        <f>1+0.033*COS(2*'Data 2day'!A34*PI()/365)</f>
        <v>0.96701100059915313</v>
      </c>
      <c r="C35" s="8">
        <f>0.409*SIN(((2*PI()*'Data 2day'!A34)/365)-1.39)</f>
        <v>0.40409829340388442</v>
      </c>
      <c r="D35" s="8">
        <f>ACOS(-TAN('Data 2day'!$E$2*PI()/180)*TAN(C35))</f>
        <v>1.7067859675355304</v>
      </c>
      <c r="E35" s="23">
        <f>('Data 2day'!C35+'Data 2day'!D35)/2</f>
        <v>27.75</v>
      </c>
      <c r="F35" s="8">
        <f t="shared" si="0"/>
        <v>0.21730633422173207</v>
      </c>
      <c r="G35" s="8">
        <f>'Data 2day'!E34*4.87/LN(67.8*'Data 2day'!$H$2-5.42)</f>
        <v>8.3351850312391953</v>
      </c>
      <c r="H35" s="8">
        <f>0.6108*EXP(17.27*'Data 2day'!C35/('Data 2day'!C35+237.3))</f>
        <v>5.1154132953859861</v>
      </c>
      <c r="I35" s="8">
        <f>0.6108*EXP(17.27*'Data 2day'!D35/('Data 2day'!D35+237.3))</f>
        <v>2.6763336594163714</v>
      </c>
      <c r="J35" s="8">
        <f t="shared" si="1"/>
        <v>3.895873477401179</v>
      </c>
      <c r="K35" s="8">
        <f>(I35*'Data 2day'!F35+H35*'Data 2day'!G35)/200</f>
        <v>2.3347002221870059</v>
      </c>
      <c r="L35" s="8">
        <f>24*60/PI()*0.0082*B35*(D35*SIN('Data 2day'!$E$2)*SIN(C35)+COS('Data 2day'!$E$2)*COS(C35)*SIN(D35))</f>
        <v>-1.3079990919570064</v>
      </c>
      <c r="M35" s="8">
        <f>(0.75+2/100000*'Data 2day'!$E$3)*L35</f>
        <v>-0.99460250952410756</v>
      </c>
      <c r="N35" s="8">
        <f>(0.25+0.5*(1-'Data 2day'!H35/8))*L35</f>
        <v>-0.49049965948387741</v>
      </c>
      <c r="O35" s="8">
        <f t="shared" si="2"/>
        <v>-0.3776847378025856</v>
      </c>
      <c r="P35" s="8">
        <f>4.903*(10^(-9))*(0.34-0.14*SQRT(K35))*(1.35*(N35/M35)-0.35)*(('Data 2day'!C35+273.16)^4+('Data 2day'!D35+273.16)^4)/2</f>
        <v>1.6036940595597626</v>
      </c>
      <c r="Q35" s="8">
        <f t="shared" si="3"/>
        <v>-1.9813787973623482</v>
      </c>
    </row>
    <row r="36" spans="1:17" s="39" customFormat="1" ht="38.1" customHeight="1" x14ac:dyDescent="0.3">
      <c r="A36" s="38">
        <v>43648</v>
      </c>
      <c r="B36" s="8">
        <f>1+0.033*COS(2*'Data 2day'!A35*PI()/365)</f>
        <v>0.96700122234916319</v>
      </c>
      <c r="C36" s="8">
        <f>0.409*SIN(((2*PI()*'Data 2day'!A35)/365)-1.39)</f>
        <v>0.40295171920788542</v>
      </c>
      <c r="D36" s="8">
        <f>ACOS(-TAN('Data 2day'!$E$2*PI()/180)*TAN(C36))</f>
        <v>1.7063522196853849</v>
      </c>
      <c r="E36" s="23">
        <f>('Data 2day'!C36+'Data 2day'!D36)/2</f>
        <v>34.5</v>
      </c>
      <c r="F36" s="8">
        <f t="shared" si="0"/>
        <v>0.30338392009421339</v>
      </c>
      <c r="G36" s="8">
        <f>'Data 2day'!E35*4.87/LN(67.8*'Data 2day'!$H$2-5.42)</f>
        <v>8.6130245322804999</v>
      </c>
      <c r="H36" s="8">
        <f>0.6108*EXP(17.27*'Data 2day'!C36/('Data 2day'!C36+237.3))</f>
        <v>8.0282186216264044</v>
      </c>
      <c r="I36" s="8">
        <f>0.6108*EXP(17.27*'Data 2day'!D36/('Data 2day'!D36+237.3))</f>
        <v>3.6498676599831983</v>
      </c>
      <c r="J36" s="8">
        <f t="shared" si="1"/>
        <v>5.8390431408048009</v>
      </c>
      <c r="K36" s="8">
        <f>(I36*'Data 2day'!F36+H36*'Data 2day'!G36)/200</f>
        <v>1.5152894414643903</v>
      </c>
      <c r="L36" s="8">
        <f>24*60/PI()*0.0082*B36*(D36*SIN('Data 2day'!$E$2)*SIN(C36)+COS('Data 2day'!$E$2)*COS(C36)*SIN(D36))</f>
        <v>-1.3006136261723005</v>
      </c>
      <c r="M36" s="8">
        <f>(0.75+2/100000*'Data 2day'!$E$3)*L36</f>
        <v>-0.98898660134141725</v>
      </c>
      <c r="N36" s="8">
        <f>(0.25+0.5*(1-'Data 2day'!H36/8))*L36</f>
        <v>-0.65030681308615024</v>
      </c>
      <c r="O36" s="8">
        <f t="shared" si="2"/>
        <v>-0.50073624607633571</v>
      </c>
      <c r="P36" s="8">
        <f>4.903*(10^(-9))*(0.34-0.14*SQRT(K36))*(1.35*(N36/M36)-0.35)*(('Data 2day'!C36+273.16)^4+('Data 2day'!D36+273.16)^4)/2</f>
        <v>3.9728686917536016</v>
      </c>
      <c r="Q36" s="8">
        <f t="shared" si="3"/>
        <v>-4.4736049378299372</v>
      </c>
    </row>
    <row r="37" spans="1:17" s="39" customFormat="1" ht="38.1" customHeight="1" x14ac:dyDescent="0.3">
      <c r="A37" s="38">
        <v>43649</v>
      </c>
      <c r="B37" s="8">
        <f>1+0.033*COS(2*'Data 2day'!A36*PI()/365)</f>
        <v>0.96700122234916319</v>
      </c>
      <c r="C37" s="8">
        <f>0.409*SIN(((2*PI()*'Data 2day'!A36)/365)-1.39)</f>
        <v>0.4016857417210748</v>
      </c>
      <c r="D37" s="8">
        <f>ACOS(-TAN('Data 2day'!$E$2*PI()/180)*TAN(C37))</f>
        <v>1.7058738236632582</v>
      </c>
      <c r="E37" s="23">
        <f>('Data 2day'!C37+'Data 2day'!D37)/2</f>
        <v>34.5</v>
      </c>
      <c r="F37" s="8">
        <f t="shared" si="0"/>
        <v>0.30338392009421339</v>
      </c>
      <c r="G37" s="8">
        <f>'Data 2day'!E36*4.87/LN(67.8*'Data 2day'!$H$2-5.42)</f>
        <v>3.334074012495678</v>
      </c>
      <c r="H37" s="8">
        <f>0.6108*EXP(17.27*'Data 2day'!C37/('Data 2day'!C37+237.3))</f>
        <v>8.4167797588218445</v>
      </c>
      <c r="I37" s="8">
        <f>0.6108*EXP(17.27*'Data 2day'!D37/('Data 2day'!D37+237.3))</f>
        <v>3.4620823587978249</v>
      </c>
      <c r="J37" s="8">
        <f t="shared" si="1"/>
        <v>5.9394310588098342</v>
      </c>
      <c r="K37" s="8">
        <f>(I37*'Data 2day'!F37+H37*'Data 2day'!G37)/200</f>
        <v>1.5092899315355346</v>
      </c>
      <c r="L37" s="8">
        <f>24*60/PI()*0.0082*B37*(D37*SIN('Data 2day'!$E$2)*SIN(C37)+COS('Data 2day'!$E$2)*COS(C37)*SIN(D37))</f>
        <v>-1.2924762711475151</v>
      </c>
      <c r="M37" s="8">
        <f>(0.75+2/100000*'Data 2day'!$E$3)*L37</f>
        <v>-0.98279895658057037</v>
      </c>
      <c r="N37" s="8">
        <f>(0.25+0.5*(1-'Data 2day'!H37/8))*L37</f>
        <v>-0.48467860168031818</v>
      </c>
      <c r="O37" s="8">
        <f t="shared" si="2"/>
        <v>-0.37320252329384501</v>
      </c>
      <c r="P37" s="8">
        <f>4.903*(10^(-9))*(0.34-0.14*SQRT(K37))*(1.35*(N37/M37)-0.35)*(('Data 2day'!C37+273.16)^4+('Data 2day'!D37+273.16)^4)/2</f>
        <v>2.3398949908948596</v>
      </c>
      <c r="Q37" s="8">
        <f t="shared" si="3"/>
        <v>-2.7130975141887048</v>
      </c>
    </row>
    <row r="38" spans="1:17" s="39" customFormat="1" ht="38.1" customHeight="1" x14ac:dyDescent="0.3">
      <c r="A38" s="38">
        <v>43650</v>
      </c>
      <c r="B38" s="8">
        <f>1+0.033*COS(2*'Data 2day'!A37*PI()/365)</f>
        <v>0.96701100059915313</v>
      </c>
      <c r="C38" s="8">
        <f>0.409*SIN(((2*PI()*'Data 2day'!A37)/365)-1.39)</f>
        <v>0.40030073607990391</v>
      </c>
      <c r="D38" s="8">
        <f>ACOS(-TAN('Data 2day'!$E$2*PI()/180)*TAN(C38))</f>
        <v>1.7053510730139281</v>
      </c>
      <c r="E38" s="23">
        <f>('Data 2day'!C38+'Data 2day'!D38)/2</f>
        <v>28.150000000000002</v>
      </c>
      <c r="F38" s="8">
        <f t="shared" si="0"/>
        <v>0.22175898387159165</v>
      </c>
      <c r="G38" s="8">
        <f>'Data 2day'!E37*4.87/LN(67.8*'Data 2day'!$H$2-5.42)</f>
        <v>4.7232715177022104</v>
      </c>
      <c r="H38" s="8">
        <f>0.6108*EXP(17.27*'Data 2day'!C38/('Data 2day'!C38+237.3))</f>
        <v>5.2310503012853271</v>
      </c>
      <c r="I38" s="8">
        <f>0.6108*EXP(17.27*'Data 2day'!D38/('Data 2day'!D38+237.3))</f>
        <v>2.7421805492514406</v>
      </c>
      <c r="J38" s="8">
        <f t="shared" si="1"/>
        <v>3.9866154252683836</v>
      </c>
      <c r="K38" s="8">
        <f>(I38*'Data 2day'!F38+H38*'Data 2day'!G38)/200</f>
        <v>2.381810762837635</v>
      </c>
      <c r="L38" s="8">
        <f>24*60/PI()*0.0082*B38*(D38*SIN('Data 2day'!$E$2)*SIN(C38)+COS('Data 2day'!$E$2)*COS(C38)*SIN(D38))</f>
        <v>-1.2835899743294186</v>
      </c>
      <c r="M38" s="8">
        <f>(0.75+2/100000*'Data 2day'!$E$3)*L38</f>
        <v>-0.97604181648008981</v>
      </c>
      <c r="N38" s="8">
        <f>(0.25+0.5*(1-'Data 2day'!H38/8))*L38</f>
        <v>-0.64179498716470929</v>
      </c>
      <c r="O38" s="8">
        <f t="shared" si="2"/>
        <v>-0.49418214011682615</v>
      </c>
      <c r="P38" s="8">
        <f>4.903*(10^(-9))*(0.34-0.14*SQRT(K38))*(1.35*(N38/M38)-0.35)*(('Data 2day'!C38+273.16)^4+('Data 2day'!D38+273.16)^4)/2</f>
        <v>2.6985508763250516</v>
      </c>
      <c r="Q38" s="8">
        <f t="shared" si="3"/>
        <v>-3.1927330164418777</v>
      </c>
    </row>
    <row r="39" spans="1:17" s="39" customFormat="1" ht="38.1" customHeight="1" x14ac:dyDescent="0.3">
      <c r="A39" s="38">
        <v>43651</v>
      </c>
      <c r="B39" s="8">
        <f>1+0.033*COS(2*'Data 2day'!A38*PI()/365)</f>
        <v>0.96703055420162642</v>
      </c>
      <c r="C39" s="8">
        <f>0.409*SIN(((2*PI()*'Data 2day'!A38)/365)-1.39)</f>
        <v>0.39879711269143509</v>
      </c>
      <c r="D39" s="8">
        <f>ACOS(-TAN('Data 2day'!$E$2*PI()/180)*TAN(C39))</f>
        <v>1.7047842867666905</v>
      </c>
      <c r="E39" s="23">
        <f>('Data 2day'!C39+'Data 2day'!D39)/2</f>
        <v>27.75</v>
      </c>
      <c r="F39" s="8">
        <f t="shared" si="0"/>
        <v>0.21730633422173207</v>
      </c>
      <c r="G39" s="8">
        <f>'Data 2day'!E38*4.87/LN(67.8*'Data 2day'!$H$2-5.42)</f>
        <v>8.3351850312391953</v>
      </c>
      <c r="H39" s="8">
        <f>0.6108*EXP(17.27*'Data 2day'!C39/('Data 2day'!C39+237.3))</f>
        <v>5.1154132953859861</v>
      </c>
      <c r="I39" s="8">
        <f>0.6108*EXP(17.27*'Data 2day'!D39/('Data 2day'!D39+237.3))</f>
        <v>2.6763336594163714</v>
      </c>
      <c r="J39" s="8">
        <f t="shared" si="1"/>
        <v>3.895873477401179</v>
      </c>
      <c r="K39" s="8">
        <f>(I39*'Data 2day'!F39+H39*'Data 2day'!G39)/200</f>
        <v>2.3347002221870059</v>
      </c>
      <c r="L39" s="8">
        <f>24*60/PI()*0.0082*B39*(D39*SIN('Data 2day'!$E$2)*SIN(C39)+COS('Data 2day'!$E$2)*COS(C39)*SIN(D39))</f>
        <v>-1.2739579323086767</v>
      </c>
      <c r="M39" s="8">
        <f>(0.75+2/100000*'Data 2day'!$E$3)*L39</f>
        <v>-0.96871761172751769</v>
      </c>
      <c r="N39" s="8">
        <f>(0.25+0.5*(1-'Data 2day'!H39/8))*L39</f>
        <v>-0.47773422461575377</v>
      </c>
      <c r="O39" s="8">
        <f t="shared" si="2"/>
        <v>-0.36785535295413041</v>
      </c>
      <c r="P39" s="8">
        <f>4.903*(10^(-9))*(0.34-0.14*SQRT(K39))*(1.35*(N39/M39)-0.35)*(('Data 2day'!C39+273.16)^4+('Data 2day'!D39+273.16)^4)/2</f>
        <v>1.603694059559762</v>
      </c>
      <c r="Q39" s="8">
        <f t="shared" si="3"/>
        <v>-1.9715494125138924</v>
      </c>
    </row>
    <row r="40" spans="1:17" s="39" customFormat="1" ht="38.1" customHeight="1" x14ac:dyDescent="0.3">
      <c r="A40" s="38">
        <v>43652</v>
      </c>
      <c r="B40" s="8">
        <f>1+0.033*COS(2*'Data 2day'!A39*PI()/365)</f>
        <v>0.96705987736242871</v>
      </c>
      <c r="C40" s="8">
        <f>0.409*SIN(((2*PI()*'Data 2day'!A39)/365)-1.39)</f>
        <v>0.39717531711172921</v>
      </c>
      <c r="D40" s="8">
        <f>ACOS(-TAN('Data 2day'!$E$2*PI()/180)*TAN(C40))</f>
        <v>1.7041738087917986</v>
      </c>
      <c r="E40" s="23">
        <f>('Data 2day'!C40+'Data 2day'!D40)/2</f>
        <v>26.6</v>
      </c>
      <c r="F40" s="8">
        <f t="shared" si="0"/>
        <v>0.20492132412027939</v>
      </c>
      <c r="G40" s="8">
        <f>'Data 2day'!E39*4.87/LN(67.8*'Data 2day'!$H$2-5.42)</f>
        <v>8.6130245322804999</v>
      </c>
      <c r="H40" s="8">
        <f>0.6108*EXP(17.27*'Data 2day'!C40/('Data 2day'!C40+237.3))</f>
        <v>4.6220689030255047</v>
      </c>
      <c r="I40" s="8">
        <f>0.6108*EXP(17.27*'Data 2day'!D40/('Data 2day'!D40+237.3))</f>
        <v>2.5959699942202965</v>
      </c>
      <c r="J40" s="8">
        <f t="shared" si="1"/>
        <v>3.6090194486229006</v>
      </c>
      <c r="K40" s="8">
        <f>(I40*'Data 2day'!F40+H40*'Data 2day'!G40)/200</f>
        <v>2.4752184552239305</v>
      </c>
      <c r="L40" s="8">
        <f>24*60/PI()*0.0082*B40*(D40*SIN('Data 2day'!$E$2)*SIN(C40)+COS('Data 2day'!$E$2)*COS(C40)*SIN(D40))</f>
        <v>-1.2635835900047272</v>
      </c>
      <c r="M40" s="8">
        <f>(0.75+2/100000*'Data 2day'!$E$3)*L40</f>
        <v>-0.96082896183959454</v>
      </c>
      <c r="N40" s="8">
        <f>(0.25+0.5*(1-'Data 2day'!H40/8))*L40</f>
        <v>-0.39486987187647726</v>
      </c>
      <c r="O40" s="8">
        <f t="shared" si="2"/>
        <v>-0.30404980134488752</v>
      </c>
      <c r="P40" s="8">
        <f>4.903*(10^(-9))*(0.34-0.14*SQRT(K40))*(1.35*(N40/M40)-0.35)*(('Data 2day'!C40+273.16)^4+('Data 2day'!D40+273.16)^4)/2</f>
        <v>0.97238279171242215</v>
      </c>
      <c r="Q40" s="8">
        <f t="shared" si="3"/>
        <v>-1.2764325930573097</v>
      </c>
    </row>
    <row r="41" spans="1:17" s="39" customFormat="1" ht="38.1" customHeight="1" x14ac:dyDescent="0.3">
      <c r="A41" s="38">
        <v>43653</v>
      </c>
      <c r="B41" s="8">
        <f>1+0.033*COS(2*'Data 2day'!A40*PI()/365)</f>
        <v>0.96709896139247453</v>
      </c>
      <c r="C41" s="8">
        <f>0.409*SIN(((2*PI()*'Data 2day'!A40)/365)-1.39)</f>
        <v>0.3954358299138177</v>
      </c>
      <c r="D41" s="8">
        <f>ACOS(-TAN('Data 2day'!$E$2*PI()/180)*TAN(C41))</f>
        <v>1.7035200071129266</v>
      </c>
      <c r="E41" s="23">
        <f>('Data 2day'!C41+'Data 2day'!D41)/2</f>
        <v>28.65</v>
      </c>
      <c r="F41" s="8">
        <f t="shared" si="0"/>
        <v>0.22743235016149782</v>
      </c>
      <c r="G41" s="8">
        <f>'Data 2day'!E40*4.87/LN(67.8*'Data 2day'!$H$2-5.42)</f>
        <v>7.7795060291565816</v>
      </c>
      <c r="H41" s="8">
        <f>0.6108*EXP(17.27*'Data 2day'!C41/('Data 2day'!C41+237.3))</f>
        <v>5.4691459026600384</v>
      </c>
      <c r="I41" s="8">
        <f>0.6108*EXP(17.27*'Data 2day'!D41/('Data 2day'!D41+237.3))</f>
        <v>2.7756312335019815</v>
      </c>
      <c r="J41" s="8">
        <f t="shared" si="1"/>
        <v>4.1223885680810097</v>
      </c>
      <c r="K41" s="8">
        <f>(I41*'Data 2day'!F41+H41*'Data 2day'!G41)/200</f>
        <v>2.3981542369128874</v>
      </c>
      <c r="L41" s="8">
        <f>24*60/PI()*0.0082*B41*(D41*SIN('Data 2day'!$E$2)*SIN(C41)+COS('Data 2day'!$E$2)*COS(C41)*SIN(D41))</f>
        <v>-1.2524706398254499</v>
      </c>
      <c r="M41" s="8">
        <f>(0.75+2/100000*'Data 2day'!$E$3)*L41</f>
        <v>-0.95237867452327207</v>
      </c>
      <c r="N41" s="8">
        <f>(0.25+0.5*(1-'Data 2day'!H41/8))*L41</f>
        <v>-0.31311765995636248</v>
      </c>
      <c r="O41" s="8">
        <f t="shared" si="2"/>
        <v>-0.24110059816639912</v>
      </c>
      <c r="P41" s="8">
        <f>4.903*(10^(-9))*(0.34-0.14*SQRT(K41))*(1.35*(N41/M41)-0.35)*(('Data 2day'!C41+273.16)^4+('Data 2day'!D41+273.16)^4)/2</f>
        <v>0.47139494275983512</v>
      </c>
      <c r="Q41" s="8">
        <f t="shared" si="3"/>
        <v>-0.71249554092623424</v>
      </c>
    </row>
    <row r="42" spans="1:17" s="39" customFormat="1" ht="38.1" customHeight="1" x14ac:dyDescent="0.3">
      <c r="A42" s="38">
        <v>43654</v>
      </c>
      <c r="B42" s="8">
        <f>1+0.033*COS(2*'Data 2day'!A41*PI()/365)</f>
        <v>0.96714779471032231</v>
      </c>
      <c r="C42" s="8">
        <f>0.409*SIN(((2*PI()*'Data 2day'!A41)/365)-1.39)</f>
        <v>0.39357916654529862</v>
      </c>
      <c r="D42" s="8">
        <f>ACOS(-TAN('Data 2day'!$E$2*PI()/180)*TAN(C42))</f>
        <v>1.7028232731784168</v>
      </c>
      <c r="E42" s="23">
        <f>('Data 2day'!C42+'Data 2day'!D42)/2</f>
        <v>25.2</v>
      </c>
      <c r="F42" s="8">
        <f t="shared" si="0"/>
        <v>0.1906504674317423</v>
      </c>
      <c r="G42" s="8">
        <f>'Data 2day'!E41*4.87/LN(67.8*'Data 2day'!$H$2-5.42)</f>
        <v>7.7795060291565816</v>
      </c>
      <c r="H42" s="8">
        <f>0.6108*EXP(17.27*'Data 2day'!C42/('Data 2day'!C42+237.3))</f>
        <v>4.1228854693811812</v>
      </c>
      <c r="I42" s="8">
        <f>0.6108*EXP(17.27*'Data 2day'!D42/('Data 2day'!D42+237.3))</f>
        <v>2.4717700446226427</v>
      </c>
      <c r="J42" s="8">
        <f t="shared" si="1"/>
        <v>3.2973277570019119</v>
      </c>
      <c r="K42" s="8">
        <f>(I42*'Data 2day'!F42+H42*'Data 2day'!G42)/200</f>
        <v>2.4514528677493304</v>
      </c>
      <c r="L42" s="8">
        <f>24*60/PI()*0.0082*B42*(D42*SIN('Data 2day'!$E$2)*SIN(C42)+COS('Data 2day'!$E$2)*COS(C42)*SIN(D42))</f>
        <v>-1.2406230208030506</v>
      </c>
      <c r="M42" s="8">
        <f>(0.75+2/100000*'Data 2day'!$E$3)*L42</f>
        <v>-0.94336974501863968</v>
      </c>
      <c r="N42" s="8">
        <f>(0.25+0.5*(1-'Data 2day'!H42/8))*L42</f>
        <v>-0.38769469400095335</v>
      </c>
      <c r="O42" s="8">
        <f t="shared" si="2"/>
        <v>-0.29852491438073409</v>
      </c>
      <c r="P42" s="8">
        <f>4.903*(10^(-9))*(0.34-0.14*SQRT(K42))*(1.35*(N42/M42)-0.35)*(('Data 2day'!C42+273.16)^4+('Data 2day'!D42+273.16)^4)/2</f>
        <v>0.96244873742790094</v>
      </c>
      <c r="Q42" s="8">
        <f t="shared" si="3"/>
        <v>-1.260973651808635</v>
      </c>
    </row>
    <row r="43" spans="1:17" s="39" customFormat="1" ht="38.1" customHeight="1" x14ac:dyDescent="0.3">
      <c r="A43" s="38">
        <v>43655</v>
      </c>
      <c r="B43" s="8">
        <f>1+0.033*COS(2*'Data 2day'!A42*PI()/365)</f>
        <v>0.96720636284560613</v>
      </c>
      <c r="C43" s="8">
        <f>0.409*SIN(((2*PI()*'Data 2day'!A42)/365)-1.39)</f>
        <v>0.39160587717559803</v>
      </c>
      <c r="D43" s="8">
        <f>ACOS(-TAN('Data 2day'!$E$2*PI()/180)*TAN(C43))</f>
        <v>1.702084021094201</v>
      </c>
      <c r="E43" s="23">
        <f>('Data 2day'!C43+'Data 2day'!D43)/2</f>
        <v>23.9</v>
      </c>
      <c r="F43" s="8">
        <f t="shared" si="0"/>
        <v>0.17815773880284055</v>
      </c>
      <c r="G43" s="8">
        <f>'Data 2day'!E42*4.87/LN(67.8*'Data 2day'!$H$2-5.42)</f>
        <v>7.5016665281152743</v>
      </c>
      <c r="H43" s="8">
        <f>0.6108*EXP(17.27*'Data 2day'!C43/('Data 2day'!C43+237.3))</f>
        <v>3.7144033809363424</v>
      </c>
      <c r="I43" s="8">
        <f>0.6108*EXP(17.27*'Data 2day'!D43/('Data 2day'!D43+237.3))</f>
        <v>2.3527951289901101</v>
      </c>
      <c r="J43" s="8">
        <f t="shared" si="1"/>
        <v>3.0335992549632262</v>
      </c>
      <c r="K43" s="8">
        <f>(I43*'Data 2day'!F43+H43*'Data 2day'!G43)/200</f>
        <v>2.4648396036014497</v>
      </c>
      <c r="L43" s="8">
        <f>24*60/PI()*0.0082*B43*(D43*SIN('Data 2day'!$E$2)*SIN(C43)+COS('Data 2day'!$E$2)*COS(C43)*SIN(D43))</f>
        <v>-1.2280449177074559</v>
      </c>
      <c r="M43" s="8">
        <f>(0.75+2/100000*'Data 2day'!$E$3)*L43</f>
        <v>-0.93380535542474941</v>
      </c>
      <c r="N43" s="8">
        <f>(0.25+0.5*(1-'Data 2day'!H43/8))*L43</f>
        <v>-0.30701122942686399</v>
      </c>
      <c r="O43" s="8">
        <f t="shared" si="2"/>
        <v>-0.23639864665868526</v>
      </c>
      <c r="P43" s="8">
        <f>4.903*(10^(-9))*(0.34-0.14*SQRT(K43))*(1.35*(N43/M43)-0.35)*(('Data 2day'!C43+273.16)^4+('Data 2day'!D43+273.16)^4)/2</f>
        <v>0.43111360659623582</v>
      </c>
      <c r="Q43" s="8">
        <f t="shared" si="3"/>
        <v>-0.66751225325492114</v>
      </c>
    </row>
    <row r="44" spans="1:17" s="39" customFormat="1" ht="38.1" customHeight="1" x14ac:dyDescent="0.3">
      <c r="A44" s="38">
        <v>43656</v>
      </c>
      <c r="B44" s="8">
        <f>1+0.033*COS(2*'Data 2day'!A43*PI()/365)</f>
        <v>0.96727464844332345</v>
      </c>
      <c r="C44" s="8">
        <f>0.409*SIN(((2*PI()*'Data 2day'!A43)/365)-1.39)</f>
        <v>0.38951654653294338</v>
      </c>
      <c r="D44" s="8">
        <f>ACOS(-TAN('Data 2day'!$E$2*PI()/180)*TAN(C44))</f>
        <v>1.701302686821401</v>
      </c>
      <c r="E44" s="23">
        <f>('Data 2day'!C44+'Data 2day'!D44)/2</f>
        <v>27.9</v>
      </c>
      <c r="F44" s="8">
        <f t="shared" si="0"/>
        <v>0.21896719002536721</v>
      </c>
      <c r="G44" s="8">
        <f>'Data 2day'!E43*4.87/LN(67.8*'Data 2day'!$H$2-5.42)</f>
        <v>8.6130245322804999</v>
      </c>
      <c r="H44" s="8">
        <f>0.6108*EXP(17.27*'Data 2day'!C44/('Data 2day'!C44+237.3))</f>
        <v>5.030147795606851</v>
      </c>
      <c r="I44" s="8">
        <f>0.6108*EXP(17.27*'Data 2day'!D44/('Data 2day'!D44+237.3))</f>
        <v>2.7756312335019815</v>
      </c>
      <c r="J44" s="8">
        <f t="shared" si="1"/>
        <v>3.902889514554416</v>
      </c>
      <c r="K44" s="8">
        <f>(I44*'Data 2day'!F44+H44*'Data 2day'!G44)/200</f>
        <v>2.4627561068093802</v>
      </c>
      <c r="L44" s="8">
        <f>24*60/PI()*0.0082*B44*(D44*SIN('Data 2day'!$E$2)*SIN(C44)+COS('Data 2day'!$E$2)*COS(C44)*SIN(D44))</f>
        <v>-1.2147407601383533</v>
      </c>
      <c r="M44" s="8">
        <f>(0.75+2/100000*'Data 2day'!$E$3)*L44</f>
        <v>-0.92368887400920385</v>
      </c>
      <c r="N44" s="8">
        <f>(0.25+0.5*(1-'Data 2day'!H44/8))*L44</f>
        <v>-0.30368519003458833</v>
      </c>
      <c r="O44" s="8">
        <f t="shared" si="2"/>
        <v>-0.23383759632663301</v>
      </c>
      <c r="P44" s="8">
        <f>4.903*(10^(-9))*(0.34-0.14*SQRT(K44))*(1.35*(N44/M44)-0.35)*(('Data 2day'!C44+273.16)^4+('Data 2day'!D44+273.16)^4)/2</f>
        <v>0.45549518896838398</v>
      </c>
      <c r="Q44" s="8">
        <f t="shared" si="3"/>
        <v>-0.68933278529501696</v>
      </c>
    </row>
    <row r="45" spans="1:17" s="39" customFormat="1" ht="38.1" customHeight="1" x14ac:dyDescent="0.3">
      <c r="A45" s="38">
        <v>43657</v>
      </c>
      <c r="B45" s="8">
        <f>1+0.033*COS(2*'Data 2day'!A44*PI()/365)</f>
        <v>0.96735263126897786</v>
      </c>
      <c r="C45" s="8">
        <f>0.409*SIN(((2*PI()*'Data 2day'!A44)/365)-1.39)</f>
        <v>0.38731179373109537</v>
      </c>
      <c r="D45" s="8">
        <f>ACOS(-TAN('Data 2day'!$E$2*PI()/180)*TAN(C45))</f>
        <v>1.7004797273417107</v>
      </c>
      <c r="E45" s="23">
        <f>('Data 2day'!C45+'Data 2day'!D45)/2</f>
        <v>27.9</v>
      </c>
      <c r="F45" s="8">
        <f t="shared" si="0"/>
        <v>0.21896719002536721</v>
      </c>
      <c r="G45" s="8">
        <f>'Data 2day'!E44*4.87/LN(67.8*'Data 2day'!$H$2-5.42)</f>
        <v>5.5567900208261287</v>
      </c>
      <c r="H45" s="8">
        <f>0.6108*EXP(17.27*'Data 2day'!C45/('Data 2day'!C45+237.3))</f>
        <v>5.0020014811114493</v>
      </c>
      <c r="I45" s="8">
        <f>0.6108*EXP(17.27*'Data 2day'!D45/('Data 2day'!D45+237.3))</f>
        <v>2.7924897662121242</v>
      </c>
      <c r="J45" s="8">
        <f t="shared" si="1"/>
        <v>3.897245623661787</v>
      </c>
      <c r="K45" s="8">
        <f>(I45*'Data 2day'!F45+H45*'Data 2day'!G45)/200</f>
        <v>2.4185598471861001</v>
      </c>
      <c r="L45" s="8">
        <f>24*60/PI()*0.0082*B45*(D45*SIN('Data 2day'!$E$2)*SIN(C45)+COS('Data 2day'!$E$2)*COS(C45)*SIN(D45))</f>
        <v>-1.2007152215967636</v>
      </c>
      <c r="M45" s="8">
        <f>(0.75+2/100000*'Data 2day'!$E$3)*L45</f>
        <v>-0.91302385450217893</v>
      </c>
      <c r="N45" s="8">
        <f>(0.25+0.5*(1-'Data 2day'!H45/8))*L45</f>
        <v>-0.37522350674898863</v>
      </c>
      <c r="O45" s="8">
        <f t="shared" si="2"/>
        <v>-0.28892210019672127</v>
      </c>
      <c r="P45" s="8">
        <f>4.903*(10^(-9))*(0.34-0.14*SQRT(K45))*(1.35*(N45/M45)-0.35)*(('Data 2day'!C45+273.16)^4+('Data 2day'!D45+273.16)^4)/2</f>
        <v>1.0103628561653117</v>
      </c>
      <c r="Q45" s="8">
        <f t="shared" si="3"/>
        <v>-1.299284956362033</v>
      </c>
    </row>
    <row r="46" spans="1:17" s="39" customFormat="1" ht="38.1" customHeight="1" x14ac:dyDescent="0.3">
      <c r="A46" s="38">
        <v>43658</v>
      </c>
      <c r="B46" s="8">
        <f>1+0.033*COS(2*'Data 2day'!A45*PI()/365)</f>
        <v>0.96744028821457528</v>
      </c>
      <c r="C46" s="8">
        <f>0.409*SIN(((2*PI()*'Data 2day'!A45)/365)-1.39)</f>
        <v>0.38499227208589176</v>
      </c>
      <c r="D46" s="8">
        <f>ACOS(-TAN('Data 2day'!$E$2*PI()/180)*TAN(C46))</f>
        <v>1.6996156197937431</v>
      </c>
      <c r="E46" s="23">
        <f>('Data 2day'!C46+'Data 2day'!D46)/2</f>
        <v>27.9</v>
      </c>
      <c r="F46" s="8">
        <f t="shared" si="0"/>
        <v>0.21896719002536721</v>
      </c>
      <c r="G46" s="8">
        <f>'Data 2day'!E45*4.87/LN(67.8*'Data 2day'!$H$2-5.42)</f>
        <v>6.1124690229087424</v>
      </c>
      <c r="H46" s="8">
        <f>0.6108*EXP(17.27*'Data 2day'!C46/('Data 2day'!C46+237.3))</f>
        <v>5.030147795606851</v>
      </c>
      <c r="I46" s="8">
        <f>0.6108*EXP(17.27*'Data 2day'!D46/('Data 2day'!D46+237.3))</f>
        <v>2.7756312335019815</v>
      </c>
      <c r="J46" s="8">
        <f t="shared" si="1"/>
        <v>3.902889514554416</v>
      </c>
      <c r="K46" s="8">
        <f>(I46*'Data 2day'!F46+H46*'Data 2day'!G46)/200</f>
        <v>2.4627561068093802</v>
      </c>
      <c r="L46" s="8">
        <f>24*60/PI()*0.0082*B46*(D46*SIN('Data 2day'!$E$2)*SIN(C46)+COS('Data 2day'!$E$2)*COS(C46)*SIN(D46))</f>
        <v>-1.1859732185368415</v>
      </c>
      <c r="M46" s="8">
        <f>(0.75+2/100000*'Data 2day'!$E$3)*L46</f>
        <v>-0.90181403537541416</v>
      </c>
      <c r="N46" s="8">
        <f>(0.25+0.5*(1-'Data 2day'!H46/8))*L46</f>
        <v>-0.29649330463421036</v>
      </c>
      <c r="O46" s="8">
        <f t="shared" si="2"/>
        <v>-0.22829984456834199</v>
      </c>
      <c r="P46" s="8">
        <f>4.903*(10^(-9))*(0.34-0.14*SQRT(K46))*(1.35*(N46/M46)-0.35)*(('Data 2day'!C46+273.16)^4+('Data 2day'!D46+273.16)^4)/2</f>
        <v>0.45549518896838426</v>
      </c>
      <c r="Q46" s="8">
        <f t="shared" si="3"/>
        <v>-0.68379503353672622</v>
      </c>
    </row>
    <row r="47" spans="1:17" s="39" customFormat="1" ht="38.1" customHeight="1" x14ac:dyDescent="0.3">
      <c r="A47" s="38">
        <v>43659</v>
      </c>
      <c r="B47" s="8">
        <f>1+0.033*COS(2*'Data 2day'!A46*PI()/365)</f>
        <v>0.96753759330547084</v>
      </c>
      <c r="C47" s="8">
        <f>0.409*SIN(((2*PI()*'Data 2day'!A46)/365)-1.39)</f>
        <v>0.3825586689216553</v>
      </c>
      <c r="D47" s="8">
        <f>ACOS(-TAN('Data 2day'!$E$2*PI()/180)*TAN(C47))</f>
        <v>1.6987108605835775</v>
      </c>
      <c r="E47" s="23">
        <f>('Data 2day'!C47+'Data 2day'!D47)/2</f>
        <v>27.9</v>
      </c>
      <c r="F47" s="8">
        <f t="shared" si="0"/>
        <v>0.21896719002536721</v>
      </c>
      <c r="G47" s="8">
        <f>'Data 2day'!E46*4.87/LN(67.8*'Data 2day'!$H$2-5.42)</f>
        <v>5.5567900208261287</v>
      </c>
      <c r="H47" s="8">
        <f>0.6108*EXP(17.27*'Data 2day'!C47/('Data 2day'!C47+237.3))</f>
        <v>5.0020014811114493</v>
      </c>
      <c r="I47" s="8">
        <f>0.6108*EXP(17.27*'Data 2day'!D47/('Data 2day'!D47+237.3))</f>
        <v>2.7924897662121242</v>
      </c>
      <c r="J47" s="8">
        <f t="shared" si="1"/>
        <v>3.897245623661787</v>
      </c>
      <c r="K47" s="8">
        <f>(I47*'Data 2day'!F47+H47*'Data 2day'!G47)/200</f>
        <v>2.4185598471861001</v>
      </c>
      <c r="L47" s="8">
        <f>24*60/PI()*0.0082*B47*(D47*SIN('Data 2day'!$E$2)*SIN(C47)+COS('Data 2day'!$E$2)*COS(C47)*SIN(D47))</f>
        <v>-1.1705199093982575</v>
      </c>
      <c r="M47" s="8">
        <f>(0.75+2/100000*'Data 2day'!$E$3)*L47</f>
        <v>-0.89006333910643498</v>
      </c>
      <c r="N47" s="8">
        <f>(0.25+0.5*(1-'Data 2day'!H47/8))*L47</f>
        <v>-0.36578747168695547</v>
      </c>
      <c r="O47" s="8">
        <f t="shared" si="2"/>
        <v>-0.28165635319895571</v>
      </c>
      <c r="P47" s="8">
        <f>4.903*(10^(-9))*(0.34-0.14*SQRT(K47))*(1.35*(N47/M47)-0.35)*(('Data 2day'!C47+273.16)^4+('Data 2day'!D47+273.16)^4)/2</f>
        <v>1.0103628561653113</v>
      </c>
      <c r="Q47" s="8">
        <f t="shared" si="3"/>
        <v>-1.2920192093642671</v>
      </c>
    </row>
    <row r="48" spans="1:17" s="39" customFormat="1" ht="38.1" customHeight="1" x14ac:dyDescent="0.3">
      <c r="A48" s="38">
        <v>43660</v>
      </c>
      <c r="B48" s="8">
        <f>1+0.033*COS(2*'Data 2day'!A47*PI()/365)</f>
        <v>0.96764451770806614</v>
      </c>
      <c r="C48" s="8">
        <f>0.409*SIN(((2*PI()*'Data 2day'!A47)/365)-1.39)</f>
        <v>0.38001170536752515</v>
      </c>
      <c r="D48" s="8">
        <f>ACOS(-TAN('Data 2day'!$E$2*PI()/180)*TAN(C48))</f>
        <v>1.6977659644727967</v>
      </c>
      <c r="E48" s="23">
        <f>('Data 2day'!C48+'Data 2day'!D48)/2</f>
        <v>27.8</v>
      </c>
      <c r="F48" s="8">
        <f t="shared" si="0"/>
        <v>0.21785877242715077</v>
      </c>
      <c r="G48" s="8">
        <f>'Data 2day'!E47*4.87/LN(67.8*'Data 2day'!$H$2-5.42)</f>
        <v>6.1124690229087424</v>
      </c>
      <c r="H48" s="8">
        <f>0.6108*EXP(17.27*'Data 2day'!C48/('Data 2day'!C48+237.3))</f>
        <v>5.0584314955346112</v>
      </c>
      <c r="I48" s="8">
        <f>0.6108*EXP(17.27*'Data 2day'!D48/('Data 2day'!D48+237.3))</f>
        <v>2.7255876066054592</v>
      </c>
      <c r="J48" s="8">
        <f t="shared" si="1"/>
        <v>3.8920095510700352</v>
      </c>
      <c r="K48" s="8">
        <f>(I48*'Data 2day'!F48+H48*'Data 2day'!G48)/200</f>
        <v>2.5519489914099767</v>
      </c>
      <c r="L48" s="8">
        <f>24*60/PI()*0.0082*B48*(D48*SIN('Data 2day'!$E$2)*SIN(C48)+COS('Data 2day'!$E$2)*COS(C48)*SIN(D48))</f>
        <v>-1.1543606936192483</v>
      </c>
      <c r="M48" s="8">
        <f>(0.75+2/100000*'Data 2day'!$E$3)*L48</f>
        <v>-0.87777587142807634</v>
      </c>
      <c r="N48" s="8">
        <f>(0.25+0.5*(1-'Data 2day'!H48/8))*L48</f>
        <v>-0.36073771675601507</v>
      </c>
      <c r="O48" s="8">
        <f t="shared" si="2"/>
        <v>-0.27776804190213161</v>
      </c>
      <c r="P48" s="8">
        <f>4.903*(10^(-9))*(0.34-0.14*SQRT(K48))*(1.35*(N48/M48)-0.35)*(('Data 2day'!C48+273.16)^4+('Data 2day'!D48+273.16)^4)/2</f>
        <v>0.96033836101745285</v>
      </c>
      <c r="Q48" s="8">
        <f t="shared" si="3"/>
        <v>-1.2381064029195845</v>
      </c>
    </row>
    <row r="49" spans="1:17" s="39" customFormat="1" ht="38.1" customHeight="1" x14ac:dyDescent="0.3">
      <c r="A49" s="38">
        <v>43661</v>
      </c>
      <c r="B49" s="8">
        <f>1+0.033*COS(2*'Data 2day'!A48*PI()/365)</f>
        <v>0.96776102973835298</v>
      </c>
      <c r="C49" s="8">
        <f>0.409*SIN(((2*PI()*'Data 2day'!A48)/365)-1.39)</f>
        <v>0.37735213614377028</v>
      </c>
      <c r="D49" s="8">
        <f>ACOS(-TAN('Data 2day'!$E$2*PI()/180)*TAN(C49))</f>
        <v>1.6967814636473184</v>
      </c>
      <c r="E49" s="23">
        <f>('Data 2day'!C49+'Data 2day'!D49)/2</f>
        <v>27.700000000000003</v>
      </c>
      <c r="F49" s="8">
        <f t="shared" si="0"/>
        <v>0.21675507376400333</v>
      </c>
      <c r="G49" s="8">
        <f>'Data 2day'!E48*4.87/LN(67.8*'Data 2day'!$H$2-5.42)</f>
        <v>5.5567900208261287</v>
      </c>
      <c r="H49" s="8">
        <f>0.6108*EXP(17.27*'Data 2day'!C49/('Data 2day'!C49+237.3))</f>
        <v>5.0584314955346112</v>
      </c>
      <c r="I49" s="8">
        <f>0.6108*EXP(17.27*'Data 2day'!D49/('Data 2day'!D49+237.3))</f>
        <v>2.6926645530366384</v>
      </c>
      <c r="J49" s="8">
        <f t="shared" si="1"/>
        <v>3.8755480242856248</v>
      </c>
      <c r="K49" s="8">
        <f>(I49*'Data 2day'!F49+H49*'Data 2day'!G49)/200</f>
        <v>2.4126939266754253</v>
      </c>
      <c r="L49" s="8">
        <f>24*60/PI()*0.0082*B49*(D49*SIN('Data 2day'!$E$2)*SIN(C49)+COS('Data 2day'!$E$2)*COS(C49)*SIN(D49))</f>
        <v>-1.1375012106300399</v>
      </c>
      <c r="M49" s="8">
        <f>(0.75+2/100000*'Data 2day'!$E$3)*L49</f>
        <v>-0.86495592056308235</v>
      </c>
      <c r="N49" s="8">
        <f>(0.25+0.5*(1-'Data 2day'!H49/8))*L49</f>
        <v>-0.28437530265750999</v>
      </c>
      <c r="O49" s="8">
        <f t="shared" si="2"/>
        <v>-0.21896898304628271</v>
      </c>
      <c r="P49" s="8">
        <f>4.903*(10^(-9))*(0.34-0.14*SQRT(K49))*(1.35*(N49/M49)-0.35)*(('Data 2day'!C49+273.16)^4+('Data 2day'!D49+273.16)^4)/2</f>
        <v>0.46285973589455071</v>
      </c>
      <c r="Q49" s="8">
        <f t="shared" si="3"/>
        <v>-0.68182871894083341</v>
      </c>
    </row>
    <row r="50" spans="1:17" s="39" customFormat="1" ht="38.1" customHeight="1" x14ac:dyDescent="0.3">
      <c r="A50" s="38">
        <v>43662</v>
      </c>
      <c r="B50" s="8">
        <f>1+0.033*COS(2*'Data 2day'!A49*PI()/365)</f>
        <v>0.96788709487130231</v>
      </c>
      <c r="C50" s="8">
        <f>0.409*SIN(((2*PI()*'Data 2day'!A49)/365)-1.39)</f>
        <v>0.37458074933814994</v>
      </c>
      <c r="D50" s="8">
        <f>ACOS(-TAN('Data 2day'!$E$2*PI()/180)*TAN(C50))</f>
        <v>1.6957579067703332</v>
      </c>
      <c r="E50" s="23">
        <f>('Data 2day'!C50+'Data 2day'!D50)/2</f>
        <v>28.650000000000002</v>
      </c>
      <c r="F50" s="8">
        <f t="shared" si="0"/>
        <v>0.22743235016149788</v>
      </c>
      <c r="G50" s="8">
        <f>'Data 2day'!E49*4.87/LN(67.8*'Data 2day'!$H$2-5.42)</f>
        <v>6.6681480249913561</v>
      </c>
      <c r="H50" s="8">
        <f>0.6108*EXP(17.27*'Data 2day'!C50/('Data 2day'!C50+237.3))</f>
        <v>5.3787812129973753</v>
      </c>
      <c r="I50" s="8">
        <f>0.6108*EXP(17.27*'Data 2day'!D50/('Data 2day'!D50+237.3))</f>
        <v>2.8264752011366077</v>
      </c>
      <c r="J50" s="8">
        <f t="shared" si="1"/>
        <v>4.1026282070669913</v>
      </c>
      <c r="K50" s="8">
        <f>(I50*'Data 2day'!F50+H50*'Data 2day'!G50)/200</f>
        <v>2.4394061053112277</v>
      </c>
      <c r="L50" s="8">
        <f>24*60/PI()*0.0082*B50*(D50*SIN('Data 2day'!$E$2)*SIN(C50)+COS('Data 2day'!$E$2)*COS(C50)*SIN(D50))</f>
        <v>-1.1199473388259944</v>
      </c>
      <c r="M50" s="8">
        <f>(0.75+2/100000*'Data 2day'!$E$3)*L50</f>
        <v>-0.85160795644328613</v>
      </c>
      <c r="N50" s="8">
        <f>(0.25+0.5*(1-'Data 2day'!H50/8))*L50</f>
        <v>-0.34998354338312326</v>
      </c>
      <c r="O50" s="8">
        <f t="shared" si="2"/>
        <v>-0.26948732840500494</v>
      </c>
      <c r="P50" s="8">
        <f>4.903*(10^(-9))*(0.34-0.14*SQRT(K50))*(1.35*(N50/M50)-0.35)*(('Data 2day'!C50+273.16)^4+('Data 2day'!D50+273.16)^4)/2</f>
        <v>1.0130327303751043</v>
      </c>
      <c r="Q50" s="8">
        <f t="shared" si="3"/>
        <v>-1.2825200587801093</v>
      </c>
    </row>
    <row r="51" spans="1:17" s="39" customFormat="1" ht="38.1" customHeight="1" x14ac:dyDescent="0.3">
      <c r="A51" s="38">
        <v>43663</v>
      </c>
      <c r="B51" s="8">
        <f>1+0.033*COS(2*'Data 2day'!A50*PI()/365)</f>
        <v>0.96802267575109457</v>
      </c>
      <c r="C51" s="8">
        <f>0.409*SIN(((2*PI()*'Data 2day'!A50)/365)-1.39)</f>
        <v>0.37169836617238611</v>
      </c>
      <c r="D51" s="8">
        <f>ACOS(-TAN('Data 2day'!$E$2*PI()/180)*TAN(C51))</f>
        <v>1.6946958580226554</v>
      </c>
      <c r="E51" s="23">
        <f>('Data 2day'!C51+'Data 2day'!D51)/2</f>
        <v>29.25</v>
      </c>
      <c r="F51" s="8">
        <f t="shared" si="0"/>
        <v>0.23440079772556427</v>
      </c>
      <c r="G51" s="8">
        <f>'Data 2day'!E50*4.87/LN(67.8*'Data 2day'!$H$2-5.42)</f>
        <v>5.0011110187435168</v>
      </c>
      <c r="H51" s="8">
        <f>0.6108*EXP(17.27*'Data 2day'!C51/('Data 2day'!C51+237.3))</f>
        <v>5.6226812384961216</v>
      </c>
      <c r="I51" s="8">
        <f>0.6108*EXP(17.27*'Data 2day'!D51/('Data 2day'!D51+237.3))</f>
        <v>2.8955307729089892</v>
      </c>
      <c r="J51" s="8">
        <f t="shared" si="1"/>
        <v>4.2591060057025558</v>
      </c>
      <c r="K51" s="8">
        <f>(I51*'Data 2day'!F51+H51*'Data 2day'!G51)/200</f>
        <v>2.5028915594749965</v>
      </c>
      <c r="L51" s="8">
        <f>24*60/PI()*0.0082*B51*(D51*SIN('Data 2day'!$E$2)*SIN(C51)+COS('Data 2day'!$E$2)*COS(C51)*SIN(D51))</f>
        <v>-1.1017051945194134</v>
      </c>
      <c r="M51" s="8">
        <f>(0.75+2/100000*'Data 2day'!$E$3)*L51</f>
        <v>-0.83773662991256193</v>
      </c>
      <c r="N51" s="8">
        <f>(0.25+0.5*(1-'Data 2day'!H51/8))*L51</f>
        <v>-0.27542629862985335</v>
      </c>
      <c r="O51" s="8">
        <f t="shared" si="2"/>
        <v>-0.21207824994498709</v>
      </c>
      <c r="P51" s="8">
        <f>4.903*(10^(-9))*(0.34-0.14*SQRT(K51))*(1.35*(N51/M51)-0.35)*(('Data 2day'!C51+273.16)^4+('Data 2day'!D51+273.16)^4)/2</f>
        <v>0.45705113424980937</v>
      </c>
      <c r="Q51" s="8">
        <f t="shared" si="3"/>
        <v>-0.66912938419479651</v>
      </c>
    </row>
    <row r="52" spans="1:17" s="39" customFormat="1" ht="38.1" customHeight="1" x14ac:dyDescent="0.3">
      <c r="A52" s="38">
        <v>43664</v>
      </c>
      <c r="B52" s="8">
        <f>1+0.033*COS(2*'Data 2day'!A51*PI()/365)</f>
        <v>0.96816773220218899</v>
      </c>
      <c r="C52" s="8">
        <f>0.409*SIN(((2*PI()*'Data 2day'!A51)/365)-1.39)</f>
        <v>0.36870584075881746</v>
      </c>
      <c r="D52" s="8">
        <f>ACOS(-TAN('Data 2day'!$E$2*PI()/180)*TAN(C52))</f>
        <v>1.6935958961337603</v>
      </c>
      <c r="E52" s="23">
        <f>('Data 2day'!C52+'Data 2day'!D52)/2</f>
        <v>27</v>
      </c>
      <c r="F52" s="8">
        <f t="shared" si="0"/>
        <v>0.20915998442580919</v>
      </c>
      <c r="G52" s="8">
        <f>'Data 2day'!E51*4.87/LN(67.8*'Data 2day'!$H$2-5.42)</f>
        <v>4.445432016660904</v>
      </c>
      <c r="H52" s="8">
        <f>0.6108*EXP(17.27*'Data 2day'!C52/('Data 2day'!C52+237.3))</f>
        <v>4.6747601804976453</v>
      </c>
      <c r="I52" s="8">
        <f>0.6108*EXP(17.27*'Data 2day'!D52/('Data 2day'!D52+237.3))</f>
        <v>2.6926645530366384</v>
      </c>
      <c r="J52" s="8">
        <f t="shared" si="1"/>
        <v>3.6837123667671419</v>
      </c>
      <c r="K52" s="8">
        <f>(I52*'Data 2day'!F52+H52*'Data 2day'!G52)/200</f>
        <v>2.6792745232442159</v>
      </c>
      <c r="L52" s="8">
        <f>24*60/PI()*0.0082*B52*(D52*SIN('Data 2day'!$E$2)*SIN(C52)+COS('Data 2day'!$E$2)*COS(C52)*SIN(D52))</f>
        <v>-1.0827811308685138</v>
      </c>
      <c r="M52" s="8">
        <f>(0.75+2/100000*'Data 2day'!$E$3)*L52</f>
        <v>-0.8233467719124179</v>
      </c>
      <c r="N52" s="8">
        <f>(0.25+0.5*(1-'Data 2day'!H52/8))*L52</f>
        <v>-0.27069528271712845</v>
      </c>
      <c r="O52" s="8">
        <f t="shared" si="2"/>
        <v>-0.2084353676921889</v>
      </c>
      <c r="P52" s="8">
        <f>4.903*(10^(-9))*(0.34-0.14*SQRT(K52))*(1.35*(N52/M52)-0.35)*(('Data 2day'!C52+273.16)^4+('Data 2day'!D52+273.16)^4)/2</f>
        <v>0.41459622559465292</v>
      </c>
      <c r="Q52" s="8">
        <f t="shared" si="3"/>
        <v>-0.62303159328684177</v>
      </c>
    </row>
    <row r="53" spans="1:17" s="39" customFormat="1" ht="38.1" customHeight="1" x14ac:dyDescent="0.3">
      <c r="A53" s="38">
        <v>43665</v>
      </c>
      <c r="B53" s="8">
        <f>1+0.033*COS(2*'Data 2day'!A52*PI()/365)</f>
        <v>0.96832222124122846</v>
      </c>
      <c r="C53" s="8">
        <f>0.409*SIN(((2*PI()*'Data 2day'!A52)/365)-1.39)</f>
        <v>0.36560405984730826</v>
      </c>
      <c r="D53" s="8">
        <f>ACOS(-TAN('Data 2day'!$E$2*PI()/180)*TAN(C53))</f>
        <v>1.6924586134067425</v>
      </c>
      <c r="E53" s="23">
        <f>('Data 2day'!C53+'Data 2day'!D53)/2</f>
        <v>27</v>
      </c>
      <c r="F53" s="8">
        <f t="shared" si="0"/>
        <v>0.20915998442580919</v>
      </c>
      <c r="G53" s="8">
        <f>'Data 2day'!E52*4.87/LN(67.8*'Data 2day'!$H$2-5.42)</f>
        <v>3.6119135135369844</v>
      </c>
      <c r="H53" s="8">
        <f>0.6108*EXP(17.27*'Data 2day'!C53/('Data 2day'!C53+237.3))</f>
        <v>4.492592251118583</v>
      </c>
      <c r="I53" s="8">
        <f>0.6108*EXP(17.27*'Data 2day'!D53/('Data 2day'!D53+237.3))</f>
        <v>2.809437622397069</v>
      </c>
      <c r="J53" s="8">
        <f t="shared" si="1"/>
        <v>3.651014936757826</v>
      </c>
      <c r="K53" s="8">
        <f>(I53*'Data 2day'!F53+H53*'Data 2day'!G53)/200</f>
        <v>2.8034915682746746</v>
      </c>
      <c r="L53" s="8">
        <f>24*60/PI()*0.0082*B53*(D53*SIN('Data 2day'!$E$2)*SIN(C53)+COS('Data 2day'!$E$2)*COS(C53)*SIN(D53))</f>
        <v>-1.0631817367816525</v>
      </c>
      <c r="M53" s="8">
        <f>(0.75+2/100000*'Data 2day'!$E$3)*L53</f>
        <v>-0.80844339264876852</v>
      </c>
      <c r="N53" s="8">
        <f>(0.25+0.5*(1-'Data 2day'!H53/8))*L53</f>
        <v>-0.26579543419541313</v>
      </c>
      <c r="O53" s="8">
        <f t="shared" si="2"/>
        <v>-0.2046624843304681</v>
      </c>
      <c r="P53" s="8">
        <f>4.903*(10^(-9))*(0.34-0.14*SQRT(K53))*(1.35*(N53/M53)-0.35)*(('Data 2day'!C53+273.16)^4+('Data 2day'!D53+273.16)^4)/2</f>
        <v>0.39479151681695085</v>
      </c>
      <c r="Q53" s="8">
        <f t="shared" si="3"/>
        <v>-0.59945400114741898</v>
      </c>
    </row>
    <row r="54" spans="1:17" s="39" customFormat="1" ht="38.1" customHeight="1" x14ac:dyDescent="0.3">
      <c r="A54" s="38">
        <v>43666</v>
      </c>
      <c r="B54" s="8">
        <f>1+0.033*COS(2*'Data 2day'!A53*PI()/365)</f>
        <v>0.96848609708977662</v>
      </c>
      <c r="C54" s="8">
        <f>0.409*SIN(((2*PI()*'Data 2day'!A53)/365)-1.39)</f>
        <v>0.36239394256248464</v>
      </c>
      <c r="D54" s="8">
        <f>ACOS(-TAN('Data 2day'!$E$2*PI()/180)*TAN(C54))</f>
        <v>1.6912846147403702</v>
      </c>
      <c r="E54" s="23">
        <f>('Data 2day'!C54+'Data 2day'!D54)/2</f>
        <v>26.6</v>
      </c>
      <c r="F54" s="8">
        <f t="shared" si="0"/>
        <v>0.20492132412027939</v>
      </c>
      <c r="G54" s="8">
        <f>'Data 2day'!E53*4.87/LN(67.8*'Data 2day'!$H$2-5.42)</f>
        <v>3.334074012495678</v>
      </c>
      <c r="H54" s="8">
        <f>0.6108*EXP(17.27*'Data 2day'!C54/('Data 2day'!C54+237.3))</f>
        <v>4.6220689030255047</v>
      </c>
      <c r="I54" s="8">
        <f>0.6108*EXP(17.27*'Data 2day'!D54/('Data 2day'!D54+237.3))</f>
        <v>2.5959699942202965</v>
      </c>
      <c r="J54" s="8">
        <f t="shared" si="1"/>
        <v>3.6090194486229006</v>
      </c>
      <c r="K54" s="8">
        <f>(I54*'Data 2day'!F54+H54*'Data 2day'!G54)/200</f>
        <v>2.4752184552239305</v>
      </c>
      <c r="L54" s="8">
        <f>24*60/PI()*0.0082*B54*(D54*SIN('Data 2day'!$E$2)*SIN(C54)+COS('Data 2day'!$E$2)*COS(C54)*SIN(D54))</f>
        <v>-1.0429138357943974</v>
      </c>
      <c r="M54" s="8">
        <f>(0.75+2/100000*'Data 2day'!$E$3)*L54</f>
        <v>-0.79303168073805974</v>
      </c>
      <c r="N54" s="8">
        <f>(0.25+0.5*(1-'Data 2day'!H54/8))*L54</f>
        <v>-0.32591057368574922</v>
      </c>
      <c r="O54" s="8">
        <f t="shared" si="2"/>
        <v>-0.25095114173802691</v>
      </c>
      <c r="P54" s="8">
        <f>4.903*(10^(-9))*(0.34-0.14*SQRT(K54))*(1.35*(N54/M54)-0.35)*(('Data 2day'!C54+273.16)^4+('Data 2day'!D54+273.16)^4)/2</f>
        <v>0.97238279171242248</v>
      </c>
      <c r="Q54" s="8">
        <f t="shared" si="3"/>
        <v>-1.2233339334504494</v>
      </c>
    </row>
    <row r="55" spans="1:17" s="39" customFormat="1" ht="38.1" customHeight="1" x14ac:dyDescent="0.3">
      <c r="A55" s="38">
        <v>43667</v>
      </c>
      <c r="B55" s="8">
        <f>1+0.033*COS(2*'Data 2day'!A54*PI()/365)</f>
        <v>0.96865931118788273</v>
      </c>
      <c r="C55" s="8">
        <f>0.409*SIN(((2*PI()*'Data 2day'!A54)/365)-1.39)</f>
        <v>0.35907644013137774</v>
      </c>
      <c r="D55" s="8">
        <f>ACOS(-TAN('Data 2day'!$E$2*PI()/180)*TAN(C55))</f>
        <v>1.6900745166513358</v>
      </c>
      <c r="E55" s="23">
        <f>('Data 2day'!C55+'Data 2day'!D55)/2</f>
        <v>28.65</v>
      </c>
      <c r="F55" s="8">
        <f t="shared" si="0"/>
        <v>0.22743235016149782</v>
      </c>
      <c r="G55" s="8">
        <f>'Data 2day'!E54*4.87/LN(67.8*'Data 2day'!$H$2-5.42)</f>
        <v>7.7795060291565816</v>
      </c>
      <c r="H55" s="8">
        <f>0.6108*EXP(17.27*'Data 2day'!C55/('Data 2day'!C55+237.3))</f>
        <v>5.4691459026600384</v>
      </c>
      <c r="I55" s="8">
        <f>0.6108*EXP(17.27*'Data 2day'!D55/('Data 2day'!D55+237.3))</f>
        <v>2.7756312335019815</v>
      </c>
      <c r="J55" s="8">
        <f t="shared" si="1"/>
        <v>4.1223885680810097</v>
      </c>
      <c r="K55" s="8">
        <f>(I55*'Data 2day'!F55+H55*'Data 2day'!G55)/200</f>
        <v>2.3981542369128874</v>
      </c>
      <c r="L55" s="8">
        <f>24*60/PI()*0.0082*B55*(D55*SIN('Data 2day'!$E$2)*SIN(C55)+COS('Data 2day'!$E$2)*COS(C55)*SIN(D55))</f>
        <v>-1.02198448491658</v>
      </c>
      <c r="M55" s="8">
        <f>(0.75+2/100000*'Data 2day'!$E$3)*L55</f>
        <v>-0.77711700233056735</v>
      </c>
      <c r="N55" s="8">
        <f>(0.25+0.5*(1-'Data 2day'!H55/8))*L55</f>
        <v>-0.255496121229145</v>
      </c>
      <c r="O55" s="8">
        <f t="shared" si="2"/>
        <v>-0.19673201334644166</v>
      </c>
      <c r="P55" s="8">
        <f>4.903*(10^(-9))*(0.34-0.14*SQRT(K55))*(1.35*(N55/M55)-0.35)*(('Data 2day'!C55+273.16)^4+('Data 2day'!D55+273.16)^4)/2</f>
        <v>0.47139494275983512</v>
      </c>
      <c r="Q55" s="8">
        <f t="shared" si="3"/>
        <v>-0.66812695610627681</v>
      </c>
    </row>
    <row r="56" spans="1:17" s="39" customFormat="1" ht="38.1" customHeight="1" x14ac:dyDescent="0.3">
      <c r="A56" s="38">
        <v>43668</v>
      </c>
      <c r="B56" s="8">
        <f>1+0.033*COS(2*'Data 2day'!A55*PI()/365)</f>
        <v>0.96884181220847143</v>
      </c>
      <c r="C56" s="8">
        <f>0.409*SIN(((2*PI()*'Data 2day'!A55)/365)-1.39)</f>
        <v>0.35565253560155563</v>
      </c>
      <c r="D56" s="8">
        <f>ACOS(-TAN('Data 2day'!$E$2*PI()/180)*TAN(C56))</f>
        <v>1.688828946299727</v>
      </c>
      <c r="E56" s="23">
        <f>('Data 2day'!C56+'Data 2day'!D56)/2</f>
        <v>28</v>
      </c>
      <c r="F56" s="8">
        <f t="shared" si="0"/>
        <v>0.22008034247018868</v>
      </c>
      <c r="G56" s="8">
        <f>'Data 2day'!E55*4.87/LN(67.8*'Data 2day'!$H$2-5.42)</f>
        <v>7.7795060291565816</v>
      </c>
      <c r="H56" s="8">
        <f>0.6108*EXP(17.27*'Data 2day'!C56/('Data 2day'!C56+237.3))</f>
        <v>5.1729513859624818</v>
      </c>
      <c r="I56" s="8">
        <f>0.6108*EXP(17.27*'Data 2day'!D56/('Data 2day'!D56+237.3))</f>
        <v>2.7255876066054592</v>
      </c>
      <c r="J56" s="8">
        <f t="shared" si="1"/>
        <v>3.9492694962839705</v>
      </c>
      <c r="K56" s="8">
        <f>(I56*'Data 2day'!F56+H56*'Data 2day'!G56)/200</f>
        <v>2.7637156560850595</v>
      </c>
      <c r="L56" s="8">
        <f>24*60/PI()*0.0082*B56*(D56*SIN('Data 2day'!$E$2)*SIN(C56)+COS('Data 2day'!$E$2)*COS(C56)*SIN(D56))</f>
        <v>-1.0004009734460171</v>
      </c>
      <c r="M56" s="8">
        <f>(0.75+2/100000*'Data 2day'!$E$3)*L56</f>
        <v>-0.76070490020835135</v>
      </c>
      <c r="N56" s="8">
        <f>(0.25+0.5*(1-'Data 2day'!H56/8))*L56</f>
        <v>-0.31262530420188034</v>
      </c>
      <c r="O56" s="8">
        <f t="shared" si="2"/>
        <v>-0.24072148423544787</v>
      </c>
      <c r="P56" s="8">
        <f>4.903*(10^(-9))*(0.34-0.14*SQRT(K56))*(1.35*(N56/M56)-0.35)*(('Data 2day'!C56+273.16)^4+('Data 2day'!D56+273.16)^4)/2</f>
        <v>0.88775522181264177</v>
      </c>
      <c r="Q56" s="8">
        <f t="shared" si="3"/>
        <v>-1.1284767060480896</v>
      </c>
    </row>
    <row r="57" spans="1:17" s="39" customFormat="1" ht="38.1" customHeight="1" x14ac:dyDescent="0.3">
      <c r="A57" s="38">
        <v>43669</v>
      </c>
      <c r="B57" s="8">
        <f>1+0.033*COS(2*'Data 2day'!A56*PI()/365)</f>
        <v>0.96903354607255143</v>
      </c>
      <c r="C57" s="8">
        <f>0.409*SIN(((2*PI()*'Data 2day'!A56)/365)-1.39)</f>
        <v>0.3521232435498246</v>
      </c>
      <c r="D57" s="8">
        <f>ACOS(-TAN('Data 2day'!$E$2*PI()/180)*TAN(C57))</f>
        <v>1.6875485405206323</v>
      </c>
      <c r="E57" s="23">
        <f>('Data 2day'!C57+'Data 2day'!D57)/2</f>
        <v>27.8</v>
      </c>
      <c r="F57" s="8">
        <f t="shared" si="0"/>
        <v>0.21785877242715077</v>
      </c>
      <c r="G57" s="8">
        <f>'Data 2day'!E56*4.87/LN(67.8*'Data 2day'!$H$2-5.42)</f>
        <v>2.7783950104130644</v>
      </c>
      <c r="H57" s="8">
        <f>0.6108*EXP(17.27*'Data 2day'!C57/('Data 2day'!C57+237.3))</f>
        <v>4.9461187754219553</v>
      </c>
      <c r="I57" s="8">
        <f>0.6108*EXP(17.27*'Data 2day'!D57/('Data 2day'!D57+237.3))</f>
        <v>2.7924897662121242</v>
      </c>
      <c r="J57" s="8">
        <f t="shared" si="1"/>
        <v>3.8693042708170395</v>
      </c>
      <c r="K57" s="8">
        <f>(I57*'Data 2day'!F57+H57*'Data 2day'!G57)/200</f>
        <v>2.7563711982529133</v>
      </c>
      <c r="L57" s="8">
        <f>24*60/PI()*0.0082*B57*(D57*SIN('Data 2day'!$E$2)*SIN(C57)+COS('Data 2day'!$E$2)*COS(C57)*SIN(D57))</f>
        <v>-0.97817082174503689</v>
      </c>
      <c r="M57" s="8">
        <f>(0.75+2/100000*'Data 2day'!$E$3)*L57</f>
        <v>-0.74380109285492602</v>
      </c>
      <c r="N57" s="8">
        <f>(0.25+0.5*(1-'Data 2day'!H57/8))*L57</f>
        <v>-0.30567838179532403</v>
      </c>
      <c r="O57" s="8">
        <f t="shared" si="2"/>
        <v>-0.2353723539823995</v>
      </c>
      <c r="P57" s="8">
        <f>4.903*(10^(-9))*(0.34-0.14*SQRT(K57))*(1.35*(N57/M57)-0.35)*(('Data 2day'!C57+273.16)^4+('Data 2day'!D57+273.16)^4)/2</f>
        <v>0.88758987971412484</v>
      </c>
      <c r="Q57" s="8">
        <f t="shared" si="3"/>
        <v>-1.1229622336965244</v>
      </c>
    </row>
    <row r="58" spans="1:17" s="39" customFormat="1" ht="38.1" customHeight="1" x14ac:dyDescent="0.3">
      <c r="A58" s="38">
        <v>43670</v>
      </c>
      <c r="B58" s="8">
        <f>1+0.033*COS(2*'Data 2day'!A57*PI()/365)</f>
        <v>0.96923445596524105</v>
      </c>
      <c r="C58" s="8">
        <f>0.409*SIN(((2*PI()*'Data 2day'!A57)/365)-1.39)</f>
        <v>0.34848960978158766</v>
      </c>
      <c r="D58" s="8">
        <f>ACOS(-TAN('Data 2day'!$E$2*PI()/180)*TAN(C58))</f>
        <v>1.6862339448646984</v>
      </c>
      <c r="E58" s="23">
        <f>('Data 2day'!C58+'Data 2day'!D58)/2</f>
        <v>24.15</v>
      </c>
      <c r="F58" s="8">
        <f t="shared" si="0"/>
        <v>0.18050503360802694</v>
      </c>
      <c r="G58" s="8">
        <f>'Data 2day'!E57*4.87/LN(67.8*'Data 2day'!$H$2-5.42)</f>
        <v>3.0562345114543712</v>
      </c>
      <c r="H58" s="8">
        <f>0.6108*EXP(17.27*'Data 2day'!C58/('Data 2day'!C58+237.3))</f>
        <v>3.6285738459938641</v>
      </c>
      <c r="I58" s="8">
        <f>0.6108*EXP(17.27*'Data 2day'!D58/('Data 2day'!D58+237.3))</f>
        <v>2.4870053972720654</v>
      </c>
      <c r="J58" s="8">
        <f t="shared" si="1"/>
        <v>3.0577896216329647</v>
      </c>
      <c r="K58" s="8">
        <f>(I58*'Data 2day'!F58+H58*'Data 2day'!G58)/200</f>
        <v>2.6558534525508311</v>
      </c>
      <c r="L58" s="8">
        <f>24*60/PI()*0.0082*B58*(D58*SIN('Data 2day'!$E$2)*SIN(C58)+COS('Data 2day'!$E$2)*COS(C58)*SIN(D58))</f>
        <v>-0.95530177997553789</v>
      </c>
      <c r="M58" s="8">
        <f>(0.75+2/100000*'Data 2day'!$E$3)*L58</f>
        <v>-0.72641147349339896</v>
      </c>
      <c r="N58" s="8">
        <f>(0.25+0.5*(1-'Data 2day'!H58/8))*L58</f>
        <v>-0.23882544499388447</v>
      </c>
      <c r="O58" s="8">
        <f t="shared" si="2"/>
        <v>-0.18389559264529104</v>
      </c>
      <c r="P58" s="8">
        <f>4.903*(10^(-9))*(0.34-0.14*SQRT(K58))*(1.35*(N58/M58)-0.35)*(('Data 2day'!C58+273.16)^4+('Data 2day'!D58+273.16)^4)/2</f>
        <v>0.40236619086741626</v>
      </c>
      <c r="Q58" s="8">
        <f t="shared" si="3"/>
        <v>-0.5862617835127073</v>
      </c>
    </row>
    <row r="59" spans="1:17" s="39" customFormat="1" ht="38.1" customHeight="1" x14ac:dyDescent="0.3">
      <c r="A59" s="38">
        <v>43671</v>
      </c>
      <c r="B59" s="8">
        <f>1+0.033*COS(2*'Data 2day'!A58*PI()/365)</f>
        <v>0.96944448235260294</v>
      </c>
      <c r="C59" s="8">
        <f>0.409*SIN(((2*PI()*'Data 2day'!A58)/365)-1.39)</f>
        <v>0.34475271102095079</v>
      </c>
      <c r="D59" s="8">
        <f>ACOS(-TAN('Data 2day'!$E$2*PI()/180)*TAN(C59))</f>
        <v>1.684885812650333</v>
      </c>
      <c r="E59" s="23">
        <f>('Data 2day'!C59+'Data 2day'!D59)/2</f>
        <v>22.4</v>
      </c>
      <c r="F59" s="8">
        <f t="shared" si="0"/>
        <v>0.16460774689933025</v>
      </c>
      <c r="G59" s="8">
        <f>'Data 2day'!E58*4.87/LN(67.8*'Data 2day'!$H$2-5.42)</f>
        <v>7.5016665281152743</v>
      </c>
      <c r="H59" s="8">
        <f>0.6108*EXP(17.27*'Data 2day'!C59/('Data 2day'!C59+237.3))</f>
        <v>3.0563126530167612</v>
      </c>
      <c r="I59" s="8">
        <f>0.6108*EXP(17.27*'Data 2day'!D59/('Data 2day'!D59+237.3))</f>
        <v>2.3968104104453793</v>
      </c>
      <c r="J59" s="8">
        <f t="shared" si="1"/>
        <v>2.7265615317310701</v>
      </c>
      <c r="K59" s="8">
        <f>(I59*'Data 2day'!F59+H59*'Data 2day'!G59)/200</f>
        <v>2.3899319646859771</v>
      </c>
      <c r="L59" s="8">
        <f>24*60/PI()*0.0082*B59*(D59*SIN('Data 2day'!$E$2)*SIN(C59)+COS('Data 2day'!$E$2)*COS(C59)*SIN(D59))</f>
        <v>-0.93180182678779988</v>
      </c>
      <c r="M59" s="8">
        <f>(0.75+2/100000*'Data 2day'!$E$3)*L59</f>
        <v>-0.70854210908944304</v>
      </c>
      <c r="N59" s="8">
        <f>(0.25+0.5*(1-'Data 2day'!H59/8))*L59</f>
        <v>-0.23295045669694997</v>
      </c>
      <c r="O59" s="8">
        <f t="shared" si="2"/>
        <v>-0.17937185165665148</v>
      </c>
      <c r="P59" s="8">
        <f>4.903*(10^(-9))*(0.34-0.14*SQRT(K59))*(1.35*(N59/M59)-0.35)*(('Data 2day'!C59+273.16)^4+('Data 2day'!D59+273.16)^4)/2</f>
        <v>0.43399402223867811</v>
      </c>
      <c r="Q59" s="8">
        <f t="shared" si="3"/>
        <v>-0.61336587389532959</v>
      </c>
    </row>
    <row r="60" spans="1:17" s="39" customFormat="1" ht="38.1" customHeight="1" x14ac:dyDescent="0.3">
      <c r="A60" s="38">
        <v>43672</v>
      </c>
      <c r="B60" s="8">
        <f>1+0.033*COS(2*'Data 2day'!A59*PI()/365)</f>
        <v>0.9696635629992858</v>
      </c>
      <c r="C60" s="8">
        <f>0.409*SIN(((2*PI()*'Data 2day'!A59)/365)-1.39)</f>
        <v>0.34091365459166534</v>
      </c>
      <c r="D60" s="8">
        <f>ACOS(-TAN('Data 2day'!$E$2*PI()/180)*TAN(C60))</f>
        <v>1.6835048040301197</v>
      </c>
      <c r="E60" s="23">
        <f>('Data 2day'!C60+'Data 2day'!D60)/2</f>
        <v>24.8</v>
      </c>
      <c r="F60" s="8">
        <f t="shared" si="0"/>
        <v>0.18673033901982353</v>
      </c>
      <c r="G60" s="8">
        <f>'Data 2day'!E59*4.87/LN(67.8*'Data 2day'!$H$2-5.42)</f>
        <v>9.1687035343631145</v>
      </c>
      <c r="H60" s="8">
        <f>0.6108*EXP(17.27*'Data 2day'!C60/('Data 2day'!C60+237.3))</f>
        <v>3.9140092986798436</v>
      </c>
      <c r="I60" s="8">
        <f>0.6108*EXP(17.27*'Data 2day'!D60/('Data 2day'!D60+237.3))</f>
        <v>2.4870053972720654</v>
      </c>
      <c r="J60" s="8">
        <f t="shared" si="1"/>
        <v>3.2005073479759547</v>
      </c>
      <c r="K60" s="8">
        <f>(I60*'Data 2day'!F60+H60*'Data 2day'!G60)/200</f>
        <v>2.3798509282132656</v>
      </c>
      <c r="L60" s="8">
        <f>24*60/PI()*0.0082*B60*(D60*SIN('Data 2day'!$E$2)*SIN(C60)+COS('Data 2day'!$E$2)*COS(C60)*SIN(D60))</f>
        <v>-0.90767916795778969</v>
      </c>
      <c r="M60" s="8">
        <f>(0.75+2/100000*'Data 2day'!$E$3)*L60</f>
        <v>-0.6901992393151033</v>
      </c>
      <c r="N60" s="8">
        <f>(0.25+0.5*(1-'Data 2day'!H60/8))*L60</f>
        <v>-0.22691979198944742</v>
      </c>
      <c r="O60" s="8">
        <f t="shared" si="2"/>
        <v>-0.17472823983187452</v>
      </c>
      <c r="P60" s="8">
        <f>4.903*(10^(-9))*(0.34-0.14*SQRT(K60))*(1.35*(N60/M60)-0.35)*(('Data 2day'!C60+273.16)^4+('Data 2day'!D60+273.16)^4)/2</f>
        <v>0.45023613446758759</v>
      </c>
      <c r="Q60" s="8">
        <f t="shared" si="3"/>
        <v>-0.62496437429946217</v>
      </c>
    </row>
    <row r="61" spans="1:17" s="39" customFormat="1" ht="38.1" customHeight="1" x14ac:dyDescent="0.3">
      <c r="A61" s="38">
        <v>43673</v>
      </c>
      <c r="B61" s="8">
        <f>1+0.033*COS(2*'Data 2day'!A60*PI()/365)</f>
        <v>0.96989163298696601</v>
      </c>
      <c r="C61" s="8">
        <f>0.409*SIN(((2*PI()*'Data 2day'!A60)/365)-1.39)</f>
        <v>0.3369735780890053</v>
      </c>
      <c r="D61" s="8">
        <f>ACOS(-TAN('Data 2day'!$E$2*PI()/180)*TAN(C61))</f>
        <v>1.682091585073882</v>
      </c>
      <c r="E61" s="23">
        <f>('Data 2day'!C61+'Data 2day'!D61)/2</f>
        <v>26</v>
      </c>
      <c r="F61" s="8">
        <f t="shared" si="0"/>
        <v>0.19869895242110683</v>
      </c>
      <c r="G61" s="8">
        <f>'Data 2day'!E60*4.87/LN(67.8*'Data 2day'!$H$2-5.42)</f>
        <v>7.7795060291565816</v>
      </c>
      <c r="H61" s="8">
        <f>0.6108*EXP(17.27*'Data 2day'!C61/('Data 2day'!C61+237.3))</f>
        <v>4.4416910990407947</v>
      </c>
      <c r="I61" s="8">
        <f>0.6108*EXP(17.27*'Data 2day'!D61/('Data 2day'!D61+237.3))</f>
        <v>2.5177224920902961</v>
      </c>
      <c r="J61" s="8">
        <f t="shared" si="1"/>
        <v>3.4797067955655452</v>
      </c>
      <c r="K61" s="8">
        <f>(I61*'Data 2day'!F61+H61*'Data 2day'!G61)/200</f>
        <v>2.4965513627671418</v>
      </c>
      <c r="L61" s="8">
        <f>24*60/PI()*0.0082*B61*(D61*SIN('Data 2day'!$E$2)*SIN(C61)+COS('Data 2day'!$E$2)*COS(C61)*SIN(D61))</f>
        <v>-0.88294223496729929</v>
      </c>
      <c r="M61" s="8">
        <f>(0.75+2/100000*'Data 2day'!$E$3)*L61</f>
        <v>-0.67138927546913429</v>
      </c>
      <c r="N61" s="8">
        <f>(0.25+0.5*(1-'Data 2day'!H61/8))*L61</f>
        <v>-0.275919448427281</v>
      </c>
      <c r="O61" s="8">
        <f t="shared" si="2"/>
        <v>-0.21245797528900637</v>
      </c>
      <c r="P61" s="8">
        <f>4.903*(10^(-9))*(0.34-0.14*SQRT(K61))*(1.35*(N61/M61)-0.35)*(('Data 2day'!C61+273.16)^4+('Data 2day'!D61+273.16)^4)/2</f>
        <v>0.95693485821375524</v>
      </c>
      <c r="Q61" s="8">
        <f t="shared" si="3"/>
        <v>-1.1693928335027617</v>
      </c>
    </row>
    <row r="62" spans="1:17" s="39" customFormat="1" ht="38.1" customHeight="1" x14ac:dyDescent="0.3">
      <c r="A62" s="38">
        <v>43674</v>
      </c>
      <c r="B62" s="8">
        <f>1+0.033*COS(2*'Data 2day'!A61*PI()/365)</f>
        <v>0.97012862473358386</v>
      </c>
      <c r="C62" s="8">
        <f>0.409*SIN(((2*PI()*'Data 2day'!A61)/365)-1.39)</f>
        <v>0.33293364904267192</v>
      </c>
      <c r="D62" s="8">
        <f>ACOS(-TAN('Data 2day'!$E$2*PI()/180)*TAN(C62))</f>
        <v>1.6806468268706864</v>
      </c>
      <c r="E62" s="23">
        <f>('Data 2day'!C62+'Data 2day'!D62)/2</f>
        <v>24.15</v>
      </c>
      <c r="F62" s="8">
        <f t="shared" si="0"/>
        <v>0.18050503360802694</v>
      </c>
      <c r="G62" s="8">
        <f>'Data 2day'!E61*4.87/LN(67.8*'Data 2day'!$H$2-5.42)</f>
        <v>7.7795060291565816</v>
      </c>
      <c r="H62" s="8">
        <f>0.6108*EXP(17.27*'Data 2day'!C62/('Data 2day'!C62+237.3))</f>
        <v>3.6285738459938641</v>
      </c>
      <c r="I62" s="8">
        <f>0.6108*EXP(17.27*'Data 2day'!D62/('Data 2day'!D62+237.3))</f>
        <v>2.4870053972720654</v>
      </c>
      <c r="J62" s="8">
        <f t="shared" si="1"/>
        <v>3.0577896216329647</v>
      </c>
      <c r="K62" s="8">
        <f>(I62*'Data 2day'!F62+H62*'Data 2day'!G62)/200</f>
        <v>2.6558534525508311</v>
      </c>
      <c r="L62" s="8">
        <f>24*60/PI()*0.0082*B62*(D62*SIN('Data 2day'!$E$2)*SIN(C62)+COS('Data 2day'!$E$2)*COS(C62)*SIN(D62))</f>
        <v>-0.85759968352077354</v>
      </c>
      <c r="M62" s="8">
        <f>(0.75+2/100000*'Data 2day'!$E$3)*L62</f>
        <v>-0.65211879934919614</v>
      </c>
      <c r="N62" s="8">
        <f>(0.25+0.5*(1-'Data 2day'!H62/8))*L62</f>
        <v>-0.21439992088019338</v>
      </c>
      <c r="O62" s="8">
        <f t="shared" si="2"/>
        <v>-0.16508793907774891</v>
      </c>
      <c r="P62" s="8">
        <f>4.903*(10^(-9))*(0.34-0.14*SQRT(K62))*(1.35*(N62/M62)-0.35)*(('Data 2day'!C62+273.16)^4+('Data 2day'!D62+273.16)^4)/2</f>
        <v>0.40236619086741626</v>
      </c>
      <c r="Q62" s="8">
        <f t="shared" si="3"/>
        <v>-0.5674541299451652</v>
      </c>
    </row>
    <row r="63" spans="1:17" s="39" customFormat="1" ht="38.1" customHeight="1" x14ac:dyDescent="0.3">
      <c r="A63" s="38">
        <v>43675</v>
      </c>
      <c r="B63" s="8">
        <f>1+0.033*COS(2*'Data 2day'!A62*PI()/365)</f>
        <v>0.97037446801337024</v>
      </c>
      <c r="C63" s="8">
        <f>0.409*SIN(((2*PI()*'Data 2day'!A62)/365)-1.39)</f>
        <v>0.32879506457083052</v>
      </c>
      <c r="D63" s="8">
        <f>ACOS(-TAN('Data 2day'!$E$2*PI()/180)*TAN(C63))</f>
        <v>1.679171204651934</v>
      </c>
      <c r="E63" s="23">
        <f>('Data 2day'!C63+'Data 2day'!D63)/2</f>
        <v>22.4</v>
      </c>
      <c r="F63" s="8">
        <f t="shared" si="0"/>
        <v>0.16460774689933025</v>
      </c>
      <c r="G63" s="8">
        <f>'Data 2day'!E62*4.87/LN(67.8*'Data 2day'!$H$2-5.42)</f>
        <v>7.5016665281152743</v>
      </c>
      <c r="H63" s="8">
        <f>0.6108*EXP(17.27*'Data 2day'!C63/('Data 2day'!C63+237.3))</f>
        <v>3.0563126530167612</v>
      </c>
      <c r="I63" s="8">
        <f>0.6108*EXP(17.27*'Data 2day'!D63/('Data 2day'!D63+237.3))</f>
        <v>2.3968104104453793</v>
      </c>
      <c r="J63" s="8">
        <f t="shared" si="1"/>
        <v>2.7265615317310701</v>
      </c>
      <c r="K63" s="8">
        <f>(I63*'Data 2day'!F63+H63*'Data 2day'!G63)/200</f>
        <v>2.3899319646859771</v>
      </c>
      <c r="L63" s="8">
        <f>24*60/PI()*0.0082*B63*(D63*SIN('Data 2day'!$E$2)*SIN(C63)+COS('Data 2day'!$E$2)*COS(C63)*SIN(D63))</f>
        <v>-0.83166039199232367</v>
      </c>
      <c r="M63" s="8">
        <f>(0.75+2/100000*'Data 2day'!$E$3)*L63</f>
        <v>-0.6323945620709629</v>
      </c>
      <c r="N63" s="8">
        <f>(0.25+0.5*(1-'Data 2day'!H63/8))*L63</f>
        <v>-0.20791509799808092</v>
      </c>
      <c r="O63" s="8">
        <f t="shared" si="2"/>
        <v>-0.16009462545852232</v>
      </c>
      <c r="P63" s="8">
        <f>4.903*(10^(-9))*(0.34-0.14*SQRT(K63))*(1.35*(N63/M63)-0.35)*(('Data 2day'!C63+273.16)^4+('Data 2day'!D63+273.16)^4)/2</f>
        <v>0.43399402223867839</v>
      </c>
      <c r="Q63" s="8">
        <f t="shared" si="3"/>
        <v>-0.59408864769720071</v>
      </c>
    </row>
    <row r="64" spans="1:17" s="39" customFormat="1" ht="38.1" customHeight="1" x14ac:dyDescent="0.3">
      <c r="A64" s="38">
        <v>43676</v>
      </c>
      <c r="B64" s="8">
        <f>1+0.033*COS(2*'Data 2day'!A63*PI()/365)</f>
        <v>0.97062908997765562</v>
      </c>
      <c r="C64" s="8">
        <f>0.409*SIN(((2*PI()*'Data 2day'!A63)/365)-1.39)</f>
        <v>0.32455905102537808</v>
      </c>
      <c r="D64" s="8">
        <f>ACOS(-TAN('Data 2day'!$E$2*PI()/180)*TAN(C64))</f>
        <v>1.6776653969375388</v>
      </c>
      <c r="E64" s="23">
        <f>('Data 2day'!C64+'Data 2day'!D64)/2</f>
        <v>24.05</v>
      </c>
      <c r="F64" s="8">
        <f t="shared" si="0"/>
        <v>0.17956300617095522</v>
      </c>
      <c r="G64" s="8">
        <f>'Data 2day'!E63*4.87/LN(67.8*'Data 2day'!$H$2-5.42)</f>
        <v>9.1687035343631145</v>
      </c>
      <c r="H64" s="8">
        <f>0.6108*EXP(17.27*'Data 2day'!C64/('Data 2day'!C64+237.3))</f>
        <v>3.6285738459938641</v>
      </c>
      <c r="I64" s="8">
        <f>0.6108*EXP(17.27*'Data 2day'!D64/('Data 2day'!D64+237.3))</f>
        <v>2.4566163260716172</v>
      </c>
      <c r="J64" s="8">
        <f t="shared" si="1"/>
        <v>3.0425950860327404</v>
      </c>
      <c r="K64" s="8">
        <f>(I64*'Data 2day'!F64+H64*'Data 2day'!G64)/200</f>
        <v>2.6185926405116691</v>
      </c>
      <c r="L64" s="8">
        <f>24*60/PI()*0.0082*B64*(D64*SIN('Data 2day'!$E$2)*SIN(C64)+COS('Data 2day'!$E$2)*COS(C64)*SIN(D64))</f>
        <v>-0.80513345979601181</v>
      </c>
      <c r="M64" s="8">
        <f>(0.75+2/100000*'Data 2day'!$E$3)*L64</f>
        <v>-0.61222348282888739</v>
      </c>
      <c r="N64" s="8">
        <f>(0.25+0.5*(1-'Data 2day'!H64/8))*L64</f>
        <v>-0.20128336494900295</v>
      </c>
      <c r="O64" s="8">
        <f t="shared" si="2"/>
        <v>-0.15498819101073227</v>
      </c>
      <c r="P64" s="8">
        <f>4.903*(10^(-9))*(0.34-0.14*SQRT(K64))*(1.35*(N64/M64)-0.35)*(('Data 2day'!C64+273.16)^4+('Data 2day'!D64+273.16)^4)/2</f>
        <v>0.40761333976538655</v>
      </c>
      <c r="Q64" s="8">
        <f t="shared" si="3"/>
        <v>-0.56260153077611885</v>
      </c>
    </row>
    <row r="65" spans="1:17" s="39" customFormat="1" ht="38.1" customHeight="1" x14ac:dyDescent="0.3">
      <c r="A65" s="38">
        <v>43677</v>
      </c>
      <c r="B65" s="8">
        <f>1+0.033*COS(2*'Data 2day'!A64*PI()/365)</f>
        <v>0.97089241517645686</v>
      </c>
      <c r="C65" s="8">
        <f>0.409*SIN(((2*PI()*'Data 2day'!A64)/365)-1.39)</f>
        <v>0.32022686362854907</v>
      </c>
      <c r="D65" s="8">
        <f>ACOS(-TAN('Data 2day'!$E$2*PI()/180)*TAN(C65))</f>
        <v>1.6761300847070351</v>
      </c>
      <c r="E65" s="23">
        <f>('Data 2day'!C65+'Data 2day'!D65)/2</f>
        <v>23.700000000000003</v>
      </c>
      <c r="F65" s="8">
        <f t="shared" si="0"/>
        <v>0.17629848389579808</v>
      </c>
      <c r="G65" s="8">
        <f>'Data 2day'!E64*4.87/LN(67.8*'Data 2day'!$H$2-5.42)</f>
        <v>7.2238270270739688</v>
      </c>
      <c r="H65" s="8">
        <f>0.6108*EXP(17.27*'Data 2day'!C65/('Data 2day'!C65+237.3))</f>
        <v>3.5237195928099276</v>
      </c>
      <c r="I65" s="8">
        <f>0.6108*EXP(17.27*'Data 2day'!D65/('Data 2day'!D65+237.3))</f>
        <v>2.4265523121060211</v>
      </c>
      <c r="J65" s="8">
        <f t="shared" si="1"/>
        <v>2.9751359524579746</v>
      </c>
      <c r="K65" s="8">
        <f>(I65*'Data 2day'!F65+H65*'Data 2day'!G65)/200</f>
        <v>2.4494455332095373</v>
      </c>
      <c r="L65" s="8">
        <f>24*60/PI()*0.0082*B65*(D65*SIN('Data 2day'!$E$2)*SIN(C65)+COS('Data 2day'!$E$2)*COS(C65)*SIN(D65))</f>
        <v>-0.77802820567216135</v>
      </c>
      <c r="M65" s="8">
        <f>(0.75+2/100000*'Data 2day'!$E$3)*L65</f>
        <v>-0.5916126475931115</v>
      </c>
      <c r="N65" s="8">
        <f>(0.25+0.5*(1-'Data 2day'!H65/8))*L65</f>
        <v>-0.19450705141804034</v>
      </c>
      <c r="O65" s="8">
        <f t="shared" si="2"/>
        <v>-0.14977042959189107</v>
      </c>
      <c r="P65" s="8">
        <f>4.903*(10^(-9))*(0.34-0.14*SQRT(K65))*(1.35*(N65/M65)-0.35)*(('Data 2day'!C65+273.16)^4+('Data 2day'!D65+273.16)^4)/2</f>
        <v>0.43227119122604302</v>
      </c>
      <c r="Q65" s="8">
        <f t="shared" si="3"/>
        <v>-0.58204162081793409</v>
      </c>
    </row>
    <row r="66" spans="1:17" s="39" customFormat="1" ht="38.1" customHeight="1" x14ac:dyDescent="0.3">
      <c r="A66" s="38">
        <v>43678</v>
      </c>
      <c r="B66" s="8">
        <f>1+0.033*COS(2*'Data 2day'!A65*PI()/365)</f>
        <v>0.9711643655808343</v>
      </c>
      <c r="C66" s="8">
        <f>0.409*SIN(((2*PI()*'Data 2day'!A65)/365)-1.39)</f>
        <v>0.31579978610096499</v>
      </c>
      <c r="D66" s="8">
        <f>ACOS(-TAN('Data 2day'!$E$2*PI()/180)*TAN(C66))</f>
        <v>1.6745659505973065</v>
      </c>
      <c r="E66" s="23">
        <f>('Data 2day'!C66+'Data 2day'!D66)/2</f>
        <v>25.85</v>
      </c>
      <c r="F66" s="8">
        <f t="shared" si="0"/>
        <v>0.19716845660963872</v>
      </c>
      <c r="G66" s="8">
        <f>'Data 2day'!E65*4.87/LN(67.8*'Data 2day'!$H$2-5.42)</f>
        <v>8.0573455301978871</v>
      </c>
      <c r="H66" s="8">
        <f>0.6108*EXP(17.27*'Data 2day'!C66/('Data 2day'!C66+237.3))</f>
        <v>4.2674631045407558</v>
      </c>
      <c r="I66" s="8">
        <f>0.6108*EXP(17.27*'Data 2day'!D66/('Data 2day'!D66+237.3))</f>
        <v>2.5801527260359443</v>
      </c>
      <c r="J66" s="8">
        <f t="shared" si="1"/>
        <v>3.42380791528835</v>
      </c>
      <c r="K66" s="8">
        <f>(I66*'Data 2day'!F66+H66*'Data 2day'!G66)/200</f>
        <v>2.5646214036855746</v>
      </c>
      <c r="L66" s="8">
        <f>24*60/PI()*0.0082*B66*(D66*SIN('Data 2day'!$E$2)*SIN(C66)+COS('Data 2day'!$E$2)*COS(C66)*SIN(D66))</f>
        <v>-0.75035416588212622</v>
      </c>
      <c r="M66" s="8">
        <f>(0.75+2/100000*'Data 2day'!$E$3)*L66</f>
        <v>-0.57056930773676873</v>
      </c>
      <c r="N66" s="8">
        <f>(0.25+0.5*(1-'Data 2day'!H66/8))*L66</f>
        <v>-0.28138281220579731</v>
      </c>
      <c r="O66" s="8">
        <f t="shared" si="2"/>
        <v>-0.21666476539846394</v>
      </c>
      <c r="P66" s="8">
        <f>4.903*(10^(-9))*(0.34-0.14*SQRT(K66))*(1.35*(N66/M66)-0.35)*(('Data 2day'!C66+273.16)^4+('Data 2day'!D66+273.16)^4)/2</f>
        <v>1.4348275820221503</v>
      </c>
      <c r="Q66" s="8">
        <f t="shared" si="3"/>
        <v>-1.6514923474206142</v>
      </c>
    </row>
    <row r="67" spans="1:17" s="39" customFormat="1" ht="38.1" customHeight="1" x14ac:dyDescent="0.3">
      <c r="A67" s="38">
        <v>43679</v>
      </c>
      <c r="B67" s="8">
        <f>1+0.033*COS(2*'Data 2day'!A66*PI()/365)</f>
        <v>0.9714448606060142</v>
      </c>
      <c r="C67" s="8">
        <f>0.409*SIN(((2*PI()*'Data 2day'!A66)/365)-1.39)</f>
        <v>0.31127913028124182</v>
      </c>
      <c r="D67" s="8">
        <f>ACOS(-TAN('Data 2day'!$E$2*PI()/180)*TAN(C67))</f>
        <v>1.6729736781284703</v>
      </c>
      <c r="E67" s="23">
        <f>('Data 2day'!C67+'Data 2day'!D67)/2</f>
        <v>26</v>
      </c>
      <c r="F67" s="8">
        <f t="shared" si="0"/>
        <v>0.19869895242110683</v>
      </c>
      <c r="G67" s="8">
        <f>'Data 2day'!E66*4.87/LN(67.8*'Data 2day'!$H$2-5.42)</f>
        <v>8.6130245322804999</v>
      </c>
      <c r="H67" s="8">
        <f>0.6108*EXP(17.27*'Data 2day'!C67/('Data 2day'!C67+237.3))</f>
        <v>4.4416910990407947</v>
      </c>
      <c r="I67" s="8">
        <f>0.6108*EXP(17.27*'Data 2day'!D67/('Data 2day'!D67+237.3))</f>
        <v>2.5177224920902961</v>
      </c>
      <c r="J67" s="8">
        <f t="shared" si="1"/>
        <v>3.4797067955655452</v>
      </c>
      <c r="K67" s="8">
        <f>(I67*'Data 2day'!F67+H67*'Data 2day'!G67)/200</f>
        <v>2.4965513627671418</v>
      </c>
      <c r="L67" s="8">
        <f>24*60/PI()*0.0082*B67*(D67*SIN('Data 2day'!$E$2)*SIN(C67)+COS('Data 2day'!$E$2)*COS(C67)*SIN(D67))</f>
        <v>-0.72212109230370003</v>
      </c>
      <c r="M67" s="8">
        <f>(0.75+2/100000*'Data 2day'!$E$3)*L67</f>
        <v>-0.54910087858773349</v>
      </c>
      <c r="N67" s="8">
        <f>(0.25+0.5*(1-'Data 2day'!H67/8))*L67</f>
        <v>-0.22566284134490627</v>
      </c>
      <c r="O67" s="8">
        <f t="shared" si="2"/>
        <v>-0.17376038783557785</v>
      </c>
      <c r="P67" s="8">
        <f>4.903*(10^(-9))*(0.34-0.14*SQRT(K67))*(1.35*(N67/M67)-0.35)*(('Data 2day'!C67+273.16)^4+('Data 2day'!D67+273.16)^4)/2</f>
        <v>0.95693485821375524</v>
      </c>
      <c r="Q67" s="8">
        <f t="shared" si="3"/>
        <v>-1.1306952460493331</v>
      </c>
    </row>
    <row r="68" spans="1:17" s="39" customFormat="1" ht="38.1" customHeight="1" x14ac:dyDescent="0.3">
      <c r="A68" s="38">
        <v>43680</v>
      </c>
      <c r="B68" s="8">
        <f>1+0.033*COS(2*'Data 2day'!A67*PI()/365)</f>
        <v>0.97173381713526685</v>
      </c>
      <c r="C68" s="8">
        <f>0.409*SIN(((2*PI()*'Data 2day'!A67)/365)-1.39)</f>
        <v>0.30666623573726226</v>
      </c>
      <c r="D68" s="8">
        <f>ACOS(-TAN('Data 2day'!$E$2*PI()/180)*TAN(C68))</f>
        <v>1.6713539509592927</v>
      </c>
      <c r="E68" s="23">
        <f>('Data 2day'!C68+'Data 2day'!D68)/2</f>
        <v>22.950000000000003</v>
      </c>
      <c r="F68" s="8">
        <f t="shared" si="0"/>
        <v>0.16947132392254768</v>
      </c>
      <c r="G68" s="8">
        <f>'Data 2day'!E67*4.87/LN(67.8*'Data 2day'!$H$2-5.42)</f>
        <v>7.7795060291565816</v>
      </c>
      <c r="H68" s="8">
        <f>0.6108*EXP(17.27*'Data 2day'!C68/('Data 2day'!C68+237.3))</f>
        <v>3.1302352193130303</v>
      </c>
      <c r="I68" s="8">
        <f>0.6108*EXP(17.27*'Data 2day'!D68/('Data 2day'!D68+237.3))</f>
        <v>2.5023227554890153</v>
      </c>
      <c r="J68" s="8">
        <f t="shared" si="1"/>
        <v>2.8162789874010228</v>
      </c>
      <c r="K68" s="8">
        <f>(I68*'Data 2day'!F68+H68*'Data 2day'!G68)/200</f>
        <v>2.4679836074594177</v>
      </c>
      <c r="L68" s="8">
        <f>24*60/PI()*0.0082*B68*(D68*SIN('Data 2day'!$E$2)*SIN(C68)+COS('Data 2day'!$E$2)*COS(C68)*SIN(D68))</f>
        <v>-0.6933389504190578</v>
      </c>
      <c r="M68" s="8">
        <f>(0.75+2/100000*'Data 2day'!$E$3)*L68</f>
        <v>-0.52721493789865148</v>
      </c>
      <c r="N68" s="8">
        <f>(0.25+0.5*(1-'Data 2day'!H68/8))*L68</f>
        <v>-0.17333473760476445</v>
      </c>
      <c r="O68" s="8">
        <f t="shared" si="2"/>
        <v>-0.13346774795566863</v>
      </c>
      <c r="P68" s="8">
        <f>4.903*(10^(-9))*(0.34-0.14*SQRT(K68))*(1.35*(N68/M68)-0.35)*(('Data 2day'!C68+273.16)^4+('Data 2day'!D68+273.16)^4)/2</f>
        <v>0.42481145012415933</v>
      </c>
      <c r="Q68" s="8">
        <f t="shared" si="3"/>
        <v>-0.55827919807982795</v>
      </c>
    </row>
    <row r="69" spans="1:17" s="39" customFormat="1" ht="38.1" customHeight="1" x14ac:dyDescent="0.3">
      <c r="A69" s="38">
        <v>43681</v>
      </c>
      <c r="B69" s="8">
        <f>1+0.033*COS(2*'Data 2day'!A68*PI()/365)</f>
        <v>0.97203114954453662</v>
      </c>
      <c r="C69" s="8">
        <f>0.409*SIN(((2*PI()*'Data 2day'!A68)/365)-1.39)</f>
        <v>0.30196246936923454</v>
      </c>
      <c r="D69" s="8">
        <f>ACOS(-TAN('Data 2day'!$E$2*PI()/180)*TAN(C69))</f>
        <v>1.6697074521733644</v>
      </c>
      <c r="E69" s="23">
        <f>('Data 2day'!C69+'Data 2day'!D69)/2</f>
        <v>23.65</v>
      </c>
      <c r="F69" s="8">
        <f t="shared" ref="F69:F132" si="4">(4098*0.6108*EXP((17.27*E69)/(E69+237.3)))/((E69+237.3)^2)</f>
        <v>0.17583623578191379</v>
      </c>
      <c r="G69" s="8">
        <f>'Data 2day'!E68*4.87/LN(67.8*'Data 2day'!$H$2-5.42)</f>
        <v>10.002222037487034</v>
      </c>
      <c r="H69" s="8">
        <f>0.6108*EXP(17.27*'Data 2day'!C69/('Data 2day'!C69+237.3))</f>
        <v>3.3614398286025637</v>
      </c>
      <c r="I69" s="8">
        <f>0.6108*EXP(17.27*'Data 2day'!D69/('Data 2day'!D69+237.3))</f>
        <v>2.5332049812438213</v>
      </c>
      <c r="J69" s="8">
        <f t="shared" si="1"/>
        <v>2.9473224049231925</v>
      </c>
      <c r="K69" s="8">
        <f>(I69*'Data 2day'!F69+H69*'Data 2day'!G69)/200</f>
        <v>2.5524782035418201</v>
      </c>
      <c r="L69" s="8">
        <f>24*60/PI()*0.0082*B69*(D69*SIN('Data 2day'!$E$2)*SIN(C69)+COS('Data 2day'!$E$2)*COS(C69)*SIN(D69))</f>
        <v>-0.6640179171870213</v>
      </c>
      <c r="M69" s="8">
        <f>(0.75+2/100000*'Data 2day'!$E$3)*L69</f>
        <v>-0.50491922422901092</v>
      </c>
      <c r="N69" s="8">
        <f>(0.25+0.5*(1-'Data 2day'!H69/8))*L69</f>
        <v>-0.16600447929675533</v>
      </c>
      <c r="O69" s="8">
        <f t="shared" ref="O69:O132" si="5">(1-0.23)*N69</f>
        <v>-0.1278234490585016</v>
      </c>
      <c r="P69" s="8">
        <f>4.903*(10^(-9))*(0.34-0.14*SQRT(K69))*(1.35*(N69/M69)-0.35)*(('Data 2day'!C69+273.16)^4+('Data 2day'!D69+273.16)^4)/2</f>
        <v>0.4155671914874618</v>
      </c>
      <c r="Q69" s="8">
        <f t="shared" si="3"/>
        <v>-0.54339064054596342</v>
      </c>
    </row>
    <row r="70" spans="1:17" s="39" customFormat="1" ht="38.1" customHeight="1" x14ac:dyDescent="0.3">
      <c r="A70" s="38">
        <v>43682</v>
      </c>
      <c r="B70" s="8">
        <f>1+0.033*COS(2*'Data 2day'!A69*PI()/365)</f>
        <v>0.97233676972781347</v>
      </c>
      <c r="C70" s="8">
        <f>0.409*SIN(((2*PI()*'Data 2day'!A69)/365)-1.39)</f>
        <v>0.29716922500464871</v>
      </c>
      <c r="D70" s="8">
        <f>ACOS(-TAN('Data 2day'!$E$2*PI()/180)*TAN(C70))</f>
        <v>1.6680348635971023</v>
      </c>
      <c r="E70" s="23">
        <f>('Data 2day'!C70+'Data 2day'!D70)/2</f>
        <v>27.05</v>
      </c>
      <c r="F70" s="8">
        <f t="shared" si="4"/>
        <v>0.2096949636130041</v>
      </c>
      <c r="G70" s="8">
        <f>'Data 2day'!E69*4.87/LN(67.8*'Data 2day'!$H$2-5.42)</f>
        <v>8.6130245322804999</v>
      </c>
      <c r="H70" s="8">
        <f>0.6108*EXP(17.27*'Data 2day'!C70/('Data 2day'!C70+237.3))</f>
        <v>4.6483496796026218</v>
      </c>
      <c r="I70" s="8">
        <f>0.6108*EXP(17.27*'Data 2day'!D70/('Data 2day'!D70+237.3))</f>
        <v>2.7255876066054592</v>
      </c>
      <c r="J70" s="8">
        <f t="shared" si="1"/>
        <v>3.6869686431040405</v>
      </c>
      <c r="K70" s="8">
        <f>(I70*'Data 2day'!F70+H70*'Data 2day'!G70)/200</f>
        <v>2.7180747018552038</v>
      </c>
      <c r="L70" s="8">
        <f>24*60/PI()*0.0082*B70*(D70*SIN('Data 2day'!$E$2)*SIN(C70)+COS('Data 2day'!$E$2)*COS(C70)*SIN(D70))</f>
        <v>-0.63416837879119259</v>
      </c>
      <c r="M70" s="8">
        <f>(0.75+2/100000*'Data 2day'!$E$3)*L70</f>
        <v>-0.4822216352328228</v>
      </c>
      <c r="N70" s="8">
        <f>(0.25+0.5*(1-'Data 2day'!H70/8))*L70</f>
        <v>-0.23781314204669723</v>
      </c>
      <c r="O70" s="8">
        <f t="shared" si="5"/>
        <v>-0.18311611937595687</v>
      </c>
      <c r="P70" s="8">
        <f>4.903*(10^(-9))*(0.34-0.14*SQRT(K70))*(1.35*(N70/M70)-0.35)*(('Data 2day'!C70+273.16)^4+('Data 2day'!D70+273.16)^4)/2</f>
        <v>1.3750009632188094</v>
      </c>
      <c r="Q70" s="8">
        <f t="shared" si="3"/>
        <v>-1.5581170825947663</v>
      </c>
    </row>
    <row r="71" spans="1:17" s="39" customFormat="1" ht="38.1" customHeight="1" x14ac:dyDescent="0.3">
      <c r="A71" s="38">
        <v>43683</v>
      </c>
      <c r="B71" s="8">
        <f>1+0.033*COS(2*'Data 2day'!A70*PI()/365)</f>
        <v>0.97265058712324137</v>
      </c>
      <c r="C71" s="8">
        <f>0.409*SIN(((2*PI()*'Data 2day'!A70)/365)-1.39)</f>
        <v>0.29228792298525702</v>
      </c>
      <c r="D71" s="8">
        <f>ACOS(-TAN('Data 2day'!$E$2*PI()/180)*TAN(C71))</f>
        <v>1.6663368651505028</v>
      </c>
      <c r="E71" s="23">
        <f>('Data 2day'!C71+'Data 2day'!D71)/2</f>
        <v>25.2</v>
      </c>
      <c r="F71" s="8">
        <f t="shared" si="4"/>
        <v>0.1906504674317423</v>
      </c>
      <c r="G71" s="8">
        <f>'Data 2day'!E70*4.87/LN(67.8*'Data 2day'!$H$2-5.42)</f>
        <v>4.445432016660904</v>
      </c>
      <c r="H71" s="8">
        <f>0.6108*EXP(17.27*'Data 2day'!C71/('Data 2day'!C71+237.3))</f>
        <v>3.8241720180540506</v>
      </c>
      <c r="I71" s="8">
        <f>0.6108*EXP(17.27*'Data 2day'!D71/('Data 2day'!D71+237.3))</f>
        <v>2.6763336594163714</v>
      </c>
      <c r="J71" s="8">
        <f t="shared" ref="J71:J134" si="6">(H71+I71)/2</f>
        <v>3.2502528387352108</v>
      </c>
      <c r="K71" s="8">
        <f>(I71*'Data 2day'!F71+H71*'Data 2day'!G71)/200</f>
        <v>2.6533277508716036</v>
      </c>
      <c r="L71" s="8">
        <f>24*60/PI()*0.0082*B71*(D71*SIN('Data 2day'!$E$2)*SIN(C71)+COS('Data 2day'!$E$2)*COS(C71)*SIN(D71))</f>
        <v>-0.60380092825550968</v>
      </c>
      <c r="M71" s="8">
        <f>(0.75+2/100000*'Data 2day'!$E$3)*L71</f>
        <v>-0.45913022584548951</v>
      </c>
      <c r="N71" s="8">
        <f>(0.25+0.5*(1-'Data 2day'!H71/8))*L71</f>
        <v>-0.15095023206387742</v>
      </c>
      <c r="O71" s="8">
        <f t="shared" si="5"/>
        <v>-0.11623167868918562</v>
      </c>
      <c r="P71" s="8">
        <f>4.903*(10^(-9))*(0.34-0.14*SQRT(K71))*(1.35*(N71/M71)-0.35)*(('Data 2day'!C71+273.16)^4+('Data 2day'!D71+273.16)^4)/2</f>
        <v>0.40844907658662544</v>
      </c>
      <c r="Q71" s="8">
        <f t="shared" ref="Q71:Q134" si="7">O71-P71</f>
        <v>-0.52468075527581104</v>
      </c>
    </row>
    <row r="72" spans="1:17" s="39" customFormat="1" ht="38.1" customHeight="1" x14ac:dyDescent="0.3">
      <c r="A72" s="38">
        <v>43684</v>
      </c>
      <c r="B72" s="8">
        <f>1+0.033*COS(2*'Data 2day'!A71*PI()/365)</f>
        <v>0.97297250873995333</v>
      </c>
      <c r="C72" s="8">
        <f>0.409*SIN(((2*PI()*'Data 2day'!A71)/365)-1.39)</f>
        <v>0.28732000974619459</v>
      </c>
      <c r="D72" s="8">
        <f>ACOS(-TAN('Data 2day'!$E$2*PI()/180)*TAN(C72))</f>
        <v>1.6646141342314165</v>
      </c>
      <c r="E72" s="23">
        <f>('Data 2day'!C72+'Data 2day'!D72)/2</f>
        <v>24.799999999999997</v>
      </c>
      <c r="F72" s="8">
        <f t="shared" si="4"/>
        <v>0.18673033901982344</v>
      </c>
      <c r="G72" s="8">
        <f>'Data 2day'!E71*4.87/LN(67.8*'Data 2day'!$H$2-5.42)</f>
        <v>5.0011110187435168</v>
      </c>
      <c r="H72" s="8">
        <f>0.6108*EXP(17.27*'Data 2day'!C72/('Data 2day'!C72+237.3))</f>
        <v>3.7579771108740125</v>
      </c>
      <c r="I72" s="8">
        <f>0.6108*EXP(17.27*'Data 2day'!D72/('Data 2day'!D72+237.3))</f>
        <v>2.5959699942202965</v>
      </c>
      <c r="J72" s="8">
        <f t="shared" si="6"/>
        <v>3.1769735525471545</v>
      </c>
      <c r="K72" s="8">
        <f>(I72*'Data 2day'!F72+H72*'Data 2day'!G72)/200</f>
        <v>2.7459929724443928</v>
      </c>
      <c r="L72" s="8">
        <f>24*60/PI()*0.0082*B72*(D72*SIN('Data 2day'!$E$2)*SIN(C72)+COS('Data 2day'!$E$2)*COS(C72)*SIN(D72))</f>
        <v>-0.57292636291863552</v>
      </c>
      <c r="M72" s="8">
        <f>(0.75+2/100000*'Data 2day'!$E$3)*L72</f>
        <v>-0.43565320636333044</v>
      </c>
      <c r="N72" s="8">
        <f>(0.25+0.5*(1-'Data 2day'!H72/8))*L72</f>
        <v>-0.14323159072965888</v>
      </c>
      <c r="O72" s="8">
        <f t="shared" si="5"/>
        <v>-0.11028832486183734</v>
      </c>
      <c r="P72" s="8">
        <f>4.903*(10^(-9))*(0.34-0.14*SQRT(K72))*(1.35*(N72/M72)-0.35)*(('Data 2day'!C72+273.16)^4+('Data 2day'!D72+273.16)^4)/2</f>
        <v>0.39195319757894193</v>
      </c>
      <c r="Q72" s="8">
        <f t="shared" si="7"/>
        <v>-0.50224152244077924</v>
      </c>
    </row>
    <row r="73" spans="1:17" s="39" customFormat="1" ht="38.1" customHeight="1" x14ac:dyDescent="0.3">
      <c r="A73" s="38">
        <v>43685</v>
      </c>
      <c r="B73" s="8">
        <f>1+0.033*COS(2*'Data 2day'!A72*PI()/365)</f>
        <v>0.97330243918562676</v>
      </c>
      <c r="C73" s="8">
        <f>0.409*SIN(((2*PI()*'Data 2day'!A72)/365)-1.39)</f>
        <v>0.28226695738737068</v>
      </c>
      <c r="D73" s="8">
        <f>ACOS(-TAN('Data 2day'!$E$2*PI()/180)*TAN(C73))</f>
        <v>1.6628673451339797</v>
      </c>
      <c r="E73" s="23">
        <f>('Data 2day'!C73+'Data 2day'!D73)/2</f>
        <v>24.45</v>
      </c>
      <c r="F73" s="8">
        <f t="shared" si="4"/>
        <v>0.1833561523286838</v>
      </c>
      <c r="G73" s="8">
        <f>'Data 2day'!E72*4.87/LN(67.8*'Data 2day'!$H$2-5.42)</f>
        <v>8.6130245322804999</v>
      </c>
      <c r="H73" s="8">
        <f>0.6108*EXP(17.27*'Data 2day'!C73/('Data 2day'!C73+237.3))</f>
        <v>3.6073883025255133</v>
      </c>
      <c r="I73" s="8">
        <f>0.6108*EXP(17.27*'Data 2day'!D73/('Data 2day'!D73+237.3))</f>
        <v>2.5959699942202965</v>
      </c>
      <c r="J73" s="8">
        <f t="shared" si="6"/>
        <v>3.1016791483729049</v>
      </c>
      <c r="K73" s="8">
        <f>(I73*'Data 2day'!F73+H73*'Data 2day'!G73)/200</f>
        <v>2.4815961457971771</v>
      </c>
      <c r="L73" s="8">
        <f>24*60/PI()*0.0082*B73*(D73*SIN('Data 2day'!$E$2)*SIN(C73)+COS('Data 2day'!$E$2)*COS(C73)*SIN(D73))</f>
        <v>-0.54155568175869184</v>
      </c>
      <c r="M73" s="8">
        <f>(0.75+2/100000*'Data 2day'!$E$3)*L73</f>
        <v>-0.41179894040930926</v>
      </c>
      <c r="N73" s="8">
        <f>(0.25+0.5*(1-'Data 2day'!H73/8))*L73</f>
        <v>-0.13538892043967296</v>
      </c>
      <c r="O73" s="8">
        <f t="shared" si="5"/>
        <v>-0.10424946873854818</v>
      </c>
      <c r="P73" s="8">
        <f>4.903*(10^(-9))*(0.34-0.14*SQRT(K73))*(1.35*(N73/M73)-0.35)*(('Data 2day'!C73+273.16)^4+('Data 2day'!D73+273.16)^4)/2</f>
        <v>0.43141790923613432</v>
      </c>
      <c r="Q73" s="8">
        <f t="shared" si="7"/>
        <v>-0.53566737797468256</v>
      </c>
    </row>
    <row r="74" spans="1:17" s="39" customFormat="1" ht="38.1" customHeight="1" x14ac:dyDescent="0.3">
      <c r="A74" s="38">
        <v>43686</v>
      </c>
      <c r="B74" s="8">
        <f>1+0.033*COS(2*'Data 2day'!A73*PI()/365)</f>
        <v>0.97364028069474995</v>
      </c>
      <c r="C74" s="8">
        <f>0.409*SIN(((2*PI()*'Data 2day'!A73)/365)-1.39)</f>
        <v>0.27713026323725298</v>
      </c>
      <c r="D74" s="8">
        <f>ACOS(-TAN('Data 2day'!$E$2*PI()/180)*TAN(C74))</f>
        <v>1.6610971685016924</v>
      </c>
      <c r="E74" s="23">
        <f>('Data 2day'!C74+'Data 2day'!D74)/2</f>
        <v>26.35</v>
      </c>
      <c r="F74" s="8">
        <f t="shared" si="4"/>
        <v>0.20230903762868169</v>
      </c>
      <c r="G74" s="8">
        <f>'Data 2day'!E73*4.87/LN(67.8*'Data 2day'!$H$2-5.42)</f>
        <v>9.1687035343631145</v>
      </c>
      <c r="H74" s="8">
        <f>0.6108*EXP(17.27*'Data 2day'!C74/('Data 2day'!C74+237.3))</f>
        <v>4.6747601804976453</v>
      </c>
      <c r="I74" s="8">
        <f>0.6108*EXP(17.27*'Data 2day'!D74/('Data 2day'!D74+237.3))</f>
        <v>2.4870053972720654</v>
      </c>
      <c r="J74" s="8">
        <f t="shared" si="6"/>
        <v>3.5808827888848551</v>
      </c>
      <c r="K74" s="8">
        <f>(I74*'Data 2day'!F74+H74*'Data 2day'!G74)/200</f>
        <v>2.4947187997152502</v>
      </c>
      <c r="L74" s="8">
        <f>24*60/PI()*0.0082*B74*(D74*SIN('Data 2day'!$E$2)*SIN(C74)+COS('Data 2day'!$E$2)*COS(C74)*SIN(D74))</f>
        <v>-0.50970008255983035</v>
      </c>
      <c r="M74" s="8">
        <f>(0.75+2/100000*'Data 2day'!$E$3)*L74</f>
        <v>-0.387575942778495</v>
      </c>
      <c r="N74" s="8">
        <f>(0.25+0.5*(1-'Data 2day'!H74/8))*L74</f>
        <v>-0.31856255159989399</v>
      </c>
      <c r="O74" s="8">
        <f t="shared" si="5"/>
        <v>-0.24529316473191839</v>
      </c>
      <c r="P74" s="8">
        <f>4.903*(10^(-9))*(0.34-0.14*SQRT(K74))*(1.35*(N74/M74)-0.35)*(('Data 2day'!C74+273.16)^4+('Data 2day'!D74+273.16)^4)/2</f>
        <v>3.5695967321333057</v>
      </c>
      <c r="Q74" s="8">
        <f t="shared" si="7"/>
        <v>-3.8148898968652243</v>
      </c>
    </row>
    <row r="75" spans="1:17" s="39" customFormat="1" ht="38.1" customHeight="1" x14ac:dyDescent="0.3">
      <c r="A75" s="38">
        <v>43687</v>
      </c>
      <c r="B75" s="8">
        <f>1+0.033*COS(2*'Data 2day'!A74*PI()/365)</f>
        <v>0.97398593315759263</v>
      </c>
      <c r="C75" s="8">
        <f>0.409*SIN(((2*PI()*'Data 2day'!A74)/365)-1.39)</f>
        <v>0.2719114494091775</v>
      </c>
      <c r="D75" s="8">
        <f>ACOS(-TAN('Data 2day'!$E$2*PI()/180)*TAN(C75))</f>
        <v>1.6593042708155055</v>
      </c>
      <c r="E75" s="23">
        <f>('Data 2day'!C75+'Data 2day'!D75)/2</f>
        <v>26.25</v>
      </c>
      <c r="F75" s="8">
        <f t="shared" si="4"/>
        <v>0.2012719980595416</v>
      </c>
      <c r="G75" s="8">
        <f>'Data 2day'!E74*4.87/LN(67.8*'Data 2day'!$H$2-5.42)</f>
        <v>8.0573455301978871</v>
      </c>
      <c r="H75" s="8">
        <f>0.6108*EXP(17.27*'Data 2day'!C75/('Data 2day'!C75+237.3))</f>
        <v>4.6220689030255047</v>
      </c>
      <c r="I75" s="8">
        <f>0.6108*EXP(17.27*'Data 2day'!D75/('Data 2day'!D75+237.3))</f>
        <v>2.4870053972720654</v>
      </c>
      <c r="J75" s="8">
        <f t="shared" si="6"/>
        <v>3.5545371501487848</v>
      </c>
      <c r="K75" s="8">
        <f>(I75*'Data 2day'!F75+H75*'Data 2day'!G75)/200</f>
        <v>2.465992719402049</v>
      </c>
      <c r="L75" s="8">
        <f>24*60/PI()*0.0082*B75*(D75*SIN('Data 2day'!$E$2)*SIN(C75)+COS('Data 2day'!$E$2)*COS(C75)*SIN(D75))</f>
        <v>-0.47737095891230241</v>
      </c>
      <c r="M75" s="8">
        <f>(0.75+2/100000*'Data 2day'!$E$3)*L75</f>
        <v>-0.36299287715691475</v>
      </c>
      <c r="N75" s="8">
        <f>(0.25+0.5*(1-'Data 2day'!H75/8))*L75</f>
        <v>-0.26852116438817009</v>
      </c>
      <c r="O75" s="8">
        <f t="shared" si="5"/>
        <v>-0.20676129657889097</v>
      </c>
      <c r="P75" s="8">
        <f>4.903*(10^(-9))*(0.34-0.14*SQRT(K75))*(1.35*(N75/M75)-0.35)*(('Data 2day'!C75+273.16)^4+('Data 2day'!D75+273.16)^4)/2</f>
        <v>3.076576831847631</v>
      </c>
      <c r="Q75" s="8">
        <f t="shared" si="7"/>
        <v>-3.283338128426522</v>
      </c>
    </row>
    <row r="76" spans="1:17" s="39" customFormat="1" ht="38.1" customHeight="1" x14ac:dyDescent="0.3">
      <c r="A76" s="38">
        <v>43688</v>
      </c>
      <c r="B76" s="8">
        <f>1+0.033*COS(2*'Data 2day'!A75*PI()/365)</f>
        <v>0.97433929414987031</v>
      </c>
      <c r="C76" s="8">
        <f>0.409*SIN(((2*PI()*'Data 2day'!A75)/365)-1.39)</f>
        <v>0.26661206235031204</v>
      </c>
      <c r="D76" s="8">
        <f>ACOS(-TAN('Data 2day'!$E$2*PI()/180)*TAN(C76))</f>
        <v>1.6574893139171447</v>
      </c>
      <c r="E76" s="23">
        <f>('Data 2day'!C76+'Data 2day'!D76)/2</f>
        <v>27.049999999999997</v>
      </c>
      <c r="F76" s="8">
        <f t="shared" si="4"/>
        <v>0.20969496361300408</v>
      </c>
      <c r="G76" s="8">
        <f>'Data 2day'!E75*4.87/LN(67.8*'Data 2day'!$H$2-5.42)</f>
        <v>6.6681480249913561</v>
      </c>
      <c r="H76" s="8">
        <f>0.6108*EXP(17.27*'Data 2day'!C76/('Data 2day'!C76+237.3))</f>
        <v>4.8359775257467401</v>
      </c>
      <c r="I76" s="8">
        <f>0.6108*EXP(17.27*'Data 2day'!D76/('Data 2day'!D76+237.3))</f>
        <v>2.6118719061836697</v>
      </c>
      <c r="J76" s="8">
        <f t="shared" si="6"/>
        <v>3.7239247159652047</v>
      </c>
      <c r="K76" s="8">
        <f>(I76*'Data 2day'!F76+H76*'Data 2day'!G76)/200</f>
        <v>2.7152134334463676</v>
      </c>
      <c r="L76" s="8">
        <f>24*60/PI()*0.0082*B76*(D76*SIN('Data 2day'!$E$2)*SIN(C76)+COS('Data 2day'!$E$2)*COS(C76)*SIN(D76))</f>
        <v>-0.4445798970378157</v>
      </c>
      <c r="M76" s="8">
        <f>(0.75+2/100000*'Data 2day'!$E$3)*L76</f>
        <v>-0.33805855370755505</v>
      </c>
      <c r="N76" s="8">
        <f>(0.25+0.5*(1-'Data 2day'!H76/8))*L76</f>
        <v>-0.13893121782431742</v>
      </c>
      <c r="O76" s="8">
        <f t="shared" si="5"/>
        <v>-0.10697703772472442</v>
      </c>
      <c r="P76" s="8">
        <f>4.903*(10^(-9))*(0.34-0.14*SQRT(K76))*(1.35*(N76/M76)-0.35)*(('Data 2day'!C76+273.16)^4+('Data 2day'!D76+273.16)^4)/2</f>
        <v>0.89322339534256456</v>
      </c>
      <c r="Q76" s="8">
        <f t="shared" si="7"/>
        <v>-1.0002004330672889</v>
      </c>
    </row>
    <row r="77" spans="1:17" s="39" customFormat="1" ht="38.1" customHeight="1" x14ac:dyDescent="0.3">
      <c r="A77" s="38">
        <v>43689</v>
      </c>
      <c r="B77" s="8">
        <f>1+0.033*COS(2*'Data 2day'!A76*PI()/365)</f>
        <v>0.97470025896309476</v>
      </c>
      <c r="C77" s="8">
        <f>0.409*SIN(((2*PI()*'Data 2day'!A76)/365)-1.39)</f>
        <v>0.26123367238341294</v>
      </c>
      <c r="D77" s="8">
        <f>ACOS(-TAN('Data 2day'!$E$2*PI()/180)*TAN(C77))</f>
        <v>1.6556529545677905</v>
      </c>
      <c r="E77" s="23">
        <f>('Data 2day'!C77+'Data 2day'!D77)/2</f>
        <v>26.65</v>
      </c>
      <c r="F77" s="8">
        <f t="shared" si="4"/>
        <v>0.2054471718360153</v>
      </c>
      <c r="G77" s="8">
        <f>'Data 2day'!E76*4.87/LN(67.8*'Data 2day'!$H$2-5.42)</f>
        <v>5.0011110187435168</v>
      </c>
      <c r="H77" s="8">
        <f>0.6108*EXP(17.27*'Data 2day'!C77/('Data 2day'!C77+237.3))</f>
        <v>4.6220689030255047</v>
      </c>
      <c r="I77" s="8">
        <f>0.6108*EXP(17.27*'Data 2day'!D77/('Data 2day'!D77+237.3))</f>
        <v>2.6118719061836697</v>
      </c>
      <c r="J77" s="8">
        <f t="shared" si="6"/>
        <v>3.6169704046045874</v>
      </c>
      <c r="K77" s="8">
        <f>(I77*'Data 2day'!F77+H77*'Data 2day'!G77)/200</f>
        <v>2.487928102953147</v>
      </c>
      <c r="L77" s="8">
        <f>24*60/PI()*0.0082*B77*(D77*SIN('Data 2day'!$E$2)*SIN(C77)+COS('Data 2day'!$E$2)*COS(C77)*SIN(D77))</f>
        <v>-0.41133867243224886</v>
      </c>
      <c r="M77" s="8">
        <f>(0.75+2/100000*'Data 2day'!$E$3)*L77</f>
        <v>-0.31278192651748205</v>
      </c>
      <c r="N77" s="8">
        <f>(0.25+0.5*(1-'Data 2day'!H77/8))*L77</f>
        <v>-0.15425200216209334</v>
      </c>
      <c r="O77" s="8">
        <f t="shared" si="5"/>
        <v>-0.11877404166481187</v>
      </c>
      <c r="P77" s="8">
        <f>4.903*(10^(-9))*(0.34-0.14*SQRT(K77))*(1.35*(N77/M77)-0.35)*(('Data 2day'!C77+273.16)^4+('Data 2day'!D77+273.16)^4)/2</f>
        <v>1.4930812677647456</v>
      </c>
      <c r="Q77" s="8">
        <f t="shared" si="7"/>
        <v>-1.6118553094295573</v>
      </c>
    </row>
    <row r="78" spans="1:17" s="39" customFormat="1" ht="38.1" customHeight="1" x14ac:dyDescent="0.3">
      <c r="A78" s="38">
        <v>43690</v>
      </c>
      <c r="B78" s="8">
        <f>1+0.033*COS(2*'Data 2day'!A77*PI()/365)</f>
        <v>0.97506872063560157</v>
      </c>
      <c r="C78" s="8">
        <f>0.409*SIN(((2*PI()*'Data 2day'!A77)/365)-1.39)</f>
        <v>0.25577787324150192</v>
      </c>
      <c r="D78" s="8">
        <f>ACOS(-TAN('Data 2day'!$E$2*PI()/180)*TAN(C78))</f>
        <v>1.6537958440420959</v>
      </c>
      <c r="E78" s="23">
        <f>('Data 2day'!C78+'Data 2day'!D78)/2</f>
        <v>23.95</v>
      </c>
      <c r="F78" s="8">
        <f t="shared" si="4"/>
        <v>0.17862512717511997</v>
      </c>
      <c r="G78" s="8">
        <f>'Data 2day'!E77*4.87/LN(67.8*'Data 2day'!$H$2-5.42)</f>
        <v>5.5567900208261287</v>
      </c>
      <c r="H78" s="8">
        <f>0.6108*EXP(17.27*'Data 2day'!C78/('Data 2day'!C78+237.3))</f>
        <v>3.3614398286025637</v>
      </c>
      <c r="I78" s="8">
        <f>0.6108*EXP(17.27*'Data 2day'!D78/('Data 2day'!D78+237.3))</f>
        <v>2.6278588442730206</v>
      </c>
      <c r="J78" s="8">
        <f t="shared" si="6"/>
        <v>2.9946493364377922</v>
      </c>
      <c r="K78" s="8">
        <f>(I78*'Data 2day'!F78+H78*'Data 2day'!G78)/200</f>
        <v>2.6261819791602572</v>
      </c>
      <c r="L78" s="8">
        <f>24*60/PI()*0.0082*B78*(D78*SIN('Data 2day'!$E$2)*SIN(C78)+COS('Data 2day'!$E$2)*COS(C78)*SIN(D78))</f>
        <v>-0.37765924631796327</v>
      </c>
      <c r="M78" s="8">
        <f>(0.75+2/100000*'Data 2day'!$E$3)*L78</f>
        <v>-0.28717209090017926</v>
      </c>
      <c r="N78" s="8">
        <f>(0.25+0.5*(1-'Data 2day'!H78/8))*L78</f>
        <v>-9.4414811579490818E-2</v>
      </c>
      <c r="O78" s="8">
        <f t="shared" si="5"/>
        <v>-7.2699404916207938E-2</v>
      </c>
      <c r="P78" s="8">
        <f>4.903*(10^(-9))*(0.34-0.14*SQRT(K78))*(1.35*(N78/M78)-0.35)*(('Data 2day'!C78+273.16)^4+('Data 2day'!D78+273.16)^4)/2</f>
        <v>0.4057127985704308</v>
      </c>
      <c r="Q78" s="8">
        <f t="shared" si="7"/>
        <v>-0.47841220348663871</v>
      </c>
    </row>
    <row r="79" spans="1:17" s="39" customFormat="1" ht="38.1" customHeight="1" x14ac:dyDescent="0.3">
      <c r="A79" s="38">
        <v>43691</v>
      </c>
      <c r="B79" s="8">
        <f>1+0.033*COS(2*'Data 2day'!A78*PI()/365)</f>
        <v>0.97544456998424511</v>
      </c>
      <c r="C79" s="8">
        <f>0.409*SIN(((2*PI()*'Data 2day'!A78)/365)-1.39)</f>
        <v>0.25024628159561113</v>
      </c>
      <c r="D79" s="8">
        <f>ACOS(-TAN('Data 2day'!$E$2*PI()/180)*TAN(C79))</f>
        <v>1.651918627757442</v>
      </c>
      <c r="E79" s="23">
        <f>('Data 2day'!C79+'Data 2day'!D79)/2</f>
        <v>24.7</v>
      </c>
      <c r="F79" s="8">
        <f t="shared" si="4"/>
        <v>0.18576099026505447</v>
      </c>
      <c r="G79" s="8">
        <f>'Data 2day'!E78*4.87/LN(67.8*'Data 2day'!$H$2-5.42)</f>
        <v>5.2789505197848232</v>
      </c>
      <c r="H79" s="8">
        <f>0.6108*EXP(17.27*'Data 2day'!C79/('Data 2day'!C79+237.3))</f>
        <v>3.868863716528768</v>
      </c>
      <c r="I79" s="8">
        <f>0.6108*EXP(17.27*'Data 2day'!D79/('Data 2day'!D79+237.3))</f>
        <v>2.4870053972720654</v>
      </c>
      <c r="J79" s="8">
        <f t="shared" si="6"/>
        <v>3.1779345569004169</v>
      </c>
      <c r="K79" s="8">
        <f>(I79*'Data 2day'!F79+H79*'Data 2day'!G79)/200</f>
        <v>2.5387487014972461</v>
      </c>
      <c r="L79" s="8">
        <f>24*60/PI()*0.0082*B79*(D79*SIN('Data 2day'!$E$2)*SIN(C79)+COS('Data 2day'!$E$2)*COS(C79)*SIN(D79))</f>
        <v>-0.34355376189841991</v>
      </c>
      <c r="M79" s="8">
        <f>(0.75+2/100000*'Data 2day'!$E$3)*L79</f>
        <v>-0.26123828054755849</v>
      </c>
      <c r="N79" s="8">
        <f>(0.25+0.5*(1-'Data 2day'!H79/8))*L79</f>
        <v>-8.5888440474604977E-2</v>
      </c>
      <c r="O79" s="8">
        <f t="shared" si="5"/>
        <v>-6.6134099165445839E-2</v>
      </c>
      <c r="P79" s="8">
        <f>4.903*(10^(-9))*(0.34-0.14*SQRT(K79))*(1.35*(N79/M79)-0.35)*(('Data 2day'!C79+273.16)^4+('Data 2day'!D79+273.16)^4)/2</f>
        <v>0.42389419559850444</v>
      </c>
      <c r="Q79" s="8">
        <f t="shared" si="7"/>
        <v>-0.49002829476395027</v>
      </c>
    </row>
    <row r="80" spans="1:17" s="39" customFormat="1" ht="38.1" customHeight="1" x14ac:dyDescent="0.3">
      <c r="A80" s="38">
        <v>43692</v>
      </c>
      <c r="B80" s="8">
        <f>1+0.033*COS(2*'Data 2day'!A79*PI()/365)</f>
        <v>0.97582769563675187</v>
      </c>
      <c r="C80" s="8">
        <f>0.409*SIN(((2*PI()*'Data 2day'!A79)/365)-1.39)</f>
        <v>0.24464053657572624</v>
      </c>
      <c r="D80" s="8">
        <f>ACOS(-TAN('Data 2day'!$E$2*PI()/180)*TAN(C80))</f>
        <v>1.6500219449382016</v>
      </c>
      <c r="E80" s="23">
        <f>('Data 2day'!C80+'Data 2day'!D80)/2</f>
        <v>27.049999999999997</v>
      </c>
      <c r="F80" s="8">
        <f t="shared" si="4"/>
        <v>0.20969496361300408</v>
      </c>
      <c r="G80" s="8">
        <f>'Data 2day'!E79*4.87/LN(67.8*'Data 2day'!$H$2-5.42)</f>
        <v>5.8346295218674369</v>
      </c>
      <c r="H80" s="8">
        <f>0.6108*EXP(17.27*'Data 2day'!C80/('Data 2day'!C80+237.3))</f>
        <v>4.8359775257467401</v>
      </c>
      <c r="I80" s="8">
        <f>0.6108*EXP(17.27*'Data 2day'!D80/('Data 2day'!D80+237.3))</f>
        <v>2.6118719061836697</v>
      </c>
      <c r="J80" s="8">
        <f t="shared" si="6"/>
        <v>3.7239247159652047</v>
      </c>
      <c r="K80" s="8">
        <f>(I80*'Data 2day'!F80+H80*'Data 2day'!G80)/200</f>
        <v>2.7152134334463676</v>
      </c>
      <c r="L80" s="8">
        <f>24*60/PI()*0.0082*B80*(D80*SIN('Data 2day'!$E$2)*SIN(C80)+COS('Data 2day'!$E$2)*COS(C80)*SIN(D80))</f>
        <v>-0.30903454040803896</v>
      </c>
      <c r="M80" s="8">
        <f>(0.75+2/100000*'Data 2day'!$E$3)*L80</f>
        <v>-0.23498986452627282</v>
      </c>
      <c r="N80" s="8">
        <f>(0.25+0.5*(1-'Data 2day'!H80/8))*L80</f>
        <v>-9.6573293877512179E-2</v>
      </c>
      <c r="O80" s="8">
        <f t="shared" si="5"/>
        <v>-7.4361436285684382E-2</v>
      </c>
      <c r="P80" s="8">
        <f>4.903*(10^(-9))*(0.34-0.14*SQRT(K80))*(1.35*(N80/M80)-0.35)*(('Data 2day'!C80+273.16)^4+('Data 2day'!D80+273.16)^4)/2</f>
        <v>0.89322339534256456</v>
      </c>
      <c r="Q80" s="8">
        <f t="shared" si="7"/>
        <v>-0.96758483162824893</v>
      </c>
    </row>
    <row r="81" spans="1:17" s="39" customFormat="1" ht="38.1" customHeight="1" x14ac:dyDescent="0.3">
      <c r="A81" s="38">
        <v>43693</v>
      </c>
      <c r="B81" s="8">
        <f>1+0.033*COS(2*'Data 2day'!A80*PI()/365)</f>
        <v>0.9762179840647226</v>
      </c>
      <c r="C81" s="8">
        <f>0.409*SIN(((2*PI()*'Data 2day'!A80)/365)-1.39)</f>
        <v>0.23896229928507901</v>
      </c>
      <c r="D81" s="8">
        <f>ACOS(-TAN('Data 2day'!$E$2*PI()/180)*TAN(C81))</f>
        <v>1.6481064283147087</v>
      </c>
      <c r="E81" s="23">
        <f>('Data 2day'!C81+'Data 2day'!D81)/2</f>
        <v>26.65</v>
      </c>
      <c r="F81" s="8">
        <f t="shared" si="4"/>
        <v>0.2054471718360153</v>
      </c>
      <c r="G81" s="8">
        <f>'Data 2day'!E80*4.87/LN(67.8*'Data 2day'!$H$2-5.42)</f>
        <v>5.0011110187435168</v>
      </c>
      <c r="H81" s="8">
        <f>0.6108*EXP(17.27*'Data 2day'!C81/('Data 2day'!C81+237.3))</f>
        <v>4.6220689030255047</v>
      </c>
      <c r="I81" s="8">
        <f>0.6108*EXP(17.27*'Data 2day'!D81/('Data 2day'!D81+237.3))</f>
        <v>2.6118719061836697</v>
      </c>
      <c r="J81" s="8">
        <f t="shared" si="6"/>
        <v>3.6169704046045874</v>
      </c>
      <c r="K81" s="8">
        <f>(I81*'Data 2day'!F81+H81*'Data 2day'!G81)/200</f>
        <v>2.487928102953147</v>
      </c>
      <c r="L81" s="8">
        <f>24*60/PI()*0.0082*B81*(D81*SIN('Data 2day'!$E$2)*SIN(C81)+COS('Data 2day'!$E$2)*COS(C81)*SIN(D81))</f>
        <v>-0.27411407695081352</v>
      </c>
      <c r="M81" s="8">
        <f>(0.75+2/100000*'Data 2day'!$E$3)*L81</f>
        <v>-0.20843634411339859</v>
      </c>
      <c r="N81" s="8">
        <f>(0.25+0.5*(1-'Data 2day'!H81/8))*L81</f>
        <v>-0.10279277885655508</v>
      </c>
      <c r="O81" s="8">
        <f t="shared" si="5"/>
        <v>-7.9150439719547411E-2</v>
      </c>
      <c r="P81" s="8">
        <f>4.903*(10^(-9))*(0.34-0.14*SQRT(K81))*(1.35*(N81/M81)-0.35)*(('Data 2day'!C81+273.16)^4+('Data 2day'!D81+273.16)^4)/2</f>
        <v>1.4930812677647463</v>
      </c>
      <c r="Q81" s="8">
        <f t="shared" si="7"/>
        <v>-1.5722317074842938</v>
      </c>
    </row>
    <row r="82" spans="1:17" s="39" customFormat="1" ht="38.1" customHeight="1" x14ac:dyDescent="0.3">
      <c r="A82" s="38">
        <v>43694</v>
      </c>
      <c r="B82" s="8">
        <f>1+0.033*COS(2*'Data 2day'!A81*PI()/365)</f>
        <v>0.97661531961727277</v>
      </c>
      <c r="C82" s="8">
        <f>0.409*SIN(((2*PI()*'Data 2day'!A81)/365)-1.39)</f>
        <v>0.23321325230792456</v>
      </c>
      <c r="D82" s="8">
        <f>ACOS(-TAN('Data 2day'!$E$2*PI()/180)*TAN(C82))</f>
        <v>1.6461727038565237</v>
      </c>
      <c r="E82" s="23">
        <f>('Data 2day'!C82+'Data 2day'!D82)/2</f>
        <v>25.55</v>
      </c>
      <c r="F82" s="8">
        <f t="shared" si="4"/>
        <v>0.19413722151601151</v>
      </c>
      <c r="G82" s="8">
        <f>'Data 2day'!E81*4.87/LN(67.8*'Data 2day'!$H$2-5.42)</f>
        <v>5.5567900208261287</v>
      </c>
      <c r="H82" s="8">
        <f>0.6108*EXP(17.27*'Data 2day'!C82/('Data 2day'!C82+237.3))</f>
        <v>4.0288844232591545</v>
      </c>
      <c r="I82" s="8">
        <f>0.6108*EXP(17.27*'Data 2day'!D82/('Data 2day'!D82+237.3))</f>
        <v>2.6439311922105757</v>
      </c>
      <c r="J82" s="8">
        <f t="shared" si="6"/>
        <v>3.3364078077348651</v>
      </c>
      <c r="K82" s="8">
        <f>(I82*'Data 2day'!F82+H82*'Data 2day'!G82)/200</f>
        <v>2.7585786059095967</v>
      </c>
      <c r="L82" s="8">
        <f>24*60/PI()*0.0082*B82*(D82*SIN('Data 2day'!$E$2)*SIN(C82)+COS('Data 2day'!$E$2)*COS(C82)*SIN(D82))</f>
        <v>-0.23880503612153747</v>
      </c>
      <c r="M82" s="8">
        <f>(0.75+2/100000*'Data 2day'!$E$3)*L82</f>
        <v>-0.18158734946681709</v>
      </c>
      <c r="N82" s="8">
        <f>(0.25+0.5*(1-'Data 2day'!H82/8))*L82</f>
        <v>-5.9701259030384368E-2</v>
      </c>
      <c r="O82" s="8">
        <f t="shared" si="5"/>
        <v>-4.5969969453395966E-2</v>
      </c>
      <c r="P82" s="8">
        <f>4.903*(10^(-9))*(0.34-0.14*SQRT(K82))*(1.35*(N82/M82)-0.35)*(('Data 2day'!C82+273.16)^4+('Data 2day'!D82+273.16)^4)/2</f>
        <v>0.39404581137053218</v>
      </c>
      <c r="Q82" s="8">
        <f t="shared" si="7"/>
        <v>-0.44001578082392817</v>
      </c>
    </row>
    <row r="83" spans="1:17" s="39" customFormat="1" ht="38.1" customHeight="1" x14ac:dyDescent="0.3">
      <c r="A83" s="38">
        <v>43695</v>
      </c>
      <c r="B83" s="8">
        <f>1+0.033*COS(2*'Data 2day'!A82*PI()/365)</f>
        <v>0.97701958455530324</v>
      </c>
      <c r="C83" s="8">
        <f>0.409*SIN(((2*PI()*'Data 2day'!A82)/365)-1.39)</f>
        <v>0.22739509921095732</v>
      </c>
      <c r="D83" s="8">
        <f>ACOS(-TAN('Data 2day'!$E$2*PI()/180)*TAN(C83))</f>
        <v>1.6442213905395171</v>
      </c>
      <c r="E83" s="23">
        <f>('Data 2day'!C83+'Data 2day'!D83)/2</f>
        <v>26.45</v>
      </c>
      <c r="F83" s="8">
        <f t="shared" si="4"/>
        <v>0.20335056951978114</v>
      </c>
      <c r="G83" s="8">
        <f>'Data 2day'!E82*4.87/LN(67.8*'Data 2day'!$H$2-5.42)</f>
        <v>4.1675925156195976</v>
      </c>
      <c r="H83" s="8">
        <f>0.6108*EXP(17.27*'Data 2day'!C83/('Data 2day'!C83+237.3))</f>
        <v>4.5439995866454055</v>
      </c>
      <c r="I83" s="8">
        <f>0.6108*EXP(17.27*'Data 2day'!D83/('Data 2day'!D83+237.3))</f>
        <v>2.5959699942202965</v>
      </c>
      <c r="J83" s="8">
        <f t="shared" si="6"/>
        <v>3.569984790432851</v>
      </c>
      <c r="K83" s="8">
        <f>(I83*'Data 2day'!F83+H83*'Data 2day'!G83)/200</f>
        <v>2.6336263640922768</v>
      </c>
      <c r="L83" s="8">
        <f>24*60/PI()*0.0082*B83*(D83*SIN('Data 2day'!$E$2)*SIN(C83)+COS('Data 2day'!$E$2)*COS(C83)*SIN(D83))</f>
        <v>-0.20312024740414777</v>
      </c>
      <c r="M83" s="8">
        <f>(0.75+2/100000*'Data 2day'!$E$3)*L83</f>
        <v>-0.15445263612611396</v>
      </c>
      <c r="N83" s="8">
        <f>(0.25+0.5*(1-'Data 2day'!H83/8))*L83</f>
        <v>-6.3475077313796174E-2</v>
      </c>
      <c r="O83" s="8">
        <f t="shared" si="5"/>
        <v>-4.8875809531623057E-2</v>
      </c>
      <c r="P83" s="8">
        <f>4.903*(10^(-9))*(0.34-0.14*SQRT(K83))*(1.35*(N83/M83)-0.35)*(('Data 2day'!C83+273.16)^4+('Data 2day'!D83+273.16)^4)/2</f>
        <v>0.91411594506867433</v>
      </c>
      <c r="Q83" s="8">
        <f t="shared" si="7"/>
        <v>-0.9629917546002974</v>
      </c>
    </row>
    <row r="84" spans="1:17" s="39" customFormat="1" ht="38.1" customHeight="1" x14ac:dyDescent="0.3">
      <c r="A84" s="38">
        <v>43696</v>
      </c>
      <c r="B84" s="8">
        <f>1+0.033*COS(2*'Data 2day'!A83*PI()/365)</f>
        <v>0.97743065908638782</v>
      </c>
      <c r="C84" s="8">
        <f>0.409*SIN(((2*PI()*'Data 2day'!A83)/365)-1.39)</f>
        <v>0.22150956403850508</v>
      </c>
      <c r="D84" s="8">
        <f>ACOS(-TAN('Data 2day'!$E$2*PI()/180)*TAN(C84))</f>
        <v>1.6422531001462064</v>
      </c>
      <c r="E84" s="23">
        <f>('Data 2day'!C84+'Data 2day'!D84)/2</f>
        <v>27.6</v>
      </c>
      <c r="F84" s="8">
        <f t="shared" si="4"/>
        <v>0.2156560781610482</v>
      </c>
      <c r="G84" s="8">
        <f>'Data 2day'!E83*4.87/LN(67.8*'Data 2day'!$H$2-5.42)</f>
        <v>5.2789505197848232</v>
      </c>
      <c r="H84" s="8">
        <f>0.6108*EXP(17.27*'Data 2day'!C84/('Data 2day'!C84+237.3))</f>
        <v>4.7547753962618131</v>
      </c>
      <c r="I84" s="8">
        <f>0.6108*EXP(17.27*'Data 2day'!D84/('Data 2day'!D84+237.3))</f>
        <v>2.8436029029276386</v>
      </c>
      <c r="J84" s="8">
        <f t="shared" si="6"/>
        <v>3.7991891495947261</v>
      </c>
      <c r="K84" s="8">
        <f>(I84*'Data 2day'!F84+H84*'Data 2day'!G84)/200</f>
        <v>2.8154137593100028</v>
      </c>
      <c r="L84" s="8">
        <f>24*60/PI()*0.0082*B84*(D84*SIN('Data 2day'!$E$2)*SIN(C84)+COS('Data 2day'!$E$2)*COS(C84)*SIN(D84))</f>
        <v>-0.16707270034215307</v>
      </c>
      <c r="M84" s="8">
        <f>(0.75+2/100000*'Data 2day'!$E$3)*L84</f>
        <v>-0.1270420813401732</v>
      </c>
      <c r="N84" s="8">
        <f>(0.25+0.5*(1-'Data 2day'!H84/8))*L84</f>
        <v>-4.1768175085538269E-2</v>
      </c>
      <c r="O84" s="8">
        <f t="shared" si="5"/>
        <v>-3.2161494815864465E-2</v>
      </c>
      <c r="P84" s="8">
        <f>4.903*(10^(-9))*(0.34-0.14*SQRT(K84))*(1.35*(N84/M84)-0.35)*(('Data 2day'!C84+273.16)^4+('Data 2day'!D84+273.16)^4)/2</f>
        <v>0.39616759502668103</v>
      </c>
      <c r="Q84" s="8">
        <f t="shared" si="7"/>
        <v>-0.42832908984254547</v>
      </c>
    </row>
    <row r="85" spans="1:17" s="39" customFormat="1" ht="38.1" customHeight="1" x14ac:dyDescent="0.3">
      <c r="A85" s="38">
        <v>43697</v>
      </c>
      <c r="B85" s="8">
        <f>1+0.033*COS(2*'Data 2day'!A84*PI()/365)</f>
        <v>0.97784842140027151</v>
      </c>
      <c r="C85" s="8">
        <f>0.409*SIN(((2*PI()*'Data 2day'!A84)/365)-1.39)</f>
        <v>0.21555839080166095</v>
      </c>
      <c r="D85" s="8">
        <f>ACOS(-TAN('Data 2day'!$E$2*PI()/180)*TAN(C85))</f>
        <v>1.6402684370987226</v>
      </c>
      <c r="E85" s="23">
        <f>('Data 2day'!C85+'Data 2day'!D85)/2</f>
        <v>26.7</v>
      </c>
      <c r="F85" s="8">
        <f t="shared" si="4"/>
        <v>0.20597415419609683</v>
      </c>
      <c r="G85" s="8">
        <f>'Data 2day'!E84*4.87/LN(67.8*'Data 2day'!$H$2-5.42)</f>
        <v>3.8897530145782908</v>
      </c>
      <c r="H85" s="8">
        <f>0.6108*EXP(17.27*'Data 2day'!C85/('Data 2day'!C85+237.3))</f>
        <v>4.4670786642686746</v>
      </c>
      <c r="I85" s="8">
        <f>0.6108*EXP(17.27*'Data 2day'!D85/('Data 2day'!D85+237.3))</f>
        <v>2.7255876066054592</v>
      </c>
      <c r="J85" s="8">
        <f t="shared" si="6"/>
        <v>3.5963331354370669</v>
      </c>
      <c r="K85" s="8">
        <f>(I85*'Data 2day'!F85+H85*'Data 2day'!G85)/200</f>
        <v>2.6431476962081546</v>
      </c>
      <c r="L85" s="8">
        <f>24*60/PI()*0.0082*B85*(D85*SIN('Data 2day'!$E$2)*SIN(C85)+COS('Data 2day'!$E$2)*COS(C85)*SIN(D85))</f>
        <v>-0.13067553947683691</v>
      </c>
      <c r="M85" s="8">
        <f>(0.75+2/100000*'Data 2day'!$E$3)*L85</f>
        <v>-9.9365680218186786E-2</v>
      </c>
      <c r="N85" s="8">
        <f>(0.25+0.5*(1-'Data 2day'!H85/8))*L85</f>
        <v>-3.2668884869209228E-2</v>
      </c>
      <c r="O85" s="8">
        <f t="shared" si="5"/>
        <v>-2.5155041349291106E-2</v>
      </c>
      <c r="P85" s="8">
        <f>4.903*(10^(-9))*(0.34-0.14*SQRT(K85))*(1.35*(N85/M85)-0.35)*(('Data 2day'!C85+273.16)^4+('Data 2day'!D85+273.16)^4)/2</f>
        <v>0.41859362241139941</v>
      </c>
      <c r="Q85" s="8">
        <f t="shared" si="7"/>
        <v>-0.4437486637606905</v>
      </c>
    </row>
    <row r="86" spans="1:17" s="39" customFormat="1" ht="38.1" customHeight="1" x14ac:dyDescent="0.3">
      <c r="A86" s="38">
        <v>43698</v>
      </c>
      <c r="B86" s="8">
        <f>1+0.033*COS(2*'Data 2day'!A85*PI()/365)</f>
        <v>0.97827274770496442</v>
      </c>
      <c r="C86" s="8">
        <f>0.409*SIN(((2*PI()*'Data 2day'!A85)/365)-1.39)</f>
        <v>0.20954334296149085</v>
      </c>
      <c r="D86" s="8">
        <f>ACOS(-TAN('Data 2day'!$E$2*PI()/180)*TAN(C86))</f>
        <v>1.6382679983237121</v>
      </c>
      <c r="E86" s="23">
        <f>('Data 2day'!C86+'Data 2day'!D86)/2</f>
        <v>26.05</v>
      </c>
      <c r="F86" s="8">
        <f t="shared" si="4"/>
        <v>0.19921133453623632</v>
      </c>
      <c r="G86" s="8">
        <f>'Data 2day'!E85*4.87/LN(67.8*'Data 2day'!$H$2-5.42)</f>
        <v>4.7232715177022104</v>
      </c>
      <c r="H86" s="8">
        <f>0.6108*EXP(17.27*'Data 2day'!C86/('Data 2day'!C86+237.3))</f>
        <v>4.2674631045407558</v>
      </c>
      <c r="I86" s="8">
        <f>0.6108*EXP(17.27*'Data 2day'!D86/('Data 2day'!D86+237.3))</f>
        <v>2.6439311922105757</v>
      </c>
      <c r="J86" s="8">
        <f t="shared" si="6"/>
        <v>3.4556971483756658</v>
      </c>
      <c r="K86" s="8">
        <f>(I86*'Data 2day'!F86+H86*'Data 2day'!G86)/200</f>
        <v>2.7786328116574182</v>
      </c>
      <c r="L86" s="8">
        <f>24*60/PI()*0.0082*B86*(D86*SIN('Data 2day'!$E$2)*SIN(C86)+COS('Data 2day'!$E$2)*COS(C86)*SIN(D86))</f>
        <v>-9.3942059049448509E-2</v>
      </c>
      <c r="M86" s="8">
        <f>(0.75+2/100000*'Data 2day'!$E$3)*L86</f>
        <v>-7.1433541701200642E-2</v>
      </c>
      <c r="N86" s="8">
        <f>(0.25+0.5*(1-'Data 2day'!H86/8))*L86</f>
        <v>-2.3485514762362127E-2</v>
      </c>
      <c r="O86" s="8">
        <f t="shared" si="5"/>
        <v>-1.808384636701884E-2</v>
      </c>
      <c r="P86" s="8">
        <f>4.903*(10^(-9))*(0.34-0.14*SQRT(K86))*(1.35*(N86/M86)-0.35)*(('Data 2day'!C86+273.16)^4+('Data 2day'!D86+273.16)^4)/2</f>
        <v>0.39367578657666885</v>
      </c>
      <c r="Q86" s="8">
        <f t="shared" si="7"/>
        <v>-0.41175963294368767</v>
      </c>
    </row>
    <row r="87" spans="1:17" s="39" customFormat="1" ht="38.1" customHeight="1" x14ac:dyDescent="0.3">
      <c r="A87" s="38">
        <v>43699</v>
      </c>
      <c r="B87" s="8">
        <f>1+0.033*COS(2*'Data 2day'!A86*PI()/365)</f>
        <v>0.97870351226342489</v>
      </c>
      <c r="C87" s="8">
        <f>0.409*SIN(((2*PI()*'Data 2day'!A86)/365)-1.39)</f>
        <v>0.20346620290648557</v>
      </c>
      <c r="D87" s="8">
        <f>ACOS(-TAN('Data 2day'!$E$2*PI()/180)*TAN(C87))</f>
        <v>1.6362523731484278</v>
      </c>
      <c r="E87" s="23">
        <f>('Data 2day'!C87+'Data 2day'!D87)/2</f>
        <v>25.6</v>
      </c>
      <c r="F87" s="8">
        <f t="shared" si="4"/>
        <v>0.19463968475425517</v>
      </c>
      <c r="G87" s="8">
        <f>'Data 2day'!E86*4.87/LN(67.8*'Data 2day'!$H$2-5.42)</f>
        <v>4.445432016660904</v>
      </c>
      <c r="H87" s="8">
        <f>0.6108*EXP(17.27*'Data 2day'!C87/('Data 2day'!C87+237.3))</f>
        <v>4.0288844232591545</v>
      </c>
      <c r="I87" s="8">
        <f>0.6108*EXP(17.27*'Data 2day'!D87/('Data 2day'!D87+237.3))</f>
        <v>2.6600893350973012</v>
      </c>
      <c r="J87" s="8">
        <f t="shared" si="6"/>
        <v>3.3444868791782278</v>
      </c>
      <c r="K87" s="8">
        <f>(I87*'Data 2day'!F87+H87*'Data 2day'!G87)/200</f>
        <v>2.73873413981388</v>
      </c>
      <c r="L87" s="8">
        <f>24*60/PI()*0.0082*B87*(D87*SIN('Data 2day'!$E$2)*SIN(C87)+COS('Data 2day'!$E$2)*COS(C87)*SIN(D87))</f>
        <v>-5.6885697464449173E-2</v>
      </c>
      <c r="M87" s="8">
        <f>(0.75+2/100000*'Data 2day'!$E$3)*L87</f>
        <v>-4.3255884351967151E-2</v>
      </c>
      <c r="N87" s="8">
        <f>(0.25+0.5*(1-'Data 2day'!H87/8))*L87</f>
        <v>-1.4221424366112293E-2</v>
      </c>
      <c r="O87" s="8">
        <f t="shared" si="5"/>
        <v>-1.0950496761906466E-2</v>
      </c>
      <c r="P87" s="8">
        <f>4.903*(10^(-9))*(0.34-0.14*SQRT(K87))*(1.35*(N87/M87)-0.35)*(('Data 2day'!C87+273.16)^4+('Data 2day'!D87+273.16)^4)/2</f>
        <v>0.39737423331673472</v>
      </c>
      <c r="Q87" s="8">
        <f t="shared" si="7"/>
        <v>-0.40832473007864117</v>
      </c>
    </row>
    <row r="88" spans="1:17" s="39" customFormat="1" ht="38.1" customHeight="1" x14ac:dyDescent="0.3">
      <c r="A88" s="38">
        <v>43700</v>
      </c>
      <c r="B88" s="8">
        <f>1+0.033*COS(2*'Data 2day'!A87*PI()/365)</f>
        <v>0.97914058743081744</v>
      </c>
      <c r="C88" s="8">
        <f>0.409*SIN(((2*PI()*'Data 2day'!A87)/365)-1.39)</f>
        <v>0.19732877142439911</v>
      </c>
      <c r="D88" s="8">
        <f>ACOS(-TAN('Data 2day'!$E$2*PI()/180)*TAN(C88))</f>
        <v>1.6342221432272148</v>
      </c>
      <c r="E88" s="23">
        <f>('Data 2day'!C88+'Data 2day'!D88)/2</f>
        <v>27.049999999999997</v>
      </c>
      <c r="F88" s="8">
        <f t="shared" si="4"/>
        <v>0.20969496361300408</v>
      </c>
      <c r="G88" s="8">
        <f>'Data 2day'!E87*4.87/LN(67.8*'Data 2day'!$H$2-5.42)</f>
        <v>4.445432016660904</v>
      </c>
      <c r="H88" s="8">
        <f>0.6108*EXP(17.27*'Data 2day'!C88/('Data 2day'!C88+237.3))</f>
        <v>4.8359775257467401</v>
      </c>
      <c r="I88" s="8">
        <f>0.6108*EXP(17.27*'Data 2day'!D88/('Data 2day'!D88+237.3))</f>
        <v>2.6118719061836697</v>
      </c>
      <c r="J88" s="8">
        <f t="shared" si="6"/>
        <v>3.7239247159652047</v>
      </c>
      <c r="K88" s="8">
        <f>(I88*'Data 2day'!F88+H88*'Data 2day'!G88)/200</f>
        <v>2.7152134334463676</v>
      </c>
      <c r="L88" s="8">
        <f>24*60/PI()*0.0082*B88*(D88*SIN('Data 2day'!$E$2)*SIN(C88)+COS('Data 2day'!$E$2)*COS(C88)*SIN(D88))</f>
        <v>-1.9520031511445622E-2</v>
      </c>
      <c r="M88" s="8">
        <f>(0.75+2/100000*'Data 2day'!$E$3)*L88</f>
        <v>-1.484303196130325E-2</v>
      </c>
      <c r="N88" s="8">
        <f>(0.25+0.5*(1-'Data 2day'!H88/8))*L88</f>
        <v>-6.1000098473267574E-3</v>
      </c>
      <c r="O88" s="8">
        <f t="shared" si="5"/>
        <v>-4.6970075824416032E-3</v>
      </c>
      <c r="P88" s="8">
        <f>4.903*(10^(-9))*(0.34-0.14*SQRT(K88))*(1.35*(N88/M88)-0.35)*(('Data 2day'!C88+273.16)^4+('Data 2day'!D88+273.16)^4)/2</f>
        <v>0.89322339534256456</v>
      </c>
      <c r="Q88" s="8">
        <f t="shared" si="7"/>
        <v>-0.89792040292500619</v>
      </c>
    </row>
    <row r="89" spans="1:17" s="39" customFormat="1" ht="38.1" customHeight="1" x14ac:dyDescent="0.3">
      <c r="A89" s="38">
        <v>43701</v>
      </c>
      <c r="B89" s="8">
        <f>1+0.033*COS(2*'Data 2day'!A88*PI()/365)</f>
        <v>0.97958384369233742</v>
      </c>
      <c r="C89" s="8">
        <f>0.409*SIN(((2*PI()*'Data 2day'!A88)/365)-1.39)</f>
        <v>0.19113286716863562</v>
      </c>
      <c r="D89" s="8">
        <f>ACOS(-TAN('Data 2day'!$E$2*PI()/180)*TAN(C89))</f>
        <v>1.6321778824975466</v>
      </c>
      <c r="E89" s="23">
        <f>('Data 2day'!C89+'Data 2day'!D89)/2</f>
        <v>26.65</v>
      </c>
      <c r="F89" s="8">
        <f t="shared" si="4"/>
        <v>0.2054471718360153</v>
      </c>
      <c r="G89" s="8">
        <f>'Data 2day'!E88*4.87/LN(67.8*'Data 2day'!$H$2-5.42)</f>
        <v>5.0011110187435168</v>
      </c>
      <c r="H89" s="8">
        <f>0.6108*EXP(17.27*'Data 2day'!C89/('Data 2day'!C89+237.3))</f>
        <v>4.6220689030255047</v>
      </c>
      <c r="I89" s="8">
        <f>0.6108*EXP(17.27*'Data 2day'!D89/('Data 2day'!D89+237.3))</f>
        <v>2.6118719061836697</v>
      </c>
      <c r="J89" s="8">
        <f t="shared" si="6"/>
        <v>3.6169704046045874</v>
      </c>
      <c r="K89" s="8">
        <f>(I89*'Data 2day'!F89+H89*'Data 2day'!G89)/200</f>
        <v>2.487928102953147</v>
      </c>
      <c r="L89" s="8">
        <f>24*60/PI()*0.0082*B89*(D89*SIN('Data 2day'!$E$2)*SIN(C89)+COS('Data 2day'!$E$2)*COS(C89)*SIN(D89))</f>
        <v>1.8141229655693335E-2</v>
      </c>
      <c r="M89" s="8">
        <f>(0.75+2/100000*'Data 2day'!$E$3)*L89</f>
        <v>1.3794591030189211E-2</v>
      </c>
      <c r="N89" s="8">
        <f>(0.25+0.5*(1-'Data 2day'!H89/8))*L89</f>
        <v>6.8029611208850005E-3</v>
      </c>
      <c r="O89" s="8">
        <f t="shared" si="5"/>
        <v>5.2382800630814503E-3</v>
      </c>
      <c r="P89" s="8">
        <f>4.903*(10^(-9))*(0.34-0.14*SQRT(K89))*(1.35*(N89/M89)-0.35)*(('Data 2day'!C89+273.16)^4+('Data 2day'!D89+273.16)^4)/2</f>
        <v>1.4930812677647456</v>
      </c>
      <c r="Q89" s="8">
        <f t="shared" si="7"/>
        <v>-1.4878429877016641</v>
      </c>
    </row>
    <row r="90" spans="1:17" s="39" customFormat="1" ht="38.1" customHeight="1" x14ac:dyDescent="0.3">
      <c r="A90" s="38">
        <v>43702</v>
      </c>
      <c r="B90" s="8">
        <f>1+0.033*COS(2*'Data 2day'!A89*PI()/365)</f>
        <v>0.98003314970158795</v>
      </c>
      <c r="C90" s="8">
        <f>0.409*SIN(((2*PI()*'Data 2day'!A89)/365)-1.39)</f>
        <v>0.18488032611934527</v>
      </c>
      <c r="D90" s="8">
        <f>ACOS(-TAN('Data 2day'!$E$2*PI()/180)*TAN(C90))</f>
        <v>1.6301201571647355</v>
      </c>
      <c r="E90" s="23">
        <f>('Data 2day'!C90+'Data 2day'!D90)/2</f>
        <v>26.05</v>
      </c>
      <c r="F90" s="8">
        <f t="shared" si="4"/>
        <v>0.19921133453623632</v>
      </c>
      <c r="G90" s="8">
        <f>'Data 2day'!E89*4.87/LN(67.8*'Data 2day'!$H$2-5.42)</f>
        <v>5.5567900208261287</v>
      </c>
      <c r="H90" s="8">
        <f>0.6108*EXP(17.27*'Data 2day'!C90/('Data 2day'!C90+237.3))</f>
        <v>4.2674631045407558</v>
      </c>
      <c r="I90" s="8">
        <f>0.6108*EXP(17.27*'Data 2day'!D90/('Data 2day'!D90+237.3))</f>
        <v>2.6439311922105757</v>
      </c>
      <c r="J90" s="8">
        <f t="shared" si="6"/>
        <v>3.4556971483756658</v>
      </c>
      <c r="K90" s="8">
        <f>(I90*'Data 2day'!F90+H90*'Data 2day'!G90)/200</f>
        <v>2.7786328116574182</v>
      </c>
      <c r="L90" s="8">
        <f>24*60/PI()*0.0082*B90*(D90*SIN('Data 2day'!$E$2)*SIN(C90)+COS('Data 2day'!$E$2)*COS(C90)*SIN(D90))</f>
        <v>5.6084250783274711E-2</v>
      </c>
      <c r="M90" s="8">
        <f>(0.75+2/100000*'Data 2day'!$E$3)*L90</f>
        <v>4.2646464295602086E-2</v>
      </c>
      <c r="N90" s="8">
        <f>(0.25+0.5*(1-'Data 2day'!H90/8))*L90</f>
        <v>1.4021062695818678E-2</v>
      </c>
      <c r="O90" s="8">
        <f t="shared" si="5"/>
        <v>1.0796218275780383E-2</v>
      </c>
      <c r="P90" s="8">
        <f>4.903*(10^(-9))*(0.34-0.14*SQRT(K90))*(1.35*(N90/M90)-0.35)*(('Data 2day'!C90+273.16)^4+('Data 2day'!D90+273.16)^4)/2</f>
        <v>0.39367578657666885</v>
      </c>
      <c r="Q90" s="8">
        <f t="shared" si="7"/>
        <v>-0.38287956830088848</v>
      </c>
    </row>
    <row r="91" spans="1:17" s="39" customFormat="1" ht="38.1" customHeight="1" x14ac:dyDescent="0.3">
      <c r="A91" s="38">
        <v>43703</v>
      </c>
      <c r="B91" s="8">
        <f>1+0.033*COS(2*'Data 2day'!A90*PI()/365)</f>
        <v>0.98048837231950192</v>
      </c>
      <c r="C91" s="8">
        <f>0.409*SIN(((2*PI()*'Data 2day'!A90)/365)-1.39)</f>
        <v>0.17857300103938117</v>
      </c>
      <c r="D91" s="8">
        <f>ACOS(-TAN('Data 2day'!$E$2*PI()/180)*TAN(C91))</f>
        <v>1.628049525714403</v>
      </c>
      <c r="E91" s="23">
        <f>('Data 2day'!C91+'Data 2day'!D91)/2</f>
        <v>25.6</v>
      </c>
      <c r="F91" s="8">
        <f t="shared" si="4"/>
        <v>0.19463968475425517</v>
      </c>
      <c r="G91" s="8">
        <f>'Data 2day'!E90*4.87/LN(67.8*'Data 2day'!$H$2-5.42)</f>
        <v>4.445432016660904</v>
      </c>
      <c r="H91" s="8">
        <f>0.6108*EXP(17.27*'Data 2day'!C91/('Data 2day'!C91+237.3))</f>
        <v>4.0288844232591545</v>
      </c>
      <c r="I91" s="8">
        <f>0.6108*EXP(17.27*'Data 2day'!D91/('Data 2day'!D91+237.3))</f>
        <v>2.6600893350973012</v>
      </c>
      <c r="J91" s="8">
        <f t="shared" si="6"/>
        <v>3.3444868791782278</v>
      </c>
      <c r="K91" s="8">
        <f>(I91*'Data 2day'!F91+H91*'Data 2day'!G91)/200</f>
        <v>2.73873413981388</v>
      </c>
      <c r="L91" s="8">
        <f>24*60/PI()*0.0082*B91*(D91*SIN('Data 2day'!$E$2)*SIN(C91)+COS('Data 2day'!$E$2)*COS(C91)*SIN(D91))</f>
        <v>9.4295077025759538E-2</v>
      </c>
      <c r="M91" s="8">
        <f>(0.75+2/100000*'Data 2day'!$E$3)*L91</f>
        <v>7.1701976570387543E-2</v>
      </c>
      <c r="N91" s="8">
        <f>(0.25+0.5*(1-'Data 2day'!H91/8))*L91</f>
        <v>2.3573769256439885E-2</v>
      </c>
      <c r="O91" s="8">
        <f t="shared" si="5"/>
        <v>1.8151802327458711E-2</v>
      </c>
      <c r="P91" s="8">
        <f>4.903*(10^(-9))*(0.34-0.14*SQRT(K91))*(1.35*(N91/M91)-0.35)*(('Data 2day'!C91+273.16)^4+('Data 2day'!D91+273.16)^4)/2</f>
        <v>0.39737423331673494</v>
      </c>
      <c r="Q91" s="8">
        <f t="shared" si="7"/>
        <v>-0.37922243098927622</v>
      </c>
    </row>
    <row r="92" spans="1:17" s="39" customFormat="1" ht="38.1" customHeight="1" x14ac:dyDescent="0.3">
      <c r="A92" s="38">
        <v>43704</v>
      </c>
      <c r="B92" s="8">
        <f>1+0.033*COS(2*'Data 2day'!A91*PI()/365)</f>
        <v>0.980949376653793</v>
      </c>
      <c r="C92" s="8">
        <f>0.409*SIN(((2*PI()*'Data 2day'!A91)/365)-1.39)</f>
        <v>0.17221276092528845</v>
      </c>
      <c r="D92" s="8">
        <f>ACOS(-TAN('Data 2day'!$E$2*PI()/180)*TAN(C92))</f>
        <v>1.6259665389517739</v>
      </c>
      <c r="E92" s="23">
        <f>('Data 2day'!C92+'Data 2day'!D92)/2</f>
        <v>26.55</v>
      </c>
      <c r="F92" s="8">
        <f t="shared" si="4"/>
        <v>0.20439660911581883</v>
      </c>
      <c r="G92" s="8">
        <f>'Data 2day'!E91*4.87/LN(67.8*'Data 2day'!$H$2-5.42)</f>
        <v>4.445432016660904</v>
      </c>
      <c r="H92" s="8">
        <f>0.6108*EXP(17.27*'Data 2day'!C92/('Data 2day'!C92+237.3))</f>
        <v>4.7547753962618131</v>
      </c>
      <c r="I92" s="8">
        <f>0.6108*EXP(17.27*'Data 2day'!D92/('Data 2day'!D92+237.3))</f>
        <v>2.5023227554890153</v>
      </c>
      <c r="J92" s="8">
        <f t="shared" si="6"/>
        <v>3.628549075875414</v>
      </c>
      <c r="K92" s="8">
        <f>(I92*'Data 2day'!F92+H92*'Data 2day'!G92)/200</f>
        <v>2.4835372372111313</v>
      </c>
      <c r="L92" s="8">
        <f>24*60/PI()*0.0082*B92*(D92*SIN('Data 2day'!$E$2)*SIN(C92)+COS('Data 2day'!$E$2)*COS(C92)*SIN(D92))</f>
        <v>0.1327596406963335</v>
      </c>
      <c r="M92" s="8">
        <f>(0.75+2/100000*'Data 2day'!$E$3)*L92</f>
        <v>0.10095043078549198</v>
      </c>
      <c r="N92" s="8">
        <f>(0.25+0.5*(1-'Data 2day'!H92/8))*L92</f>
        <v>9.127225297872929E-2</v>
      </c>
      <c r="O92" s="8">
        <f t="shared" si="5"/>
        <v>7.0279634793621551E-2</v>
      </c>
      <c r="P92" s="8">
        <f>4.903*(10^(-9))*(0.34-0.14*SQRT(K92))*(1.35*(N92/M92)-0.35)*(('Data 2day'!C92+273.16)^4+('Data 2day'!D92+273.16)^4)/2</f>
        <v>4.1193728143857768</v>
      </c>
      <c r="Q92" s="8">
        <f t="shared" si="7"/>
        <v>-4.0490931795921554</v>
      </c>
    </row>
    <row r="93" spans="1:17" s="39" customFormat="1" ht="38.1" customHeight="1" x14ac:dyDescent="0.3">
      <c r="A93" s="38">
        <v>43705</v>
      </c>
      <c r="B93" s="8">
        <f>1+0.033*COS(2*'Data 2day'!A92*PI()/365)</f>
        <v>0.98141602609892764</v>
      </c>
      <c r="C93" s="8">
        <f>0.409*SIN(((2*PI()*'Data 2day'!A92)/365)-1.39)</f>
        <v>0.16580149045347745</v>
      </c>
      <c r="D93" s="8">
        <f>ACOS(-TAN('Data 2day'!$E$2*PI()/180)*TAN(C93))</f>
        <v>1.6238717400668252</v>
      </c>
      <c r="E93" s="23">
        <f>('Data 2day'!C93+'Data 2day'!D93)/2</f>
        <v>26.85</v>
      </c>
      <c r="F93" s="8">
        <f t="shared" si="4"/>
        <v>0.20756192850716063</v>
      </c>
      <c r="G93" s="8">
        <f>'Data 2day'!E92*4.87/LN(67.8*'Data 2day'!$H$2-5.42)</f>
        <v>5.5567900208261287</v>
      </c>
      <c r="H93" s="8">
        <f>0.6108*EXP(17.27*'Data 2day'!C93/('Data 2day'!C93+237.3))</f>
        <v>4.727972500374011</v>
      </c>
      <c r="I93" s="8">
        <f>0.6108*EXP(17.27*'Data 2day'!D93/('Data 2day'!D93+237.3))</f>
        <v>2.6118719061836697</v>
      </c>
      <c r="J93" s="8">
        <f t="shared" si="6"/>
        <v>3.6699222032788406</v>
      </c>
      <c r="K93" s="8">
        <f>(I93*'Data 2day'!F93+H93*'Data 2day'!G93)/200</f>
        <v>2.517246165647538</v>
      </c>
      <c r="L93" s="8">
        <f>24*60/PI()*0.0082*B93*(D93*SIN('Data 2day'!$E$2)*SIN(C93)+COS('Data 2day'!$E$2)*COS(C93)*SIN(D93))</f>
        <v>0.17146376825839182</v>
      </c>
      <c r="M93" s="8">
        <f>(0.75+2/100000*'Data 2day'!$E$3)*L93</f>
        <v>0.13038104938368114</v>
      </c>
      <c r="N93" s="8">
        <f>(0.25+0.5*(1-'Data 2day'!H93/8))*L93</f>
        <v>6.4298913096896934E-2</v>
      </c>
      <c r="O93" s="8">
        <f t="shared" si="5"/>
        <v>4.9510163084610641E-2</v>
      </c>
      <c r="P93" s="8">
        <f>4.903*(10^(-9))*(0.34-0.14*SQRT(K93))*(1.35*(N93/M93)-0.35)*(('Data 2day'!C93+273.16)^4+('Data 2day'!D93+273.16)^4)/2</f>
        <v>1.4809648733015197</v>
      </c>
      <c r="Q93" s="8">
        <f t="shared" si="7"/>
        <v>-1.4314547102169091</v>
      </c>
    </row>
    <row r="94" spans="1:17" s="39" customFormat="1" ht="38.1" customHeight="1" x14ac:dyDescent="0.3">
      <c r="A94" s="38">
        <v>43706</v>
      </c>
      <c r="B94" s="8">
        <f>1+0.033*COS(2*'Data 2day'!A93*PI()/365)</f>
        <v>0.98188818237660425</v>
      </c>
      <c r="C94" s="8">
        <f>0.409*SIN(((2*PI()*'Data 2day'!A93)/365)-1.39)</f>
        <v>0.1593410894217562</v>
      </c>
      <c r="D94" s="8">
        <f>ACOS(-TAN('Data 2day'!$E$2*PI()/180)*TAN(C94))</f>
        <v>1.6217656647243175</v>
      </c>
      <c r="E94" s="23">
        <f>('Data 2day'!C94+'Data 2day'!D94)/2</f>
        <v>27.3</v>
      </c>
      <c r="F94" s="8">
        <f t="shared" si="4"/>
        <v>0.21238715151384183</v>
      </c>
      <c r="G94" s="8">
        <f>'Data 2day'!E93*4.87/LN(67.8*'Data 2day'!$H$2-5.42)</f>
        <v>5.5567900208261287</v>
      </c>
      <c r="H94" s="8">
        <f>0.6108*EXP(17.27*'Data 2day'!C94/('Data 2day'!C94+237.3))</f>
        <v>4.7547753962618131</v>
      </c>
      <c r="I94" s="8">
        <f>0.6108*EXP(17.27*'Data 2day'!D94/('Data 2day'!D94+237.3))</f>
        <v>2.7421805492514406</v>
      </c>
      <c r="J94" s="8">
        <f t="shared" si="6"/>
        <v>3.7484779727566266</v>
      </c>
      <c r="K94" s="8">
        <f>(I94*'Data 2day'!F94+H94*'Data 2day'!G94)/200</f>
        <v>2.6687534254826928</v>
      </c>
      <c r="L94" s="8">
        <f>24*60/PI()*0.0082*B94*(D94*SIN('Data 2day'!$E$2)*SIN(C94)+COS('Data 2day'!$E$2)*COS(C94)*SIN(D94))</f>
        <v>0.21039318755527334</v>
      </c>
      <c r="M94" s="8">
        <f>(0.75+2/100000*'Data 2day'!$E$3)*L94</f>
        <v>0.15998297981702983</v>
      </c>
      <c r="N94" s="8">
        <f>(0.25+0.5*(1-'Data 2day'!H94/8))*L94</f>
        <v>7.8897445333227498E-2</v>
      </c>
      <c r="O94" s="8">
        <f t="shared" si="5"/>
        <v>6.0751032906585171E-2</v>
      </c>
      <c r="P94" s="8">
        <f>4.903*(10^(-9))*(0.34-0.14*SQRT(K94))*(1.35*(N94/M94)-0.35)*(('Data 2day'!C94+273.16)^4+('Data 2day'!D94+273.16)^4)/2</f>
        <v>1.4062934218801506</v>
      </c>
      <c r="Q94" s="8">
        <f t="shared" si="7"/>
        <v>-1.3455423889735654</v>
      </c>
    </row>
    <row r="95" spans="1:17" s="39" customFormat="1" ht="38.1" customHeight="1" x14ac:dyDescent="0.3">
      <c r="A95" s="38">
        <v>43707</v>
      </c>
      <c r="B95" s="8">
        <f>1+0.033*COS(2*'Data 2day'!A94*PI()/365)</f>
        <v>0.98236570557672775</v>
      </c>
      <c r="C95" s="8">
        <f>0.409*SIN(((2*PI()*'Data 2day'!A94)/365)-1.39)</f>
        <v>0.15283347218637625</v>
      </c>
      <c r="D95" s="8">
        <f>ACOS(-TAN('Data 2day'!$E$2*PI()/180)*TAN(C95))</f>
        <v>1.6196488411777028</v>
      </c>
      <c r="E95" s="23">
        <f>('Data 2day'!C95+'Data 2day'!D95)/2</f>
        <v>26.95</v>
      </c>
      <c r="F95" s="8">
        <f t="shared" si="4"/>
        <v>0.20862615347804067</v>
      </c>
      <c r="G95" s="8">
        <f>'Data 2day'!E94*4.87/LN(67.8*'Data 2day'!$H$2-5.42)</f>
        <v>5.5567900208261287</v>
      </c>
      <c r="H95" s="8">
        <f>0.6108*EXP(17.27*'Data 2day'!C95/('Data 2day'!C95+237.3))</f>
        <v>4.5439995866454055</v>
      </c>
      <c r="I95" s="8">
        <f>0.6108*EXP(17.27*'Data 2day'!D95/('Data 2day'!D95+237.3))</f>
        <v>2.7588616266004506</v>
      </c>
      <c r="J95" s="8">
        <f t="shared" si="6"/>
        <v>3.6514306066229283</v>
      </c>
      <c r="K95" s="8">
        <f>(I95*'Data 2day'!F95+H95*'Data 2day'!G95)/200</f>
        <v>2.8007287613959204</v>
      </c>
      <c r="L95" s="8">
        <f>24*60/PI()*0.0082*B95*(D95*SIN('Data 2day'!$E$2)*SIN(C95)+COS('Data 2day'!$E$2)*COS(C95)*SIN(D95))</f>
        <v>0.24953353527483171</v>
      </c>
      <c r="M95" s="8">
        <f>(0.75+2/100000*'Data 2day'!$E$3)*L95</f>
        <v>0.18974530022298203</v>
      </c>
      <c r="N95" s="8">
        <f>(0.25+0.5*(1-'Data 2day'!H95/8))*L95</f>
        <v>6.2383383818707928E-2</v>
      </c>
      <c r="O95" s="8">
        <f t="shared" si="5"/>
        <v>4.8035205540405107E-2</v>
      </c>
      <c r="P95" s="8">
        <f>4.903*(10^(-9))*(0.34-0.14*SQRT(K95))*(1.35*(N95/M95)-0.35)*(('Data 2day'!C95+273.16)^4+('Data 2day'!D95+273.16)^4)/2</f>
        <v>0.39501456451568134</v>
      </c>
      <c r="Q95" s="8">
        <f t="shared" si="7"/>
        <v>-0.34697935897527621</v>
      </c>
    </row>
    <row r="96" spans="1:17" s="39" customFormat="1" ht="38.1" customHeight="1" x14ac:dyDescent="0.3">
      <c r="A96" s="38">
        <v>43708</v>
      </c>
      <c r="B96" s="8">
        <f>1+0.033*COS(2*'Data 2day'!A95*PI()/365)</f>
        <v>0.98284845419886802</v>
      </c>
      <c r="C96" s="8">
        <f>0.409*SIN(((2*PI()*'Data 2day'!A95)/365)-1.39)</f>
        <v>0.14628056709477169</v>
      </c>
      <c r="D96" s="8">
        <f>ACOS(-TAN('Data 2day'!$E$2*PI()/180)*TAN(C96))</f>
        <v>1.6175217904059118</v>
      </c>
      <c r="E96" s="23">
        <f>('Data 2day'!C96+'Data 2day'!D96)/2</f>
        <v>26.15</v>
      </c>
      <c r="F96" s="8">
        <f t="shared" si="4"/>
        <v>0.20023943546559078</v>
      </c>
      <c r="G96" s="8">
        <f>'Data 2day'!E95*4.87/LN(67.8*'Data 2day'!$H$2-5.42)</f>
        <v>5.5567900208261287</v>
      </c>
      <c r="H96" s="8">
        <f>0.6108*EXP(17.27*'Data 2day'!C96/('Data 2day'!C96+237.3))</f>
        <v>4.2919830424837384</v>
      </c>
      <c r="I96" s="8">
        <f>0.6108*EXP(17.27*'Data 2day'!D96/('Data 2day'!D96+237.3))</f>
        <v>2.6600893350973012</v>
      </c>
      <c r="J96" s="8">
        <f t="shared" si="6"/>
        <v>3.4760361887905198</v>
      </c>
      <c r="K96" s="8">
        <f>(I96*'Data 2day'!F96+H96*'Data 2day'!G96)/200</f>
        <v>2.7875548153162257</v>
      </c>
      <c r="L96" s="8">
        <f>24*60/PI()*0.0082*B96*(D96*SIN('Data 2day'!$E$2)*SIN(C96)+COS('Data 2day'!$E$2)*COS(C96)*SIN(D96))</f>
        <v>0.28887036464441329</v>
      </c>
      <c r="M96" s="8">
        <f>(0.75+2/100000*'Data 2day'!$E$3)*L96</f>
        <v>0.21965702527561184</v>
      </c>
      <c r="N96" s="8">
        <f>(0.25+0.5*(1-'Data 2day'!H96/8))*L96</f>
        <v>7.2217591161103323E-2</v>
      </c>
      <c r="O96" s="8">
        <f t="shared" si="5"/>
        <v>5.5607545194049562E-2</v>
      </c>
      <c r="P96" s="8">
        <f>4.903*(10^(-9))*(0.34-0.14*SQRT(K96))*(1.35*(N96/M96)-0.35)*(('Data 2day'!C96+273.16)^4+('Data 2day'!D96+273.16)^4)/2</f>
        <v>0.39281805794176888</v>
      </c>
      <c r="Q96" s="8">
        <f t="shared" si="7"/>
        <v>-0.33721051274771929</v>
      </c>
    </row>
    <row r="97" spans="1:17" s="39" customFormat="1" ht="38.1" customHeight="1" x14ac:dyDescent="0.3">
      <c r="A97" s="38">
        <v>43709</v>
      </c>
      <c r="B97" s="8">
        <f>1+0.033*COS(2*'Data 2day'!A96*PI()/365)</f>
        <v>0.98333628519418981</v>
      </c>
      <c r="C97" s="8">
        <f>0.409*SIN(((2*PI()*'Data 2day'!A96)/365)-1.39)</f>
        <v>0.13968431591414338</v>
      </c>
      <c r="D97" s="8">
        <f>ACOS(-TAN('Data 2day'!$E$2*PI()/180)*TAN(C97))</f>
        <v>1.615385026272</v>
      </c>
      <c r="E97" s="23">
        <f>('Data 2day'!C97+'Data 2day'!D97)/2</f>
        <v>25.85</v>
      </c>
      <c r="F97" s="8">
        <f t="shared" si="4"/>
        <v>0.19716845660963872</v>
      </c>
      <c r="G97" s="8">
        <f>'Data 2day'!E96*4.87/LN(67.8*'Data 2day'!$H$2-5.42)</f>
        <v>6.3903085239500497</v>
      </c>
      <c r="H97" s="8">
        <f>0.6108*EXP(17.27*'Data 2day'!C97/('Data 2day'!C97+237.3))</f>
        <v>4.0756492057609837</v>
      </c>
      <c r="I97" s="8">
        <f>0.6108*EXP(17.27*'Data 2day'!D97/('Data 2day'!D97+237.3))</f>
        <v>2.7090824052161175</v>
      </c>
      <c r="J97" s="8">
        <f t="shared" si="6"/>
        <v>3.3923658054885504</v>
      </c>
      <c r="K97" s="8">
        <f>(I97*'Data 2day'!F97+H97*'Data 2day'!G97)/200</f>
        <v>2.746712123117665</v>
      </c>
      <c r="L97" s="8">
        <f>24*60/PI()*0.0082*B97*(D97*SIN('Data 2day'!$E$2)*SIN(C97)+COS('Data 2day'!$E$2)*COS(C97)*SIN(D97))</f>
        <v>0.32838915335109653</v>
      </c>
      <c r="M97" s="8">
        <f>(0.75+2/100000*'Data 2day'!$E$3)*L97</f>
        <v>0.24970711220817379</v>
      </c>
      <c r="N97" s="8">
        <f>(0.25+0.5*(1-'Data 2day'!H97/8))*L97</f>
        <v>8.2097288337774132E-2</v>
      </c>
      <c r="O97" s="8">
        <f t="shared" si="5"/>
        <v>6.3214912020086084E-2</v>
      </c>
      <c r="P97" s="8">
        <f>4.903*(10^(-9))*(0.34-0.14*SQRT(K97))*(1.35*(N97/M97)-0.35)*(('Data 2day'!C97+273.16)^4+('Data 2day'!D97+273.16)^4)/2</f>
        <v>0.39745487802296103</v>
      </c>
      <c r="Q97" s="8">
        <f t="shared" si="7"/>
        <v>-0.33423996600287498</v>
      </c>
    </row>
    <row r="98" spans="1:17" s="39" customFormat="1" ht="38.1" customHeight="1" x14ac:dyDescent="0.3">
      <c r="A98" s="38">
        <v>43710</v>
      </c>
      <c r="B98" s="8">
        <f>1+0.033*COS(2*'Data 2day'!A97*PI()/365)</f>
        <v>0.98382905400784104</v>
      </c>
      <c r="C98" s="8">
        <f>0.409*SIN(((2*PI()*'Data 2day'!A97)/365)-1.39)</f>
        <v>0.13304667325607564</v>
      </c>
      <c r="D98" s="8">
        <f>ACOS(-TAN('Data 2day'!$E$2*PI()/180)*TAN(C98))</f>
        <v>1.6132390557026417</v>
      </c>
      <c r="E98" s="23">
        <f>('Data 2day'!C98+'Data 2day'!D98)/2</f>
        <v>24.7</v>
      </c>
      <c r="F98" s="8">
        <f t="shared" si="4"/>
        <v>0.18576099026505447</v>
      </c>
      <c r="G98" s="8">
        <f>'Data 2day'!E97*4.87/LN(67.8*'Data 2day'!$H$2-5.42)</f>
        <v>5.8346295218674369</v>
      </c>
      <c r="H98" s="8">
        <f>0.6108*EXP(17.27*'Data 2day'!C98/('Data 2day'!C98+237.3))</f>
        <v>3.7144033809363424</v>
      </c>
      <c r="I98" s="8">
        <f>0.6108*EXP(17.27*'Data 2day'!D98/('Data 2day'!D98+237.3))</f>
        <v>2.5959699942202965</v>
      </c>
      <c r="J98" s="8">
        <f t="shared" si="6"/>
        <v>3.1551866875783192</v>
      </c>
      <c r="K98" s="8">
        <f>(I98*'Data 2day'!F98+H98*'Data 2day'!G98)/200</f>
        <v>2.6719195262606421</v>
      </c>
      <c r="L98" s="8">
        <f>24*60/PI()*0.0082*B98*(D98*SIN('Data 2day'!$E$2)*SIN(C98)+COS('Data 2day'!$E$2)*COS(C98)*SIN(D98))</f>
        <v>0.36807531168096375</v>
      </c>
      <c r="M98" s="8">
        <f>(0.75+2/100000*'Data 2day'!$E$3)*L98</f>
        <v>0.27988446700220482</v>
      </c>
      <c r="N98" s="8">
        <f>(0.25+0.5*(1-'Data 2day'!H98/8))*L98</f>
        <v>9.2018827920240936E-2</v>
      </c>
      <c r="O98" s="8">
        <f t="shared" si="5"/>
        <v>7.0854497498585522E-2</v>
      </c>
      <c r="P98" s="8">
        <f>4.903*(10^(-9))*(0.34-0.14*SQRT(K98))*(1.35*(N98/M98)-0.35)*(('Data 2day'!C98+273.16)^4+('Data 2day'!D98+273.16)^4)/2</f>
        <v>0.40282845415360108</v>
      </c>
      <c r="Q98" s="8">
        <f t="shared" si="7"/>
        <v>-0.33197395665501556</v>
      </c>
    </row>
    <row r="99" spans="1:17" s="39" customFormat="1" ht="38.1" customHeight="1" x14ac:dyDescent="0.3">
      <c r="A99" s="38">
        <v>43711</v>
      </c>
      <c r="B99" s="8">
        <f>1+0.033*COS(2*'Data 2day'!A98*PI()/365)</f>
        <v>0.98432661462178739</v>
      </c>
      <c r="C99" s="8">
        <f>0.409*SIN(((2*PI()*'Data 2day'!A98)/365)-1.39)</f>
        <v>0.1263696059973394</v>
      </c>
      <c r="D99" s="8">
        <f>ACOS(-TAN('Data 2day'!$E$2*PI()/180)*TAN(C99))</f>
        <v>1.6110843788874469</v>
      </c>
      <c r="E99" s="23">
        <f>('Data 2day'!C99+'Data 2day'!D99)/2</f>
        <v>25.15</v>
      </c>
      <c r="F99" s="8">
        <f t="shared" si="4"/>
        <v>0.19015669269727431</v>
      </c>
      <c r="G99" s="8">
        <f>'Data 2day'!E98*4.87/LN(67.8*'Data 2day'!$H$2-5.42)</f>
        <v>5.8346295218674369</v>
      </c>
      <c r="H99" s="8">
        <f>0.6108*EXP(17.27*'Data 2day'!C99/('Data 2day'!C99+237.3))</f>
        <v>3.9367535029497236</v>
      </c>
      <c r="I99" s="8">
        <f>0.6108*EXP(17.27*'Data 2day'!D99/('Data 2day'!D99+237.3))</f>
        <v>2.5801527260359443</v>
      </c>
      <c r="J99" s="8">
        <f t="shared" si="6"/>
        <v>3.2584531144928341</v>
      </c>
      <c r="K99" s="8">
        <f>(I99*'Data 2day'!F99+H99*'Data 2day'!G99)/200</f>
        <v>2.665387291989739</v>
      </c>
      <c r="L99" s="8">
        <f>24*60/PI()*0.0082*B99*(D99*SIN('Data 2day'!$E$2)*SIN(C99)+COS('Data 2day'!$E$2)*COS(C99)*SIN(D99))</f>
        <v>0.40791419087050518</v>
      </c>
      <c r="M99" s="8">
        <f>(0.75+2/100000*'Data 2day'!$E$3)*L99</f>
        <v>0.31017795073793214</v>
      </c>
      <c r="N99" s="8">
        <f>(0.25+0.5*(1-'Data 2day'!H99/8))*L99</f>
        <v>0.10197854771762629</v>
      </c>
      <c r="O99" s="8">
        <f t="shared" si="5"/>
        <v>7.8523481742572246E-2</v>
      </c>
      <c r="P99" s="8">
        <f>4.903*(10^(-9))*(0.34-0.14*SQRT(K99))*(1.35*(N99/M99)-0.35)*(('Data 2day'!C99+273.16)^4+('Data 2day'!D99+273.16)^4)/2</f>
        <v>0.40638672225575873</v>
      </c>
      <c r="Q99" s="8">
        <f t="shared" si="7"/>
        <v>-0.32786324051318649</v>
      </c>
    </row>
    <row r="100" spans="1:17" s="39" customFormat="1" ht="38.1" customHeight="1" x14ac:dyDescent="0.3">
      <c r="A100" s="38">
        <v>43712</v>
      </c>
      <c r="B100" s="8">
        <f>1+0.033*COS(2*'Data 2day'!A99*PI()/365)</f>
        <v>0.98482881959808055</v>
      </c>
      <c r="C100" s="8">
        <f>0.409*SIN(((2*PI()*'Data 2day'!A99)/365)-1.39)</f>
        <v>0.11965509269706703</v>
      </c>
      <c r="D100" s="8">
        <f>ACOS(-TAN('Data 2day'!$E$2*PI()/180)*TAN(C100))</f>
        <v>1.6089214894970918</v>
      </c>
      <c r="E100" s="23">
        <f>('Data 2day'!C100+'Data 2day'!D100)/2</f>
        <v>23.75</v>
      </c>
      <c r="F100" s="8">
        <f t="shared" si="4"/>
        <v>0.17676175645051403</v>
      </c>
      <c r="G100" s="8">
        <f>'Data 2day'!E99*4.87/LN(67.8*'Data 2day'!$H$2-5.42)</f>
        <v>6.6681480249913561</v>
      </c>
      <c r="H100" s="8">
        <f>0.6108*EXP(17.27*'Data 2day'!C100/('Data 2day'!C100+237.3))</f>
        <v>3.5444766708090345</v>
      </c>
      <c r="I100" s="8">
        <f>0.6108*EXP(17.27*'Data 2day'!D100/('Data 2day'!D100+237.3))</f>
        <v>2.4265523121060211</v>
      </c>
      <c r="J100" s="8">
        <f t="shared" si="6"/>
        <v>2.9855144914575278</v>
      </c>
      <c r="K100" s="8">
        <f>(I100*'Data 2day'!F100+H100*'Data 2day'!G100)/200</f>
        <v>2.6722524706586843</v>
      </c>
      <c r="L100" s="8">
        <f>24*60/PI()*0.0082*B100*(D100*SIN('Data 2day'!$E$2)*SIN(C100)+COS('Data 2day'!$E$2)*COS(C100)*SIN(D100))</f>
        <v>0.44789109166220226</v>
      </c>
      <c r="M100" s="8">
        <f>(0.75+2/100000*'Data 2day'!$E$3)*L100</f>
        <v>0.34057638609993857</v>
      </c>
      <c r="N100" s="8">
        <f>(0.25+0.5*(1-'Data 2day'!H100/8))*L100</f>
        <v>0.11197277291555056</v>
      </c>
      <c r="O100" s="8">
        <f t="shared" si="5"/>
        <v>8.6219035144973935E-2</v>
      </c>
      <c r="P100" s="8">
        <f>4.903*(10^(-9))*(0.34-0.14*SQRT(K100))*(1.35*(N100/M100)-0.35)*(('Data 2day'!C100+273.16)^4+('Data 2day'!D100+273.16)^4)/2</f>
        <v>0.3976893261248266</v>
      </c>
      <c r="Q100" s="8">
        <f t="shared" si="7"/>
        <v>-0.31147029097985268</v>
      </c>
    </row>
    <row r="101" spans="1:17" s="39" customFormat="1" ht="38.1" customHeight="1" x14ac:dyDescent="0.3">
      <c r="A101" s="38">
        <v>43713</v>
      </c>
      <c r="B101" s="8">
        <f>1+0.033*COS(2*'Data 2day'!A100*PI()/365)</f>
        <v>0.98533552012254777</v>
      </c>
      <c r="C101" s="8">
        <f>0.409*SIN(((2*PI()*'Data 2day'!A100)/365)-1.39)</f>
        <v>0.11290512301045975</v>
      </c>
      <c r="D101" s="8">
        <f>ACOS(-TAN('Data 2day'!$E$2*PI()/180)*TAN(C101))</f>
        <v>1.6067508749192414</v>
      </c>
      <c r="E101" s="23">
        <f>('Data 2day'!C101+'Data 2day'!D101)/2</f>
        <v>23.85</v>
      </c>
      <c r="F101" s="8">
        <f t="shared" si="4"/>
        <v>0.17769138209750718</v>
      </c>
      <c r="G101" s="8">
        <f>'Data 2day'!E100*4.87/LN(67.8*'Data 2day'!$H$2-5.42)</f>
        <v>7.2238270270739688</v>
      </c>
      <c r="H101" s="8">
        <f>0.6108*EXP(17.27*'Data 2day'!C101/('Data 2day'!C101+237.3))</f>
        <v>3.4013866095362415</v>
      </c>
      <c r="I101" s="8">
        <f>0.6108*EXP(17.27*'Data 2day'!D101/('Data 2day'!D101+237.3))</f>
        <v>2.5644197206554633</v>
      </c>
      <c r="J101" s="8">
        <f t="shared" si="6"/>
        <v>2.9829031650958524</v>
      </c>
      <c r="K101" s="8">
        <f>(I101*'Data 2day'!F101+H101*'Data 2day'!G101)/200</f>
        <v>2.560880720782635</v>
      </c>
      <c r="L101" s="8">
        <f>24*60/PI()*0.0082*B101*(D101*SIN('Data 2day'!$E$2)*SIN(C101)+COS('Data 2day'!$E$2)*COS(C101)*SIN(D101))</f>
        <v>0.48799127305563372</v>
      </c>
      <c r="M101" s="8">
        <f>(0.75+2/100000*'Data 2day'!$E$3)*L101</f>
        <v>0.37106856403150384</v>
      </c>
      <c r="N101" s="8">
        <f>(0.25+0.5*(1-'Data 2day'!H101/8))*L101</f>
        <v>0.15249727282988554</v>
      </c>
      <c r="O101" s="8">
        <f t="shared" si="5"/>
        <v>0.11742290007901186</v>
      </c>
      <c r="P101" s="8">
        <f>4.903*(10^(-9))*(0.34-0.14*SQRT(K101))*(1.35*(N101/M101)-0.35)*(('Data 2day'!C101+273.16)^4+('Data 2day'!D101+273.16)^4)/2</f>
        <v>0.90649855773661647</v>
      </c>
      <c r="Q101" s="8">
        <f t="shared" si="7"/>
        <v>-0.78907565765760457</v>
      </c>
    </row>
    <row r="102" spans="1:17" s="39" customFormat="1" ht="38.1" customHeight="1" x14ac:dyDescent="0.3">
      <c r="A102" s="38">
        <v>43714</v>
      </c>
      <c r="B102" s="8">
        <f>1+0.033*COS(2*'Data 2day'!A101*PI()/365)</f>
        <v>0.98584656604888798</v>
      </c>
      <c r="C102" s="8">
        <f>0.409*SIN(((2*PI()*'Data 2day'!A101)/365)-1.39)</f>
        <v>0.10612169709921272</v>
      </c>
      <c r="D102" s="8">
        <f>ACOS(-TAN('Data 2day'!$E$2*PI()/180)*TAN(C102))</f>
        <v>1.6045730165112633</v>
      </c>
      <c r="E102" s="23">
        <f>('Data 2day'!C102+'Data 2day'!D102)/2</f>
        <v>24.5</v>
      </c>
      <c r="F102" s="8">
        <f t="shared" si="4"/>
        <v>0.18383500912050899</v>
      </c>
      <c r="G102" s="8">
        <f>'Data 2day'!E101*4.87/LN(67.8*'Data 2day'!$H$2-5.42)</f>
        <v>8.3351850312391953</v>
      </c>
      <c r="H102" s="8">
        <f>0.6108*EXP(17.27*'Data 2day'!C102/('Data 2day'!C102+237.3))</f>
        <v>3.8464613723885481</v>
      </c>
      <c r="I102" s="8">
        <f>0.6108*EXP(17.27*'Data 2day'!D102/('Data 2day'!D102+237.3))</f>
        <v>2.4415438714941016</v>
      </c>
      <c r="J102" s="8">
        <f t="shared" si="6"/>
        <v>3.1440026219413246</v>
      </c>
      <c r="K102" s="8">
        <f>(I102*'Data 2day'!F102+H102*'Data 2day'!G102)/200</f>
        <v>2.6730840919048666</v>
      </c>
      <c r="L102" s="8">
        <f>24*60/PI()*0.0082*B102*(D102*SIN('Data 2day'!$E$2)*SIN(C102)+COS('Data 2day'!$E$2)*COS(C102)*SIN(D102))</f>
        <v>0.52819996124446156</v>
      </c>
      <c r="M102" s="8">
        <f>(0.75+2/100000*'Data 2day'!$E$3)*L102</f>
        <v>0.40164325053028854</v>
      </c>
      <c r="N102" s="8">
        <f>(0.25+0.5*(1-'Data 2day'!H102/8))*L102</f>
        <v>0.13204999031111539</v>
      </c>
      <c r="O102" s="8">
        <f t="shared" si="5"/>
        <v>0.10167849253955885</v>
      </c>
      <c r="P102" s="8">
        <f>4.903*(10^(-9))*(0.34-0.14*SQRT(K102))*(1.35*(N102/M102)-0.35)*(('Data 2day'!C102+273.16)^4+('Data 2day'!D102+273.16)^4)/2</f>
        <v>0.4017155665446881</v>
      </c>
      <c r="Q102" s="8">
        <f t="shared" si="7"/>
        <v>-0.30003707400512925</v>
      </c>
    </row>
    <row r="103" spans="1:17" s="39" customFormat="1" ht="38.1" customHeight="1" x14ac:dyDescent="0.3">
      <c r="A103" s="38">
        <v>43715</v>
      </c>
      <c r="B103" s="8">
        <f>1+0.033*COS(2*'Data 2day'!A102*PI()/365)</f>
        <v>0.98636180594316414</v>
      </c>
      <c r="C103" s="8">
        <f>0.409*SIN(((2*PI()*'Data 2day'!A102)/365)-1.39)</f>
        <v>9.9306825038821045E-2</v>
      </c>
      <c r="D103" s="8">
        <f>ACOS(-TAN('Data 2day'!$E$2*PI()/180)*TAN(C103))</f>
        <v>1.6023883898687286</v>
      </c>
      <c r="E103" s="23">
        <f>('Data 2day'!C103+'Data 2day'!D103)/2</f>
        <v>23.5</v>
      </c>
      <c r="F103" s="8">
        <f t="shared" si="4"/>
        <v>0.17445562008621768</v>
      </c>
      <c r="G103" s="8">
        <f>'Data 2day'!E102*4.87/LN(67.8*'Data 2day'!$H$2-5.42)</f>
        <v>8.0573455301978871</v>
      </c>
      <c r="H103" s="8">
        <f>0.6108*EXP(17.27*'Data 2day'!C103/('Data 2day'!C103+237.3))</f>
        <v>3.3614398286025637</v>
      </c>
      <c r="I103" s="8">
        <f>0.6108*EXP(17.27*'Data 2day'!D103/('Data 2day'!D103+237.3))</f>
        <v>2.4870053972720654</v>
      </c>
      <c r="J103" s="8">
        <f t="shared" si="6"/>
        <v>2.9242226129373146</v>
      </c>
      <c r="K103" s="8">
        <f>(I103*'Data 2day'!F103+H103*'Data 2day'!G103)/200</f>
        <v>2.5204356200840334</v>
      </c>
      <c r="L103" s="8">
        <f>24*60/PI()*0.0082*B103*(D103*SIN('Data 2day'!$E$2)*SIN(C103)+COS('Data 2day'!$E$2)*COS(C103)*SIN(D103))</f>
        <v>0.56850235872897326</v>
      </c>
      <c r="M103" s="8">
        <f>(0.75+2/100000*'Data 2day'!$E$3)*L103</f>
        <v>0.43228919357751122</v>
      </c>
      <c r="N103" s="8">
        <f>(0.25+0.5*(1-'Data 2day'!H103/8))*L103</f>
        <v>0.14212558968224331</v>
      </c>
      <c r="O103" s="8">
        <f t="shared" si="5"/>
        <v>0.10943670405532735</v>
      </c>
      <c r="P103" s="8">
        <f>4.903*(10^(-9))*(0.34-0.14*SQRT(K103))*(1.35*(N103/M103)-0.35)*(('Data 2day'!C103+273.16)^4+('Data 2day'!D103+273.16)^4)/2</f>
        <v>0.4197697052408339</v>
      </c>
      <c r="Q103" s="8">
        <f t="shared" si="7"/>
        <v>-0.31033300118550655</v>
      </c>
    </row>
    <row r="104" spans="1:17" s="39" customFormat="1" ht="38.1" customHeight="1" x14ac:dyDescent="0.3">
      <c r="A104" s="38">
        <v>43716</v>
      </c>
      <c r="B104" s="8">
        <f>1+0.033*COS(2*'Data 2day'!A103*PI()/365)</f>
        <v>0.98688108712867562</v>
      </c>
      <c r="C104" s="8">
        <f>0.409*SIN(((2*PI()*'Data 2day'!A103)/365)-1.39)</f>
        <v>9.2462526222953909E-2</v>
      </c>
      <c r="D104" s="8">
        <f>ACOS(-TAN('Data 2day'!$E$2*PI()/180)*TAN(C104))</f>
        <v>1.6001974651087087</v>
      </c>
      <c r="E104" s="23">
        <f>('Data 2day'!C104+'Data 2day'!D104)/2</f>
        <v>25.05</v>
      </c>
      <c r="F104" s="8">
        <f t="shared" si="4"/>
        <v>0.18917237426716429</v>
      </c>
      <c r="G104" s="8">
        <f>'Data 2day'!E103*4.87/LN(67.8*'Data 2day'!$H$2-5.42)</f>
        <v>9.4465430354044209</v>
      </c>
      <c r="H104" s="8">
        <f>0.6108*EXP(17.27*'Data 2day'!C104/('Data 2day'!C104+237.3))</f>
        <v>4.0288844232591545</v>
      </c>
      <c r="I104" s="8">
        <f>0.6108*EXP(17.27*'Data 2day'!D104/('Data 2day'!D104+237.3))</f>
        <v>2.4870053972720654</v>
      </c>
      <c r="J104" s="8">
        <f t="shared" si="6"/>
        <v>3.2579449102656097</v>
      </c>
      <c r="K104" s="8">
        <f>(I104*'Data 2day'!F104+H104*'Data 2day'!G104)/200</f>
        <v>2.6700487474796808</v>
      </c>
      <c r="L104" s="8">
        <f>24*60/PI()*0.0082*B104*(D104*SIN('Data 2day'!$E$2)*SIN(C104)+COS('Data 2day'!$E$2)*COS(C104)*SIN(D104))</f>
        <v>0.60888365359290075</v>
      </c>
      <c r="M104" s="8">
        <f>(0.75+2/100000*'Data 2day'!$E$3)*L104</f>
        <v>0.46299513019204169</v>
      </c>
      <c r="N104" s="8">
        <f>(0.25+0.5*(1-'Data 2day'!H104/8))*L104</f>
        <v>0.15222091339822519</v>
      </c>
      <c r="O104" s="8">
        <f t="shared" si="5"/>
        <v>0.1172101033166334</v>
      </c>
      <c r="P104" s="8">
        <f>4.903*(10^(-9))*(0.34-0.14*SQRT(K104))*(1.35*(N104/M104)-0.35)*(('Data 2day'!C104+273.16)^4+('Data 2day'!D104+273.16)^4)/2</f>
        <v>0.40521850841226487</v>
      </c>
      <c r="Q104" s="8">
        <f t="shared" si="7"/>
        <v>-0.28800840509563147</v>
      </c>
    </row>
    <row r="105" spans="1:17" s="39" customFormat="1" ht="38.1" customHeight="1" x14ac:dyDescent="0.3">
      <c r="A105" s="38">
        <v>43717</v>
      </c>
      <c r="B105" s="8">
        <f>1+0.033*COS(2*'Data 2day'!A104*PI()/365)</f>
        <v>0.98740425573120028</v>
      </c>
      <c r="C105" s="8">
        <f>0.409*SIN(((2*PI()*'Data 2day'!A104)/365)-1.39)</f>
        <v>8.5590828765061439E-2</v>
      </c>
      <c r="D105" s="8">
        <f>ACOS(-TAN('Data 2day'!$E$2*PI()/180)*TAN(C105))</f>
        <v>1.5980007071668827</v>
      </c>
      <c r="E105" s="23">
        <f>('Data 2day'!C105+'Data 2day'!D105)/2</f>
        <v>25.9</v>
      </c>
      <c r="F105" s="8">
        <f t="shared" si="4"/>
        <v>0.19767751536034411</v>
      </c>
      <c r="G105" s="8">
        <f>'Data 2day'!E104*4.87/LN(67.8*'Data 2day'!$H$2-5.42)</f>
        <v>8.3351850312391953</v>
      </c>
      <c r="H105" s="8">
        <f>0.6108*EXP(17.27*'Data 2day'!C105/('Data 2day'!C105+237.3))</f>
        <v>4.3912919467167955</v>
      </c>
      <c r="I105" s="8">
        <f>0.6108*EXP(17.27*'Data 2day'!D105/('Data 2day'!D105+237.3))</f>
        <v>2.5177224920902961</v>
      </c>
      <c r="J105" s="8">
        <f t="shared" si="6"/>
        <v>3.4545072194035455</v>
      </c>
      <c r="K105" s="8">
        <f>(I105*'Data 2day'!F105+H105*'Data 2day'!G105)/200</f>
        <v>2.5813395315041823</v>
      </c>
      <c r="L105" s="8">
        <f>24*60/PI()*0.0082*B105*(D105*SIN('Data 2day'!$E$2)*SIN(C105)+COS('Data 2day'!$E$2)*COS(C105)*SIN(D105))</f>
        <v>0.6493290289326159</v>
      </c>
      <c r="M105" s="8">
        <f>(0.75+2/100000*'Data 2day'!$E$3)*L105</f>
        <v>0.49374979360036109</v>
      </c>
      <c r="N105" s="8">
        <f>(0.25+0.5*(1-'Data 2day'!H105/8))*L105</f>
        <v>0.24349838584973096</v>
      </c>
      <c r="O105" s="8">
        <f t="shared" si="5"/>
        <v>0.18749375710429284</v>
      </c>
      <c r="P105" s="8">
        <f>4.903*(10^(-9))*(0.34-0.14*SQRT(K105))*(1.35*(N105/M105)-0.35)*(('Data 2day'!C105+273.16)^4+('Data 2day'!D105+273.16)^4)/2</f>
        <v>1.4271259992750509</v>
      </c>
      <c r="Q105" s="8">
        <f t="shared" si="7"/>
        <v>-1.239632242170758</v>
      </c>
    </row>
    <row r="106" spans="1:17" s="39" customFormat="1" ht="38.1" customHeight="1" x14ac:dyDescent="0.3">
      <c r="A106" s="38">
        <v>43718</v>
      </c>
      <c r="B106" s="8">
        <f>1+0.033*COS(2*'Data 2day'!A105*PI()/365)</f>
        <v>0.98793115672459009</v>
      </c>
      <c r="C106" s="8">
        <f>0.409*SIN(((2*PI()*'Data 2day'!A105)/365)-1.39)</f>
        <v>7.8693768897405231E-2</v>
      </c>
      <c r="D106" s="8">
        <f>ACOS(-TAN('Data 2day'!$E$2*PI()/180)*TAN(C106))</f>
        <v>1.595798576107488</v>
      </c>
      <c r="E106" s="23">
        <f>('Data 2day'!C106+'Data 2day'!D106)/2</f>
        <v>27.049999999999997</v>
      </c>
      <c r="F106" s="8">
        <f t="shared" si="4"/>
        <v>0.20969496361300408</v>
      </c>
      <c r="G106" s="8">
        <f>'Data 2day'!E105*4.87/LN(67.8*'Data 2day'!$H$2-5.42)</f>
        <v>7.2238270270739688</v>
      </c>
      <c r="H106" s="8">
        <f>0.6108*EXP(17.27*'Data 2day'!C106/('Data 2day'!C106+237.3))</f>
        <v>4.9739919933544527</v>
      </c>
      <c r="I106" s="8">
        <f>0.6108*EXP(17.27*'Data 2day'!D106/('Data 2day'!D106+237.3))</f>
        <v>2.5332049812438213</v>
      </c>
      <c r="J106" s="8">
        <f t="shared" si="6"/>
        <v>3.7535984872991373</v>
      </c>
      <c r="K106" s="8">
        <f>(I106*'Data 2day'!F106+H106*'Data 2day'!G106)/200</f>
        <v>2.6301801023069347</v>
      </c>
      <c r="L106" s="8">
        <f>24*60/PI()*0.0082*B106*(D106*SIN('Data 2day'!$E$2)*SIN(C106)+COS('Data 2day'!$E$2)*COS(C106)*SIN(D106))</f>
        <v>0.68982367242588527</v>
      </c>
      <c r="M106" s="8">
        <f>(0.75+2/100000*'Data 2day'!$E$3)*L106</f>
        <v>0.52454192051264315</v>
      </c>
      <c r="N106" s="8">
        <f>(0.25+0.5*(1-'Data 2day'!H106/8))*L106</f>
        <v>0.21556989763308915</v>
      </c>
      <c r="O106" s="8">
        <f t="shared" si="5"/>
        <v>0.16598882117747865</v>
      </c>
      <c r="P106" s="8">
        <f>4.903*(10^(-9))*(0.34-0.14*SQRT(K106))*(1.35*(N106/M106)-0.35)*(('Data 2day'!C106+273.16)^4+('Data 2day'!D106+273.16)^4)/2</f>
        <v>0.92331364256862503</v>
      </c>
      <c r="Q106" s="8">
        <f t="shared" si="7"/>
        <v>-0.75732482139114632</v>
      </c>
    </row>
    <row r="107" spans="1:17" s="39" customFormat="1" ht="38.1" customHeight="1" x14ac:dyDescent="0.3">
      <c r="A107" s="38">
        <v>43719</v>
      </c>
      <c r="B107" s="8">
        <f>1+0.033*COS(2*'Data 2day'!A106*PI()/365)</f>
        <v>0.9884616339767095</v>
      </c>
      <c r="C107" s="8">
        <f>0.409*SIN(((2*PI()*'Data 2day'!A106)/365)-1.39)</f>
        <v>7.1773390367673717E-2</v>
      </c>
      <c r="D107" s="8">
        <f>ACOS(-TAN('Data 2day'!$E$2*PI()/180)*TAN(C107))</f>
        <v>1.5935915274451455</v>
      </c>
      <c r="E107" s="23">
        <f>('Data 2day'!C107+'Data 2day'!D107)/2</f>
        <v>26.700000000000003</v>
      </c>
      <c r="F107" s="8">
        <f t="shared" si="4"/>
        <v>0.20597415419609688</v>
      </c>
      <c r="G107" s="8">
        <f>'Data 2day'!E106*4.87/LN(67.8*'Data 2day'!$H$2-5.42)</f>
        <v>6.3903085239500497</v>
      </c>
      <c r="H107" s="8">
        <f>0.6108*EXP(17.27*'Data 2day'!C107/('Data 2day'!C107+237.3))</f>
        <v>4.7817101702880001</v>
      </c>
      <c r="I107" s="8">
        <f>0.6108*EXP(17.27*'Data 2day'!D107/('Data 2day'!D107+237.3))</f>
        <v>2.5332049812438213</v>
      </c>
      <c r="J107" s="8">
        <f t="shared" si="6"/>
        <v>3.6574575757659105</v>
      </c>
      <c r="K107" s="8">
        <f>(I107*'Data 2day'!F107+H107*'Data 2day'!G107)/200</f>
        <v>2.6695055498932039</v>
      </c>
      <c r="L107" s="8">
        <f>24*60/PI()*0.0082*B107*(D107*SIN('Data 2day'!$E$2)*SIN(C107)+COS('Data 2day'!$E$2)*COS(C107)*SIN(D107))</f>
        <v>0.7303527860268324</v>
      </c>
      <c r="M107" s="8">
        <f>(0.75+2/100000*'Data 2day'!$E$3)*L107</f>
        <v>0.5553602584948033</v>
      </c>
      <c r="N107" s="8">
        <f>(0.25+0.5*(1-'Data 2day'!H107/8))*L107</f>
        <v>0.27388229476006215</v>
      </c>
      <c r="O107" s="8">
        <f t="shared" si="5"/>
        <v>0.21088936696524785</v>
      </c>
      <c r="P107" s="8">
        <f>4.903*(10^(-9))*(0.34-0.14*SQRT(K107))*(1.35*(N107/M107)-0.35)*(('Data 2day'!C107+273.16)^4+('Data 2day'!D107+273.16)^4)/2</f>
        <v>1.3953552029327623</v>
      </c>
      <c r="Q107" s="8">
        <f t="shared" si="7"/>
        <v>-1.1844658359675144</v>
      </c>
    </row>
    <row r="108" spans="1:17" s="39" customFormat="1" ht="38.1" customHeight="1" x14ac:dyDescent="0.3">
      <c r="A108" s="38">
        <v>43720</v>
      </c>
      <c r="B108" s="8">
        <f>1+0.033*COS(2*'Data 2day'!A107*PI()/365)</f>
        <v>0.98899553029569987</v>
      </c>
      <c r="C108" s="8">
        <f>0.409*SIN(((2*PI()*'Data 2day'!A107)/365)-1.39)</f>
        <v>6.4831743833380015E-2</v>
      </c>
      <c r="D108" s="8">
        <f>ACOS(-TAN('Data 2day'!$E$2*PI()/180)*TAN(C108))</f>
        <v>1.5913800124776147</v>
      </c>
      <c r="E108" s="23">
        <f>('Data 2day'!C108+'Data 2day'!D108)/2</f>
        <v>27.9</v>
      </c>
      <c r="F108" s="8">
        <f t="shared" si="4"/>
        <v>0.21896719002536721</v>
      </c>
      <c r="G108" s="8">
        <f>'Data 2day'!E107*4.87/LN(67.8*'Data 2day'!$H$2-5.42)</f>
        <v>5.5567900208261287</v>
      </c>
      <c r="H108" s="8">
        <f>0.6108*EXP(17.27*'Data 2day'!C108/('Data 2day'!C108+237.3))</f>
        <v>5.030147795606851</v>
      </c>
      <c r="I108" s="8">
        <f>0.6108*EXP(17.27*'Data 2day'!D108/('Data 2day'!D108+237.3))</f>
        <v>2.7756312335019815</v>
      </c>
      <c r="J108" s="8">
        <f t="shared" si="6"/>
        <v>3.902889514554416</v>
      </c>
      <c r="K108" s="8">
        <f>(I108*'Data 2day'!F108+H108*'Data 2day'!G108)/200</f>
        <v>2.4627561068093802</v>
      </c>
      <c r="L108" s="8">
        <f>24*60/PI()*0.0082*B108*(D108*SIN('Data 2day'!$E$2)*SIN(C108)+COS('Data 2day'!$E$2)*COS(C108)*SIN(D108))</f>
        <v>0.77090159577286177</v>
      </c>
      <c r="M108" s="8">
        <f>(0.75+2/100000*'Data 2day'!$E$3)*L108</f>
        <v>0.58619357342568401</v>
      </c>
      <c r="N108" s="8">
        <f>(0.25+0.5*(1-'Data 2day'!H108/8))*L108</f>
        <v>0.19272539894321544</v>
      </c>
      <c r="O108" s="8">
        <f t="shared" si="5"/>
        <v>0.1483985571862759</v>
      </c>
      <c r="P108" s="8">
        <f>4.903*(10^(-9))*(0.34-0.14*SQRT(K108))*(1.35*(N108/M108)-0.35)*(('Data 2day'!C108+273.16)^4+('Data 2day'!D108+273.16)^4)/2</f>
        <v>0.45549518896838426</v>
      </c>
      <c r="Q108" s="8">
        <f t="shared" si="7"/>
        <v>-0.30709663178210833</v>
      </c>
    </row>
    <row r="109" spans="1:17" s="39" customFormat="1" ht="38.1" customHeight="1" x14ac:dyDescent="0.3">
      <c r="A109" s="38">
        <v>43721</v>
      </c>
      <c r="B109" s="8">
        <f>1+0.033*COS(2*'Data 2day'!A108*PI()/365)</f>
        <v>0.98953268747655954</v>
      </c>
      <c r="C109" s="8">
        <f>0.409*SIN(((2*PI()*'Data 2day'!A108)/365)-1.39)</f>
        <v>5.7870886254204473E-2</v>
      </c>
      <c r="D109" s="8">
        <f>ACOS(-TAN('Data 2day'!$E$2*PI()/180)*TAN(C109))</f>
        <v>1.5891644786285317</v>
      </c>
      <c r="E109" s="23">
        <f>('Data 2day'!C109+'Data 2day'!D109)/2</f>
        <v>27.9</v>
      </c>
      <c r="F109" s="8">
        <f t="shared" si="4"/>
        <v>0.21896719002536721</v>
      </c>
      <c r="G109" s="8">
        <f>'Data 2day'!E108*4.87/LN(67.8*'Data 2day'!$H$2-5.42)</f>
        <v>5.5567900208261287</v>
      </c>
      <c r="H109" s="8">
        <f>0.6108*EXP(17.27*'Data 2day'!C109/('Data 2day'!C109+237.3))</f>
        <v>5.0020014811114493</v>
      </c>
      <c r="I109" s="8">
        <f>0.6108*EXP(17.27*'Data 2day'!D109/('Data 2day'!D109+237.3))</f>
        <v>2.7924897662121242</v>
      </c>
      <c r="J109" s="8">
        <f t="shared" si="6"/>
        <v>3.897245623661787</v>
      </c>
      <c r="K109" s="8">
        <f>(I109*'Data 2day'!F109+H109*'Data 2day'!G109)/200</f>
        <v>2.4185598471861001</v>
      </c>
      <c r="L109" s="8">
        <f>24*60/PI()*0.0082*B109*(D109*SIN('Data 2day'!$E$2)*SIN(C109)+COS('Data 2day'!$E$2)*COS(C109)*SIN(D109))</f>
        <v>0.81145536168885124</v>
      </c>
      <c r="M109" s="8">
        <f>(0.75+2/100000*'Data 2day'!$E$3)*L109</f>
        <v>0.61703065702820248</v>
      </c>
      <c r="N109" s="8">
        <f>(0.25+0.5*(1-'Data 2day'!H109/8))*L109</f>
        <v>0.25357980052776602</v>
      </c>
      <c r="O109" s="8">
        <f t="shared" si="5"/>
        <v>0.19525644640637985</v>
      </c>
      <c r="P109" s="8">
        <f>4.903*(10^(-9))*(0.34-0.14*SQRT(K109))*(1.35*(N109/M109)-0.35)*(('Data 2day'!C109+273.16)^4+('Data 2day'!D109+273.16)^4)/2</f>
        <v>1.0103628561653113</v>
      </c>
      <c r="Q109" s="8">
        <f t="shared" si="7"/>
        <v>-0.81510640975893145</v>
      </c>
    </row>
    <row r="110" spans="1:17" s="39" customFormat="1" ht="38.1" customHeight="1" x14ac:dyDescent="0.3">
      <c r="A110" s="38">
        <v>43722</v>
      </c>
      <c r="B110" s="8">
        <f>1+0.033*COS(2*'Data 2day'!A109*PI()/365)</f>
        <v>0.99007294634802301</v>
      </c>
      <c r="C110" s="8">
        <f>0.409*SIN(((2*PI()*'Data 2day'!A109)/365)-1.39)</f>
        <v>5.0892880282476169E-2</v>
      </c>
      <c r="D110" s="8">
        <f>ACOS(-TAN('Data 2day'!$E$2*PI()/180)*TAN(C110))</f>
        <v>1.5869453697992086</v>
      </c>
      <c r="E110" s="23">
        <f>('Data 2day'!C110+'Data 2day'!D110)/2</f>
        <v>25.05</v>
      </c>
      <c r="F110" s="8">
        <f t="shared" si="4"/>
        <v>0.18917237426716429</v>
      </c>
      <c r="G110" s="8">
        <f>'Data 2day'!E109*4.87/LN(67.8*'Data 2day'!$H$2-5.42)</f>
        <v>6.1124690229087424</v>
      </c>
      <c r="H110" s="8">
        <f>0.6108*EXP(17.27*'Data 2day'!C110/('Data 2day'!C110+237.3))</f>
        <v>4.0288844232591545</v>
      </c>
      <c r="I110" s="8">
        <f>0.6108*EXP(17.27*'Data 2day'!D110/('Data 2day'!D110+237.3))</f>
        <v>2.4870053972720654</v>
      </c>
      <c r="J110" s="8">
        <f t="shared" si="6"/>
        <v>3.2579449102656097</v>
      </c>
      <c r="K110" s="8">
        <f>(I110*'Data 2day'!F110+H110*'Data 2day'!G110)/200</f>
        <v>2.6700487474796808</v>
      </c>
      <c r="L110" s="8">
        <f>24*60/PI()*0.0082*B110*(D110*SIN('Data 2day'!$E$2)*SIN(C110)+COS('Data 2day'!$E$2)*COS(C110)*SIN(D110))</f>
        <v>0.85199938777313189</v>
      </c>
      <c r="M110" s="8">
        <f>(0.75+2/100000*'Data 2day'!$E$3)*L110</f>
        <v>0.64786033446268942</v>
      </c>
      <c r="N110" s="8">
        <f>(0.25+0.5*(1-'Data 2day'!H110/8))*L110</f>
        <v>0.21299984694328297</v>
      </c>
      <c r="O110" s="8">
        <f t="shared" si="5"/>
        <v>0.16400988214632789</v>
      </c>
      <c r="P110" s="8">
        <f>4.903*(10^(-9))*(0.34-0.14*SQRT(K110))*(1.35*(N110/M110)-0.35)*(('Data 2day'!C110+273.16)^4+('Data 2day'!D110+273.16)^4)/2</f>
        <v>0.40521850841226487</v>
      </c>
      <c r="Q110" s="8">
        <f t="shared" si="7"/>
        <v>-0.24120862626593698</v>
      </c>
    </row>
    <row r="111" spans="1:17" s="39" customFormat="1" ht="38.1" customHeight="1" x14ac:dyDescent="0.3">
      <c r="A111" s="38">
        <v>43723</v>
      </c>
      <c r="B111" s="8">
        <f>1+0.033*COS(2*'Data 2day'!A110*PI()/365)</f>
        <v>0.99061614681972687</v>
      </c>
      <c r="C111" s="8">
        <f>0.409*SIN(((2*PI()*'Data 2day'!A110)/365)-1.39)</f>
        <v>4.3899793651961491E-2</v>
      </c>
      <c r="D111" s="8">
        <f>ACOS(-TAN('Data 2day'!$E$2*PI()/180)*TAN(C111))</f>
        <v>1.584723126728568</v>
      </c>
      <c r="E111" s="23">
        <f>('Data 2day'!C111+'Data 2day'!D111)/2</f>
        <v>25.9</v>
      </c>
      <c r="F111" s="8">
        <f t="shared" si="4"/>
        <v>0.19767751536034411</v>
      </c>
      <c r="G111" s="8">
        <f>'Data 2day'!E110*4.87/LN(67.8*'Data 2day'!$H$2-5.42)</f>
        <v>8.3351850312391953</v>
      </c>
      <c r="H111" s="8">
        <f>0.6108*EXP(17.27*'Data 2day'!C111/('Data 2day'!C111+237.3))</f>
        <v>4.3912919467167955</v>
      </c>
      <c r="I111" s="8">
        <f>0.6108*EXP(17.27*'Data 2day'!D111/('Data 2day'!D111+237.3))</f>
        <v>2.5177224920902961</v>
      </c>
      <c r="J111" s="8">
        <f t="shared" si="6"/>
        <v>3.4545072194035455</v>
      </c>
      <c r="K111" s="8">
        <f>(I111*'Data 2day'!F111+H111*'Data 2day'!G111)/200</f>
        <v>2.5813395315041823</v>
      </c>
      <c r="L111" s="8">
        <f>24*60/PI()*0.0082*B111*(D111*SIN('Data 2day'!$E$2)*SIN(C111)+COS('Data 2day'!$E$2)*COS(C111)*SIN(D111))</f>
        <v>0.89251903204935479</v>
      </c>
      <c r="M111" s="8">
        <f>(0.75+2/100000*'Data 2day'!$E$3)*L111</f>
        <v>0.6786714719703294</v>
      </c>
      <c r="N111" s="8">
        <f>(0.25+0.5*(1-'Data 2day'!H111/8))*L111</f>
        <v>0.33469463701850805</v>
      </c>
      <c r="O111" s="8">
        <f t="shared" si="5"/>
        <v>0.25771487050425118</v>
      </c>
      <c r="P111" s="8">
        <f>4.903*(10^(-9))*(0.34-0.14*SQRT(K111))*(1.35*(N111/M111)-0.35)*(('Data 2day'!C111+273.16)^4+('Data 2day'!D111+273.16)^4)/2</f>
        <v>1.4271259992750509</v>
      </c>
      <c r="Q111" s="8">
        <f t="shared" si="7"/>
        <v>-1.1694111287707998</v>
      </c>
    </row>
    <row r="112" spans="1:17" s="39" customFormat="1" ht="38.1" customHeight="1" x14ac:dyDescent="0.3">
      <c r="A112" s="38">
        <v>43724</v>
      </c>
      <c r="B112" s="8">
        <f>1+0.033*COS(2*'Data 2day'!A111*PI()/365)</f>
        <v>0.9911621279296482</v>
      </c>
      <c r="C112" s="8">
        <f>0.409*SIN(((2*PI()*'Data 2day'!A111)/365)-1.39)</f>
        <v>3.6893698565152948E-2</v>
      </c>
      <c r="D112" s="8">
        <f>ACOS(-TAN('Data 2day'!$E$2*PI()/180)*TAN(C112))</f>
        <v>1.5824981873603101</v>
      </c>
      <c r="E112" s="23">
        <f>('Data 2day'!C112+'Data 2day'!D112)/2</f>
        <v>26.95</v>
      </c>
      <c r="F112" s="8">
        <f t="shared" si="4"/>
        <v>0.20862615347804067</v>
      </c>
      <c r="G112" s="8">
        <f>'Data 2day'!E111*4.87/LN(67.8*'Data 2day'!$H$2-5.42)</f>
        <v>7.2238270270739688</v>
      </c>
      <c r="H112" s="8">
        <f>0.6108*EXP(17.27*'Data 2day'!C112/('Data 2day'!C112+237.3))</f>
        <v>4.8633111980528723</v>
      </c>
      <c r="I112" s="8">
        <f>0.6108*EXP(17.27*'Data 2day'!D112/('Data 2day'!D112+237.3))</f>
        <v>2.5644197206554633</v>
      </c>
      <c r="J112" s="8">
        <f t="shared" si="6"/>
        <v>3.7138654593541678</v>
      </c>
      <c r="K112" s="8">
        <f>(I112*'Data 2day'!F112+H112*'Data 2day'!G112)/200</f>
        <v>2.4006280819194874</v>
      </c>
      <c r="L112" s="8">
        <f>24*60/PI()*0.0082*B112*(D112*SIN('Data 2day'!$E$2)*SIN(C112)+COS('Data 2day'!$E$2)*COS(C112)*SIN(D112))</f>
        <v>0.93299971666766834</v>
      </c>
      <c r="M112" s="8">
        <f>(0.75+2/100000*'Data 2day'!$E$3)*L112</f>
        <v>0.709452984554095</v>
      </c>
      <c r="N112" s="8">
        <f>(0.25+0.5*(1-'Data 2day'!H112/8))*L112</f>
        <v>0.29156241145864636</v>
      </c>
      <c r="O112" s="8">
        <f t="shared" si="5"/>
        <v>0.22450305682315772</v>
      </c>
      <c r="P112" s="8">
        <f>4.903*(10^(-9))*(0.34-0.14*SQRT(K112))*(1.35*(N112/M112)-0.35)*(('Data 2day'!C112+273.16)^4+('Data 2day'!D112+273.16)^4)/2</f>
        <v>1.004592615986152</v>
      </c>
      <c r="Q112" s="8">
        <f t="shared" si="7"/>
        <v>-0.78008955916299427</v>
      </c>
    </row>
    <row r="113" spans="1:17" s="39" customFormat="1" ht="38.1" customHeight="1" x14ac:dyDescent="0.3">
      <c r="A113" s="38">
        <v>43725</v>
      </c>
      <c r="B113" s="8">
        <f>1+0.033*COS(2*'Data 2day'!A112*PI()/365)</f>
        <v>0.99171072789180092</v>
      </c>
      <c r="C113" s="8">
        <f>0.409*SIN(((2*PI()*'Data 2day'!A112)/365)-1.39)</f>
        <v>2.9876671079227975E-2</v>
      </c>
      <c r="D113" s="8">
        <f>ACOS(-TAN('Data 2day'!$E$2*PI()/180)*TAN(C113))</f>
        <v>1.580270987216408</v>
      </c>
      <c r="E113" s="23">
        <f>('Data 2day'!C113+'Data 2day'!D113)/2</f>
        <v>27</v>
      </c>
      <c r="F113" s="8">
        <f t="shared" si="4"/>
        <v>0.20915998442580919</v>
      </c>
      <c r="G113" s="8">
        <f>'Data 2day'!E112*4.87/LN(67.8*'Data 2day'!$H$2-5.42)</f>
        <v>1.3891975052065322</v>
      </c>
      <c r="H113" s="8">
        <f>0.6108*EXP(17.27*'Data 2day'!C113/('Data 2day'!C113+237.3))</f>
        <v>4.727972500374011</v>
      </c>
      <c r="I113" s="8">
        <f>0.6108*EXP(17.27*'Data 2day'!D113/('Data 2day'!D113+237.3))</f>
        <v>2.6600893350973012</v>
      </c>
      <c r="J113" s="8">
        <f t="shared" si="6"/>
        <v>3.6940309177356561</v>
      </c>
      <c r="K113" s="8">
        <f>(I113*'Data 2day'!F113+H113*'Data 2day'!G113)/200</f>
        <v>2.3937852574127541</v>
      </c>
      <c r="L113" s="8">
        <f>24*60/PI()*0.0082*B113*(D113*SIN('Data 2day'!$E$2)*SIN(C113)+COS('Data 2day'!$E$2)*COS(C113)*SIN(D113))</f>
        <v>0.9734269380382945</v>
      </c>
      <c r="M113" s="8">
        <f>(0.75+2/100000*'Data 2day'!$E$3)*L113</f>
        <v>0.74019384368431906</v>
      </c>
      <c r="N113" s="8">
        <f>(0.25+0.5*(1-'Data 2day'!H113/8))*L113</f>
        <v>0.304195918136967</v>
      </c>
      <c r="O113" s="8">
        <f t="shared" si="5"/>
        <v>0.23423085696546458</v>
      </c>
      <c r="P113" s="8">
        <f>4.903*(10^(-9))*(0.34-0.14*SQRT(K113))*(1.35*(N113/M113)-0.35)*(('Data 2day'!C113+273.16)^4+('Data 2day'!D113+273.16)^4)/2</f>
        <v>1.0074069887196917</v>
      </c>
      <c r="Q113" s="8">
        <f t="shared" si="7"/>
        <v>-0.77317613175422717</v>
      </c>
    </row>
    <row r="114" spans="1:17" s="39" customFormat="1" ht="38.1" customHeight="1" x14ac:dyDescent="0.3">
      <c r="A114" s="38">
        <v>43726</v>
      </c>
      <c r="B114" s="8">
        <f>1+0.033*COS(2*'Data 2day'!A113*PI()/365)</f>
        <v>0.99226178414417643</v>
      </c>
      <c r="C114" s="8">
        <f>0.409*SIN(((2*PI()*'Data 2day'!A113)/365)-1.39)</f>
        <v>2.2850790490871208E-2</v>
      </c>
      <c r="D114" s="8">
        <f>ACOS(-TAN('Data 2day'!$E$2*PI()/180)*TAN(C114))</f>
        <v>1.5780419597760444</v>
      </c>
      <c r="E114" s="23">
        <f>('Data 2day'!C114+'Data 2day'!D114)/2</f>
        <v>26.299999999999997</v>
      </c>
      <c r="F114" s="8">
        <f t="shared" si="4"/>
        <v>0.2017899572638881</v>
      </c>
      <c r="G114" s="8">
        <f>'Data 2day'!E113*4.87/LN(67.8*'Data 2day'!$H$2-5.42)</f>
        <v>1.3891975052065322</v>
      </c>
      <c r="H114" s="8">
        <f>0.6108*EXP(17.27*'Data 2day'!C114/('Data 2day'!C114+237.3))</f>
        <v>4.2187883965303437</v>
      </c>
      <c r="I114" s="8">
        <f>0.6108*EXP(17.27*'Data 2day'!D114/('Data 2day'!D114+237.3))</f>
        <v>2.7588616266004506</v>
      </c>
      <c r="J114" s="8">
        <f t="shared" si="6"/>
        <v>3.4888250115653969</v>
      </c>
      <c r="K114" s="8">
        <f>(I114*'Data 2day'!F114+H114*'Data 2day'!G114)/200</f>
        <v>2.7684531434195958</v>
      </c>
      <c r="L114" s="8">
        <f>24*60/PI()*0.0082*B114*(D114*SIN('Data 2day'!$E$2)*SIN(C114)+COS('Data 2day'!$E$2)*COS(C114)*SIN(D114))</f>
        <v>1.0137862769800072</v>
      </c>
      <c r="M114" s="8">
        <f>(0.75+2/100000*'Data 2day'!$E$3)*L114</f>
        <v>0.77088308501559744</v>
      </c>
      <c r="N114" s="8">
        <f>(0.25+0.5*(1-'Data 2day'!H114/8))*L114</f>
        <v>0.25344656924500181</v>
      </c>
      <c r="O114" s="8">
        <f t="shared" si="5"/>
        <v>0.1951538583186514</v>
      </c>
      <c r="P114" s="8">
        <f>4.903*(10^(-9))*(0.34-0.14*SQRT(K114))*(1.35*(N114/M114)-0.35)*(('Data 2day'!C114+273.16)^4+('Data 2day'!D114+273.16)^4)/2</f>
        <v>0.39648615064013182</v>
      </c>
      <c r="Q114" s="8">
        <f t="shared" si="7"/>
        <v>-0.20133229232148042</v>
      </c>
    </row>
    <row r="115" spans="1:17" s="39" customFormat="1" ht="38.1" customHeight="1" x14ac:dyDescent="0.3">
      <c r="A115" s="38">
        <v>43727</v>
      </c>
      <c r="B115" s="8">
        <f>1+0.033*COS(2*'Data 2day'!A114*PI()/365)</f>
        <v>0.99281513339691441</v>
      </c>
      <c r="C115" s="8">
        <f>0.409*SIN(((2*PI()*'Data 2day'!A114)/365)-1.39)</f>
        <v>1.5818138720131186E-2</v>
      </c>
      <c r="D115" s="8">
        <f>ACOS(-TAN('Data 2day'!$E$2*PI()/180)*TAN(C115))</f>
        <v>1.5758115368591012</v>
      </c>
      <c r="E115" s="23">
        <f>('Data 2day'!C115+'Data 2day'!D115)/2</f>
        <v>26.2</v>
      </c>
      <c r="F115" s="8">
        <f t="shared" si="4"/>
        <v>0.20075515809842714</v>
      </c>
      <c r="G115" s="8">
        <f>'Data 2day'!E114*4.87/LN(67.8*'Data 2day'!$H$2-5.42)</f>
        <v>2.222716008330452</v>
      </c>
      <c r="H115" s="8">
        <f>0.6108*EXP(17.27*'Data 2day'!C115/('Data 2day'!C115+237.3))</f>
        <v>4.3662793205014685</v>
      </c>
      <c r="I115" s="8">
        <f>0.6108*EXP(17.27*'Data 2day'!D115/('Data 2day'!D115+237.3))</f>
        <v>2.6278588442730206</v>
      </c>
      <c r="J115" s="8">
        <f t="shared" si="6"/>
        <v>3.4970690823872443</v>
      </c>
      <c r="K115" s="8">
        <f>(I115*'Data 2day'!F115+H115*'Data 2day'!G115)/200</f>
        <v>2.8095618429031912</v>
      </c>
      <c r="L115" s="8">
        <f>24*60/PI()*0.0082*B115*(D115*SIN('Data 2day'!$E$2)*SIN(C115)+COS('Data 2day'!$E$2)*COS(C115)*SIN(D115))</f>
        <v>1.0540634088657692</v>
      </c>
      <c r="M115" s="8">
        <f>(0.75+2/100000*'Data 2day'!$E$3)*L115</f>
        <v>0.80150981610153083</v>
      </c>
      <c r="N115" s="8">
        <f>(0.25+0.5*(1-'Data 2day'!H115/8))*L115</f>
        <v>0.2635158522164423</v>
      </c>
      <c r="O115" s="8">
        <f t="shared" si="5"/>
        <v>0.20290720620666058</v>
      </c>
      <c r="P115" s="8">
        <f>4.903*(10^(-9))*(0.34-0.14*SQRT(K115))*(1.35*(N115/M115)-0.35)*(('Data 2day'!C115+273.16)^4+('Data 2day'!D115+273.16)^4)/2</f>
        <v>0.38972828061568471</v>
      </c>
      <c r="Q115" s="8">
        <f t="shared" si="7"/>
        <v>-0.18682107440902412</v>
      </c>
    </row>
    <row r="116" spans="1:17" s="39" customFormat="1" ht="38.1" customHeight="1" x14ac:dyDescent="0.3">
      <c r="A116" s="38">
        <v>43728</v>
      </c>
      <c r="B116" s="8">
        <f>1+0.033*COS(2*'Data 2day'!A115*PI()/365)</f>
        <v>0.99337061168068908</v>
      </c>
      <c r="C116" s="8">
        <f>0.409*SIN(((2*PI()*'Data 2day'!A115)/365)-1.39)</f>
        <v>8.7807996935049988E-3</v>
      </c>
      <c r="D116" s="8">
        <f>ACOS(-TAN('Data 2day'!$E$2*PI()/180)*TAN(C116))</f>
        <v>1.5735801490133321</v>
      </c>
      <c r="E116" s="23">
        <f>('Data 2day'!C116+'Data 2day'!D116)/2</f>
        <v>25.35</v>
      </c>
      <c r="F116" s="8">
        <f t="shared" si="4"/>
        <v>0.1921382761319867</v>
      </c>
      <c r="G116" s="8">
        <f>'Data 2day'!E115*4.87/LN(67.8*'Data 2day'!$H$2-5.42)</f>
        <v>4.445432016660904</v>
      </c>
      <c r="H116" s="8">
        <f>0.6108*EXP(17.27*'Data 2day'!C116/('Data 2day'!C116+237.3))</f>
        <v>4.0756492057609837</v>
      </c>
      <c r="I116" s="8">
        <f>0.6108*EXP(17.27*'Data 2day'!D116/('Data 2day'!D116+237.3))</f>
        <v>2.548770598472057</v>
      </c>
      <c r="J116" s="8">
        <f t="shared" si="6"/>
        <v>3.3122099021165203</v>
      </c>
      <c r="K116" s="8">
        <f>(I116*'Data 2day'!F116+H116*'Data 2day'!G116)/200</f>
        <v>2.64350326402778</v>
      </c>
      <c r="L116" s="8">
        <f>24*60/PI()*0.0082*B116*(D116*SIN('Data 2day'!$E$2)*SIN(C116)+COS('Data 2day'!$E$2)*COS(C116)*SIN(D116))</f>
        <v>1.0942441137473062</v>
      </c>
      <c r="M116" s="8">
        <f>(0.75+2/100000*'Data 2day'!$E$3)*L116</f>
        <v>0.83206322409345157</v>
      </c>
      <c r="N116" s="8">
        <f>(0.25+0.5*(1-'Data 2day'!H116/8))*L116</f>
        <v>0.27356102843682656</v>
      </c>
      <c r="O116" s="8">
        <f t="shared" si="5"/>
        <v>0.21064199189635646</v>
      </c>
      <c r="P116" s="8">
        <f>4.903*(10^(-9))*(0.34-0.14*SQRT(K116))*(1.35*(N116/M116)-0.35)*(('Data 2day'!C116+273.16)^4+('Data 2day'!D116+273.16)^4)/2</f>
        <v>0.41099822728200791</v>
      </c>
      <c r="Q116" s="8">
        <f t="shared" si="7"/>
        <v>-0.20035623538565145</v>
      </c>
    </row>
    <row r="117" spans="1:17" s="39" customFormat="1" ht="38.1" customHeight="1" x14ac:dyDescent="0.3">
      <c r="A117" s="38">
        <v>43729</v>
      </c>
      <c r="B117" s="8">
        <f>1+0.033*COS(2*'Data 2day'!A116*PI()/365)</f>
        <v>0.99392805439529652</v>
      </c>
      <c r="C117" s="8">
        <f>0.409*SIN(((2*PI()*'Data 2day'!A116)/365)-1.39)</f>
        <v>1.7408587264244454E-3</v>
      </c>
      <c r="D117" s="8">
        <f>ACOS(-TAN('Data 2day'!$E$2*PI()/180)*TAN(C117))</f>
        <v>1.5713482259043394</v>
      </c>
      <c r="E117" s="23">
        <f>('Data 2day'!C117+'Data 2day'!D117)/2</f>
        <v>26.799999999999997</v>
      </c>
      <c r="F117" s="8">
        <f t="shared" si="4"/>
        <v>0.20703153059292448</v>
      </c>
      <c r="G117" s="8">
        <f>'Data 2day'!E116*4.87/LN(67.8*'Data 2day'!$H$2-5.42)</f>
        <v>4.445432016660904</v>
      </c>
      <c r="H117" s="8">
        <f>0.6108*EXP(17.27*'Data 2day'!C117/('Data 2day'!C117+237.3))</f>
        <v>4.5439995866454055</v>
      </c>
      <c r="I117" s="8">
        <f>0.6108*EXP(17.27*'Data 2day'!D117/('Data 2day'!D117+237.3))</f>
        <v>2.7090824052161175</v>
      </c>
      <c r="J117" s="8">
        <f t="shared" si="6"/>
        <v>3.6265409959307613</v>
      </c>
      <c r="K117" s="8">
        <f>(I117*'Data 2day'!F117+H117*'Data 2day'!G117)/200</f>
        <v>2.6858814902430042</v>
      </c>
      <c r="L117" s="8">
        <f>24*60/PI()*0.0082*B117*(D117*SIN('Data 2day'!$E$2)*SIN(C117)+COS('Data 2day'!$E$2)*COS(C117)*SIN(D117))</f>
        <v>1.1343142864402269</v>
      </c>
      <c r="M117" s="8">
        <f>(0.75+2/100000*'Data 2day'!$E$3)*L117</f>
        <v>0.86253258340914851</v>
      </c>
      <c r="N117" s="8">
        <f>(0.25+0.5*(1-'Data 2day'!H117/8))*L117</f>
        <v>0.35447321451257091</v>
      </c>
      <c r="O117" s="8">
        <f t="shared" si="5"/>
        <v>0.27294437517467962</v>
      </c>
      <c r="P117" s="8">
        <f>4.903*(10^(-9))*(0.34-0.14*SQRT(K117))*(1.35*(N117/M117)-0.35)*(('Data 2day'!C117+273.16)^4+('Data 2day'!D117+273.16)^4)/2</f>
        <v>0.89993871363225708</v>
      </c>
      <c r="Q117" s="8">
        <f t="shared" si="7"/>
        <v>-0.62699433845757746</v>
      </c>
    </row>
    <row r="118" spans="1:17" s="39" customFormat="1" ht="38.1" customHeight="1" x14ac:dyDescent="0.3">
      <c r="A118" s="38">
        <v>43730</v>
      </c>
      <c r="B118" s="8">
        <f>1+0.033*COS(2*'Data 2day'!A117*PI()/365)</f>
        <v>0.99448729635843003</v>
      </c>
      <c r="C118" s="8">
        <f>0.409*SIN(((2*PI()*'Data 2day'!A117)/365)-1.39)</f>
        <v>-5.2995980946671916E-3</v>
      </c>
      <c r="D118" s="8">
        <f>ACOS(-TAN('Data 2day'!$E$2*PI()/180)*TAN(C118))</f>
        <v>1.5691161967074931</v>
      </c>
      <c r="E118" s="23">
        <f>('Data 2day'!C118+'Data 2day'!D118)/2</f>
        <v>27.6</v>
      </c>
      <c r="F118" s="8">
        <f t="shared" si="4"/>
        <v>0.2156560781610482</v>
      </c>
      <c r="G118" s="8">
        <f>'Data 2day'!E117*4.87/LN(67.8*'Data 2day'!$H$2-5.42)</f>
        <v>5.5567900208261287</v>
      </c>
      <c r="H118" s="8">
        <f>0.6108*EXP(17.27*'Data 2day'!C118/('Data 2day'!C118+237.3))</f>
        <v>4.8907789302521092</v>
      </c>
      <c r="I118" s="8">
        <f>0.6108*EXP(17.27*'Data 2day'!D118/('Data 2day'!D118+237.3))</f>
        <v>2.7588616266004506</v>
      </c>
      <c r="J118" s="8">
        <f t="shared" si="6"/>
        <v>3.8248202784262801</v>
      </c>
      <c r="K118" s="8">
        <f>(I118*'Data 2day'!F118+H118*'Data 2day'!G118)/200</f>
        <v>2.5382974014914277</v>
      </c>
      <c r="L118" s="8">
        <f>24*60/PI()*0.0082*B118*(D118*SIN('Data 2day'!$E$2)*SIN(C118)+COS('Data 2day'!$E$2)*COS(C118)*SIN(D118))</f>
        <v>1.1742599465509753</v>
      </c>
      <c r="M118" s="8">
        <f>(0.75+2/100000*'Data 2day'!$E$3)*L118</f>
        <v>0.89290726335736159</v>
      </c>
      <c r="N118" s="8">
        <f>(0.25+0.5*(1-'Data 2day'!H118/8))*L118</f>
        <v>0.3669562332971798</v>
      </c>
      <c r="O118" s="8">
        <f t="shared" si="5"/>
        <v>0.28255629963882845</v>
      </c>
      <c r="P118" s="8">
        <f>4.903*(10^(-9))*(0.34-0.14*SQRT(K118))*(1.35*(N118/M118)-0.35)*(('Data 2day'!C118+273.16)^4+('Data 2day'!D118+273.16)^4)/2</f>
        <v>0.96246131185975525</v>
      </c>
      <c r="Q118" s="8">
        <f t="shared" si="7"/>
        <v>-0.67990501222092681</v>
      </c>
    </row>
    <row r="119" spans="1:17" s="39" customFormat="1" ht="38.1" customHeight="1" x14ac:dyDescent="0.3">
      <c r="A119" s="38">
        <v>43731</v>
      </c>
      <c r="B119" s="8">
        <f>1+0.033*COS(2*'Data 2day'!A118*PI()/365)</f>
        <v>0.99504817185462646</v>
      </c>
      <c r="C119" s="8">
        <f>0.409*SIN(((2*PI()*'Data 2day'!A118)/365)-1.39)</f>
        <v>-1.2338484530469047E-2</v>
      </c>
      <c r="D119" s="8">
        <f>ACOS(-TAN('Data 2day'!$E$2*PI()/180)*TAN(C119))</f>
        <v>1.5668844905009247</v>
      </c>
      <c r="E119" s="23">
        <f>('Data 2day'!C119+'Data 2day'!D119)/2</f>
        <v>27.1</v>
      </c>
      <c r="F119" s="8">
        <f t="shared" si="4"/>
        <v>0.21023109299087567</v>
      </c>
      <c r="G119" s="8">
        <f>'Data 2day'!E118*4.87/LN(67.8*'Data 2day'!$H$2-5.42)</f>
        <v>1.667037006247839</v>
      </c>
      <c r="H119" s="8">
        <f>0.6108*EXP(17.27*'Data 2day'!C119/('Data 2day'!C119+237.3))</f>
        <v>4.5698943880770111</v>
      </c>
      <c r="I119" s="8">
        <f>0.6108*EXP(17.27*'Data 2day'!D119/('Data 2day'!D119+237.3))</f>
        <v>2.7924897662121242</v>
      </c>
      <c r="J119" s="8">
        <f t="shared" si="6"/>
        <v>3.6811920771445674</v>
      </c>
      <c r="K119" s="8">
        <f>(I119*'Data 2day'!F119+H119*'Data 2day'!G119)/200</f>
        <v>2.6609762280567191</v>
      </c>
      <c r="L119" s="8">
        <f>24*60/PI()*0.0082*B119*(D119*SIN('Data 2day'!$E$2)*SIN(C119)+COS('Data 2day'!$E$2)*COS(C119)*SIN(D119))</f>
        <v>1.2140672484267576</v>
      </c>
      <c r="M119" s="8">
        <f>(0.75+2/100000*'Data 2day'!$E$3)*L119</f>
        <v>0.9231767357037064</v>
      </c>
      <c r="N119" s="8">
        <f>(0.25+0.5*(1-'Data 2day'!H119/8))*L119</f>
        <v>0.3035168121066894</v>
      </c>
      <c r="O119" s="8">
        <f t="shared" si="5"/>
        <v>0.23370794532215083</v>
      </c>
      <c r="P119" s="8">
        <f>4.903*(10^(-9))*(0.34-0.14*SQRT(K119))*(1.35*(N119/M119)-0.35)*(('Data 2day'!C119+273.16)^4+('Data 2day'!D119+273.16)^4)/2</f>
        <v>0.41796088392159902</v>
      </c>
      <c r="Q119" s="8">
        <f t="shared" si="7"/>
        <v>-0.18425293859944819</v>
      </c>
    </row>
    <row r="120" spans="1:17" s="39" customFormat="1" ht="38.1" customHeight="1" x14ac:dyDescent="0.3">
      <c r="A120" s="38">
        <v>43732</v>
      </c>
      <c r="B120" s="8">
        <f>1+0.033*COS(2*'Data 2day'!A119*PI()/365)</f>
        <v>0.99561051468437156</v>
      </c>
      <c r="C120" s="8">
        <f>0.409*SIN(((2*PI()*'Data 2day'!A119)/365)-1.39)</f>
        <v>-1.9373714807017859E-2</v>
      </c>
      <c r="D120" s="8">
        <f>ACOS(-TAN('Data 2day'!$E$2*PI()/180)*TAN(C120))</f>
        <v>1.564653536658736</v>
      </c>
      <c r="E120" s="23">
        <f>('Data 2day'!C120+'Data 2day'!D120)/2</f>
        <v>25.05</v>
      </c>
      <c r="F120" s="8">
        <f t="shared" si="4"/>
        <v>0.18917237426716429</v>
      </c>
      <c r="G120" s="8">
        <f>'Data 2day'!E119*4.87/LN(67.8*'Data 2day'!$H$2-5.42)</f>
        <v>1.111358004165226</v>
      </c>
      <c r="H120" s="8">
        <f>0.6108*EXP(17.27*'Data 2day'!C120/('Data 2day'!C120+237.3))</f>
        <v>4.0288844232591545</v>
      </c>
      <c r="I120" s="8">
        <f>0.6108*EXP(17.27*'Data 2day'!D120/('Data 2day'!D120+237.3))</f>
        <v>2.4870053972720654</v>
      </c>
      <c r="J120" s="8">
        <f t="shared" si="6"/>
        <v>3.2579449102656097</v>
      </c>
      <c r="K120" s="8">
        <f>(I120*'Data 2day'!F120+H120*'Data 2day'!G120)/200</f>
        <v>2.6700487474796808</v>
      </c>
      <c r="L120" s="8">
        <f>24*60/PI()*0.0082*B120*(D120*SIN('Data 2day'!$E$2)*SIN(C120)+COS('Data 2day'!$E$2)*COS(C120)*SIN(D120))</f>
        <v>1.2537224910094165</v>
      </c>
      <c r="M120" s="8">
        <f>(0.75+2/100000*'Data 2day'!$E$3)*L120</f>
        <v>0.95333058216356026</v>
      </c>
      <c r="N120" s="8">
        <f>(0.25+0.5*(1-'Data 2day'!H120/8))*L120</f>
        <v>0.31343062275235412</v>
      </c>
      <c r="O120" s="8">
        <f t="shared" si="5"/>
        <v>0.24134157951931268</v>
      </c>
      <c r="P120" s="8">
        <f>4.903*(10^(-9))*(0.34-0.14*SQRT(K120))*(1.35*(N120/M120)-0.35)*(('Data 2day'!C120+273.16)^4+('Data 2day'!D120+273.16)^4)/2</f>
        <v>0.4052185084122647</v>
      </c>
      <c r="Q120" s="8">
        <f t="shared" si="7"/>
        <v>-0.16387692889295202</v>
      </c>
    </row>
    <row r="121" spans="1:17" s="39" customFormat="1" ht="38.1" customHeight="1" x14ac:dyDescent="0.3">
      <c r="A121" s="38">
        <v>43733</v>
      </c>
      <c r="B121" s="8">
        <f>1+0.033*COS(2*'Data 2day'!A120*PI()/365)</f>
        <v>0.99617415821334843</v>
      </c>
      <c r="C121" s="8">
        <f>0.409*SIN(((2*PI()*'Data 2day'!A120)/365)-1.39)</f>
        <v>-2.6403204233750699E-2</v>
      </c>
      <c r="D121" s="8">
        <f>ACOS(-TAN('Data 2day'!$E$2*PI()/180)*TAN(C121))</f>
        <v>1.5624237652435551</v>
      </c>
      <c r="E121" s="23">
        <f>('Data 2day'!C121+'Data 2day'!D121)/2</f>
        <v>25.9</v>
      </c>
      <c r="F121" s="8">
        <f t="shared" si="4"/>
        <v>0.19767751536034411</v>
      </c>
      <c r="G121" s="8">
        <f>'Data 2day'!E120*4.87/LN(67.8*'Data 2day'!$H$2-5.42)</f>
        <v>8.3351850312391953</v>
      </c>
      <c r="H121" s="8">
        <f>0.6108*EXP(17.27*'Data 2day'!C121/('Data 2day'!C121+237.3))</f>
        <v>4.3912919467167955</v>
      </c>
      <c r="I121" s="8">
        <f>0.6108*EXP(17.27*'Data 2day'!D121/('Data 2day'!D121+237.3))</f>
        <v>2.5177224920902961</v>
      </c>
      <c r="J121" s="8">
        <f t="shared" si="6"/>
        <v>3.4545072194035455</v>
      </c>
      <c r="K121" s="8">
        <f>(I121*'Data 2day'!F121+H121*'Data 2day'!G121)/200</f>
        <v>2.5813395315041823</v>
      </c>
      <c r="L121" s="8">
        <f>24*60/PI()*0.0082*B121*(D121*SIN('Data 2day'!$E$2)*SIN(C121)+COS('Data 2day'!$E$2)*COS(C121)*SIN(D121))</f>
        <v>1.2932121275742106</v>
      </c>
      <c r="M121" s="8">
        <f>(0.75+2/100000*'Data 2day'!$E$3)*L121</f>
        <v>0.98335850180742967</v>
      </c>
      <c r="N121" s="8">
        <f>(0.25+0.5*(1-'Data 2day'!H121/8))*L121</f>
        <v>0.48495454784032899</v>
      </c>
      <c r="O121" s="8">
        <f t="shared" si="5"/>
        <v>0.37341500183705334</v>
      </c>
      <c r="P121" s="8">
        <f>4.903*(10^(-9))*(0.34-0.14*SQRT(K121))*(1.35*(N121/M121)-0.35)*(('Data 2day'!C121+273.16)^4+('Data 2day'!D121+273.16)^4)/2</f>
        <v>1.4271259992750509</v>
      </c>
      <c r="Q121" s="8">
        <f t="shared" si="7"/>
        <v>-1.0537109974379977</v>
      </c>
    </row>
    <row r="122" spans="1:17" s="39" customFormat="1" ht="38.1" customHeight="1" x14ac:dyDescent="0.3">
      <c r="A122" s="38">
        <v>43734</v>
      </c>
      <c r="B122" s="8">
        <f>1+0.033*COS(2*'Data 2day'!A121*PI()/365)</f>
        <v>0.99673893542181524</v>
      </c>
      <c r="C122" s="8">
        <f>0.409*SIN(((2*PI()*'Data 2day'!A121)/365)-1.39)</f>
        <v>-3.3424869821240911E-2</v>
      </c>
      <c r="D122" s="8">
        <f>ACOS(-TAN('Data 2day'!$E$2*PI()/180)*TAN(C122))</f>
        <v>1.5601956073975849</v>
      </c>
      <c r="E122" s="23">
        <f>('Data 2day'!C122+'Data 2day'!D122)/2</f>
        <v>25.450000000000003</v>
      </c>
      <c r="F122" s="8">
        <f t="shared" si="4"/>
        <v>0.19313557107365054</v>
      </c>
      <c r="G122" s="8">
        <f>'Data 2day'!E121*4.87/LN(67.8*'Data 2day'!$H$2-5.42)</f>
        <v>7.2238270270739688</v>
      </c>
      <c r="H122" s="8">
        <f>0.6108*EXP(17.27*'Data 2day'!C122/('Data 2day'!C122+237.3))</f>
        <v>4.2674631045407558</v>
      </c>
      <c r="I122" s="8">
        <f>0.6108*EXP(17.27*'Data 2day'!D122/('Data 2day'!D122+237.3))</f>
        <v>2.4566163260716172</v>
      </c>
      <c r="J122" s="8">
        <f t="shared" si="6"/>
        <v>3.3620397153061865</v>
      </c>
      <c r="K122" s="8">
        <f>(I122*'Data 2day'!F122+H122*'Data 2day'!G122)/200</f>
        <v>2.5564780332082537</v>
      </c>
      <c r="L122" s="8">
        <f>24*60/PI()*0.0082*B122*(D122*SIN('Data 2day'!$E$2)*SIN(C122)+COS('Data 2day'!$E$2)*COS(C122)*SIN(D122))</f>
        <v>1.3325227753343254</v>
      </c>
      <c r="M122" s="8">
        <f>(0.75+2/100000*'Data 2day'!$E$3)*L122</f>
        <v>1.013250318364221</v>
      </c>
      <c r="N122" s="8">
        <f>(0.25+0.5*(1-'Data 2day'!H122/8))*L122</f>
        <v>0.33313069383358135</v>
      </c>
      <c r="O122" s="8">
        <f t="shared" si="5"/>
        <v>0.25651063425185766</v>
      </c>
      <c r="P122" s="8">
        <f>4.903*(10^(-9))*(0.34-0.14*SQRT(K122))*(1.35*(N122/M122)-0.35)*(('Data 2day'!C122+273.16)^4+('Data 2day'!D122+273.16)^4)/2</f>
        <v>0.42555740333648212</v>
      </c>
      <c r="Q122" s="8">
        <f t="shared" si="7"/>
        <v>-0.16904676908462446</v>
      </c>
    </row>
    <row r="123" spans="1:17" s="39" customFormat="1" ht="38.1" customHeight="1" x14ac:dyDescent="0.3">
      <c r="A123" s="38">
        <v>43735</v>
      </c>
      <c r="B123" s="8">
        <f>1+0.033*COS(2*'Data 2day'!A122*PI()/365)</f>
        <v>0.99730467895409602</v>
      </c>
      <c r="C123" s="8">
        <f>0.409*SIN(((2*PI()*'Data 2day'!A122)/365)-1.39)</f>
        <v>-4.0436630898435667E-2</v>
      </c>
      <c r="D123" s="8">
        <f>ACOS(-TAN('Data 2day'!$E$2*PI()/180)*TAN(C123))</f>
        <v>1.5579694957312693</v>
      </c>
      <c r="E123" s="23">
        <f>('Data 2day'!C123+'Data 2day'!D123)/2</f>
        <v>26.1</v>
      </c>
      <c r="F123" s="8">
        <f t="shared" si="4"/>
        <v>0.19972482824833868</v>
      </c>
      <c r="G123" s="8">
        <f>'Data 2day'!E122*4.87/LN(67.8*'Data 2day'!$H$2-5.42)</f>
        <v>4.445432016660904</v>
      </c>
      <c r="H123" s="8">
        <f>0.6108*EXP(17.27*'Data 2day'!C123/('Data 2day'!C123+237.3))</f>
        <v>4.3413906376622462</v>
      </c>
      <c r="I123" s="8">
        <f>0.6108*EXP(17.27*'Data 2day'!D123/('Data 2day'!D123+237.3))</f>
        <v>2.6118719061836697</v>
      </c>
      <c r="J123" s="8">
        <f t="shared" si="6"/>
        <v>3.4766312719229582</v>
      </c>
      <c r="K123" s="8">
        <f>(I123*'Data 2day'!F123+H123*'Data 2day'!G123)/200</f>
        <v>2.5171324909359116</v>
      </c>
      <c r="L123" s="8">
        <f>24*60/PI()*0.0082*B123*(D123*SIN('Data 2day'!$E$2)*SIN(C123)+COS('Data 2day'!$E$2)*COS(C123)*SIN(D123))</f>
        <v>1.3716412248920837</v>
      </c>
      <c r="M123" s="8">
        <f>(0.75+2/100000*'Data 2day'!$E$3)*L123</f>
        <v>1.0429959874079404</v>
      </c>
      <c r="N123" s="8">
        <f>(0.25+0.5*(1-'Data 2day'!H123/8))*L123</f>
        <v>0.34291030622302093</v>
      </c>
      <c r="O123" s="8">
        <f t="shared" si="5"/>
        <v>0.26404093579172611</v>
      </c>
      <c r="P123" s="8">
        <f>4.903*(10^(-9))*(0.34-0.14*SQRT(K123))*(1.35*(N123/M123)-0.35)*(('Data 2day'!C123+273.16)^4+('Data 2day'!D123+273.16)^4)/2</f>
        <v>0.43557158111010996</v>
      </c>
      <c r="Q123" s="8">
        <f t="shared" si="7"/>
        <v>-0.17153064531838386</v>
      </c>
    </row>
    <row r="124" spans="1:17" s="39" customFormat="1" ht="38.1" customHeight="1" x14ac:dyDescent="0.3">
      <c r="A124" s="38">
        <v>43736</v>
      </c>
      <c r="B124" s="8">
        <f>1+0.033*COS(2*'Data 2day'!A123*PI()/365)</f>
        <v>0.99787122116817262</v>
      </c>
      <c r="C124" s="8">
        <f>0.409*SIN(((2*PI()*'Data 2day'!A123)/365)-1.39)</f>
        <v>-4.7436409729201254E-2</v>
      </c>
      <c r="D124" s="8">
        <f>ACOS(-TAN('Data 2day'!$E$2*PI()/180)*TAN(C124))</f>
        <v>1.5557458647087135</v>
      </c>
      <c r="E124" s="23">
        <f>('Data 2day'!C124+'Data 2day'!D124)/2</f>
        <v>25.35</v>
      </c>
      <c r="F124" s="8">
        <f t="shared" si="4"/>
        <v>0.1921382761319867</v>
      </c>
      <c r="G124" s="8">
        <f>'Data 2day'!E123*4.87/LN(67.8*'Data 2day'!$H$2-5.42)</f>
        <v>3.6119135135369844</v>
      </c>
      <c r="H124" s="8">
        <f>0.6108*EXP(17.27*'Data 2day'!C124/('Data 2day'!C124+237.3))</f>
        <v>4.0756492057609837</v>
      </c>
      <c r="I124" s="8">
        <f>0.6108*EXP(17.27*'Data 2day'!D124/('Data 2day'!D124+237.3))</f>
        <v>2.548770598472057</v>
      </c>
      <c r="J124" s="8">
        <f t="shared" si="6"/>
        <v>3.3122099021165203</v>
      </c>
      <c r="K124" s="8">
        <f>(I124*'Data 2day'!F124+H124*'Data 2day'!G124)/200</f>
        <v>2.64350326402778</v>
      </c>
      <c r="L124" s="8">
        <f>24*60/PI()*0.0082*B124*(D124*SIN('Data 2day'!$E$2)*SIN(C124)+COS('Data 2day'!$E$2)*COS(C124)*SIN(D124))</f>
        <v>1.4105544495177897</v>
      </c>
      <c r="M124" s="8">
        <f>(0.75+2/100000*'Data 2day'!$E$3)*L124</f>
        <v>1.0725856034133272</v>
      </c>
      <c r="N124" s="8">
        <f>(0.25+0.5*(1-'Data 2day'!H124/8))*L124</f>
        <v>0.35263861237944744</v>
      </c>
      <c r="O124" s="8">
        <f t="shared" si="5"/>
        <v>0.27153173153217453</v>
      </c>
      <c r="P124" s="8">
        <f>4.903*(10^(-9))*(0.34-0.14*SQRT(K124))*(1.35*(N124/M124)-0.35)*(('Data 2day'!C124+273.16)^4+('Data 2day'!D124+273.16)^4)/2</f>
        <v>0.41099822728200791</v>
      </c>
      <c r="Q124" s="8">
        <f t="shared" si="7"/>
        <v>-0.13946649574983339</v>
      </c>
    </row>
    <row r="125" spans="1:17" s="39" customFormat="1" ht="38.1" customHeight="1" x14ac:dyDescent="0.3">
      <c r="A125" s="38">
        <v>43737</v>
      </c>
      <c r="B125" s="8">
        <f>1+0.033*COS(2*'Data 2day'!A124*PI()/365)</f>
        <v>0.99843839418535973</v>
      </c>
      <c r="C125" s="8">
        <f>0.409*SIN(((2*PI()*'Data 2day'!A124)/365)-1.39)</f>
        <v>-5.4422132128002149E-2</v>
      </c>
      <c r="D125" s="8">
        <f>ACOS(-TAN('Data 2day'!$E$2*PI()/180)*TAN(C125))</f>
        <v>1.5535251510289823</v>
      </c>
      <c r="E125" s="23">
        <f>('Data 2day'!C125+'Data 2day'!D125)/2</f>
        <v>26.799999999999997</v>
      </c>
      <c r="F125" s="8">
        <f t="shared" si="4"/>
        <v>0.20703153059292448</v>
      </c>
      <c r="G125" s="8">
        <f>'Data 2day'!E124*4.87/LN(67.8*'Data 2day'!$H$2-5.42)</f>
        <v>4.445432016660904</v>
      </c>
      <c r="H125" s="8">
        <f>0.6108*EXP(17.27*'Data 2day'!C125/('Data 2day'!C125+237.3))</f>
        <v>4.5439995866454055</v>
      </c>
      <c r="I125" s="8">
        <f>0.6108*EXP(17.27*'Data 2day'!D125/('Data 2day'!D125+237.3))</f>
        <v>2.7090824052161175</v>
      </c>
      <c r="J125" s="8">
        <f t="shared" si="6"/>
        <v>3.6265409959307613</v>
      </c>
      <c r="K125" s="8">
        <f>(I125*'Data 2day'!F125+H125*'Data 2day'!G125)/200</f>
        <v>2.6858814902430042</v>
      </c>
      <c r="L125" s="8">
        <f>24*60/PI()*0.0082*B125*(D125*SIN('Data 2day'!$E$2)*SIN(C125)+COS('Data 2day'!$E$2)*COS(C125)*SIN(D125))</f>
        <v>1.4492496142373652</v>
      </c>
      <c r="M125" s="8">
        <f>(0.75+2/100000*'Data 2day'!$E$3)*L125</f>
        <v>1.1020094066660924</v>
      </c>
      <c r="N125" s="8">
        <f>(0.25+0.5*(1-'Data 2day'!H125/8))*L125</f>
        <v>0.45289050444917661</v>
      </c>
      <c r="O125" s="8">
        <f t="shared" si="5"/>
        <v>0.34872568842586599</v>
      </c>
      <c r="P125" s="8">
        <f>4.903*(10^(-9))*(0.34-0.14*SQRT(K125))*(1.35*(N125/M125)-0.35)*(('Data 2day'!C125+273.16)^4+('Data 2day'!D125+273.16)^4)/2</f>
        <v>0.89993871363225708</v>
      </c>
      <c r="Q125" s="8">
        <f t="shared" si="7"/>
        <v>-0.55121302520639115</v>
      </c>
    </row>
    <row r="126" spans="1:17" s="39" customFormat="1" ht="38.1" customHeight="1" x14ac:dyDescent="0.3">
      <c r="A126" s="38">
        <v>43738</v>
      </c>
      <c r="B126" s="8">
        <f>1+0.033*COS(2*'Data 2day'!A125*PI()/365)</f>
        <v>0.99900602994005205</v>
      </c>
      <c r="C126" s="8">
        <f>0.409*SIN(((2*PI()*'Data 2day'!A125)/365)-1.39)</f>
        <v>-6.1391728074528064E-2</v>
      </c>
      <c r="D126" s="8">
        <f>ACOS(-TAN('Data 2day'!$E$2*PI()/180)*TAN(C126))</f>
        <v>1.5513077940023974</v>
      </c>
      <c r="E126" s="23">
        <f>('Data 2day'!C126+'Data 2day'!D126)/2</f>
        <v>26.7</v>
      </c>
      <c r="F126" s="8">
        <f t="shared" si="4"/>
        <v>0.20597415419609683</v>
      </c>
      <c r="G126" s="8">
        <f>'Data 2day'!E125*4.87/LN(67.8*'Data 2day'!$H$2-5.42)</f>
        <v>5.5567900208261287</v>
      </c>
      <c r="H126" s="8">
        <f>0.6108*EXP(17.27*'Data 2day'!C126/('Data 2day'!C126+237.3))</f>
        <v>4.4670786642686746</v>
      </c>
      <c r="I126" s="8">
        <f>0.6108*EXP(17.27*'Data 2day'!D126/('Data 2day'!D126+237.3))</f>
        <v>2.7255876066054592</v>
      </c>
      <c r="J126" s="8">
        <f t="shared" si="6"/>
        <v>3.5963331354370669</v>
      </c>
      <c r="K126" s="8">
        <f>(I126*'Data 2day'!F126+H126*'Data 2day'!G126)/200</f>
        <v>2.4805553106047658</v>
      </c>
      <c r="L126" s="8">
        <f>24*60/PI()*0.0082*B126*(D126*SIN('Data 2day'!$E$2)*SIN(C126)+COS('Data 2day'!$E$2)*COS(C126)*SIN(D126))</f>
        <v>1.4877140847100654</v>
      </c>
      <c r="M126" s="8">
        <f>(0.75+2/100000*'Data 2day'!$E$3)*L126</f>
        <v>1.1312577900135337</v>
      </c>
      <c r="N126" s="8">
        <f>(0.25+0.5*(1-'Data 2day'!H126/8))*L126</f>
        <v>0.37192852117751635</v>
      </c>
      <c r="O126" s="8">
        <f t="shared" si="5"/>
        <v>0.28638496130668761</v>
      </c>
      <c r="P126" s="8">
        <f>4.903*(10^(-9))*(0.34-0.14*SQRT(K126))*(1.35*(N126/M126)-0.35)*(('Data 2day'!C126+273.16)^4+('Data 2day'!D126+273.16)^4)/2</f>
        <v>0.44508079804344186</v>
      </c>
      <c r="Q126" s="8">
        <f t="shared" si="7"/>
        <v>-0.15869583673675425</v>
      </c>
    </row>
    <row r="127" spans="1:17" s="39" customFormat="1" ht="38.1" customHeight="1" x14ac:dyDescent="0.3">
      <c r="A127" s="38">
        <v>43739</v>
      </c>
      <c r="B127" s="8">
        <f>1+0.033*COS(2*'Data 2day'!A126*PI()/365)</f>
        <v>0.99957396022952472</v>
      </c>
      <c r="C127" s="8">
        <f>0.409*SIN(((2*PI()*'Data 2day'!A126)/365)-1.39)</f>
        <v>-6.8343132327083486E-2</v>
      </c>
      <c r="D127" s="8">
        <f>ACOS(-TAN('Data 2day'!$E$2*PI()/180)*TAN(C127))</f>
        <v>1.5490942359209459</v>
      </c>
      <c r="E127" s="23">
        <f>('Data 2day'!C127+'Data 2day'!D127)/2</f>
        <v>25.1</v>
      </c>
      <c r="F127" s="8">
        <f t="shared" si="4"/>
        <v>0.18966399559757052</v>
      </c>
      <c r="G127" s="8">
        <f>'Data 2day'!E126*4.87/LN(67.8*'Data 2day'!$H$2-5.42)</f>
        <v>2.5005555093717584</v>
      </c>
      <c r="H127" s="8">
        <f>0.6108*EXP(17.27*'Data 2day'!C127/('Data 2day'!C127+237.3))</f>
        <v>4.1466816501200547</v>
      </c>
      <c r="I127" s="8">
        <f>0.6108*EXP(17.27*'Data 2day'!D127/('Data 2day'!D127+237.3))</f>
        <v>2.4265523121060211</v>
      </c>
      <c r="J127" s="8">
        <f t="shared" si="6"/>
        <v>3.2866169811130379</v>
      </c>
      <c r="K127" s="8">
        <f>(I127*'Data 2day'!F127+H127*'Data 2day'!G127)/200</f>
        <v>2.4914535973632281</v>
      </c>
      <c r="L127" s="8">
        <f>24*60/PI()*0.0082*B127*(D127*SIN('Data 2day'!$E$2)*SIN(C127)+COS('Data 2day'!$E$2)*COS(C127)*SIN(D127))</f>
        <v>1.5259354358777819</v>
      </c>
      <c r="M127" s="8">
        <f>(0.75+2/100000*'Data 2day'!$E$3)*L127</f>
        <v>1.1603213054414654</v>
      </c>
      <c r="N127" s="8">
        <f>(0.25+0.5*(1-'Data 2day'!H127/8))*L127</f>
        <v>0.38148385896944548</v>
      </c>
      <c r="O127" s="8">
        <f t="shared" si="5"/>
        <v>0.29374257140647303</v>
      </c>
      <c r="P127" s="8">
        <f>4.903*(10^(-9))*(0.34-0.14*SQRT(K127))*(1.35*(N127/M127)-0.35)*(('Data 2day'!C127+273.16)^4+('Data 2day'!D127+273.16)^4)/2</f>
        <v>0.43397496519209083</v>
      </c>
      <c r="Q127" s="8">
        <f t="shared" si="7"/>
        <v>-0.1402323937856178</v>
      </c>
    </row>
    <row r="128" spans="1:17" s="39" customFormat="1" ht="38.1" customHeight="1" x14ac:dyDescent="0.3">
      <c r="A128" s="38">
        <v>43740</v>
      </c>
      <c r="B128" s="8">
        <f>1+0.033*COS(2*'Data 2day'!A127*PI()/365)</f>
        <v>1.000142016763776</v>
      </c>
      <c r="C128" s="8">
        <f>0.409*SIN(((2*PI()*'Data 2day'!A127)/365)-1.39)</f>
        <v>-7.5274285034564459E-2</v>
      </c>
      <c r="D128" s="8">
        <f>ACOS(-TAN('Data 2day'!$E$2*PI()/180)*TAN(C128))</f>
        <v>1.5468849224219043</v>
      </c>
      <c r="E128" s="23">
        <f>('Data 2day'!C128+'Data 2day'!D128)/2</f>
        <v>24.35</v>
      </c>
      <c r="F128" s="8">
        <f t="shared" si="4"/>
        <v>0.1824015920751953</v>
      </c>
      <c r="G128" s="8">
        <f>'Data 2day'!E127*4.87/LN(67.8*'Data 2day'!$H$2-5.42)</f>
        <v>1.9448765072891454</v>
      </c>
      <c r="H128" s="8">
        <f>0.6108*EXP(17.27*'Data 2day'!C128/('Data 2day'!C128+237.3))</f>
        <v>4.1705971966496023</v>
      </c>
      <c r="I128" s="8">
        <f>0.6108*EXP(17.27*'Data 2day'!D128/('Data 2day'!D128+237.3))</f>
        <v>2.1973933238855259</v>
      </c>
      <c r="J128" s="8">
        <f t="shared" si="6"/>
        <v>3.1839952602675643</v>
      </c>
      <c r="K128" s="8">
        <f>(I128*'Data 2day'!F128+H128*'Data 2day'!G128)/200</f>
        <v>1.9897711647016296</v>
      </c>
      <c r="L128" s="8">
        <f>24*60/PI()*0.0082*B128*(D128*SIN('Data 2day'!$E$2)*SIN(C128)+COS('Data 2day'!$E$2)*COS(C128)*SIN(D128))</f>
        <v>1.5639014603677972</v>
      </c>
      <c r="M128" s="8">
        <f>(0.75+2/100000*'Data 2day'!$E$3)*L128</f>
        <v>1.189190670463673</v>
      </c>
      <c r="N128" s="8">
        <f>(0.25+0.5*(1-'Data 2day'!H128/8))*L128</f>
        <v>0.3909753650919493</v>
      </c>
      <c r="O128" s="8">
        <f t="shared" si="5"/>
        <v>0.30105103112080095</v>
      </c>
      <c r="P128" s="8">
        <f>4.903*(10^(-9))*(0.34-0.14*SQRT(K128))*(1.35*(N128/M128)-0.35)*(('Data 2day'!C128+273.16)^4+('Data 2day'!D128+273.16)^4)/2</f>
        <v>0.5147419847899356</v>
      </c>
      <c r="Q128" s="8">
        <f t="shared" si="7"/>
        <v>-0.21369095366913465</v>
      </c>
    </row>
    <row r="129" spans="1:17" s="39" customFormat="1" ht="38.1" customHeight="1" x14ac:dyDescent="0.3">
      <c r="A129" s="38">
        <v>43741</v>
      </c>
      <c r="B129" s="8">
        <f>1+0.033*COS(2*'Data 2day'!A128*PI()/365)</f>
        <v>1.0007100312153954</v>
      </c>
      <c r="C129" s="8">
        <f>0.409*SIN(((2*PI()*'Data 2day'!A128)/365)-1.39)</f>
        <v>-8.2183132346837912E-2</v>
      </c>
      <c r="D129" s="8">
        <f>ACOS(-TAN('Data 2day'!$E$2*PI()/180)*TAN(C129))</f>
        <v>1.5446803028437743</v>
      </c>
      <c r="E129" s="23">
        <f>('Data 2day'!C129+'Data 2day'!D129)/2</f>
        <v>22.5</v>
      </c>
      <c r="F129" s="8">
        <f t="shared" si="4"/>
        <v>0.16548316037309996</v>
      </c>
      <c r="G129" s="8">
        <f>'Data 2day'!E128*4.87/LN(67.8*'Data 2day'!$H$2-5.42)</f>
        <v>2.7783950104130644</v>
      </c>
      <c r="H129" s="8">
        <f>0.6108*EXP(17.27*'Data 2day'!C129/('Data 2day'!C129+237.3))</f>
        <v>3.4417464345283828</v>
      </c>
      <c r="I129" s="8">
        <f>0.6108*EXP(17.27*'Data 2day'!D129/('Data 2day'!D129+237.3))</f>
        <v>2.143152914469288</v>
      </c>
      <c r="J129" s="8">
        <f t="shared" si="6"/>
        <v>2.7924496744988354</v>
      </c>
      <c r="K129" s="8">
        <f>(I129*'Data 2day'!F129+H129*'Data 2day'!G129)/200</f>
        <v>1.8496509786744553</v>
      </c>
      <c r="L129" s="8">
        <f>24*60/PI()*0.0082*B129*(D129*SIN('Data 2day'!$E$2)*SIN(C129)+COS('Data 2day'!$E$2)*COS(C129)*SIN(D129))</f>
        <v>1.6016001766311125</v>
      </c>
      <c r="M129" s="8">
        <f>(0.75+2/100000*'Data 2day'!$E$3)*L129</f>
        <v>1.2178567743102979</v>
      </c>
      <c r="N129" s="8">
        <f>(0.25+0.5*(1-'Data 2day'!H129/8))*L129</f>
        <v>0.40040004415777813</v>
      </c>
      <c r="O129" s="8">
        <f t="shared" si="5"/>
        <v>0.30830803400148915</v>
      </c>
      <c r="P129" s="8">
        <f>4.903*(10^(-9))*(0.34-0.14*SQRT(K129))*(1.35*(N129/M129)-0.35)*(('Data 2day'!C129+273.16)^4+('Data 2day'!D129+273.16)^4)/2</f>
        <v>0.52652872292117614</v>
      </c>
      <c r="Q129" s="8">
        <f t="shared" si="7"/>
        <v>-0.21822068891968699</v>
      </c>
    </row>
    <row r="130" spans="1:17" s="39" customFormat="1" ht="38.1" customHeight="1" x14ac:dyDescent="0.3">
      <c r="A130" s="38">
        <v>43742</v>
      </c>
      <c r="B130" s="8">
        <f>1+0.033*COS(2*'Data 2day'!A129*PI()/365)</f>
        <v>1.0012778352694418</v>
      </c>
      <c r="C130" s="8">
        <f>0.409*SIN(((2*PI()*'Data 2day'!A129)/365)-1.39)</f>
        <v>-8.9067627023339382E-2</v>
      </c>
      <c r="D130" s="8">
        <f>ACOS(-TAN('Data 2day'!$E$2*PI()/180)*TAN(C130))</f>
        <v>1.5424808305736186</v>
      </c>
      <c r="E130" s="23">
        <f>('Data 2day'!C130+'Data 2day'!D130)/2</f>
        <v>23.799999999999997</v>
      </c>
      <c r="F130" s="8">
        <f t="shared" si="4"/>
        <v>0.17722605524927609</v>
      </c>
      <c r="G130" s="8">
        <f>'Data 2day'!E129*4.87/LN(67.8*'Data 2day'!$H$2-5.42)</f>
        <v>2.222716008330452</v>
      </c>
      <c r="H130" s="8">
        <f>0.6108*EXP(17.27*'Data 2day'!C130/('Data 2day'!C130+237.3))</f>
        <v>3.6073883025255133</v>
      </c>
      <c r="I130" s="8">
        <f>0.6108*EXP(17.27*'Data 2day'!D130/('Data 2day'!D130+237.3))</f>
        <v>2.3968104104453793</v>
      </c>
      <c r="J130" s="8">
        <f t="shared" si="6"/>
        <v>3.0020993564854463</v>
      </c>
      <c r="K130" s="8">
        <f>(I130*'Data 2day'!F130+H130*'Data 2day'!G130)/200</f>
        <v>2.4054661183969119</v>
      </c>
      <c r="L130" s="8">
        <f>24*60/PI()*0.0082*B130*(D130*SIN('Data 2day'!$E$2)*SIN(C130)+COS('Data 2day'!$E$2)*COS(C130)*SIN(D130))</f>
        <v>1.6390198367988758</v>
      </c>
      <c r="M130" s="8">
        <f>(0.75+2/100000*'Data 2day'!$E$3)*L130</f>
        <v>1.2463106839018652</v>
      </c>
      <c r="N130" s="8">
        <f>(0.25+0.5*(1-'Data 2day'!H130/8))*L130</f>
        <v>0.40975495919971894</v>
      </c>
      <c r="O130" s="8">
        <f t="shared" si="5"/>
        <v>0.31551131858378356</v>
      </c>
      <c r="P130" s="8">
        <f>4.903*(10^(-9))*(0.34-0.14*SQRT(K130))*(1.35*(N130/M130)-0.35)*(('Data 2day'!C130+273.16)^4+('Data 2day'!D130+273.16)^4)/2</f>
        <v>0.43998708729565217</v>
      </c>
      <c r="Q130" s="8">
        <f t="shared" si="7"/>
        <v>-0.12447576871186861</v>
      </c>
    </row>
    <row r="131" spans="1:17" s="39" customFormat="1" ht="38.1" customHeight="1" x14ac:dyDescent="0.3">
      <c r="A131" s="38">
        <v>43743</v>
      </c>
      <c r="B131" s="8">
        <f>1+0.033*COS(2*'Data 2day'!A130*PI()/365)</f>
        <v>1.0018452606733199</v>
      </c>
      <c r="C131" s="8">
        <f>0.409*SIN(((2*PI()*'Data 2day'!A130)/365)-1.39)</f>
        <v>-9.5925729039717356E-2</v>
      </c>
      <c r="D131" s="8">
        <f>ACOS(-TAN('Data 2day'!$E$2*PI()/180)*TAN(C131))</f>
        <v>1.5402869633848686</v>
      </c>
      <c r="E131" s="23">
        <f>('Data 2day'!C131+'Data 2day'!D131)/2</f>
        <v>26.900000000000002</v>
      </c>
      <c r="F131" s="8">
        <f t="shared" si="4"/>
        <v>0.20809346882072433</v>
      </c>
      <c r="G131" s="8">
        <f>'Data 2day'!E130*4.87/LN(67.8*'Data 2day'!$H$2-5.42)</f>
        <v>1.9448765072891454</v>
      </c>
      <c r="H131" s="8">
        <f>0.6108*EXP(17.27*'Data 2day'!C131/('Data 2day'!C131+237.3))</f>
        <v>4.8087773652629577</v>
      </c>
      <c r="I131" s="8">
        <f>0.6108*EXP(17.27*'Data 2day'!D131/('Data 2day'!D131+237.3))</f>
        <v>2.5801527260359443</v>
      </c>
      <c r="J131" s="8">
        <f t="shared" si="6"/>
        <v>3.694465045649451</v>
      </c>
      <c r="K131" s="8">
        <f>(I131*'Data 2day'!F131+H131*'Data 2day'!G131)/200</f>
        <v>2.3903017838644165</v>
      </c>
      <c r="L131" s="8">
        <f>24*60/PI()*0.0082*B131*(D131*SIN('Data 2day'!$E$2)*SIN(C131)+COS('Data 2day'!$E$2)*COS(C131)*SIN(D131))</f>
        <v>1.6761489342399152</v>
      </c>
      <c r="M131" s="8">
        <f>(0.75+2/100000*'Data 2day'!$E$3)*L131</f>
        <v>1.2745436495960314</v>
      </c>
      <c r="N131" s="8">
        <f>(0.25+0.5*(1-'Data 2day'!H131/8))*L131</f>
        <v>0.52379654194997349</v>
      </c>
      <c r="O131" s="8">
        <f t="shared" si="5"/>
        <v>0.40332333730147962</v>
      </c>
      <c r="P131" s="8">
        <f>4.903*(10^(-9))*(0.34-0.14*SQRT(K131))*(1.35*(N131/M131)-0.35)*(('Data 2day'!C131+273.16)^4+('Data 2day'!D131+273.16)^4)/2</f>
        <v>1.007625176641284</v>
      </c>
      <c r="Q131" s="8">
        <f t="shared" si="7"/>
        <v>-0.60430183933980441</v>
      </c>
    </row>
    <row r="132" spans="1:17" s="39" customFormat="1" ht="38.1" customHeight="1" x14ac:dyDescent="0.3">
      <c r="A132" s="38">
        <v>43744</v>
      </c>
      <c r="B132" s="8">
        <f>1+0.033*COS(2*'Data 2day'!A131*PI()/365)</f>
        <v>1.0024121392866365</v>
      </c>
      <c r="C132" s="8">
        <f>0.409*SIN(((2*PI()*'Data 2day'!A131)/365)-1.39)</f>
        <v>-0.1027554061923341</v>
      </c>
      <c r="D132" s="8">
        <f>ACOS(-TAN('Data 2day'!$E$2*PI()/180)*TAN(C132))</f>
        <v>1.5380991637646737</v>
      </c>
      <c r="E132" s="23">
        <f>('Data 2day'!C132+'Data 2day'!D132)/2</f>
        <v>26.95</v>
      </c>
      <c r="F132" s="8">
        <f t="shared" si="4"/>
        <v>0.20862615347804067</v>
      </c>
      <c r="G132" s="8">
        <f>'Data 2day'!E131*4.87/LN(67.8*'Data 2day'!$H$2-5.42)</f>
        <v>1.3891975052065322</v>
      </c>
      <c r="H132" s="8">
        <f>0.6108*EXP(17.27*'Data 2day'!C132/('Data 2day'!C132+237.3))</f>
        <v>4.8633111980528723</v>
      </c>
      <c r="I132" s="8">
        <f>0.6108*EXP(17.27*'Data 2day'!D132/('Data 2day'!D132+237.3))</f>
        <v>2.5644197206554633</v>
      </c>
      <c r="J132" s="8">
        <f t="shared" si="6"/>
        <v>3.7138654593541678</v>
      </c>
      <c r="K132" s="8">
        <f>(I132*'Data 2day'!F132+H132*'Data 2day'!G132)/200</f>
        <v>2.4006280819194874</v>
      </c>
      <c r="L132" s="8">
        <f>24*60/PI()*0.0082*B132*(D132*SIN('Data 2day'!$E$2)*SIN(C132)+COS('Data 2day'!$E$2)*COS(C132)*SIN(D132))</f>
        <v>1.7129762108027671</v>
      </c>
      <c r="M132" s="8">
        <f>(0.75+2/100000*'Data 2day'!$E$3)*L132</f>
        <v>1.302547110694424</v>
      </c>
      <c r="N132" s="8">
        <f>(0.25+0.5*(1-'Data 2day'!H132/8))*L132</f>
        <v>0.53530506587586468</v>
      </c>
      <c r="O132" s="8">
        <f t="shared" si="5"/>
        <v>0.41218490072441583</v>
      </c>
      <c r="P132" s="8">
        <f>4.903*(10^(-9))*(0.34-0.14*SQRT(K132))*(1.35*(N132/M132)-0.35)*(('Data 2day'!C132+273.16)^4+('Data 2day'!D132+273.16)^4)/2</f>
        <v>1.004592615986152</v>
      </c>
      <c r="Q132" s="8">
        <f t="shared" si="7"/>
        <v>-0.59240771526173619</v>
      </c>
    </row>
    <row r="133" spans="1:17" s="39" customFormat="1" ht="38.1" customHeight="1" x14ac:dyDescent="0.3">
      <c r="A133" s="38">
        <v>43745</v>
      </c>
      <c r="B133" s="8">
        <f>1+0.033*COS(2*'Data 2day'!A132*PI()/365)</f>
        <v>1.0029783031310244</v>
      </c>
      <c r="C133" s="8">
        <f>0.409*SIN(((2*PI()*'Data 2day'!A132)/365)-1.39)</f>
        <v>-0.10955463470045239</v>
      </c>
      <c r="D133" s="8">
        <f>ACOS(-TAN('Data 2day'!$E$2*PI()/180)*TAN(C133))</f>
        <v>1.5359178992298428</v>
      </c>
      <c r="E133" s="23">
        <f>('Data 2day'!C133+'Data 2day'!D133)/2</f>
        <v>27</v>
      </c>
      <c r="F133" s="8">
        <f t="shared" ref="F133:F196" si="8">(4098*0.6108*EXP((17.27*E133)/(E133+237.3)))/((E133+237.3)^2)</f>
        <v>0.20915998442580919</v>
      </c>
      <c r="G133" s="8">
        <f>'Data 2day'!E132*4.87/LN(67.8*'Data 2day'!$H$2-5.42)</f>
        <v>1.3891975052065322</v>
      </c>
      <c r="H133" s="8">
        <f>0.6108*EXP(17.27*'Data 2day'!C133/('Data 2day'!C133+237.3))</f>
        <v>4.727972500374011</v>
      </c>
      <c r="I133" s="8">
        <f>0.6108*EXP(17.27*'Data 2day'!D133/('Data 2day'!D133+237.3))</f>
        <v>2.6600893350973012</v>
      </c>
      <c r="J133" s="8">
        <f t="shared" si="6"/>
        <v>3.6940309177356561</v>
      </c>
      <c r="K133" s="8">
        <f>(I133*'Data 2day'!F133+H133*'Data 2day'!G133)/200</f>
        <v>2.3937852574127541</v>
      </c>
      <c r="L133" s="8">
        <f>24*60/PI()*0.0082*B133*(D133*SIN('Data 2day'!$E$2)*SIN(C133)+COS('Data 2day'!$E$2)*COS(C133)*SIN(D133))</f>
        <v>1.7494906637262049</v>
      </c>
      <c r="M133" s="8">
        <f>(0.75+2/100000*'Data 2day'!$E$3)*L133</f>
        <v>1.330312700697406</v>
      </c>
      <c r="N133" s="8">
        <f>(0.25+0.5*(1-'Data 2day'!H133/8))*L133</f>
        <v>0.546715832414439</v>
      </c>
      <c r="O133" s="8">
        <f t="shared" ref="O133:O196" si="9">(1-0.23)*N133</f>
        <v>0.42097119095911806</v>
      </c>
      <c r="P133" s="8">
        <f>4.903*(10^(-9))*(0.34-0.14*SQRT(K133))*(1.35*(N133/M133)-0.35)*(('Data 2day'!C133+273.16)^4+('Data 2day'!D133+273.16)^4)/2</f>
        <v>1.0074069887196917</v>
      </c>
      <c r="Q133" s="8">
        <f t="shared" si="7"/>
        <v>-0.58643579776057364</v>
      </c>
    </row>
    <row r="134" spans="1:17" s="39" customFormat="1" ht="38.1" customHeight="1" x14ac:dyDescent="0.3">
      <c r="A134" s="38">
        <v>43746</v>
      </c>
      <c r="B134" s="8">
        <f>1+0.033*COS(2*'Data 2day'!A133*PI()/365)</f>
        <v>1.0035435844399174</v>
      </c>
      <c r="C134" s="8">
        <f>0.409*SIN(((2*PI()*'Data 2day'!A133)/365)-1.39)</f>
        <v>-0.11632139980592662</v>
      </c>
      <c r="D134" s="8">
        <f>ACOS(-TAN('Data 2day'!$E$2*PI()/180)*TAN(C134))</f>
        <v>1.5337436426304245</v>
      </c>
      <c r="E134" s="23">
        <f>('Data 2day'!C134+'Data 2day'!D134)/2</f>
        <v>26.15</v>
      </c>
      <c r="F134" s="8">
        <f t="shared" si="8"/>
        <v>0.20023943546559078</v>
      </c>
      <c r="G134" s="8">
        <f>'Data 2day'!E133*4.87/LN(67.8*'Data 2day'!$H$2-5.42)</f>
        <v>1.3891975052065322</v>
      </c>
      <c r="H134" s="8">
        <f>0.6108*EXP(17.27*'Data 2day'!C134/('Data 2day'!C134+237.3))</f>
        <v>4.492592251118583</v>
      </c>
      <c r="I134" s="8">
        <f>0.6108*EXP(17.27*'Data 2day'!D134/('Data 2day'!D134+237.3))</f>
        <v>2.5332049812438213</v>
      </c>
      <c r="J134" s="8">
        <f t="shared" si="6"/>
        <v>3.5128986161812019</v>
      </c>
      <c r="K134" s="8">
        <f>(I134*'Data 2day'!F134+H134*'Data 2day'!G134)/200</f>
        <v>2.3298074209549413</v>
      </c>
      <c r="L134" s="8">
        <f>24*60/PI()*0.0082*B134*(D134*SIN('Data 2day'!$E$2)*SIN(C134)+COS('Data 2day'!$E$2)*COS(C134)*SIN(D134))</f>
        <v>1.7856815522027769</v>
      </c>
      <c r="M134" s="8">
        <f>(0.75+2/100000*'Data 2day'!$E$3)*L134</f>
        <v>1.3578322522949915</v>
      </c>
      <c r="N134" s="8">
        <f>(0.25+0.5*(1-'Data 2day'!H134/8))*L134</f>
        <v>1.004445873114062</v>
      </c>
      <c r="O134" s="8">
        <f t="shared" si="9"/>
        <v>0.77342332229782773</v>
      </c>
      <c r="P134" s="8">
        <f>4.903*(10^(-9))*(0.34-0.14*SQRT(K134))*(1.35*(N134/M134)-0.35)*(('Data 2day'!C134+273.16)^4+('Data 2day'!D134+273.16)^4)/2</f>
        <v>3.229040443062976</v>
      </c>
      <c r="Q134" s="8">
        <f t="shared" si="7"/>
        <v>-2.4556171207651483</v>
      </c>
    </row>
    <row r="135" spans="1:17" s="39" customFormat="1" ht="38.1" customHeight="1" x14ac:dyDescent="0.3">
      <c r="A135" s="38">
        <v>43747</v>
      </c>
      <c r="B135" s="8">
        <f>1+0.033*COS(2*'Data 2day'!A134*PI()/365)</f>
        <v>1.0041078157082641</v>
      </c>
      <c r="C135" s="8">
        <f>0.409*SIN(((2*PI()*'Data 2day'!A134)/365)-1.39)</f>
        <v>-0.12305369637021663</v>
      </c>
      <c r="D135" s="8">
        <f>ACOS(-TAN('Data 2day'!$E$2*PI()/180)*TAN(C135))</f>
        <v>1.5315768724399554</v>
      </c>
      <c r="E135" s="23">
        <f>('Data 2day'!C135+'Data 2day'!D135)/2</f>
        <v>27.2</v>
      </c>
      <c r="F135" s="8">
        <f t="shared" si="8"/>
        <v>0.21130681013503458</v>
      </c>
      <c r="G135" s="8">
        <f>'Data 2day'!E134*4.87/LN(67.8*'Data 2day'!$H$2-5.42)</f>
        <v>2.5005555093717584</v>
      </c>
      <c r="H135" s="8">
        <f>0.6108*EXP(17.27*'Data 2day'!C135/('Data 2day'!C135+237.3))</f>
        <v>4.727972500374011</v>
      </c>
      <c r="I135" s="8">
        <f>0.6108*EXP(17.27*'Data 2day'!D135/('Data 2day'!D135+237.3))</f>
        <v>2.7255876066054592</v>
      </c>
      <c r="J135" s="8">
        <f t="shared" ref="J135:J198" si="10">(H135+I135)/2</f>
        <v>3.7267800534897351</v>
      </c>
      <c r="K135" s="8">
        <f>(I135*'Data 2day'!F135+H135*'Data 2day'!G135)/200</f>
        <v>2.4647415483362209</v>
      </c>
      <c r="L135" s="8">
        <f>24*60/PI()*0.0082*B135*(D135*SIN('Data 2day'!$E$2)*SIN(C135)+COS('Data 2day'!$E$2)*COS(C135)*SIN(D135))</f>
        <v>1.8215384035804723</v>
      </c>
      <c r="M135" s="8">
        <f>(0.75+2/100000*'Data 2day'!$E$3)*L135</f>
        <v>1.385097802082591</v>
      </c>
      <c r="N135" s="8">
        <f>(0.25+0.5*(1-'Data 2day'!H135/8))*L135</f>
        <v>0.68307690134267707</v>
      </c>
      <c r="O135" s="8">
        <f t="shared" si="9"/>
        <v>0.52596921403386132</v>
      </c>
      <c r="P135" s="8">
        <f>4.903*(10^(-9))*(0.34-0.14*SQRT(K135))*(1.35*(N135/M135)-0.35)*(('Data 2day'!C135+273.16)^4+('Data 2day'!D135+273.16)^4)/2</f>
        <v>1.5169316224255789</v>
      </c>
      <c r="Q135" s="8">
        <f t="shared" ref="Q135:Q198" si="11">O135-P135</f>
        <v>-0.99096240839171756</v>
      </c>
    </row>
    <row r="136" spans="1:17" s="39" customFormat="1" ht="38.1" customHeight="1" x14ac:dyDescent="0.3">
      <c r="A136" s="38">
        <v>43748</v>
      </c>
      <c r="B136" s="8">
        <f>1+0.033*COS(2*'Data 2day'!A135*PI()/365)</f>
        <v>1.0046708297421625</v>
      </c>
      <c r="C136" s="8">
        <f>0.409*SIN(((2*PI()*'Data 2day'!A135)/365)-1.39)</f>
        <v>-0.12974952946855617</v>
      </c>
      <c r="D136" s="8">
        <f>ACOS(-TAN('Data 2day'!$E$2*PI()/180)*TAN(C136))</f>
        <v>1.5294180730314018</v>
      </c>
      <c r="E136" s="23">
        <f>('Data 2day'!C136+'Data 2day'!D136)/2</f>
        <v>26</v>
      </c>
      <c r="F136" s="8">
        <f t="shared" si="8"/>
        <v>0.19869895242110683</v>
      </c>
      <c r="G136" s="8">
        <f>'Data 2day'!E135*4.87/LN(67.8*'Data 2day'!$H$2-5.42)</f>
        <v>2.5005555093717584</v>
      </c>
      <c r="H136" s="8">
        <f>0.6108*EXP(17.27*'Data 2day'!C136/('Data 2day'!C136+237.3))</f>
        <v>4.6220689030255047</v>
      </c>
      <c r="I136" s="8">
        <f>0.6108*EXP(17.27*'Data 2day'!D136/('Data 2day'!D136+237.3))</f>
        <v>2.4116412804606884</v>
      </c>
      <c r="J136" s="8">
        <f t="shared" si="10"/>
        <v>3.5168550917430963</v>
      </c>
      <c r="K136" s="8">
        <f>(I136*'Data 2day'!F136+H136*'Data 2day'!G136)/200</f>
        <v>2.3364107533219505</v>
      </c>
      <c r="L136" s="8">
        <f>24*60/PI()*0.0082*B136*(D136*SIN('Data 2day'!$E$2)*SIN(C136)+COS('Data 2day'!$E$2)*COS(C136)*SIN(D136))</f>
        <v>1.857051019188332</v>
      </c>
      <c r="M136" s="8">
        <f>(0.75+2/100000*'Data 2day'!$E$3)*L136</f>
        <v>1.4121015949908076</v>
      </c>
      <c r="N136" s="8">
        <f>(0.25+0.5*(1-'Data 2day'!H136/8))*L136</f>
        <v>0.58032844349635382</v>
      </c>
      <c r="O136" s="8">
        <f t="shared" si="9"/>
        <v>0.44685290149219248</v>
      </c>
      <c r="P136" s="8">
        <f>4.903*(10^(-9))*(0.34-0.14*SQRT(K136))*(1.35*(N136/M136)-0.35)*(('Data 2day'!C136+273.16)^4+('Data 2day'!D136+273.16)^4)/2</f>
        <v>1.0155223465382475</v>
      </c>
      <c r="Q136" s="8">
        <f t="shared" si="11"/>
        <v>-0.56866944504605499</v>
      </c>
    </row>
    <row r="137" spans="1:17" s="39" customFormat="1" ht="38.1" customHeight="1" x14ac:dyDescent="0.3">
      <c r="A137" s="38">
        <v>43749</v>
      </c>
      <c r="B137" s="8">
        <f>1+0.033*COS(2*'Data 2day'!A136*PI()/365)</f>
        <v>1.0052324597084035</v>
      </c>
      <c r="C137" s="8">
        <f>0.409*SIN(((2*PI()*'Data 2day'!A136)/365)-1.39)</f>
        <v>-0.13640691498109001</v>
      </c>
      <c r="D137" s="8">
        <f>ACOS(-TAN('Data 2day'!$E$2*PI()/180)*TAN(C137))</f>
        <v>1.5272677349378043</v>
      </c>
      <c r="E137" s="23">
        <f>('Data 2day'!C137+'Data 2day'!D137)/2</f>
        <v>25.3</v>
      </c>
      <c r="F137" s="8">
        <f t="shared" si="8"/>
        <v>0.19164125727803294</v>
      </c>
      <c r="G137" s="8">
        <f>'Data 2day'!E136*4.87/LN(67.8*'Data 2day'!$H$2-5.42)</f>
        <v>2.222716008330452</v>
      </c>
      <c r="H137" s="8">
        <f>0.6108*EXP(17.27*'Data 2day'!C137/('Data 2day'!C137+237.3))</f>
        <v>4.2674631045407558</v>
      </c>
      <c r="I137" s="8">
        <f>0.6108*EXP(17.27*'Data 2day'!D137/('Data 2day'!D137+237.3))</f>
        <v>2.4116412804606884</v>
      </c>
      <c r="J137" s="8">
        <f t="shared" si="10"/>
        <v>3.3395521925007223</v>
      </c>
      <c r="K137" s="8">
        <f>(I137*'Data 2day'!F137+H137*'Data 2day'!G137)/200</f>
        <v>2.3450681029588729</v>
      </c>
      <c r="L137" s="8">
        <f>24*60/PI()*0.0082*B137*(D137*SIN('Data 2day'!$E$2)*SIN(C137)+COS('Data 2day'!$E$2)*COS(C137)*SIN(D137))</f>
        <v>1.8922094797724212</v>
      </c>
      <c r="M137" s="8">
        <f>(0.75+2/100000*'Data 2day'!$E$3)*L137</f>
        <v>1.4388360884189491</v>
      </c>
      <c r="N137" s="8">
        <f>(0.25+0.5*(1-'Data 2day'!H137/8))*L137</f>
        <v>0.47305236994310529</v>
      </c>
      <c r="O137" s="8">
        <f t="shared" si="9"/>
        <v>0.36425032485619108</v>
      </c>
      <c r="P137" s="8">
        <f>4.903*(10^(-9))*(0.34-0.14*SQRT(K137))*(1.35*(N137/M137)-0.35)*(('Data 2day'!C137+273.16)^4+('Data 2day'!D137+273.16)^4)/2</f>
        <v>0.45931935558279458</v>
      </c>
      <c r="Q137" s="8">
        <f t="shared" si="11"/>
        <v>-9.5069030726603498E-2</v>
      </c>
    </row>
    <row r="138" spans="1:17" s="39" customFormat="1" ht="38.1" customHeight="1" x14ac:dyDescent="0.3">
      <c r="A138" s="38">
        <v>43750</v>
      </c>
      <c r="B138" s="8">
        <f>1+0.033*COS(2*'Data 2day'!A137*PI()/365)</f>
        <v>1.0057925391839071</v>
      </c>
      <c r="C138" s="8">
        <f>0.409*SIN(((2*PI()*'Data 2day'!A137)/365)-1.39)</f>
        <v>-0.14302388018081227</v>
      </c>
      <c r="D138" s="8">
        <f>ACOS(-TAN('Data 2day'!$E$2*PI()/180)*TAN(C138))</f>
        <v>1.5251263550966305</v>
      </c>
      <c r="E138" s="23">
        <f>('Data 2day'!C138+'Data 2day'!D138)/2</f>
        <v>25.8</v>
      </c>
      <c r="F138" s="8">
        <f t="shared" si="8"/>
        <v>0.19666050184576003</v>
      </c>
      <c r="G138" s="8">
        <f>'Data 2day'!E137*4.87/LN(67.8*'Data 2day'!$H$2-5.42)</f>
        <v>1.9448765072891454</v>
      </c>
      <c r="H138" s="8">
        <f>0.6108*EXP(17.27*'Data 2day'!C138/('Data 2day'!C138+237.3))</f>
        <v>4.4416910990407947</v>
      </c>
      <c r="I138" s="8">
        <f>0.6108*EXP(17.27*'Data 2day'!D138/('Data 2day'!D138+237.3))</f>
        <v>2.4566163260716172</v>
      </c>
      <c r="J138" s="8">
        <f t="shared" si="10"/>
        <v>3.449153712556206</v>
      </c>
      <c r="K138" s="8">
        <f>(I138*'Data 2day'!F138+H138*'Data 2day'!G138)/200</f>
        <v>2.4382699015012967</v>
      </c>
      <c r="L138" s="8">
        <f>24*60/PI()*0.0082*B138*(D138*SIN('Data 2day'!$E$2)*SIN(C138)+COS('Data 2day'!$E$2)*COS(C138)*SIN(D138))</f>
        <v>1.9270041505293909</v>
      </c>
      <c r="M138" s="8">
        <f>(0.75+2/100000*'Data 2day'!$E$3)*L138</f>
        <v>1.4652939560625489</v>
      </c>
      <c r="N138" s="8">
        <f>(0.25+0.5*(1-'Data 2day'!H138/8))*L138</f>
        <v>0.48175103763234772</v>
      </c>
      <c r="O138" s="8">
        <f t="shared" si="9"/>
        <v>0.37094829897690773</v>
      </c>
      <c r="P138" s="8">
        <f>4.903*(10^(-9))*(0.34-0.14*SQRT(K138))*(1.35*(N138/M138)-0.35)*(('Data 2day'!C138+273.16)^4+('Data 2day'!D138+273.16)^4)/2</f>
        <v>0.44693066073653931</v>
      </c>
      <c r="Q138" s="8">
        <f t="shared" si="11"/>
        <v>-7.5982361759631578E-2</v>
      </c>
    </row>
    <row r="139" spans="1:17" s="39" customFormat="1" ht="38.1" customHeight="1" x14ac:dyDescent="0.3">
      <c r="A139" s="38">
        <v>43751</v>
      </c>
      <c r="B139" s="8">
        <f>1+0.033*COS(2*'Data 2day'!A138*PI()/365)</f>
        <v>1.0063509022050374</v>
      </c>
      <c r="C139" s="8">
        <f>0.409*SIN(((2*PI()*'Data 2day'!A138)/365)-1.39)</f>
        <v>-0.14959846431812918</v>
      </c>
      <c r="D139" s="8">
        <f>ACOS(-TAN('Data 2day'!$E$2*PI()/180)*TAN(C139))</f>
        <v>1.5229944370768296</v>
      </c>
      <c r="E139" s="23">
        <f>('Data 2day'!C139+'Data 2day'!D139)/2</f>
        <v>25.8</v>
      </c>
      <c r="F139" s="8">
        <f t="shared" si="8"/>
        <v>0.19666050184576003</v>
      </c>
      <c r="G139" s="8">
        <f>'Data 2day'!E138*4.87/LN(67.8*'Data 2day'!$H$2-5.42)</f>
        <v>1.9448765072891454</v>
      </c>
      <c r="H139" s="8">
        <f>0.6108*EXP(17.27*'Data 2day'!C139/('Data 2day'!C139+237.3))</f>
        <v>4.5182323834037019</v>
      </c>
      <c r="I139" s="8">
        <f>0.6108*EXP(17.27*'Data 2day'!D139/('Data 2day'!D139+237.3))</f>
        <v>2.4116412804606884</v>
      </c>
      <c r="J139" s="8">
        <f t="shared" si="10"/>
        <v>3.4649368319321949</v>
      </c>
      <c r="K139" s="8">
        <f>(I139*'Data 2day'!F139+H139*'Data 2day'!G139)/200</f>
        <v>2.4435775077751574</v>
      </c>
      <c r="L139" s="8">
        <f>24*60/PI()*0.0082*B139*(D139*SIN('Data 2day'!$E$2)*SIN(C139)+COS('Data 2day'!$E$2)*COS(C139)*SIN(D139))</f>
        <v>1.961425685725551</v>
      </c>
      <c r="M139" s="8">
        <f>(0.75+2/100000*'Data 2day'!$E$3)*L139</f>
        <v>1.4914680914257088</v>
      </c>
      <c r="N139" s="8">
        <f>(0.25+0.5*(1-'Data 2day'!H139/8))*L139</f>
        <v>0.61294552678923464</v>
      </c>
      <c r="O139" s="8">
        <f t="shared" si="9"/>
        <v>0.47196805562771066</v>
      </c>
      <c r="P139" s="8">
        <f>4.903*(10^(-9))*(0.34-0.14*SQRT(K139))*(1.35*(N139/M139)-0.35)*(('Data 2day'!C139+273.16)^4+('Data 2day'!D139+273.16)^4)/2</f>
        <v>0.97366566205876792</v>
      </c>
      <c r="Q139" s="8">
        <f t="shared" si="11"/>
        <v>-0.50169760643105721</v>
      </c>
    </row>
    <row r="140" spans="1:17" s="39" customFormat="1" ht="38.1" customHeight="1" x14ac:dyDescent="0.3">
      <c r="A140" s="38">
        <v>43752</v>
      </c>
      <c r="B140" s="8">
        <f>1+0.033*COS(2*'Data 2day'!A139*PI()/365)</f>
        <v>1.0069073833167805</v>
      </c>
      <c r="C140" s="8">
        <f>0.409*SIN(((2*PI()*'Data 2day'!A139)/365)-1.39)</f>
        <v>-0.1561287192018693</v>
      </c>
      <c r="D140" s="8">
        <f>ACOS(-TAN('Data 2day'!$E$2*PI()/180)*TAN(C140))</f>
        <v>1.5208724912875806</v>
      </c>
      <c r="E140" s="23">
        <f>('Data 2day'!C140+'Data 2day'!D140)/2</f>
        <v>25.9</v>
      </c>
      <c r="F140" s="8">
        <f t="shared" si="8"/>
        <v>0.19767751536034411</v>
      </c>
      <c r="G140" s="8">
        <f>'Data 2day'!E139*4.87/LN(67.8*'Data 2day'!$H$2-5.42)</f>
        <v>2.5005555093717584</v>
      </c>
      <c r="H140" s="8">
        <f>0.6108*EXP(17.27*'Data 2day'!C140/('Data 2day'!C140+237.3))</f>
        <v>4.5698943880770111</v>
      </c>
      <c r="I140" s="8">
        <f>0.6108*EXP(17.27*'Data 2day'!D140/('Data 2day'!D140+237.3))</f>
        <v>2.4116412804606884</v>
      </c>
      <c r="J140" s="8">
        <f t="shared" si="10"/>
        <v>3.4907678342688495</v>
      </c>
      <c r="K140" s="8">
        <f>(I140*'Data 2day'!F140+H140*'Data 2day'!G140)/200</f>
        <v>2.509079640128574</v>
      </c>
      <c r="L140" s="8">
        <f>24*60/PI()*0.0082*B140*(D140*SIN('Data 2day'!$E$2)*SIN(C140)+COS('Data 2day'!$E$2)*COS(C140)*SIN(D140))</f>
        <v>1.9954650328901724</v>
      </c>
      <c r="M140" s="8">
        <f>(0.75+2/100000*'Data 2day'!$E$3)*L140</f>
        <v>1.517351611009687</v>
      </c>
      <c r="N140" s="8">
        <f>(0.25+0.5*(1-'Data 2day'!H140/8))*L140</f>
        <v>0.62358282277817889</v>
      </c>
      <c r="O140" s="8">
        <f t="shared" si="9"/>
        <v>0.48015877353919778</v>
      </c>
      <c r="P140" s="8">
        <f>4.903*(10^(-9))*(0.34-0.14*SQRT(K140))*(1.35*(N140/M140)-0.35)*(('Data 2day'!C140+273.16)^4+('Data 2day'!D140+273.16)^4)/2</f>
        <v>0.95158746459110033</v>
      </c>
      <c r="Q140" s="8">
        <f t="shared" si="11"/>
        <v>-0.47142869105190255</v>
      </c>
    </row>
    <row r="141" spans="1:17" s="39" customFormat="1" ht="38.1" customHeight="1" x14ac:dyDescent="0.3">
      <c r="A141" s="38">
        <v>43753</v>
      </c>
      <c r="B141" s="8">
        <f>1+0.033*COS(2*'Data 2day'!A140*PI()/365)</f>
        <v>1.0074618176217736</v>
      </c>
      <c r="C141" s="8">
        <f>0.409*SIN(((2*PI()*'Data 2day'!A140)/365)-1.39)</f>
        <v>-0.16261270977657588</v>
      </c>
      <c r="D141" s="8">
        <f>ACOS(-TAN('Data 2day'!$E$2*PI()/180)*TAN(C141))</f>
        <v>1.5187610351677159</v>
      </c>
      <c r="E141" s="23">
        <f>('Data 2day'!C141+'Data 2day'!D141)/2</f>
        <v>25.6</v>
      </c>
      <c r="F141" s="8">
        <f t="shared" si="8"/>
        <v>0.19463968475425517</v>
      </c>
      <c r="G141" s="8">
        <f>'Data 2day'!E140*4.87/LN(67.8*'Data 2day'!$H$2-5.42)</f>
        <v>3.0562345114543712</v>
      </c>
      <c r="H141" s="8">
        <f>0.6108*EXP(17.27*'Data 2day'!C141/('Data 2day'!C141+237.3))</f>
        <v>4.5698943880770111</v>
      </c>
      <c r="I141" s="8">
        <f>0.6108*EXP(17.27*'Data 2day'!D141/('Data 2day'!D141+237.3))</f>
        <v>2.3238457638211925</v>
      </c>
      <c r="J141" s="8">
        <f t="shared" si="10"/>
        <v>3.4468700759491018</v>
      </c>
      <c r="K141" s="8">
        <f>(I141*'Data 2day'!F141+H141*'Data 2day'!G141)/200</f>
        <v>2.533814695585344</v>
      </c>
      <c r="L141" s="8">
        <f>24*60/PI()*0.0082*B141*(D141*SIN('Data 2day'!$E$2)*SIN(C141)+COS('Data 2day'!$E$2)*COS(C141)*SIN(D141))</f>
        <v>2.0291134365726062</v>
      </c>
      <c r="M141" s="8">
        <f>(0.75+2/100000*'Data 2day'!$E$3)*L141</f>
        <v>1.5429378571698098</v>
      </c>
      <c r="N141" s="8">
        <f>(0.25+0.5*(1-'Data 2day'!H141/8))*L141</f>
        <v>0.63409794892893945</v>
      </c>
      <c r="O141" s="8">
        <f t="shared" si="9"/>
        <v>0.48825542067528338</v>
      </c>
      <c r="P141" s="8">
        <f>4.903*(10^(-9))*(0.34-0.14*SQRT(K141))*(1.35*(N141/M141)-0.35)*(('Data 2day'!C141+273.16)^4+('Data 2day'!D141+273.16)^4)/2</f>
        <v>0.93924797782250713</v>
      </c>
      <c r="Q141" s="8">
        <f t="shared" si="11"/>
        <v>-0.45099255714722375</v>
      </c>
    </row>
    <row r="142" spans="1:17" s="39" customFormat="1" ht="38.1" customHeight="1" x14ac:dyDescent="0.3">
      <c r="A142" s="38">
        <v>43754</v>
      </c>
      <c r="B142" s="8">
        <f>1+0.033*COS(2*'Data 2day'!A141*PI()/365)</f>
        <v>1.0080140408291658</v>
      </c>
      <c r="C142" s="8">
        <f>0.409*SIN(((2*PI()*'Data 2day'!A141)/365)-1.39)</f>
        <v>-0.16904851469590629</v>
      </c>
      <c r="D142" s="8">
        <f>ACOS(-TAN('Data 2day'!$E$2*PI()/180)*TAN(C142))</f>
        <v>1.5166605933548045</v>
      </c>
      <c r="E142" s="23">
        <f>('Data 2day'!C142+'Data 2day'!D142)/2</f>
        <v>24.9</v>
      </c>
      <c r="F142" s="8">
        <f t="shared" si="8"/>
        <v>0.18770394627061798</v>
      </c>
      <c r="G142" s="8">
        <f>'Data 2day'!E141*4.87/LN(67.8*'Data 2day'!$H$2-5.42)</f>
        <v>2.7783950104130644</v>
      </c>
      <c r="H142" s="8">
        <f>0.6108*EXP(17.27*'Data 2day'!C142/('Data 2day'!C142+237.3))</f>
        <v>4.3166253828706109</v>
      </c>
      <c r="I142" s="8">
        <f>0.6108*EXP(17.27*'Data 2day'!D142/('Data 2day'!D142+237.3))</f>
        <v>2.2668801009804516</v>
      </c>
      <c r="J142" s="8">
        <f t="shared" si="10"/>
        <v>3.2917527419255315</v>
      </c>
      <c r="K142" s="8">
        <f>(I142*'Data 2day'!F142+H142*'Data 2day'!G142)/200</f>
        <v>2.3939293927440151</v>
      </c>
      <c r="L142" s="8">
        <f>24*60/PI()*0.0082*B142*(D142*SIN('Data 2day'!$E$2)*SIN(C142)+COS('Data 2day'!$E$2)*COS(C142)*SIN(D142))</f>
        <v>2.0623624416536019</v>
      </c>
      <c r="M142" s="8">
        <f>(0.75+2/100000*'Data 2day'!$E$3)*L142</f>
        <v>1.5682204006333988</v>
      </c>
      <c r="N142" s="8">
        <f>(0.25+0.5*(1-'Data 2day'!H142/8))*L142</f>
        <v>0.64448826301675055</v>
      </c>
      <c r="O142" s="8">
        <f t="shared" si="9"/>
        <v>0.49625596252289794</v>
      </c>
      <c r="P142" s="8">
        <f>4.903*(10^(-9))*(0.34-0.14*SQRT(K142))*(1.35*(N142/M142)-0.35)*(('Data 2day'!C142+273.16)^4+('Data 2day'!D142+273.16)^4)/2</f>
        <v>0.97981962351643281</v>
      </c>
      <c r="Q142" s="8">
        <f t="shared" si="11"/>
        <v>-0.48356366099353487</v>
      </c>
    </row>
    <row r="143" spans="1:17" s="39" customFormat="1" ht="38.1" customHeight="1" x14ac:dyDescent="0.3">
      <c r="A143" s="38">
        <v>43755</v>
      </c>
      <c r="B143" s="8">
        <f>1+0.033*COS(2*'Data 2day'!A142*PI()/365)</f>
        <v>1.0085638893033033</v>
      </c>
      <c r="C143" s="8">
        <f>0.409*SIN(((2*PI()*'Data 2day'!A142)/365)-1.39)</f>
        <v>-0.17543422689196619</v>
      </c>
      <c r="D143" s="8">
        <f>ACOS(-TAN('Data 2day'!$E$2*PI()/180)*TAN(C143))</f>
        <v>1.514571697832876</v>
      </c>
      <c r="E143" s="23">
        <f>('Data 2day'!C143+'Data 2day'!D143)/2</f>
        <v>25.75</v>
      </c>
      <c r="F143" s="8">
        <f t="shared" si="8"/>
        <v>0.19615364917180653</v>
      </c>
      <c r="G143" s="8">
        <f>'Data 2day'!E142*4.87/LN(67.8*'Data 2day'!$H$2-5.42)</f>
        <v>2.222716008330452</v>
      </c>
      <c r="H143" s="8">
        <f>0.6108*EXP(17.27*'Data 2day'!C143/('Data 2day'!C143+237.3))</f>
        <v>4.492592251118583</v>
      </c>
      <c r="I143" s="8">
        <f>0.6108*EXP(17.27*'Data 2day'!D143/('Data 2day'!D143+237.3))</f>
        <v>2.4116412804606884</v>
      </c>
      <c r="J143" s="8">
        <f t="shared" si="10"/>
        <v>3.4521167657896354</v>
      </c>
      <c r="K143" s="8">
        <f>(I143*'Data 2day'!F143+H143*'Data 2day'!G143)/200</f>
        <v>2.4385009147234116</v>
      </c>
      <c r="L143" s="8">
        <f>24*60/PI()*0.0082*B143*(D143*SIN('Data 2day'!$E$2)*SIN(C143)+COS('Data 2day'!$E$2)*COS(C143)*SIN(D143))</f>
        <v>2.0952038962020958</v>
      </c>
      <c r="M143" s="8">
        <f>(0.75+2/100000*'Data 2day'!$E$3)*L143</f>
        <v>1.5931930426720735</v>
      </c>
      <c r="N143" s="8">
        <f>(0.25+0.5*(1-'Data 2day'!H143/8))*L143</f>
        <v>0.65475121756315491</v>
      </c>
      <c r="O143" s="8">
        <f t="shared" si="9"/>
        <v>0.50415843752362932</v>
      </c>
      <c r="P143" s="8">
        <f>4.903*(10^(-9))*(0.34-0.14*SQRT(K143))*(1.35*(N143/M143)-0.35)*(('Data 2day'!C143+273.16)^4+('Data 2day'!D143+273.16)^4)/2</f>
        <v>0.97480730774162405</v>
      </c>
      <c r="Q143" s="8">
        <f t="shared" si="11"/>
        <v>-0.47064887021799473</v>
      </c>
    </row>
    <row r="144" spans="1:17" s="39" customFormat="1" ht="38.1" customHeight="1" x14ac:dyDescent="0.3">
      <c r="A144" s="38">
        <v>43756</v>
      </c>
      <c r="B144" s="8">
        <f>1+0.033*COS(2*'Data 2day'!A143*PI()/365)</f>
        <v>1.0091112001122164</v>
      </c>
      <c r="C144" s="8">
        <f>0.409*SIN(((2*PI()*'Data 2day'!A143)/365)-1.39)</f>
        <v>-0.18176795414041763</v>
      </c>
      <c r="D144" s="8">
        <f>ACOS(-TAN('Data 2day'!$E$2*PI()/180)*TAN(C144))</f>
        <v>1.5124948880577691</v>
      </c>
      <c r="E144" s="23">
        <f>('Data 2day'!C144+'Data 2day'!D144)/2</f>
        <v>26.15</v>
      </c>
      <c r="F144" s="8">
        <f t="shared" si="8"/>
        <v>0.20023943546559078</v>
      </c>
      <c r="G144" s="8">
        <f>'Data 2day'!E143*4.87/LN(67.8*'Data 2day'!$H$2-5.42)</f>
        <v>2.7783950104130644</v>
      </c>
      <c r="H144" s="8">
        <f>0.6108*EXP(17.27*'Data 2day'!C144/('Data 2day'!C144+237.3))</f>
        <v>4.492592251118583</v>
      </c>
      <c r="I144" s="8">
        <f>0.6108*EXP(17.27*'Data 2day'!D144/('Data 2day'!D144+237.3))</f>
        <v>2.5332049812438213</v>
      </c>
      <c r="J144" s="8">
        <f t="shared" si="10"/>
        <v>3.5128986161812019</v>
      </c>
      <c r="K144" s="8">
        <f>(I144*'Data 2day'!F144+H144*'Data 2day'!G144)/200</f>
        <v>2.3298074209549413</v>
      </c>
      <c r="L144" s="8">
        <f>24*60/PI()*0.0082*B144*(D144*SIN('Data 2day'!$E$2)*SIN(C144)+COS('Data 2day'!$E$2)*COS(C144)*SIN(D144))</f>
        <v>2.1276299538696986</v>
      </c>
      <c r="M144" s="8">
        <f>(0.75+2/100000*'Data 2day'!$E$3)*L144</f>
        <v>1.6178498169225186</v>
      </c>
      <c r="N144" s="8">
        <f>(0.25+0.5*(1-'Data 2day'!H144/8))*L144</f>
        <v>1.1967918490517055</v>
      </c>
      <c r="O144" s="8">
        <f t="shared" si="9"/>
        <v>0.92152972376981335</v>
      </c>
      <c r="P144" s="8">
        <f>4.903*(10^(-9))*(0.34-0.14*SQRT(K144))*(1.35*(N144/M144)-0.35)*(('Data 2day'!C144+273.16)^4+('Data 2day'!D144+273.16)^4)/2</f>
        <v>3.2290404430629773</v>
      </c>
      <c r="Q144" s="8">
        <f t="shared" si="11"/>
        <v>-2.3075107192931639</v>
      </c>
    </row>
    <row r="145" spans="1:17" s="39" customFormat="1" ht="38.1" customHeight="1" x14ac:dyDescent="0.3">
      <c r="A145" s="38">
        <v>43757</v>
      </c>
      <c r="B145" s="8">
        <f>1+0.033*COS(2*'Data 2day'!A144*PI()/365)</f>
        <v>1.0096558110759004</v>
      </c>
      <c r="C145" s="8">
        <f>0.409*SIN(((2*PI()*'Data 2day'!A144)/365)-1.39)</f>
        <v>-0.18804781962118322</v>
      </c>
      <c r="D145" s="8">
        <f>ACOS(-TAN('Data 2day'!$E$2*PI()/180)*TAN(C145))</f>
        <v>1.5104307110590953</v>
      </c>
      <c r="E145" s="23">
        <f>('Data 2day'!C145+'Data 2day'!D145)/2</f>
        <v>27.2</v>
      </c>
      <c r="F145" s="8">
        <f t="shared" si="8"/>
        <v>0.21130681013503458</v>
      </c>
      <c r="G145" s="8">
        <f>'Data 2day'!E144*4.87/LN(67.8*'Data 2day'!$H$2-5.42)</f>
        <v>2.5005555093717584</v>
      </c>
      <c r="H145" s="8">
        <f>0.6108*EXP(17.27*'Data 2day'!C145/('Data 2day'!C145+237.3))</f>
        <v>4.727972500374011</v>
      </c>
      <c r="I145" s="8">
        <f>0.6108*EXP(17.27*'Data 2day'!D145/('Data 2day'!D145+237.3))</f>
        <v>2.7255876066054592</v>
      </c>
      <c r="J145" s="8">
        <f t="shared" si="10"/>
        <v>3.7267800534897351</v>
      </c>
      <c r="K145" s="8">
        <f>(I145*'Data 2day'!F145+H145*'Data 2day'!G145)/200</f>
        <v>2.4647415483362209</v>
      </c>
      <c r="L145" s="8">
        <f>24*60/PI()*0.0082*B145*(D145*SIN('Data 2day'!$E$2)*SIN(C145)+COS('Data 2day'!$E$2)*COS(C145)*SIN(D145))</f>
        <v>2.159633075815953</v>
      </c>
      <c r="M145" s="8">
        <f>(0.75+2/100000*'Data 2day'!$E$3)*L145</f>
        <v>1.6421849908504507</v>
      </c>
      <c r="N145" s="8">
        <f>(0.25+0.5*(1-'Data 2day'!H145/8))*L145</f>
        <v>0.80986240343098237</v>
      </c>
      <c r="O145" s="8">
        <f t="shared" si="9"/>
        <v>0.62359405064185647</v>
      </c>
      <c r="P145" s="8">
        <f>4.903*(10^(-9))*(0.34-0.14*SQRT(K145))*(1.35*(N145/M145)-0.35)*(('Data 2day'!C145+273.16)^4+('Data 2day'!D145+273.16)^4)/2</f>
        <v>1.5169316224255789</v>
      </c>
      <c r="Q145" s="8">
        <f t="shared" si="11"/>
        <v>-0.89333757178372242</v>
      </c>
    </row>
    <row r="146" spans="1:17" s="39" customFormat="1" ht="38.1" customHeight="1" x14ac:dyDescent="0.3">
      <c r="A146" s="38">
        <v>43758</v>
      </c>
      <c r="B146" s="8">
        <f>1+0.033*COS(2*'Data 2day'!A145*PI()/365)</f>
        <v>1.0101975608143732</v>
      </c>
      <c r="C146" s="8">
        <f>0.409*SIN(((2*PI()*'Data 2day'!A145)/365)-1.39)</f>
        <v>-0.19427196247459103</v>
      </c>
      <c r="D146" s="8">
        <f>ACOS(-TAN('Data 2day'!$E$2*PI()/180)*TAN(C146))</f>
        <v>1.5083797215178167</v>
      </c>
      <c r="E146" s="23">
        <f>('Data 2day'!C146+'Data 2day'!D146)/2</f>
        <v>25.05</v>
      </c>
      <c r="F146" s="8">
        <f t="shared" si="8"/>
        <v>0.18917237426716429</v>
      </c>
      <c r="G146" s="8">
        <f>'Data 2day'!E145*4.87/LN(67.8*'Data 2day'!$H$2-5.42)</f>
        <v>2.5005555093717584</v>
      </c>
      <c r="H146" s="8">
        <f>0.6108*EXP(17.27*'Data 2day'!C146/('Data 2day'!C146+237.3))</f>
        <v>4.0288844232591545</v>
      </c>
      <c r="I146" s="8">
        <f>0.6108*EXP(17.27*'Data 2day'!D146/('Data 2day'!D146+237.3))</f>
        <v>2.4870053972720654</v>
      </c>
      <c r="J146" s="8">
        <f t="shared" si="10"/>
        <v>3.2579449102656097</v>
      </c>
      <c r="K146" s="8">
        <f>(I146*'Data 2day'!F146+H146*'Data 2day'!G146)/200</f>
        <v>2.6700487474796808</v>
      </c>
      <c r="L146" s="8">
        <f>24*60/PI()*0.0082*B146*(D146*SIN('Data 2day'!$E$2)*SIN(C146)+COS('Data 2day'!$E$2)*COS(C146)*SIN(D146))</f>
        <v>2.1912060321584743</v>
      </c>
      <c r="M146" s="8">
        <f>(0.75+2/100000*'Data 2day'!$E$3)*L146</f>
        <v>1.6661930668533038</v>
      </c>
      <c r="N146" s="8">
        <f>(0.25+0.5*(1-'Data 2day'!H146/8))*L146</f>
        <v>0.54780150803961858</v>
      </c>
      <c r="O146" s="8">
        <f t="shared" si="9"/>
        <v>0.42180716119050632</v>
      </c>
      <c r="P146" s="8">
        <f>4.903*(10^(-9))*(0.34-0.14*SQRT(K146))*(1.35*(N146/M146)-0.35)*(('Data 2day'!C146+273.16)^4+('Data 2day'!D146+273.16)^4)/2</f>
        <v>0.40521850841226487</v>
      </c>
      <c r="Q146" s="8">
        <f t="shared" si="11"/>
        <v>1.6588652778241453E-2</v>
      </c>
    </row>
    <row r="147" spans="1:17" s="39" customFormat="1" ht="38.1" customHeight="1" x14ac:dyDescent="0.3">
      <c r="A147" s="38">
        <v>43759</v>
      </c>
      <c r="B147" s="8">
        <f>1+0.033*COS(2*'Data 2day'!A146*PI()/365)</f>
        <v>1.0107362887954954</v>
      </c>
      <c r="C147" s="8">
        <f>0.409*SIN(((2*PI()*'Data 2day'!A146)/365)-1.39)</f>
        <v>-0.20043853835278497</v>
      </c>
      <c r="D147" s="8">
        <f>ACOS(-TAN('Data 2day'!$E$2*PI()/180)*TAN(C147))</f>
        <v>1.5063424818184474</v>
      </c>
      <c r="E147" s="23">
        <f>('Data 2day'!C147+'Data 2day'!D147)/2</f>
        <v>25.9</v>
      </c>
      <c r="F147" s="8">
        <f t="shared" si="8"/>
        <v>0.19767751536034411</v>
      </c>
      <c r="G147" s="8">
        <f>'Data 2day'!E146*4.87/LN(67.8*'Data 2day'!$H$2-5.42)</f>
        <v>8.3351850312391953</v>
      </c>
      <c r="H147" s="8">
        <f>0.6108*EXP(17.27*'Data 2day'!C147/('Data 2day'!C147+237.3))</f>
        <v>4.3912919467167955</v>
      </c>
      <c r="I147" s="8">
        <f>0.6108*EXP(17.27*'Data 2day'!D147/('Data 2day'!D147+237.3))</f>
        <v>2.5177224920902961</v>
      </c>
      <c r="J147" s="8">
        <f t="shared" si="10"/>
        <v>3.4545072194035455</v>
      </c>
      <c r="K147" s="8">
        <f>(I147*'Data 2day'!F147+H147*'Data 2day'!G147)/200</f>
        <v>2.5813395315041823</v>
      </c>
      <c r="L147" s="8">
        <f>24*60/PI()*0.0082*B147*(D147*SIN('Data 2day'!$E$2)*SIN(C147)+COS('Data 2day'!$E$2)*COS(C147)*SIN(D147))</f>
        <v>2.2223419029429858</v>
      </c>
      <c r="M147" s="8">
        <f>(0.75+2/100000*'Data 2day'!$E$3)*L147</f>
        <v>1.6898687829978463</v>
      </c>
      <c r="N147" s="8">
        <f>(0.25+0.5*(1-'Data 2day'!H147/8))*L147</f>
        <v>0.83337821360361963</v>
      </c>
      <c r="O147" s="8">
        <f t="shared" si="9"/>
        <v>0.64170122447478717</v>
      </c>
      <c r="P147" s="8">
        <f>4.903*(10^(-9))*(0.34-0.14*SQRT(K147))*(1.35*(N147/M147)-0.35)*(('Data 2day'!C147+273.16)^4+('Data 2day'!D147+273.16)^4)/2</f>
        <v>1.4271259992750509</v>
      </c>
      <c r="Q147" s="8">
        <f t="shared" si="11"/>
        <v>-0.78542477480026374</v>
      </c>
    </row>
    <row r="148" spans="1:17" s="39" customFormat="1" ht="38.1" customHeight="1" x14ac:dyDescent="0.3">
      <c r="A148" s="38">
        <v>43760</v>
      </c>
      <c r="B148" s="8">
        <f>1+0.033*COS(2*'Data 2day'!A147*PI()/365)</f>
        <v>1.0112718353825392</v>
      </c>
      <c r="C148" s="8">
        <f>0.409*SIN(((2*PI()*'Data 2day'!A147)/365)-1.39)</f>
        <v>-0.20654571996624763</v>
      </c>
      <c r="D148" s="8">
        <f>ACOS(-TAN('Data 2day'!$E$2*PI()/180)*TAN(C148))</f>
        <v>1.5043195620749072</v>
      </c>
      <c r="E148" s="23">
        <f>('Data 2day'!C148+'Data 2day'!D148)/2</f>
        <v>25.9</v>
      </c>
      <c r="F148" s="8">
        <f t="shared" si="8"/>
        <v>0.19767751536034411</v>
      </c>
      <c r="G148" s="8">
        <f>'Data 2day'!E147*4.87/LN(67.8*'Data 2day'!$H$2-5.42)</f>
        <v>7.2238270270739688</v>
      </c>
      <c r="H148" s="8">
        <f>0.6108*EXP(17.27*'Data 2day'!C148/('Data 2day'!C148+237.3))</f>
        <v>4.5698943880770111</v>
      </c>
      <c r="I148" s="8">
        <f>0.6108*EXP(17.27*'Data 2day'!D148/('Data 2day'!D148+237.3))</f>
        <v>2.4116412804606884</v>
      </c>
      <c r="J148" s="8">
        <f t="shared" si="10"/>
        <v>3.4907678342688495</v>
      </c>
      <c r="K148" s="8">
        <f>(I148*'Data 2day'!F148+H148*'Data 2day'!G148)/200</f>
        <v>2.509079640128574</v>
      </c>
      <c r="L148" s="8">
        <f>24*60/PI()*0.0082*B148*(D148*SIN('Data 2day'!$E$2)*SIN(C148)+COS('Data 2day'!$E$2)*COS(C148)*SIN(D148))</f>
        <v>2.2530340786293106</v>
      </c>
      <c r="M148" s="8">
        <f>(0.75+2/100000*'Data 2day'!$E$3)*L148</f>
        <v>1.7132071133897278</v>
      </c>
      <c r="N148" s="8">
        <f>(0.25+0.5*(1-'Data 2day'!H148/8))*L148</f>
        <v>0.70407314957165956</v>
      </c>
      <c r="O148" s="8">
        <f t="shared" si="9"/>
        <v>0.54213632517017785</v>
      </c>
      <c r="P148" s="8">
        <f>4.903*(10^(-9))*(0.34-0.14*SQRT(K148))*(1.35*(N148/M148)-0.35)*(('Data 2day'!C148+273.16)^4+('Data 2day'!D148+273.16)^4)/2</f>
        <v>0.95158746459110033</v>
      </c>
      <c r="Q148" s="8">
        <f t="shared" si="11"/>
        <v>-0.40945113942092248</v>
      </c>
    </row>
    <row r="149" spans="1:17" s="39" customFormat="1" ht="38.1" customHeight="1" x14ac:dyDescent="0.3">
      <c r="A149" s="38">
        <v>43761</v>
      </c>
      <c r="B149" s="8">
        <f>1+0.033*COS(2*'Data 2day'!A148*PI()/365)</f>
        <v>1.0118040418814931</v>
      </c>
      <c r="C149" s="8">
        <f>0.409*SIN(((2*PI()*'Data 2day'!A148)/365)-1.39)</f>
        <v>-0.212591697625262</v>
      </c>
      <c r="D149" s="8">
        <f>ACOS(-TAN('Data 2day'!$E$2*PI()/180)*TAN(C149))</f>
        <v>1.5023115401290768</v>
      </c>
      <c r="E149" s="23">
        <f>('Data 2day'!C149+'Data 2day'!D149)/2</f>
        <v>25.6</v>
      </c>
      <c r="F149" s="8">
        <f t="shared" si="8"/>
        <v>0.19463968475425517</v>
      </c>
      <c r="G149" s="8">
        <f>'Data 2day'!E148*4.87/LN(67.8*'Data 2day'!$H$2-5.42)</f>
        <v>3.0562345114543712</v>
      </c>
      <c r="H149" s="8">
        <f>0.6108*EXP(17.27*'Data 2day'!C149/('Data 2day'!C149+237.3))</f>
        <v>4.5698943880770111</v>
      </c>
      <c r="I149" s="8">
        <f>0.6108*EXP(17.27*'Data 2day'!D149/('Data 2day'!D149+237.3))</f>
        <v>2.3238457638211925</v>
      </c>
      <c r="J149" s="8">
        <f t="shared" si="10"/>
        <v>3.4468700759491018</v>
      </c>
      <c r="K149" s="8">
        <f>(I149*'Data 2day'!F149+H149*'Data 2day'!G149)/200</f>
        <v>2.533814695585344</v>
      </c>
      <c r="L149" s="8">
        <f>24*60/PI()*0.0082*B149*(D149*SIN('Data 2day'!$E$2)*SIN(C149)+COS('Data 2day'!$E$2)*COS(C149)*SIN(D149))</f>
        <v>2.2832762600903416</v>
      </c>
      <c r="M149" s="8">
        <f>(0.75+2/100000*'Data 2day'!$E$3)*L149</f>
        <v>1.7362032681726955</v>
      </c>
      <c r="N149" s="8">
        <f>(0.25+0.5*(1-'Data 2day'!H149/8))*L149</f>
        <v>0.71352383127823171</v>
      </c>
      <c r="O149" s="8">
        <f t="shared" si="9"/>
        <v>0.54941335008423842</v>
      </c>
      <c r="P149" s="8">
        <f>4.903*(10^(-9))*(0.34-0.14*SQRT(K149))*(1.35*(N149/M149)-0.35)*(('Data 2day'!C149+273.16)^4+('Data 2day'!D149+273.16)^4)/2</f>
        <v>0.93924797782250757</v>
      </c>
      <c r="Q149" s="8">
        <f t="shared" si="11"/>
        <v>-0.38983462773826916</v>
      </c>
    </row>
    <row r="150" spans="1:17" s="39" customFormat="1" ht="38.1" customHeight="1" x14ac:dyDescent="0.3">
      <c r="A150" s="38">
        <v>43762</v>
      </c>
      <c r="B150" s="8">
        <f>1+0.033*COS(2*'Data 2day'!A149*PI()/365)</f>
        <v>1.0123327505880855</v>
      </c>
      <c r="C150" s="8">
        <f>0.409*SIN(((2*PI()*'Data 2day'!A149)/365)-1.39)</f>
        <v>-0.21857467977616568</v>
      </c>
      <c r="D150" s="8">
        <f>ACOS(-TAN('Data 2day'!$E$2*PI()/180)*TAN(C150))</f>
        <v>1.5003190015211245</v>
      </c>
      <c r="E150" s="23">
        <f>('Data 2day'!C150+'Data 2day'!D150)/2</f>
        <v>24.45</v>
      </c>
      <c r="F150" s="8">
        <f t="shared" si="8"/>
        <v>0.1833561523286838</v>
      </c>
      <c r="G150" s="8">
        <f>'Data 2day'!E149*4.87/LN(67.8*'Data 2day'!$H$2-5.42)</f>
        <v>2.7783950104130644</v>
      </c>
      <c r="H150" s="8">
        <f>0.6108*EXP(17.27*'Data 2day'!C150/('Data 2day'!C150+237.3))</f>
        <v>4.0056776000859209</v>
      </c>
      <c r="I150" s="8">
        <f>0.6108*EXP(17.27*'Data 2day'!D150/('Data 2day'!D150+237.3))</f>
        <v>2.3238457638211925</v>
      </c>
      <c r="J150" s="8">
        <f t="shared" si="10"/>
        <v>3.1647616819535567</v>
      </c>
      <c r="K150" s="8">
        <f>(I150*'Data 2day'!F150+H150*'Data 2day'!G150)/200</f>
        <v>2.4120014812068979</v>
      </c>
      <c r="L150" s="8">
        <f>24*60/PI()*0.0082*B150*(D150*SIN('Data 2day'!$E$2)*SIN(C150)+COS('Data 2day'!$E$2)*COS(C150)*SIN(D150))</f>
        <v>2.3130624581221051</v>
      </c>
      <c r="M150" s="8">
        <f>(0.75+2/100000*'Data 2day'!$E$3)*L150</f>
        <v>1.7588526931560486</v>
      </c>
      <c r="N150" s="8">
        <f>(0.25+0.5*(1-'Data 2day'!H150/8))*L150</f>
        <v>0.57826561453052627</v>
      </c>
      <c r="O150" s="8">
        <f t="shared" si="9"/>
        <v>0.44526452318850523</v>
      </c>
      <c r="P150" s="8">
        <f>4.903*(10^(-9))*(0.34-0.14*SQRT(K150))*(1.35*(N150/M150)-0.35)*(('Data 2day'!C150+273.16)^4+('Data 2day'!D150+273.16)^4)/2</f>
        <v>0.44305969648935478</v>
      </c>
      <c r="Q150" s="8">
        <f t="shared" si="11"/>
        <v>2.2048266991504528E-3</v>
      </c>
    </row>
    <row r="151" spans="1:17" s="39" customFormat="1" ht="38.1" customHeight="1" x14ac:dyDescent="0.3">
      <c r="A151" s="38">
        <v>43763</v>
      </c>
      <c r="B151" s="8">
        <f>1+0.033*COS(2*'Data 2day'!A150*PI()/365)</f>
        <v>1.012857804834516</v>
      </c>
      <c r="C151" s="8">
        <f>0.409*SIN(((2*PI()*'Data 2day'!A150)/365)-1.39)</f>
        <v>-0.22449289353222343</v>
      </c>
      <c r="D151" s="8">
        <f>ACOS(-TAN('Data 2day'!$E$2*PI()/180)*TAN(C151))</f>
        <v>1.4983425394307148</v>
      </c>
      <c r="E151" s="23">
        <f>('Data 2day'!C151+'Data 2day'!D151)/2</f>
        <v>23.9</v>
      </c>
      <c r="F151" s="8">
        <f t="shared" si="8"/>
        <v>0.17815773880284055</v>
      </c>
      <c r="G151" s="8">
        <f>'Data 2day'!E150*4.87/LN(67.8*'Data 2day'!$H$2-5.42)</f>
        <v>3.0562345114543712</v>
      </c>
      <c r="H151" s="8">
        <f>0.6108*EXP(17.27*'Data 2day'!C151/('Data 2day'!C151+237.3))</f>
        <v>3.8019951744225149</v>
      </c>
      <c r="I151" s="8">
        <f>0.6108*EXP(17.27*'Data 2day'!D151/('Data 2day'!D151+237.3))</f>
        <v>2.2952083710657747</v>
      </c>
      <c r="J151" s="8">
        <f t="shared" si="10"/>
        <v>3.0486017727441448</v>
      </c>
      <c r="K151" s="8">
        <f>(I151*'Data 2day'!F151+H151*'Data 2day'!G151)/200</f>
        <v>2.5283856437093637</v>
      </c>
      <c r="L151" s="8">
        <f>24*60/PI()*0.0082*B151*(D151*SIN('Data 2day'!$E$2)*SIN(C151)+COS('Data 2day'!$E$2)*COS(C151)*SIN(D151))</f>
        <v>2.3423869924639793</v>
      </c>
      <c r="M151" s="8">
        <f>(0.75+2/100000*'Data 2day'!$E$3)*L151</f>
        <v>1.7811510690696097</v>
      </c>
      <c r="N151" s="8">
        <f>(0.25+0.5*(1-'Data 2day'!H151/8))*L151</f>
        <v>0.7319959351449935</v>
      </c>
      <c r="O151" s="8">
        <f t="shared" si="9"/>
        <v>0.56363687006164498</v>
      </c>
      <c r="P151" s="8">
        <f>4.903*(10^(-9))*(0.34-0.14*SQRT(K151))*(1.35*(N151/M151)-0.35)*(('Data 2day'!C151+273.16)^4+('Data 2day'!D151+273.16)^4)/2</f>
        <v>0.91901984513386081</v>
      </c>
      <c r="Q151" s="8">
        <f t="shared" si="11"/>
        <v>-0.35538297507221583</v>
      </c>
    </row>
    <row r="152" spans="1:17" s="39" customFormat="1" ht="38.1" customHeight="1" x14ac:dyDescent="0.3">
      <c r="A152" s="38">
        <v>43764</v>
      </c>
      <c r="B152" s="8">
        <f>1+0.033*COS(2*'Data 2day'!A151*PI()/365)</f>
        <v>1.0133790490358798</v>
      </c>
      <c r="C152" s="8">
        <f>0.409*SIN(((2*PI()*'Data 2day'!A151)/365)-1.39)</f>
        <v>-0.23034458519897447</v>
      </c>
      <c r="D152" s="8">
        <f>ACOS(-TAN('Data 2day'!$E$2*PI()/180)*TAN(C152))</f>
        <v>1.4963827545882309</v>
      </c>
      <c r="E152" s="23">
        <f>('Data 2day'!C152+'Data 2day'!D152)/2</f>
        <v>24.65</v>
      </c>
      <c r="F152" s="8">
        <f t="shared" si="8"/>
        <v>0.18527790820050849</v>
      </c>
      <c r="G152" s="8">
        <f>'Data 2day'!E151*4.87/LN(67.8*'Data 2day'!$H$2-5.42)</f>
        <v>4.1675925156195976</v>
      </c>
      <c r="H152" s="8">
        <f>0.6108*EXP(17.27*'Data 2day'!C152/('Data 2day'!C152+237.3))</f>
        <v>4.0056776000859209</v>
      </c>
      <c r="I152" s="8">
        <f>0.6108*EXP(17.27*'Data 2day'!D152/('Data 2day'!D152+237.3))</f>
        <v>2.3820593372779197</v>
      </c>
      <c r="J152" s="8">
        <f t="shared" si="10"/>
        <v>3.1938684686819201</v>
      </c>
      <c r="K152" s="8">
        <f>(I152*'Data 2day'!F152+H152*'Data 2day'!G152)/200</f>
        <v>2.4281154096888184</v>
      </c>
      <c r="L152" s="8">
        <f>24*60/PI()*0.0082*B152*(D152*SIN('Data 2day'!$E$2)*SIN(C152)+COS('Data 2day'!$E$2)*COS(C152)*SIN(D152))</f>
        <v>2.3712444903292842</v>
      </c>
      <c r="M152" s="8">
        <f>(0.75+2/100000*'Data 2day'!$E$3)*L152</f>
        <v>1.8030943104463877</v>
      </c>
      <c r="N152" s="8">
        <f>(0.25+0.5*(1-'Data 2day'!H152/8))*L152</f>
        <v>0.88921668387348163</v>
      </c>
      <c r="O152" s="8">
        <f t="shared" si="9"/>
        <v>0.6846968465825809</v>
      </c>
      <c r="P152" s="8">
        <f>4.903*(10^(-9))*(0.34-0.14*SQRT(K152))*(1.35*(N152/M152)-0.35)*(('Data 2day'!C152+273.16)^4+('Data 2day'!D152+273.16)^4)/2</f>
        <v>1.4857813173343675</v>
      </c>
      <c r="Q152" s="8">
        <f t="shared" si="11"/>
        <v>-0.80108447075178657</v>
      </c>
    </row>
    <row r="153" spans="1:17" s="39" customFormat="1" ht="38.1" customHeight="1" x14ac:dyDescent="0.3">
      <c r="A153" s="38">
        <v>43765</v>
      </c>
      <c r="B153" s="8">
        <f>1+0.033*COS(2*'Data 2day'!A152*PI()/365)</f>
        <v>1.013896328736271</v>
      </c>
      <c r="C153" s="8">
        <f>0.409*SIN(((2*PI()*'Data 2day'!A152)/365)-1.39)</f>
        <v>-0.23612802079388742</v>
      </c>
      <c r="D153" s="8">
        <f>ACOS(-TAN('Data 2day'!$E$2*PI()/180)*TAN(C153))</f>
        <v>1.4944402551551976</v>
      </c>
      <c r="E153" s="23">
        <f>('Data 2day'!C153+'Data 2day'!D153)/2</f>
        <v>24.9</v>
      </c>
      <c r="F153" s="8">
        <f t="shared" si="8"/>
        <v>0.18770394627061798</v>
      </c>
      <c r="G153" s="8">
        <f>'Data 2day'!E152*4.87/LN(67.8*'Data 2day'!$H$2-5.42)</f>
        <v>2.5005555093717584</v>
      </c>
      <c r="H153" s="8">
        <f>0.6108*EXP(17.27*'Data 2day'!C153/('Data 2day'!C153+237.3))</f>
        <v>4.0756492057609837</v>
      </c>
      <c r="I153" s="8">
        <f>0.6108*EXP(17.27*'Data 2day'!D153/('Data 2day'!D153+237.3))</f>
        <v>2.4116412804606884</v>
      </c>
      <c r="J153" s="8">
        <f t="shared" si="10"/>
        <v>3.2436452431108362</v>
      </c>
      <c r="K153" s="8">
        <f>(I153*'Data 2day'!F153+H153*'Data 2day'!G153)/200</f>
        <v>2.4019263814905769</v>
      </c>
      <c r="L153" s="8">
        <f>24*60/PI()*0.0082*B153*(D153*SIN('Data 2day'!$E$2)*SIN(C153)+COS('Data 2day'!$E$2)*COS(C153)*SIN(D153))</f>
        <v>2.3996298844474433</v>
      </c>
      <c r="M153" s="8">
        <f>(0.75+2/100000*'Data 2day'!$E$3)*L153</f>
        <v>1.8246785641338359</v>
      </c>
      <c r="N153" s="8">
        <f>(0.25+0.5*(1-'Data 2day'!H153/8))*L153</f>
        <v>0.59990747111186082</v>
      </c>
      <c r="O153" s="8">
        <f t="shared" si="9"/>
        <v>0.46192875275613282</v>
      </c>
      <c r="P153" s="8">
        <f>4.903*(10^(-9))*(0.34-0.14*SQRT(K153))*(1.35*(N153/M153)-0.35)*(('Data 2day'!C153+273.16)^4+('Data 2day'!D153+273.16)^4)/2</f>
        <v>0.44735622976481554</v>
      </c>
      <c r="Q153" s="8">
        <f t="shared" si="11"/>
        <v>1.4572522991317283E-2</v>
      </c>
    </row>
    <row r="154" spans="1:17" s="39" customFormat="1" ht="38.1" customHeight="1" x14ac:dyDescent="0.3">
      <c r="A154" s="38">
        <v>43766</v>
      </c>
      <c r="B154" s="8">
        <f>1+0.033*COS(2*'Data 2day'!A153*PI()/365)</f>
        <v>1.0144094906545502</v>
      </c>
      <c r="C154" s="8">
        <f>0.409*SIN(((2*PI()*'Data 2day'!A153)/365)-1.39)</f>
        <v>-0.2418414865601794</v>
      </c>
      <c r="D154" s="8">
        <f>ACOS(-TAN('Data 2day'!$E$2*PI()/180)*TAN(C154))</f>
        <v>1.492515656573131</v>
      </c>
      <c r="E154" s="23">
        <f>('Data 2day'!C154+'Data 2day'!D154)/2</f>
        <v>25.950000000000003</v>
      </c>
      <c r="F154" s="8">
        <f t="shared" si="8"/>
        <v>0.19818767999703066</v>
      </c>
      <c r="G154" s="8">
        <f>'Data 2day'!E153*4.87/LN(67.8*'Data 2day'!$H$2-5.42)</f>
        <v>2.222716008330452</v>
      </c>
      <c r="H154" s="8">
        <f>0.6108*EXP(17.27*'Data 2day'!C154/('Data 2day'!C154+237.3))</f>
        <v>4.5182323834037019</v>
      </c>
      <c r="I154" s="8">
        <f>0.6108*EXP(17.27*'Data 2day'!D154/('Data 2day'!D154+237.3))</f>
        <v>2.4566163260716172</v>
      </c>
      <c r="J154" s="8">
        <f t="shared" si="10"/>
        <v>3.4874243547376595</v>
      </c>
      <c r="K154" s="8">
        <f>(I154*'Data 2day'!F154+H154*'Data 2day'!G154)/200</f>
        <v>2.5935124945901866</v>
      </c>
      <c r="L154" s="8">
        <f>24*60/PI()*0.0082*B154*(D154*SIN('Data 2day'!$E$2)*SIN(C154)+COS('Data 2day'!$E$2)*COS(C154)*SIN(D154))</f>
        <v>2.4275384106200582</v>
      </c>
      <c r="M154" s="8">
        <f>(0.75+2/100000*'Data 2day'!$E$3)*L154</f>
        <v>1.8459002074354922</v>
      </c>
      <c r="N154" s="8">
        <f>(0.25+0.5*(1-'Data 2day'!H154/8))*L154</f>
        <v>1.0620480546462754</v>
      </c>
      <c r="O154" s="8">
        <f t="shared" si="9"/>
        <v>0.81777700207763204</v>
      </c>
      <c r="P154" s="8">
        <f>4.903*(10^(-9))*(0.34-0.14*SQRT(K154))*(1.35*(N154/M154)-0.35)*(('Data 2day'!C154+273.16)^4+('Data 2day'!D154+273.16)^4)/2</f>
        <v>1.9215948624025356</v>
      </c>
      <c r="Q154" s="8">
        <f t="shared" si="11"/>
        <v>-1.1038178603249036</v>
      </c>
    </row>
    <row r="155" spans="1:17" s="39" customFormat="1" ht="38.1" customHeight="1" x14ac:dyDescent="0.3">
      <c r="A155" s="38">
        <v>43767</v>
      </c>
      <c r="B155" s="8">
        <f>1+0.033*COS(2*'Data 2day'!A154*PI()/365)</f>
        <v>1.0149183827297661</v>
      </c>
      <c r="C155" s="8">
        <f>0.409*SIN(((2*PI()*'Data 2day'!A154)/365)-1.39)</f>
        <v>-0.24748328947463652</v>
      </c>
      <c r="D155" s="8">
        <f>ACOS(-TAN('Data 2day'!$E$2*PI()/180)*TAN(C155))</f>
        <v>1.4906095813800935</v>
      </c>
      <c r="E155" s="23">
        <f>('Data 2day'!C155+'Data 2day'!D155)/2</f>
        <v>26.05</v>
      </c>
      <c r="F155" s="8">
        <f t="shared" si="8"/>
        <v>0.19921133453623632</v>
      </c>
      <c r="G155" s="8">
        <f>'Data 2day'!E154*4.87/LN(67.8*'Data 2day'!$H$2-5.42)</f>
        <v>2.7783950104130644</v>
      </c>
      <c r="H155" s="8">
        <f>0.6108*EXP(17.27*'Data 2day'!C155/('Data 2day'!C155+237.3))</f>
        <v>4.6483496796026218</v>
      </c>
      <c r="I155" s="8">
        <f>0.6108*EXP(17.27*'Data 2day'!D155/('Data 2day'!D155+237.3))</f>
        <v>2.4116412804606884</v>
      </c>
      <c r="J155" s="8">
        <f t="shared" si="10"/>
        <v>3.5299954800316549</v>
      </c>
      <c r="K155" s="8">
        <f>(I155*'Data 2day'!F155+H155*'Data 2day'!G155)/200</f>
        <v>2.4144916516923405</v>
      </c>
      <c r="L155" s="8">
        <f>24*60/PI()*0.0082*B155*(D155*SIN('Data 2day'!$E$2)*SIN(C155)+COS('Data 2day'!$E$2)*COS(C155)*SIN(D155))</f>
        <v>2.4549656047942392</v>
      </c>
      <c r="M155" s="8">
        <f>(0.75+2/100000*'Data 2day'!$E$3)*L155</f>
        <v>1.8667558458855393</v>
      </c>
      <c r="N155" s="8">
        <f>(0.25+0.5*(1-'Data 2day'!H155/8))*L155</f>
        <v>1.2274828023971196</v>
      </c>
      <c r="O155" s="8">
        <f t="shared" si="9"/>
        <v>0.94516175784578216</v>
      </c>
      <c r="P155" s="8">
        <f>4.903*(10^(-9))*(0.34-0.14*SQRT(K155))*(1.35*(N155/M155)-0.35)*(('Data 2day'!C155+273.16)^4+('Data 2day'!D155+273.16)^4)/2</f>
        <v>2.592899064988663</v>
      </c>
      <c r="Q155" s="8">
        <f t="shared" si="11"/>
        <v>-1.6477373071428807</v>
      </c>
    </row>
    <row r="156" spans="1:17" s="39" customFormat="1" ht="38.1" customHeight="1" x14ac:dyDescent="0.3">
      <c r="A156" s="38">
        <v>43768</v>
      </c>
      <c r="B156" s="8">
        <f>1+0.033*COS(2*'Data 2day'!A155*PI()/365)</f>
        <v>1.015422854166214</v>
      </c>
      <c r="C156" s="8">
        <f>0.409*SIN(((2*PI()*'Data 2day'!A155)/365)-1.39)</f>
        <v>-0.25305175774929578</v>
      </c>
      <c r="D156" s="8">
        <f>ACOS(-TAN('Data 2day'!$E$2*PI()/180)*TAN(C156))</f>
        <v>1.4887226589942957</v>
      </c>
      <c r="E156" s="23">
        <f>('Data 2day'!C156+'Data 2day'!D156)/2</f>
        <v>24.35</v>
      </c>
      <c r="F156" s="8">
        <f t="shared" si="8"/>
        <v>0.1824015920751953</v>
      </c>
      <c r="G156" s="8">
        <f>'Data 2day'!E155*4.87/LN(67.8*'Data 2day'!$H$2-5.42)</f>
        <v>2.222716008330452</v>
      </c>
      <c r="H156" s="8">
        <f>0.6108*EXP(17.27*'Data 2day'!C156/('Data 2day'!C156+237.3))</f>
        <v>3.868863716528768</v>
      </c>
      <c r="I156" s="8">
        <f>0.6108*EXP(17.27*'Data 2day'!D156/('Data 2day'!D156+237.3))</f>
        <v>2.3820593372779197</v>
      </c>
      <c r="J156" s="8">
        <f t="shared" si="10"/>
        <v>3.1254615269033437</v>
      </c>
      <c r="K156" s="8">
        <f>(I156*'Data 2day'!F156+H156*'Data 2day'!G156)/200</f>
        <v>2.4162049905004093</v>
      </c>
      <c r="L156" s="8">
        <f>24*60/PI()*0.0082*B156*(D156*SIN('Data 2day'!$E$2)*SIN(C156)+COS('Data 2day'!$E$2)*COS(C156)*SIN(D156))</f>
        <v>2.4819072996577334</v>
      </c>
      <c r="M156" s="8">
        <f>(0.75+2/100000*'Data 2day'!$E$3)*L156</f>
        <v>1.8872423106597405</v>
      </c>
      <c r="N156" s="8">
        <f>(0.25+0.5*(1-'Data 2day'!H156/8))*L156</f>
        <v>0.93071523737165007</v>
      </c>
      <c r="O156" s="8">
        <f t="shared" si="9"/>
        <v>0.71665073277617053</v>
      </c>
      <c r="P156" s="8">
        <f>4.903*(10^(-9))*(0.34-0.14*SQRT(K156))*(1.35*(N156/M156)-0.35)*(('Data 2day'!C156+273.16)^4+('Data 2day'!D156+273.16)^4)/2</f>
        <v>1.4860598010272066</v>
      </c>
      <c r="Q156" s="8">
        <f t="shared" si="11"/>
        <v>-0.76940906825103605</v>
      </c>
    </row>
    <row r="157" spans="1:17" s="39" customFormat="1" ht="38.1" customHeight="1" x14ac:dyDescent="0.3">
      <c r="A157" s="38">
        <v>43769</v>
      </c>
      <c r="B157" s="8">
        <f>1+0.033*COS(2*'Data 2day'!A156*PI()/365)</f>
        <v>1.0159227554781203</v>
      </c>
      <c r="C157" s="8">
        <f>0.409*SIN(((2*PI()*'Data 2day'!A156)/365)-1.39)</f>
        <v>-0.25854524132682943</v>
      </c>
      <c r="D157" s="8">
        <f>ACOS(-TAN('Data 2day'!$E$2*PI()/180)*TAN(C157))</f>
        <v>1.486855525464152</v>
      </c>
      <c r="E157" s="23">
        <f>('Data 2day'!C157+'Data 2day'!D157)/2</f>
        <v>24.9</v>
      </c>
      <c r="F157" s="8">
        <f t="shared" si="8"/>
        <v>0.18770394627061798</v>
      </c>
      <c r="G157" s="8">
        <f>'Data 2day'!E156*4.87/LN(67.8*'Data 2day'!$H$2-5.42)</f>
        <v>3.0562345114543712</v>
      </c>
      <c r="H157" s="8">
        <f>0.6108*EXP(17.27*'Data 2day'!C157/('Data 2day'!C157+237.3))</f>
        <v>4.0756492057609837</v>
      </c>
      <c r="I157" s="8">
        <f>0.6108*EXP(17.27*'Data 2day'!D157/('Data 2day'!D157+237.3))</f>
        <v>2.4116412804606884</v>
      </c>
      <c r="J157" s="8">
        <f t="shared" si="10"/>
        <v>3.2436452431108362</v>
      </c>
      <c r="K157" s="8">
        <f>(I157*'Data 2day'!F157+H157*'Data 2day'!G157)/200</f>
        <v>2.4133213251452093</v>
      </c>
      <c r="L157" s="8">
        <f>24*60/PI()*0.0082*B157*(D157*SIN('Data 2day'!$E$2)*SIN(C157)+COS('Data 2day'!$E$2)*COS(C157)*SIN(D157))</f>
        <v>2.5083596207613672</v>
      </c>
      <c r="M157" s="8">
        <f>(0.75+2/100000*'Data 2day'!$E$3)*L157</f>
        <v>1.9073566556269435</v>
      </c>
      <c r="N157" s="8">
        <f>(0.25+0.5*(1-'Data 2day'!H157/8))*L157</f>
        <v>0.6270899051903418</v>
      </c>
      <c r="O157" s="8">
        <f t="shared" si="9"/>
        <v>0.4828592269965632</v>
      </c>
      <c r="P157" s="8">
        <f>4.903*(10^(-9))*(0.34-0.14*SQRT(K157))*(1.35*(N157/M157)-0.35)*(('Data 2day'!C157+273.16)^4+('Data 2day'!D157+273.16)^4)/2</f>
        <v>0.44548695509153269</v>
      </c>
      <c r="Q157" s="8">
        <f t="shared" si="11"/>
        <v>3.7372271905030507E-2</v>
      </c>
    </row>
    <row r="158" spans="1:17" s="39" customFormat="1" ht="38.1" customHeight="1" x14ac:dyDescent="0.3">
      <c r="A158" s="38">
        <v>43770</v>
      </c>
      <c r="B158" s="8">
        <f>1+0.033*COS(2*'Data 2day'!A157*PI()/365)</f>
        <v>1.0164179385339369</v>
      </c>
      <c r="C158" s="8">
        <f>0.409*SIN(((2*PI()*'Data 2day'!A157)/365)-1.39)</f>
        <v>-0.26396211236949496</v>
      </c>
      <c r="D158" s="8">
        <f>ACOS(-TAN('Data 2day'!$E$2*PI()/180)*TAN(C158))</f>
        <v>1.4850088231842651</v>
      </c>
      <c r="E158" s="23">
        <f>('Data 2day'!C158+'Data 2day'!D158)/2</f>
        <v>26.7</v>
      </c>
      <c r="F158" s="8">
        <f t="shared" si="8"/>
        <v>0.20597415419609683</v>
      </c>
      <c r="G158" s="8">
        <f>'Data 2day'!E157*4.87/LN(67.8*'Data 2day'!$H$2-5.42)</f>
        <v>1.9448765072891454</v>
      </c>
      <c r="H158" s="8">
        <f>0.6108*EXP(17.27*'Data 2day'!C158/('Data 2day'!C158+237.3))</f>
        <v>4.4670786642686746</v>
      </c>
      <c r="I158" s="8">
        <f>0.6108*EXP(17.27*'Data 2day'!D158/('Data 2day'!D158+237.3))</f>
        <v>2.7255876066054592</v>
      </c>
      <c r="J158" s="8">
        <f t="shared" si="10"/>
        <v>3.5963331354370669</v>
      </c>
      <c r="K158" s="8">
        <f>(I158*'Data 2day'!F158+H158*'Data 2day'!G158)/200</f>
        <v>2.4805553106047658</v>
      </c>
      <c r="L158" s="8">
        <f>24*60/PI()*0.0082*B158*(D158*SIN('Data 2day'!$E$2)*SIN(C158)+COS('Data 2day'!$E$2)*COS(C158)*SIN(D158))</f>
        <v>2.5343189821755172</v>
      </c>
      <c r="M158" s="8">
        <f>(0.75+2/100000*'Data 2day'!$E$3)*L158</f>
        <v>1.9270961540462632</v>
      </c>
      <c r="N158" s="8">
        <f>(0.25+0.5*(1-'Data 2day'!H158/8))*L158</f>
        <v>0.6335797455438793</v>
      </c>
      <c r="O158" s="8">
        <f t="shared" si="9"/>
        <v>0.48785640406878705</v>
      </c>
      <c r="P158" s="8">
        <f>4.903*(10^(-9))*(0.34-0.14*SQRT(K158))*(1.35*(N158/M158)-0.35)*(('Data 2day'!C158+273.16)^4+('Data 2day'!D158+273.16)^4)/2</f>
        <v>0.44508079804344186</v>
      </c>
      <c r="Q158" s="8">
        <f t="shared" si="11"/>
        <v>4.2775606025345192E-2</v>
      </c>
    </row>
    <row r="159" spans="1:17" s="39" customFormat="1" ht="38.1" customHeight="1" x14ac:dyDescent="0.3">
      <c r="A159" s="38">
        <v>43771</v>
      </c>
      <c r="B159" s="8">
        <f>1+0.033*COS(2*'Data 2day'!A158*PI()/365)</f>
        <v>1.0169082566002379</v>
      </c>
      <c r="C159" s="8">
        <f>0.409*SIN(((2*PI()*'Data 2day'!A158)/365)-1.39)</f>
        <v>-0.26930076574149636</v>
      </c>
      <c r="D159" s="8">
        <f>ACOS(-TAN('Data 2day'!$E$2*PI()/180)*TAN(C159))</f>
        <v>1.4831832005768972</v>
      </c>
      <c r="E159" s="23">
        <f>('Data 2day'!C159+'Data 2day'!D159)/2</f>
        <v>25.1</v>
      </c>
      <c r="F159" s="8">
        <f t="shared" si="8"/>
        <v>0.18966399559757052</v>
      </c>
      <c r="G159" s="8">
        <f>'Data 2day'!E158*4.87/LN(67.8*'Data 2day'!$H$2-5.42)</f>
        <v>2.5005555093717584</v>
      </c>
      <c r="H159" s="8">
        <f>0.6108*EXP(17.27*'Data 2day'!C159/('Data 2day'!C159+237.3))</f>
        <v>4.1466816501200547</v>
      </c>
      <c r="I159" s="8">
        <f>0.6108*EXP(17.27*'Data 2day'!D159/('Data 2day'!D159+237.3))</f>
        <v>2.4265523121060211</v>
      </c>
      <c r="J159" s="8">
        <f t="shared" si="10"/>
        <v>3.2866169811130379</v>
      </c>
      <c r="K159" s="8">
        <f>(I159*'Data 2day'!F159+H159*'Data 2day'!G159)/200</f>
        <v>2.4914535973632281</v>
      </c>
      <c r="L159" s="8">
        <f>24*60/PI()*0.0082*B159*(D159*SIN('Data 2day'!$E$2)*SIN(C159)+COS('Data 2day'!$E$2)*COS(C159)*SIN(D159))</f>
        <v>2.5597820816883536</v>
      </c>
      <c r="M159" s="8">
        <f>(0.75+2/100000*'Data 2day'!$E$3)*L159</f>
        <v>1.946458294915824</v>
      </c>
      <c r="N159" s="8">
        <f>(0.25+0.5*(1-'Data 2day'!H159/8))*L159</f>
        <v>0.63994552042208841</v>
      </c>
      <c r="O159" s="8">
        <f t="shared" si="9"/>
        <v>0.49275805072500811</v>
      </c>
      <c r="P159" s="8">
        <f>4.903*(10^(-9))*(0.34-0.14*SQRT(K159))*(1.35*(N159/M159)-0.35)*(('Data 2day'!C159+273.16)^4+('Data 2day'!D159+273.16)^4)/2</f>
        <v>0.43397496519209106</v>
      </c>
      <c r="Q159" s="8">
        <f t="shared" si="11"/>
        <v>5.8783085532917057E-2</v>
      </c>
    </row>
    <row r="160" spans="1:17" s="39" customFormat="1" ht="38.1" customHeight="1" x14ac:dyDescent="0.3">
      <c r="A160" s="38">
        <v>43772</v>
      </c>
      <c r="B160" s="8">
        <f>1+0.033*COS(2*'Data 2day'!A159*PI()/365)</f>
        <v>1.0173935643851983</v>
      </c>
      <c r="C160" s="8">
        <f>0.409*SIN(((2*PI()*'Data 2day'!A159)/365)-1.39)</f>
        <v>-0.2745596194846221</v>
      </c>
      <c r="D160" s="8">
        <f>ACOS(-TAN('Data 2day'!$E$2*PI()/180)*TAN(C160))</f>
        <v>1.4813793117385705</v>
      </c>
      <c r="E160" s="23">
        <f>('Data 2day'!C160+'Data 2day'!D160)/2</f>
        <v>22</v>
      </c>
      <c r="F160" s="8">
        <f t="shared" si="8"/>
        <v>0.16114508692644333</v>
      </c>
      <c r="G160" s="8">
        <f>'Data 2day'!E159*4.87/LN(67.8*'Data 2day'!$H$2-5.42)</f>
        <v>1.9448765072891454</v>
      </c>
      <c r="H160" s="8">
        <f>0.6108*EXP(17.27*'Data 2day'!C160/('Data 2day'!C160+237.3))</f>
        <v>3.8464613723885481</v>
      </c>
      <c r="I160" s="8">
        <f>0.6108*EXP(17.27*'Data 2day'!D160/('Data 2day'!D160+237.3))</f>
        <v>1.7837358312436735</v>
      </c>
      <c r="J160" s="8">
        <f t="shared" si="10"/>
        <v>2.8150986018161106</v>
      </c>
      <c r="K160" s="8">
        <f>(I160*'Data 2day'!F160+H160*'Data 2day'!G160)/200</f>
        <v>1.5723117828134923</v>
      </c>
      <c r="L160" s="8">
        <f>24*60/PI()*0.0082*B160*(D160*SIN('Data 2day'!$E$2)*SIN(C160)+COS('Data 2day'!$E$2)*COS(C160)*SIN(D160))</f>
        <v>2.584745895554744</v>
      </c>
      <c r="M160" s="8">
        <f>(0.75+2/100000*'Data 2day'!$E$3)*L160</f>
        <v>1.9654407789798272</v>
      </c>
      <c r="N160" s="8">
        <f>(0.25+0.5*(1-'Data 2day'!H160/8))*L160</f>
        <v>1.7770128031938865</v>
      </c>
      <c r="O160" s="8">
        <f t="shared" si="9"/>
        <v>1.3682998584592927</v>
      </c>
      <c r="P160" s="8">
        <f>4.903*(10^(-9))*(0.34-0.14*SQRT(K160))*(1.35*(N160/M160)-0.35)*(('Data 2day'!C160+273.16)^4+('Data 2day'!D160+273.16)^4)/2</f>
        <v>5.3422120833100077</v>
      </c>
      <c r="Q160" s="8">
        <f t="shared" si="11"/>
        <v>-3.9739122248507153</v>
      </c>
    </row>
    <row r="161" spans="1:17" s="39" customFormat="1" ht="38.1" customHeight="1" x14ac:dyDescent="0.3">
      <c r="A161" s="38">
        <v>43773</v>
      </c>
      <c r="B161" s="8">
        <f>1+0.033*COS(2*'Data 2day'!A160*PI()/365)</f>
        <v>1.0178737180816473</v>
      </c>
      <c r="C161" s="8">
        <f>0.409*SIN(((2*PI()*'Data 2day'!A160)/365)-1.39)</f>
        <v>-0.27973711528701239</v>
      </c>
      <c r="D161" s="8">
        <f>ACOS(-TAN('Data 2day'!$E$2*PI()/180)*TAN(C161))</f>
        <v>1.4795978160515324</v>
      </c>
      <c r="E161" s="23">
        <f>('Data 2day'!C161+'Data 2day'!D161)/2</f>
        <v>22.45</v>
      </c>
      <c r="F161" s="8">
        <f t="shared" si="8"/>
        <v>0.16504496359864701</v>
      </c>
      <c r="G161" s="8">
        <f>'Data 2day'!E160*4.87/LN(67.8*'Data 2day'!$H$2-5.42)</f>
        <v>2.7783950104130644</v>
      </c>
      <c r="H161" s="8">
        <f>0.6108*EXP(17.27*'Data 2day'!C161/('Data 2day'!C161+237.3))</f>
        <v>3.7799303639952631</v>
      </c>
      <c r="I161" s="8">
        <f>0.6108*EXP(17.27*'Data 2day'!D161/('Data 2day'!D161+237.3))</f>
        <v>1.9254836024660269</v>
      </c>
      <c r="J161" s="8">
        <f t="shared" si="10"/>
        <v>2.8527069832306449</v>
      </c>
      <c r="K161" s="8">
        <f>(I161*'Data 2day'!F161+H161*'Data 2day'!G161)/200</f>
        <v>1.3966991396083914</v>
      </c>
      <c r="L161" s="8">
        <f>24*60/PI()*0.0082*B161*(D161*SIN('Data 2day'!$E$2)*SIN(C161)+COS('Data 2day'!$E$2)*COS(C161)*SIN(D161))</f>
        <v>2.6092076728057676</v>
      </c>
      <c r="M161" s="8">
        <f>(0.75+2/100000*'Data 2day'!$E$3)*L161</f>
        <v>1.9840415144015056</v>
      </c>
      <c r="N161" s="8">
        <f>(0.25+0.5*(1-'Data 2day'!H161/8))*L161</f>
        <v>1.7938302750539652</v>
      </c>
      <c r="O161" s="8">
        <f t="shared" si="9"/>
        <v>1.3812493117915532</v>
      </c>
      <c r="P161" s="8">
        <f>4.903*(10^(-9))*(0.34-0.14*SQRT(K161))*(1.35*(N161/M161)-0.35)*(('Data 2day'!C161+273.16)^4+('Data 2day'!D161+273.16)^4)/2</f>
        <v>5.701246649611968</v>
      </c>
      <c r="Q161" s="8">
        <f t="shared" si="11"/>
        <v>-4.3199973378204151</v>
      </c>
    </row>
    <row r="162" spans="1:17" s="39" customFormat="1" ht="38.1" customHeight="1" x14ac:dyDescent="0.3">
      <c r="A162" s="38">
        <v>43774</v>
      </c>
      <c r="B162" s="8">
        <f>1+0.033*COS(2*'Data 2day'!A161*PI()/365)</f>
        <v>1.0183485754096824</v>
      </c>
      <c r="C162" s="8">
        <f>0.409*SIN(((2*PI()*'Data 2day'!A161)/365)-1.39)</f>
        <v>-0.28483171894492193</v>
      </c>
      <c r="D162" s="8">
        <f>ACOS(-TAN('Data 2day'!$E$2*PI()/180)*TAN(C162))</f>
        <v>1.4778393777599179</v>
      </c>
      <c r="E162" s="23">
        <f>('Data 2day'!C162+'Data 2day'!D162)/2</f>
        <v>20.3</v>
      </c>
      <c r="F162" s="8">
        <f t="shared" si="8"/>
        <v>0.14710682163118394</v>
      </c>
      <c r="G162" s="8">
        <f>'Data 2day'!E161*4.87/LN(67.8*'Data 2day'!$H$2-5.42)</f>
        <v>3.0562345114543712</v>
      </c>
      <c r="H162" s="8">
        <f>0.6108*EXP(17.27*'Data 2day'!C162/('Data 2day'!C162+237.3))</f>
        <v>2.7421805492514406</v>
      </c>
      <c r="I162" s="8">
        <f>0.6108*EXP(17.27*'Data 2day'!D162/('Data 2day'!D162+237.3))</f>
        <v>2.0639892026604851</v>
      </c>
      <c r="J162" s="8">
        <f t="shared" si="10"/>
        <v>2.4030848759559627</v>
      </c>
      <c r="K162" s="8">
        <f>(I162*'Data 2day'!F162+H162*'Data 2day'!G162)/200</f>
        <v>2.1573655651690826</v>
      </c>
      <c r="L162" s="8">
        <f>24*60/PI()*0.0082*B162*(D162*SIN('Data 2day'!$E$2)*SIN(C162)+COS('Data 2day'!$E$2)*COS(C162)*SIN(D162))</f>
        <v>2.6331649291299293</v>
      </c>
      <c r="M162" s="8">
        <f>(0.75+2/100000*'Data 2day'!$E$3)*L162</f>
        <v>2.0022586121103982</v>
      </c>
      <c r="N162" s="8">
        <f>(0.25+0.5*(1-'Data 2day'!H162/8))*L162</f>
        <v>0.65829123228248232</v>
      </c>
      <c r="O162" s="8">
        <f t="shared" si="9"/>
        <v>0.50688424885751138</v>
      </c>
      <c r="P162" s="8">
        <f>4.903*(10^(-9))*(0.34-0.14*SQRT(K162))*(1.35*(N162/M162)-0.35)*(('Data 2day'!C162+273.16)^4+('Data 2day'!D162+273.16)^4)/2</f>
        <v>0.45869856477076965</v>
      </c>
      <c r="Q162" s="8">
        <f t="shared" si="11"/>
        <v>4.8185684086741731E-2</v>
      </c>
    </row>
    <row r="163" spans="1:17" s="39" customFormat="1" ht="38.1" customHeight="1" x14ac:dyDescent="0.3">
      <c r="A163" s="38">
        <v>43775</v>
      </c>
      <c r="B163" s="8">
        <f>1+0.033*COS(2*'Data 2day'!A162*PI()/365)</f>
        <v>1.018817995658829</v>
      </c>
      <c r="C163" s="8">
        <f>0.409*SIN(((2*PI()*'Data 2day'!A162)/365)-1.39)</f>
        <v>-0.2898419208173359</v>
      </c>
      <c r="D163" s="8">
        <f>ACOS(-TAN('Data 2day'!$E$2*PI()/180)*TAN(C163))</f>
        <v>1.4761046655105516</v>
      </c>
      <c r="E163" s="23">
        <f>('Data 2day'!C163+'Data 2day'!D163)/2</f>
        <v>22.15</v>
      </c>
      <c r="F163" s="8">
        <f t="shared" si="8"/>
        <v>0.16243630349003682</v>
      </c>
      <c r="G163" s="8">
        <f>'Data 2day'!E162*4.87/LN(67.8*'Data 2day'!$H$2-5.42)</f>
        <v>2.5005555093717584</v>
      </c>
      <c r="H163" s="8">
        <f>0.6108*EXP(17.27*'Data 2day'!C163/('Data 2day'!C163+237.3))</f>
        <v>3.5030684848343494</v>
      </c>
      <c r="I163" s="8">
        <f>0.6108*EXP(17.27*'Data 2day'!D163/('Data 2day'!D163+237.3))</f>
        <v>2.0126465426273383</v>
      </c>
      <c r="J163" s="8">
        <f t="shared" si="10"/>
        <v>2.7578575137308441</v>
      </c>
      <c r="K163" s="8">
        <f>(I163*'Data 2day'!F163+H163*'Data 2day'!G163)/200</f>
        <v>1.9708848758721547</v>
      </c>
      <c r="L163" s="8">
        <f>24*60/PI()*0.0082*B163*(D163*SIN('Data 2day'!$E$2)*SIN(C163)+COS('Data 2day'!$E$2)*COS(C163)*SIN(D163))</f>
        <v>2.6566154403381774</v>
      </c>
      <c r="M163" s="8">
        <f>(0.75+2/100000*'Data 2day'!$E$3)*L163</f>
        <v>2.0200903808331501</v>
      </c>
      <c r="N163" s="8">
        <f>(0.25+0.5*(1-'Data 2day'!H163/8))*L163</f>
        <v>0.83019232510568042</v>
      </c>
      <c r="O163" s="8">
        <f t="shared" si="9"/>
        <v>0.63924809033137397</v>
      </c>
      <c r="P163" s="8">
        <f>4.903*(10^(-9))*(0.34-0.14*SQRT(K163))*(1.35*(N163/M163)-0.35)*(('Data 2day'!C163+273.16)^4+('Data 2day'!D163+273.16)^4)/2</f>
        <v>1.097127396763943</v>
      </c>
      <c r="Q163" s="8">
        <f t="shared" si="11"/>
        <v>-0.45787930643256902</v>
      </c>
    </row>
    <row r="164" spans="1:17" s="39" customFormat="1" ht="38.1" customHeight="1" x14ac:dyDescent="0.3">
      <c r="A164" s="38">
        <v>43776</v>
      </c>
      <c r="B164" s="8">
        <f>1+0.033*COS(2*'Data 2day'!A163*PI()/365)</f>
        <v>1.0192818397297361</v>
      </c>
      <c r="C164" s="8">
        <f>0.409*SIN(((2*PI()*'Data 2day'!A163)/365)-1.39)</f>
        <v>-0.294766236273311</v>
      </c>
      <c r="D164" s="8">
        <f>ACOS(-TAN('Data 2day'!$E$2*PI()/180)*TAN(C164))</f>
        <v>1.4743943518584381</v>
      </c>
      <c r="E164" s="23">
        <f>('Data 2day'!C164+'Data 2day'!D164)/2</f>
        <v>20.3</v>
      </c>
      <c r="F164" s="8">
        <f t="shared" si="8"/>
        <v>0.14710682163118394</v>
      </c>
      <c r="G164" s="8">
        <f>'Data 2day'!E163*4.87/LN(67.8*'Data 2day'!$H$2-5.42)</f>
        <v>3.334074012495678</v>
      </c>
      <c r="H164" s="8">
        <f>0.6108*EXP(17.27*'Data 2day'!C164/('Data 2day'!C164+237.3))</f>
        <v>2.7421805492514406</v>
      </c>
      <c r="I164" s="8">
        <f>0.6108*EXP(17.27*'Data 2day'!D164/('Data 2day'!D164+237.3))</f>
        <v>2.0639892026604851</v>
      </c>
      <c r="J164" s="8">
        <f t="shared" si="10"/>
        <v>2.4030848759559627</v>
      </c>
      <c r="K164" s="8">
        <f>(I164*'Data 2day'!F164+H164*'Data 2day'!G164)/200</f>
        <v>2.1573655651690826</v>
      </c>
      <c r="L164" s="8">
        <f>24*60/PI()*0.0082*B164*(D164*SIN('Data 2day'!$E$2)*SIN(C164)+COS('Data 2day'!$E$2)*COS(C164)*SIN(D164))</f>
        <v>2.6795572354260018</v>
      </c>
      <c r="M164" s="8">
        <f>(0.75+2/100000*'Data 2day'!$E$3)*L164</f>
        <v>2.0375353218179315</v>
      </c>
      <c r="N164" s="8">
        <f>(0.25+0.5*(1-'Data 2day'!H164/8))*L164</f>
        <v>0.66988930885650044</v>
      </c>
      <c r="O164" s="8">
        <f t="shared" si="9"/>
        <v>0.5158147678195053</v>
      </c>
      <c r="P164" s="8">
        <f>4.903*(10^(-9))*(0.34-0.14*SQRT(K164))*(1.35*(N164/M164)-0.35)*(('Data 2day'!C164+273.16)^4+('Data 2day'!D164+273.16)^4)/2</f>
        <v>0.45869856477076992</v>
      </c>
      <c r="Q164" s="8">
        <f t="shared" si="11"/>
        <v>5.7116203048735381E-2</v>
      </c>
    </row>
    <row r="165" spans="1:17" s="39" customFormat="1" ht="38.1" customHeight="1" x14ac:dyDescent="0.3">
      <c r="A165" s="38">
        <v>43777</v>
      </c>
      <c r="B165" s="8">
        <f>1+0.033*COS(2*'Data 2day'!A164*PI()/365)</f>
        <v>1.0197399701753953</v>
      </c>
      <c r="C165" s="8">
        <f>0.409*SIN(((2*PI()*'Data 2day'!A164)/365)-1.39)</f>
        <v>-0.29960320613190167</v>
      </c>
      <c r="D165" s="8">
        <f>ACOS(-TAN('Data 2day'!$E$2*PI()/180)*TAN(C165))</f>
        <v>1.4727091127371172</v>
      </c>
      <c r="E165" s="23">
        <f>('Data 2day'!C165+'Data 2day'!D165)/2</f>
        <v>22.15</v>
      </c>
      <c r="F165" s="8">
        <f t="shared" si="8"/>
        <v>0.16243630349003682</v>
      </c>
      <c r="G165" s="8">
        <f>'Data 2day'!E164*4.87/LN(67.8*'Data 2day'!$H$2-5.42)</f>
        <v>2.5005555093717584</v>
      </c>
      <c r="H165" s="8">
        <f>0.6108*EXP(17.27*'Data 2day'!C165/('Data 2day'!C165+237.3))</f>
        <v>3.5030684848343494</v>
      </c>
      <c r="I165" s="8">
        <f>0.6108*EXP(17.27*'Data 2day'!D165/('Data 2day'!D165+237.3))</f>
        <v>2.0126465426273383</v>
      </c>
      <c r="J165" s="8">
        <f t="shared" si="10"/>
        <v>2.7578575137308441</v>
      </c>
      <c r="K165" s="8">
        <f>(I165*'Data 2day'!F165+H165*'Data 2day'!G165)/200</f>
        <v>1.9708848758721547</v>
      </c>
      <c r="L165" s="8">
        <f>24*60/PI()*0.0082*B165*(D165*SIN('Data 2day'!$E$2)*SIN(C165)+COS('Data 2day'!$E$2)*COS(C165)*SIN(D165))</f>
        <v>2.7019885892468776</v>
      </c>
      <c r="M165" s="8">
        <f>(0.75+2/100000*'Data 2day'!$E$3)*L165</f>
        <v>2.0545921232633257</v>
      </c>
      <c r="N165" s="8">
        <f>(0.25+0.5*(1-'Data 2day'!H165/8))*L165</f>
        <v>0.84437143413964921</v>
      </c>
      <c r="O165" s="8">
        <f t="shared" si="9"/>
        <v>0.65016600428752991</v>
      </c>
      <c r="P165" s="8">
        <f>4.903*(10^(-9))*(0.34-0.14*SQRT(K165))*(1.35*(N165/M165)-0.35)*(('Data 2day'!C165+273.16)^4+('Data 2day'!D165+273.16)^4)/2</f>
        <v>1.097127396763943</v>
      </c>
      <c r="Q165" s="8">
        <f t="shared" si="11"/>
        <v>-0.44696139247641309</v>
      </c>
    </row>
    <row r="166" spans="1:17" s="39" customFormat="1" ht="38.1" customHeight="1" x14ac:dyDescent="0.3">
      <c r="A166" s="38">
        <v>43778</v>
      </c>
      <c r="B166" s="8">
        <f>1+0.033*COS(2*'Data 2day'!A165*PI()/365)</f>
        <v>1.020192251241868</v>
      </c>
      <c r="C166" s="8">
        <f>0.409*SIN(((2*PI()*'Data 2day'!A165)/365)-1.39)</f>
        <v>-0.30435139709454895</v>
      </c>
      <c r="D166" s="8">
        <f>ACOS(-TAN('Data 2day'!$E$2*PI()/180)*TAN(C166))</f>
        <v>1.4710496268941746</v>
      </c>
      <c r="E166" s="23">
        <f>('Data 2day'!C166+'Data 2day'!D166)/2</f>
        <v>24.4</v>
      </c>
      <c r="F166" s="8">
        <f t="shared" si="8"/>
        <v>0.18287834725832472</v>
      </c>
      <c r="G166" s="8">
        <f>'Data 2day'!E165*4.87/LN(67.8*'Data 2day'!$H$2-5.42)</f>
        <v>3.334074012495678</v>
      </c>
      <c r="H166" s="8">
        <f>0.6108*EXP(17.27*'Data 2day'!C166/('Data 2day'!C166+237.3))</f>
        <v>4.4164290333261924</v>
      </c>
      <c r="I166" s="8">
        <f>0.6108*EXP(17.27*'Data 2day'!D166/('Data 2day'!D166+237.3))</f>
        <v>2.0770026187312354</v>
      </c>
      <c r="J166" s="8">
        <f t="shared" si="10"/>
        <v>3.2467158260287139</v>
      </c>
      <c r="K166" s="8">
        <f>(I166*'Data 2day'!F166+H166*'Data 2day'!G166)/200</f>
        <v>1.9941364620801503</v>
      </c>
      <c r="L166" s="8">
        <f>24*60/PI()*0.0082*B166*(D166*SIN('Data 2day'!$E$2)*SIN(C166)+COS('Data 2day'!$E$2)*COS(C166)*SIN(D166))</f>
        <v>2.7239080148124293</v>
      </c>
      <c r="M166" s="8">
        <f>(0.75+2/100000*'Data 2day'!$E$3)*L166</f>
        <v>2.071259654463371</v>
      </c>
      <c r="N166" s="8">
        <f>(0.25+0.5*(1-'Data 2day'!H166/8))*L166</f>
        <v>1.5321982583319915</v>
      </c>
      <c r="O166" s="8">
        <f t="shared" si="9"/>
        <v>1.1797926589156336</v>
      </c>
      <c r="P166" s="8">
        <f>4.903*(10^(-9))*(0.34-0.14*SQRT(K166))*(1.35*(N166/M166)-0.35)*(('Data 2day'!C166+273.16)^4+('Data 2day'!D166+273.16)^4)/2</f>
        <v>3.5575009076470723</v>
      </c>
      <c r="Q166" s="8">
        <f t="shared" si="11"/>
        <v>-2.3777082487314387</v>
      </c>
    </row>
    <row r="167" spans="1:17" s="39" customFormat="1" ht="38.1" customHeight="1" x14ac:dyDescent="0.3">
      <c r="A167" s="38">
        <v>43779</v>
      </c>
      <c r="B167" s="8">
        <f>1+0.033*COS(2*'Data 2day'!A166*PI()/365)</f>
        <v>1.020638548908513</v>
      </c>
      <c r="C167" s="8">
        <f>0.409*SIN(((2*PI()*'Data 2day'!A166)/365)-1.39)</f>
        <v>-0.30900940216979578</v>
      </c>
      <c r="D167" s="8">
        <f>ACOS(-TAN('Data 2day'!$E$2*PI()/180)*TAN(C167))</f>
        <v>1.469416575292338</v>
      </c>
      <c r="E167" s="23">
        <f>('Data 2day'!C167+'Data 2day'!D167)/2</f>
        <v>24.299999999999997</v>
      </c>
      <c r="F167" s="8">
        <f t="shared" si="8"/>
        <v>0.18192588494728226</v>
      </c>
      <c r="G167" s="8">
        <f>'Data 2day'!E166*4.87/LN(67.8*'Data 2day'!$H$2-5.42)</f>
        <v>2.5005555093717584</v>
      </c>
      <c r="H167" s="8">
        <f>0.6108*EXP(17.27*'Data 2day'!C167/('Data 2day'!C167+237.3))</f>
        <v>4.3413906376622462</v>
      </c>
      <c r="I167" s="8">
        <f>0.6108*EXP(17.27*'Data 2day'!D167/('Data 2day'!D167+237.3))</f>
        <v>2.0900878010879693</v>
      </c>
      <c r="J167" s="8">
        <f t="shared" si="10"/>
        <v>3.2157392193751075</v>
      </c>
      <c r="K167" s="8">
        <f>(I167*'Data 2day'!F167+H167*'Data 2day'!G167)/200</f>
        <v>1.6937073015869446</v>
      </c>
      <c r="L167" s="8">
        <f>24*60/PI()*0.0082*B167*(D167*SIN('Data 2day'!$E$2)*SIN(C167)+COS('Data 2day'!$E$2)*COS(C167)*SIN(D167))</f>
        <v>2.7453142552357006</v>
      </c>
      <c r="M167" s="8">
        <f>(0.75+2/100000*'Data 2day'!$E$3)*L167</f>
        <v>2.0875369596812265</v>
      </c>
      <c r="N167" s="8">
        <f>(0.25+0.5*(1-'Data 2day'!H167/8))*L167</f>
        <v>1.5442392685700816</v>
      </c>
      <c r="O167" s="8">
        <f t="shared" si="9"/>
        <v>1.189064236798963</v>
      </c>
      <c r="P167" s="8">
        <f>4.903*(10^(-9))*(0.34-0.14*SQRT(K167))*(1.35*(N167/M167)-0.35)*(('Data 2day'!C167+273.16)^4+('Data 2day'!D167+273.16)^4)/2</f>
        <v>3.9390438410902444</v>
      </c>
      <c r="Q167" s="8">
        <f t="shared" si="11"/>
        <v>-2.7499796042912816</v>
      </c>
    </row>
    <row r="168" spans="1:17" s="39" customFormat="1" ht="38.1" customHeight="1" x14ac:dyDescent="0.3">
      <c r="A168" s="38">
        <v>43780</v>
      </c>
      <c r="B168" s="8">
        <f>1+0.033*COS(2*'Data 2day'!A167*PI()/365)</f>
        <v>1.0210787309277003</v>
      </c>
      <c r="C168" s="8">
        <f>0.409*SIN(((2*PI()*'Data 2day'!A167)/365)-1.39)</f>
        <v>-0.31357584109021086</v>
      </c>
      <c r="D168" s="8">
        <f>ACOS(-TAN('Data 2day'!$E$2*PI()/180)*TAN(C168))</f>
        <v>1.4678106404767197</v>
      </c>
      <c r="E168" s="23">
        <f>('Data 2day'!C168+'Data 2day'!D168)/2</f>
        <v>24.15</v>
      </c>
      <c r="F168" s="8">
        <f t="shared" si="8"/>
        <v>0.18050503360802694</v>
      </c>
      <c r="G168" s="8">
        <f>'Data 2day'!E167*4.87/LN(67.8*'Data 2day'!$H$2-5.42)</f>
        <v>2.5005555093717584</v>
      </c>
      <c r="H168" s="8">
        <f>0.6108*EXP(17.27*'Data 2day'!C168/('Data 2day'!C168+237.3))</f>
        <v>4.2674631045407558</v>
      </c>
      <c r="I168" s="8">
        <f>0.6108*EXP(17.27*'Data 2day'!D168/('Data 2day'!D168+237.3))</f>
        <v>2.0900878010879693</v>
      </c>
      <c r="J168" s="8">
        <f t="shared" si="10"/>
        <v>3.1787754528143628</v>
      </c>
      <c r="K168" s="8">
        <f>(I168*'Data 2day'!F168+H168*'Data 2day'!G168)/200</f>
        <v>2.0827865971009909</v>
      </c>
      <c r="L168" s="8">
        <f>24*60/PI()*0.0082*B168*(D168*SIN('Data 2day'!$E$2)*SIN(C168)+COS('Data 2day'!$E$2)*COS(C168)*SIN(D168))</f>
        <v>2.7662062753349868</v>
      </c>
      <c r="M168" s="8">
        <f>(0.75+2/100000*'Data 2day'!$E$3)*L168</f>
        <v>2.103423251764724</v>
      </c>
      <c r="N168" s="8">
        <f>(0.25+0.5*(1-'Data 2day'!H168/8))*L168</f>
        <v>1.7288789220843668</v>
      </c>
      <c r="O168" s="8">
        <f t="shared" si="9"/>
        <v>1.3312367700049625</v>
      </c>
      <c r="P168" s="8">
        <f>4.903*(10^(-9))*(0.34-0.14*SQRT(K168))*(1.35*(N168/M168)-0.35)*(('Data 2day'!C168+273.16)^4+('Data 2day'!D168+273.16)^4)/2</f>
        <v>4.0241028077772842</v>
      </c>
      <c r="Q168" s="8">
        <f t="shared" si="11"/>
        <v>-2.6928660377723217</v>
      </c>
    </row>
    <row r="169" spans="1:17" s="39" customFormat="1" ht="38.1" customHeight="1" x14ac:dyDescent="0.3">
      <c r="A169" s="38">
        <v>43781</v>
      </c>
      <c r="B169" s="8">
        <f>1+0.033*COS(2*'Data 2day'!A168*PI()/365)</f>
        <v>1.0215126668639976</v>
      </c>
      <c r="C169" s="8">
        <f>0.409*SIN(((2*PI()*'Data 2day'!A168)/365)-1.39)</f>
        <v>-0.3180493607213899</v>
      </c>
      <c r="D169" s="8">
        <f>ACOS(-TAN('Data 2day'!$E$2*PI()/180)*TAN(C169))</f>
        <v>1.4662325059089092</v>
      </c>
      <c r="E169" s="23">
        <f>('Data 2day'!C169+'Data 2day'!D169)/2</f>
        <v>24.1</v>
      </c>
      <c r="F169" s="8">
        <f t="shared" si="8"/>
        <v>0.18003350042526389</v>
      </c>
      <c r="G169" s="8">
        <f>'Data 2day'!E168*4.87/LN(67.8*'Data 2day'!$H$2-5.42)</f>
        <v>2.5005555093717584</v>
      </c>
      <c r="H169" s="8">
        <f>0.6108*EXP(17.27*'Data 2day'!C169/('Data 2day'!C169+237.3))</f>
        <v>4.3166253828706109</v>
      </c>
      <c r="I169" s="8">
        <f>0.6108*EXP(17.27*'Data 2day'!D169/('Data 2day'!D169+237.3))</f>
        <v>2.0510472190114379</v>
      </c>
      <c r="J169" s="8">
        <f t="shared" si="10"/>
        <v>3.1838363009410244</v>
      </c>
      <c r="K169" s="8">
        <f>(I169*'Data 2day'!F169+H169*'Data 2day'!G169)/200</f>
        <v>1.8039057477068405</v>
      </c>
      <c r="L169" s="8">
        <f>24*60/PI()*0.0082*B169*(D169*SIN('Data 2day'!$E$2)*SIN(C169)+COS('Data 2day'!$E$2)*COS(C169)*SIN(D169))</f>
        <v>2.7865832529166146</v>
      </c>
      <c r="M169" s="8">
        <f>(0.75+2/100000*'Data 2day'!$E$3)*L169</f>
        <v>2.1189179055177938</v>
      </c>
      <c r="N169" s="8">
        <f>(0.25+0.5*(1-'Data 2day'!H169/8))*L169</f>
        <v>1.9157759863801724</v>
      </c>
      <c r="O169" s="8">
        <f t="shared" si="9"/>
        <v>1.4751475095127329</v>
      </c>
      <c r="P169" s="8">
        <f>4.903*(10^(-9))*(0.34-0.14*SQRT(K169))*(1.35*(N169/M169)-0.35)*(('Data 2day'!C169+273.16)^4+('Data 2day'!D169+273.16)^4)/2</f>
        <v>5.0780175305288768</v>
      </c>
      <c r="Q169" s="8">
        <f t="shared" si="11"/>
        <v>-3.6028700210161437</v>
      </c>
    </row>
    <row r="170" spans="1:17" s="39" customFormat="1" ht="38.1" customHeight="1" x14ac:dyDescent="0.3">
      <c r="A170" s="38">
        <v>43782</v>
      </c>
      <c r="B170" s="8">
        <f>1+0.033*COS(2*'Data 2day'!A169*PI()/365)</f>
        <v>1.0219402281328214</v>
      </c>
      <c r="C170" s="8">
        <f>0.409*SIN(((2*PI()*'Data 2day'!A169)/365)-1.39)</f>
        <v>-0.32242863546291989</v>
      </c>
      <c r="D170" s="8">
        <f>ACOS(-TAN('Data 2day'!$E$2*PI()/180)*TAN(C170))</f>
        <v>1.4646828552687616</v>
      </c>
      <c r="E170" s="23">
        <f>('Data 2day'!C170+'Data 2day'!D170)/2</f>
        <v>22.95</v>
      </c>
      <c r="F170" s="8">
        <f t="shared" si="8"/>
        <v>0.16947132392254763</v>
      </c>
      <c r="G170" s="8">
        <f>'Data 2day'!E169*4.87/LN(67.8*'Data 2day'!$H$2-5.42)</f>
        <v>2.7783950104130644</v>
      </c>
      <c r="H170" s="8">
        <f>0.6108*EXP(17.27*'Data 2day'!C170/('Data 2day'!C170+237.3))</f>
        <v>4.0522081272490516</v>
      </c>
      <c r="I170" s="8">
        <f>0.6108*EXP(17.27*'Data 2day'!D170/('Data 2day'!D170+237.3))</f>
        <v>1.9011953088739362</v>
      </c>
      <c r="J170" s="8">
        <f t="shared" si="10"/>
        <v>2.9767017180614941</v>
      </c>
      <c r="K170" s="8">
        <f>(I170*'Data 2day'!F170+H170*'Data 2day'!G170)/200</f>
        <v>1.8643365675523518</v>
      </c>
      <c r="L170" s="8">
        <f>24*60/PI()*0.0082*B170*(D170*SIN('Data 2day'!$E$2)*SIN(C170)+COS('Data 2day'!$E$2)*COS(C170)*SIN(D170))</f>
        <v>2.8064445697561378</v>
      </c>
      <c r="M170" s="8">
        <f>(0.75+2/100000*'Data 2day'!$E$3)*L170</f>
        <v>2.1340204508425669</v>
      </c>
      <c r="N170" s="8">
        <f>(0.25+0.5*(1-'Data 2day'!H170/8))*L170</f>
        <v>1.2278194992683102</v>
      </c>
      <c r="O170" s="8">
        <f t="shared" si="9"/>
        <v>0.94542101443659887</v>
      </c>
      <c r="P170" s="8">
        <f>4.903*(10^(-9))*(0.34-0.14*SQRT(K170))*(1.35*(N170/M170)-0.35)*(('Data 2day'!C170+273.16)^4+('Data 2day'!D170+273.16)^4)/2</f>
        <v>2.400571026156975</v>
      </c>
      <c r="Q170" s="8">
        <f t="shared" si="11"/>
        <v>-1.4551500117203762</v>
      </c>
    </row>
    <row r="171" spans="1:17" s="39" customFormat="1" ht="38.1" customHeight="1" x14ac:dyDescent="0.3">
      <c r="A171" s="38">
        <v>43783</v>
      </c>
      <c r="B171" s="8">
        <f>1+0.033*COS(2*'Data 2day'!A170*PI()/365)</f>
        <v>1.0223612880385406</v>
      </c>
      <c r="C171" s="8">
        <f>0.409*SIN(((2*PI()*'Data 2day'!A170)/365)-1.39)</f>
        <v>-0.32671236764118211</v>
      </c>
      <c r="D171" s="8">
        <f>ACOS(-TAN('Data 2day'!$E$2*PI()/180)*TAN(C171))</f>
        <v>1.4631623717248825</v>
      </c>
      <c r="E171" s="23">
        <f>('Data 2day'!C171+'Data 2day'!D171)/2</f>
        <v>22.45</v>
      </c>
      <c r="F171" s="8">
        <f t="shared" si="8"/>
        <v>0.16504496359864701</v>
      </c>
      <c r="G171" s="8">
        <f>'Data 2day'!E170*4.87/LN(67.8*'Data 2day'!$H$2-5.42)</f>
        <v>3.0562345114543712</v>
      </c>
      <c r="H171" s="8">
        <f>0.6108*EXP(17.27*'Data 2day'!C171/('Data 2day'!C171+237.3))</f>
        <v>3.891379531185216</v>
      </c>
      <c r="I171" s="8">
        <f>0.6108*EXP(17.27*'Data 2day'!D171/('Data 2day'!D171+237.3))</f>
        <v>1.8652661127239329</v>
      </c>
      <c r="J171" s="8">
        <f t="shared" si="10"/>
        <v>2.8783228219545745</v>
      </c>
      <c r="K171" s="8">
        <f>(I171*'Data 2day'!F171+H171*'Data 2day'!G171)/200</f>
        <v>1.6825292592283807</v>
      </c>
      <c r="L171" s="8">
        <f>24*60/PI()*0.0082*B171*(D171*SIN('Data 2day'!$E$2)*SIN(C171)+COS('Data 2day'!$E$2)*COS(C171)*SIN(D171))</f>
        <v>2.8257898022982921</v>
      </c>
      <c r="M171" s="8">
        <f>(0.75+2/100000*'Data 2day'!$E$3)*L171</f>
        <v>2.1487305656676212</v>
      </c>
      <c r="N171" s="8">
        <f>(0.25+0.5*(1-'Data 2day'!H171/8))*L171</f>
        <v>1.7661186264364326</v>
      </c>
      <c r="O171" s="8">
        <f t="shared" si="9"/>
        <v>1.3599113423560532</v>
      </c>
      <c r="P171" s="8">
        <f>4.903*(10^(-9))*(0.34-0.14*SQRT(K171))*(1.35*(N171/M171)-0.35)*(('Data 2day'!C171+273.16)^4+('Data 2day'!D171+273.16)^4)/2</f>
        <v>4.5163102259130854</v>
      </c>
      <c r="Q171" s="8">
        <f t="shared" si="11"/>
        <v>-3.1563988835570322</v>
      </c>
    </row>
    <row r="172" spans="1:17" s="39" customFormat="1" ht="38.1" customHeight="1" x14ac:dyDescent="0.3">
      <c r="A172" s="38">
        <v>43784</v>
      </c>
      <c r="B172" s="8">
        <f>1+0.033*COS(2*'Data 2day'!A171*PI()/365)</f>
        <v>1.0227757218120181</v>
      </c>
      <c r="C172" s="8">
        <f>0.409*SIN(((2*PI()*'Data 2day'!A171)/365)-1.39)</f>
        <v>-0.33089928789388207</v>
      </c>
      <c r="D172" s="8">
        <f>ACOS(-TAN('Data 2day'!$E$2*PI()/180)*TAN(C172))</f>
        <v>1.4616717371749528</v>
      </c>
      <c r="E172" s="23">
        <f>('Data 2day'!C172+'Data 2day'!D172)/2</f>
        <v>22</v>
      </c>
      <c r="F172" s="8">
        <f t="shared" si="8"/>
        <v>0.16114508692644333</v>
      </c>
      <c r="G172" s="8">
        <f>'Data 2day'!E171*4.87/LN(67.8*'Data 2day'!$H$2-5.42)</f>
        <v>2.7783950104130644</v>
      </c>
      <c r="H172" s="8">
        <f>0.6108*EXP(17.27*'Data 2day'!C172/('Data 2day'!C172+237.3))</f>
        <v>3.8464613723885481</v>
      </c>
      <c r="I172" s="8">
        <f>0.6108*EXP(17.27*'Data 2day'!D172/('Data 2day'!D172+237.3))</f>
        <v>1.7837358312436735</v>
      </c>
      <c r="J172" s="8">
        <f t="shared" si="10"/>
        <v>2.8150986018161106</v>
      </c>
      <c r="K172" s="8">
        <f>(I172*'Data 2day'!F172+H172*'Data 2day'!G172)/200</f>
        <v>1.5723117828134923</v>
      </c>
      <c r="L172" s="8">
        <f>24*60/PI()*0.0082*B172*(D172*SIN('Data 2day'!$E$2)*SIN(C172)+COS('Data 2day'!$E$2)*COS(C172)*SIN(D172))</f>
        <v>2.8446187120970219</v>
      </c>
      <c r="M172" s="8">
        <f>(0.75+2/100000*'Data 2day'!$E$3)*L172</f>
        <v>2.1630480686785751</v>
      </c>
      <c r="N172" s="8">
        <f>(0.25+0.5*(1-'Data 2day'!H172/8))*L172</f>
        <v>1.9556753645667024</v>
      </c>
      <c r="O172" s="8">
        <f t="shared" si="9"/>
        <v>1.5058700307163608</v>
      </c>
      <c r="P172" s="8">
        <f>4.903*(10^(-9))*(0.34-0.14*SQRT(K172))*(1.35*(N172/M172)-0.35)*(('Data 2day'!C172+273.16)^4+('Data 2day'!D172+273.16)^4)/2</f>
        <v>5.3422120833100077</v>
      </c>
      <c r="Q172" s="8">
        <f t="shared" si="11"/>
        <v>-3.8363420525936469</v>
      </c>
    </row>
    <row r="173" spans="1:17" s="39" customFormat="1" ht="38.1" customHeight="1" x14ac:dyDescent="0.3">
      <c r="A173" s="38">
        <v>43785</v>
      </c>
      <c r="B173" s="8">
        <f>1+0.033*COS(2*'Data 2day'!A172*PI()/365)</f>
        <v>1.0231834066475822</v>
      </c>
      <c r="C173" s="8">
        <f>0.409*SIN(((2*PI()*'Data 2day'!A172)/365)-1.39)</f>
        <v>-0.33498815554618733</v>
      </c>
      <c r="D173" s="8">
        <f>ACOS(-TAN('Data 2day'!$E$2*PI()/180)*TAN(C173))</f>
        <v>1.4602116314571991</v>
      </c>
      <c r="E173" s="23">
        <f>('Data 2day'!C173+'Data 2day'!D173)/2</f>
        <v>22.45</v>
      </c>
      <c r="F173" s="8">
        <f t="shared" si="8"/>
        <v>0.16504496359864701</v>
      </c>
      <c r="G173" s="8">
        <f>'Data 2day'!E172*4.87/LN(67.8*'Data 2day'!$H$2-5.42)</f>
        <v>2.7783950104130644</v>
      </c>
      <c r="H173" s="8">
        <f>0.6108*EXP(17.27*'Data 2day'!C173/('Data 2day'!C173+237.3))</f>
        <v>3.7799303639952631</v>
      </c>
      <c r="I173" s="8">
        <f>0.6108*EXP(17.27*'Data 2day'!D173/('Data 2day'!D173+237.3))</f>
        <v>1.9254836024660269</v>
      </c>
      <c r="J173" s="8">
        <f t="shared" si="10"/>
        <v>2.8527069832306449</v>
      </c>
      <c r="K173" s="8">
        <f>(I173*'Data 2day'!F173+H173*'Data 2day'!G173)/200</f>
        <v>1.3966991396083914</v>
      </c>
      <c r="L173" s="8">
        <f>24*60/PI()*0.0082*B173*(D173*SIN('Data 2day'!$E$2)*SIN(C173)+COS('Data 2day'!$E$2)*COS(C173)*SIN(D173))</f>
        <v>2.8629312360177783</v>
      </c>
      <c r="M173" s="8">
        <f>(0.75+2/100000*'Data 2day'!$E$3)*L173</f>
        <v>2.1769729118679186</v>
      </c>
      <c r="N173" s="8">
        <f>(0.25+0.5*(1-'Data 2day'!H173/8))*L173</f>
        <v>1.9682652247622225</v>
      </c>
      <c r="O173" s="8">
        <f t="shared" si="9"/>
        <v>1.5155642230669113</v>
      </c>
      <c r="P173" s="8">
        <f>4.903*(10^(-9))*(0.34-0.14*SQRT(K173))*(1.35*(N173/M173)-0.35)*(('Data 2day'!C173+273.16)^4+('Data 2day'!D173+273.16)^4)/2</f>
        <v>5.701246649611968</v>
      </c>
      <c r="Q173" s="8">
        <f t="shared" si="11"/>
        <v>-4.185682426545057</v>
      </c>
    </row>
    <row r="174" spans="1:17" s="39" customFormat="1" ht="38.1" customHeight="1" x14ac:dyDescent="0.3">
      <c r="A174" s="38">
        <v>43786</v>
      </c>
      <c r="B174" s="8">
        <f>1+0.033*COS(2*'Data 2day'!A173*PI()/365)</f>
        <v>1.0235842217394178</v>
      </c>
      <c r="C174" s="8">
        <f>0.409*SIN(((2*PI()*'Data 2day'!A173)/365)-1.39)</f>
        <v>-0.33897775897836802</v>
      </c>
      <c r="D174" s="8">
        <f>ACOS(-TAN('Data 2day'!$E$2*PI()/180)*TAN(C174))</f>
        <v>1.4587827315344648</v>
      </c>
      <c r="E174" s="23">
        <f>('Data 2day'!C174+'Data 2day'!D174)/2</f>
        <v>22.65</v>
      </c>
      <c r="F174" s="8">
        <f t="shared" si="8"/>
        <v>0.16680364864169481</v>
      </c>
      <c r="G174" s="8">
        <f>'Data 2day'!E173*4.87/LN(67.8*'Data 2day'!$H$2-5.42)</f>
        <v>3.0562345114543712</v>
      </c>
      <c r="H174" s="8">
        <f>0.6108*EXP(17.27*'Data 2day'!C174/('Data 2day'!C174+237.3))</f>
        <v>4.0056776000859209</v>
      </c>
      <c r="I174" s="8">
        <f>0.6108*EXP(17.27*'Data 2day'!D174/('Data 2day'!D174+237.3))</f>
        <v>1.8534226492057391</v>
      </c>
      <c r="J174" s="8">
        <f t="shared" si="10"/>
        <v>2.92955012464583</v>
      </c>
      <c r="K174" s="8">
        <f>(I174*'Data 2day'!F174+H174*'Data 2day'!G174)/200</f>
        <v>1.5373640017318553</v>
      </c>
      <c r="L174" s="8">
        <f>24*60/PI()*0.0082*B174*(D174*SIN('Data 2day'!$E$2)*SIN(C174)+COS('Data 2day'!$E$2)*COS(C174)*SIN(D174))</f>
        <v>2.8807274762251529</v>
      </c>
      <c r="M174" s="8">
        <f>(0.75+2/100000*'Data 2day'!$E$3)*L174</f>
        <v>2.1905051729216063</v>
      </c>
      <c r="N174" s="8">
        <f>(0.25+0.5*(1-'Data 2day'!H174/8))*L174</f>
        <v>2.1605456071688645</v>
      </c>
      <c r="O174" s="8">
        <f t="shared" si="9"/>
        <v>1.6636201175200256</v>
      </c>
      <c r="P174" s="8">
        <f>4.903*(10^(-9))*(0.34-0.14*SQRT(K174))*(1.35*(N174/M174)-0.35)*(('Data 2day'!C174+273.16)^4+('Data 2day'!D174+273.16)^4)/2</f>
        <v>6.1490331978734005</v>
      </c>
      <c r="Q174" s="8">
        <f t="shared" si="11"/>
        <v>-4.4854130803533749</v>
      </c>
    </row>
    <row r="175" spans="1:17" s="39" customFormat="1" ht="38.1" customHeight="1" x14ac:dyDescent="0.3">
      <c r="A175" s="38">
        <v>43787</v>
      </c>
      <c r="B175" s="8">
        <f>1+0.033*COS(2*'Data 2day'!A174*PI()/365)</f>
        <v>1.0239780483173626</v>
      </c>
      <c r="C175" s="8">
        <f>0.409*SIN(((2*PI()*'Data 2day'!A174)/365)-1.39)</f>
        <v>-0.34286691598482394</v>
      </c>
      <c r="D175" s="8">
        <f>ACOS(-TAN('Data 2day'!$E$2*PI()/180)*TAN(C175))</f>
        <v>1.4573857106524946</v>
      </c>
      <c r="E175" s="23">
        <f>('Data 2day'!C175+'Data 2day'!D175)/2</f>
        <v>22.950000000000003</v>
      </c>
      <c r="F175" s="8">
        <f t="shared" si="8"/>
        <v>0.16947132392254768</v>
      </c>
      <c r="G175" s="8">
        <f>'Data 2day'!E174*4.87/LN(67.8*'Data 2day'!$H$2-5.42)</f>
        <v>4.1675925156195976</v>
      </c>
      <c r="H175" s="8">
        <f>0.6108*EXP(17.27*'Data 2day'!C175/('Data 2day'!C175+237.3))</f>
        <v>4.0756492057609837</v>
      </c>
      <c r="I175" s="8">
        <f>0.6108*EXP(17.27*'Data 2day'!D175/('Data 2day'!D175+237.3))</f>
        <v>1.889152127641528</v>
      </c>
      <c r="J175" s="8">
        <f t="shared" si="10"/>
        <v>2.9824006667012557</v>
      </c>
      <c r="K175" s="8">
        <f>(I175*'Data 2day'!F175+H175*'Data 2day'!G175)/200</f>
        <v>1.6883026491739905</v>
      </c>
      <c r="L175" s="8">
        <f>24*60/PI()*0.0082*B175*(D175*SIN('Data 2day'!$E$2)*SIN(C175)+COS('Data 2day'!$E$2)*COS(C175)*SIN(D175))</f>
        <v>2.8980076899797171</v>
      </c>
      <c r="M175" s="8">
        <f>(0.75+2/100000*'Data 2day'!$E$3)*L175</f>
        <v>2.2036450474605767</v>
      </c>
      <c r="N175" s="8">
        <f>(0.25+0.5*(1-'Data 2day'!H175/8))*L175</f>
        <v>1.2678783643661262</v>
      </c>
      <c r="O175" s="8">
        <f t="shared" si="9"/>
        <v>0.97626634056191719</v>
      </c>
      <c r="P175" s="8">
        <f>4.903*(10^(-9))*(0.34-0.14*SQRT(K175))*(1.35*(N175/M175)-0.35)*(('Data 2day'!C175+273.16)^4+('Data 2day'!D175+273.16)^4)/2</f>
        <v>2.5499506603358633</v>
      </c>
      <c r="Q175" s="8">
        <f t="shared" si="11"/>
        <v>-1.5736843197739461</v>
      </c>
    </row>
    <row r="176" spans="1:17" s="39" customFormat="1" ht="38.1" customHeight="1" x14ac:dyDescent="0.3">
      <c r="A176" s="38">
        <v>43788</v>
      </c>
      <c r="B176" s="8">
        <f>1+0.033*COS(2*'Data 2day'!A175*PI()/365)</f>
        <v>1.0243647696821025</v>
      </c>
      <c r="C176" s="8">
        <f>0.409*SIN(((2*PI()*'Data 2day'!A175)/365)-1.39)</f>
        <v>-0.3466544741243997</v>
      </c>
      <c r="D176" s="8">
        <f>ACOS(-TAN('Data 2day'!$E$2*PI()/180)*TAN(C176))</f>
        <v>1.4560212374742032</v>
      </c>
      <c r="E176" s="23">
        <f>('Data 2day'!C176+'Data 2day'!D176)/2</f>
        <v>22</v>
      </c>
      <c r="F176" s="8">
        <f t="shared" si="8"/>
        <v>0.16114508692644333</v>
      </c>
      <c r="G176" s="8">
        <f>'Data 2day'!E175*4.87/LN(67.8*'Data 2day'!$H$2-5.42)</f>
        <v>3.6119135135369844</v>
      </c>
      <c r="H176" s="8">
        <f>0.6108*EXP(17.27*'Data 2day'!C176/('Data 2day'!C176+237.3))</f>
        <v>3.8464613723885481</v>
      </c>
      <c r="I176" s="8">
        <f>0.6108*EXP(17.27*'Data 2day'!D176/('Data 2day'!D176+237.3))</f>
        <v>1.7837358312436735</v>
      </c>
      <c r="J176" s="8">
        <f t="shared" si="10"/>
        <v>2.8150986018161106</v>
      </c>
      <c r="K176" s="8">
        <f>(I176*'Data 2day'!F176+H176*'Data 2day'!G176)/200</f>
        <v>1.5723117828134923</v>
      </c>
      <c r="L176" s="8">
        <f>24*60/PI()*0.0082*B176*(D176*SIN('Data 2day'!$E$2)*SIN(C176)+COS('Data 2day'!$E$2)*COS(C176)*SIN(D176))</f>
        <v>2.9147722792687429</v>
      </c>
      <c r="M176" s="8">
        <f>(0.75+2/100000*'Data 2day'!$E$3)*L176</f>
        <v>2.2163928411559519</v>
      </c>
      <c r="N176" s="8">
        <f>(0.25+0.5*(1-'Data 2day'!H176/8))*L176</f>
        <v>2.0039059419972607</v>
      </c>
      <c r="O176" s="8">
        <f t="shared" si="9"/>
        <v>1.5430075753378907</v>
      </c>
      <c r="P176" s="8">
        <f>4.903*(10^(-9))*(0.34-0.14*SQRT(K176))*(1.35*(N176/M176)-0.35)*(('Data 2day'!C176+273.16)^4+('Data 2day'!D176+273.16)^4)/2</f>
        <v>5.342212083310006</v>
      </c>
      <c r="Q176" s="8">
        <f t="shared" si="11"/>
        <v>-3.7992045079721155</v>
      </c>
    </row>
    <row r="177" spans="1:17" s="39" customFormat="1" ht="38.1" customHeight="1" x14ac:dyDescent="0.3">
      <c r="A177" s="38">
        <v>43789</v>
      </c>
      <c r="B177" s="8">
        <f>1+0.033*COS(2*'Data 2day'!A176*PI()/365)</f>
        <v>1.0247442712397508</v>
      </c>
      <c r="C177" s="8">
        <f>0.409*SIN(((2*PI()*'Data 2day'!A176)/365)-1.39)</f>
        <v>-0.35033931106187588</v>
      </c>
      <c r="D177" s="8">
        <f>ACOS(-TAN('Data 2day'!$E$2*PI()/180)*TAN(C177))</f>
        <v>1.4546899751918485</v>
      </c>
      <c r="E177" s="23">
        <f>('Data 2day'!C177+'Data 2day'!D177)/2</f>
        <v>22.45</v>
      </c>
      <c r="F177" s="8">
        <f t="shared" si="8"/>
        <v>0.16504496359864701</v>
      </c>
      <c r="G177" s="8">
        <f>'Data 2day'!E176*4.87/LN(67.8*'Data 2day'!$H$2-5.42)</f>
        <v>2.7783950104130644</v>
      </c>
      <c r="H177" s="8">
        <f>0.6108*EXP(17.27*'Data 2day'!C177/('Data 2day'!C177+237.3))</f>
        <v>3.7799303639952631</v>
      </c>
      <c r="I177" s="8">
        <f>0.6108*EXP(17.27*'Data 2day'!D177/('Data 2day'!D177+237.3))</f>
        <v>1.9254836024660269</v>
      </c>
      <c r="J177" s="8">
        <f t="shared" si="10"/>
        <v>2.8527069832306449</v>
      </c>
      <c r="K177" s="8">
        <f>(I177*'Data 2day'!F177+H177*'Data 2day'!G177)/200</f>
        <v>1.3966991396083914</v>
      </c>
      <c r="L177" s="8">
        <f>24*60/PI()*0.0082*B177*(D177*SIN('Data 2day'!$E$2)*SIN(C177)+COS('Data 2day'!$E$2)*COS(C177)*SIN(D177))</f>
        <v>2.9310217802961613</v>
      </c>
      <c r="M177" s="8">
        <f>(0.75+2/100000*'Data 2day'!$E$3)*L177</f>
        <v>2.2287489617372009</v>
      </c>
      <c r="N177" s="8">
        <f>(0.25+0.5*(1-'Data 2day'!H177/8))*L177</f>
        <v>2.0150774739536108</v>
      </c>
      <c r="O177" s="8">
        <f t="shared" si="9"/>
        <v>1.5516096549442804</v>
      </c>
      <c r="P177" s="8">
        <f>4.903*(10^(-9))*(0.34-0.14*SQRT(K177))*(1.35*(N177/M177)-0.35)*(('Data 2day'!C177+273.16)^4+('Data 2day'!D177+273.16)^4)/2</f>
        <v>5.701246649611968</v>
      </c>
      <c r="Q177" s="8">
        <f t="shared" si="11"/>
        <v>-4.1496369946676879</v>
      </c>
    </row>
    <row r="178" spans="1:17" s="39" customFormat="1" ht="38.1" customHeight="1" x14ac:dyDescent="0.3">
      <c r="A178" s="38">
        <v>43790</v>
      </c>
      <c r="B178" s="8">
        <f>1+0.033*COS(2*'Data 2day'!A177*PI()/365)</f>
        <v>1.0251164405358055</v>
      </c>
      <c r="C178" s="8">
        <f>0.409*SIN(((2*PI()*'Data 2day'!A177)/365)-1.39)</f>
        <v>-0.35392033490054309</v>
      </c>
      <c r="D178" s="8">
        <f>ACOS(-TAN('Data 2day'!$E$2*PI()/180)*TAN(C178))</f>
        <v>1.453392580619183</v>
      </c>
      <c r="E178" s="23">
        <f>('Data 2day'!C178+'Data 2day'!D178)/2</f>
        <v>22.5</v>
      </c>
      <c r="F178" s="8">
        <f t="shared" si="8"/>
        <v>0.16548316037309996</v>
      </c>
      <c r="G178" s="8">
        <f>'Data 2day'!E177*4.87/LN(67.8*'Data 2day'!$H$2-5.42)</f>
        <v>3.0562345114543712</v>
      </c>
      <c r="H178" s="8">
        <f>0.6108*EXP(17.27*'Data 2day'!C178/('Data 2day'!C178+237.3))</f>
        <v>3.9367535029497236</v>
      </c>
      <c r="I178" s="8">
        <f>0.6108*EXP(17.27*'Data 2day'!D178/('Data 2day'!D178+237.3))</f>
        <v>1.8534226492057391</v>
      </c>
      <c r="J178" s="8">
        <f t="shared" si="10"/>
        <v>2.8950880760777311</v>
      </c>
      <c r="K178" s="8">
        <f>(I178*'Data 2day'!F178+H178*'Data 2day'!G178)/200</f>
        <v>1.9235942011350531</v>
      </c>
      <c r="L178" s="8">
        <f>24*60/PI()*0.0082*B178*(D178*SIN('Data 2day'!$E$2)*SIN(C178)+COS('Data 2day'!$E$2)*COS(C178)*SIN(D178))</f>
        <v>2.9467568528578725</v>
      </c>
      <c r="M178" s="8">
        <f>(0.75+2/100000*'Data 2day'!$E$3)*L178</f>
        <v>2.2407139109131262</v>
      </c>
      <c r="N178" s="8">
        <f>(0.25+0.5*(1-'Data 2day'!H178/8))*L178</f>
        <v>1.8417230330361702</v>
      </c>
      <c r="O178" s="8">
        <f t="shared" si="9"/>
        <v>1.4181267354378511</v>
      </c>
      <c r="P178" s="8">
        <f>4.903*(10^(-9))*(0.34-0.14*SQRT(K178))*(1.35*(N178/M178)-0.35)*(('Data 2day'!C178+273.16)^4+('Data 2day'!D178+273.16)^4)/2</f>
        <v>4.1611424862049509</v>
      </c>
      <c r="Q178" s="8">
        <f t="shared" si="11"/>
        <v>-2.7430157507670998</v>
      </c>
    </row>
    <row r="179" spans="1:17" s="39" customFormat="1" ht="38.1" customHeight="1" x14ac:dyDescent="0.3">
      <c r="A179" s="38">
        <v>43791</v>
      </c>
      <c r="B179" s="8">
        <f>1+0.033*COS(2*'Data 2day'!A178*PI()/365)</f>
        <v>1.0254811672884725</v>
      </c>
      <c r="C179" s="8">
        <f>0.409*SIN(((2*PI()*'Data 2day'!A178)/365)-1.39)</f>
        <v>-0.35739648450575284</v>
      </c>
      <c r="D179" s="8">
        <f>ACOS(-TAN('Data 2day'!$E$2*PI()/180)*TAN(C179))</f>
        <v>1.4521297032658065</v>
      </c>
      <c r="E179" s="23">
        <f>('Data 2day'!C179+'Data 2day'!D179)/2</f>
        <v>23.15</v>
      </c>
      <c r="F179" s="8">
        <f t="shared" si="8"/>
        <v>0.17126970375880818</v>
      </c>
      <c r="G179" s="8">
        <f>'Data 2day'!E178*4.87/LN(67.8*'Data 2day'!$H$2-5.42)</f>
        <v>2.5005555093717584</v>
      </c>
      <c r="H179" s="8">
        <f>0.6108*EXP(17.27*'Data 2day'!C179/('Data 2day'!C179+237.3))</f>
        <v>4.2187883965303437</v>
      </c>
      <c r="I179" s="8">
        <f>0.6108*EXP(17.27*'Data 2day'!D179/('Data 2day'!D179+237.3))</f>
        <v>1.8652661127239329</v>
      </c>
      <c r="J179" s="8">
        <f t="shared" si="10"/>
        <v>3.0420272546271381</v>
      </c>
      <c r="K179" s="8">
        <f>(I179*'Data 2day'!F179+H179*'Data 2day'!G179)/200</f>
        <v>1.7344166641044974</v>
      </c>
      <c r="L179" s="8">
        <f>24*60/PI()*0.0082*B179*(D179*SIN('Data 2day'!$E$2)*SIN(C179)+COS('Data 2day'!$E$2)*COS(C179)*SIN(D179))</f>
        <v>2.96197826962903</v>
      </c>
      <c r="M179" s="8">
        <f>(0.75+2/100000*'Data 2day'!$E$3)*L179</f>
        <v>2.2522882762259142</v>
      </c>
      <c r="N179" s="8">
        <f>(0.25+0.5*(1-'Data 2day'!H179/8))*L179</f>
        <v>1.8512364185181438</v>
      </c>
      <c r="O179" s="8">
        <f t="shared" si="9"/>
        <v>1.4254520422589707</v>
      </c>
      <c r="P179" s="8">
        <f>4.903*(10^(-9))*(0.34-0.14*SQRT(K179))*(1.35*(N179/M179)-0.35)*(('Data 2day'!C179+273.16)^4+('Data 2day'!D179+273.16)^4)/2</f>
        <v>4.4819407252920662</v>
      </c>
      <c r="Q179" s="8">
        <f t="shared" si="11"/>
        <v>-3.0564886830330957</v>
      </c>
    </row>
    <row r="180" spans="1:17" s="39" customFormat="1" ht="38.1" customHeight="1" x14ac:dyDescent="0.3">
      <c r="A180" s="38">
        <v>43792</v>
      </c>
      <c r="B180" s="8">
        <f>1+0.033*COS(2*'Data 2day'!A179*PI()/365)</f>
        <v>1.0258383434213432</v>
      </c>
      <c r="C180" s="8">
        <f>0.409*SIN(((2*PI()*'Data 2day'!A179)/365)-1.39)</f>
        <v>-0.36076672981935554</v>
      </c>
      <c r="D180" s="8">
        <f>ACOS(-TAN('Data 2day'!$E$2*PI()/180)*TAN(C180))</f>
        <v>1.4509019843960844</v>
      </c>
      <c r="E180" s="23">
        <f>('Data 2day'!C180+'Data 2day'!D180)/2</f>
        <v>20.85</v>
      </c>
      <c r="F180" s="8">
        <f t="shared" si="8"/>
        <v>0.15153070826801168</v>
      </c>
      <c r="G180" s="8">
        <f>'Data 2day'!E179*4.87/LN(67.8*'Data 2day'!$H$2-5.42)</f>
        <v>1.9448765072891454</v>
      </c>
      <c r="H180" s="8">
        <f>0.6108*EXP(17.27*'Data 2day'!C180/('Data 2day'!C180+237.3))</f>
        <v>3.2248275907111101</v>
      </c>
      <c r="I180" s="8">
        <f>0.6108*EXP(17.27*'Data 2day'!D180/('Data 2day'!D180+237.3))</f>
        <v>1.8652661127239329</v>
      </c>
      <c r="J180" s="8">
        <f t="shared" si="10"/>
        <v>2.5450468517175215</v>
      </c>
      <c r="K180" s="8">
        <f>(I180*'Data 2day'!F180+H180*'Data 2day'!G180)/200</f>
        <v>2.0025503068820174</v>
      </c>
      <c r="L180" s="8">
        <f>24*60/PI()*0.0082*B180*(D180*SIN('Data 2day'!$E$2)*SIN(C180)+COS('Data 2day'!$E$2)*COS(C180)*SIN(D180))</f>
        <v>2.97668690539061</v>
      </c>
      <c r="M180" s="8">
        <f>(0.75+2/100000*'Data 2day'!$E$3)*L180</f>
        <v>2.2634727228590199</v>
      </c>
      <c r="N180" s="8">
        <f>(0.25+0.5*(1-'Data 2day'!H180/8))*L180</f>
        <v>1.1162575895214788</v>
      </c>
      <c r="O180" s="8">
        <f t="shared" si="9"/>
        <v>0.8595183439315387</v>
      </c>
      <c r="P180" s="8">
        <f>4.903*(10^(-9))*(0.34-0.14*SQRT(K180))*(1.35*(N180/M180)-0.35)*(('Data 2day'!C180+273.16)^4+('Data 2day'!D180+273.16)^4)/2</f>
        <v>1.6436454285476978</v>
      </c>
      <c r="Q180" s="8">
        <f t="shared" si="11"/>
        <v>-0.7841270846161591</v>
      </c>
    </row>
    <row r="181" spans="1:17" s="39" customFormat="1" ht="38.1" customHeight="1" x14ac:dyDescent="0.3">
      <c r="A181" s="38">
        <v>43793</v>
      </c>
      <c r="B181" s="8">
        <f>1+0.033*COS(2*'Data 2day'!A180*PI()/365)</f>
        <v>1.0261878630954209</v>
      </c>
      <c r="C181" s="8">
        <f>0.409*SIN(((2*PI()*'Data 2day'!A180)/365)-1.39)</f>
        <v>-0.36403007216492916</v>
      </c>
      <c r="D181" s="8">
        <f>ACOS(-TAN('Data 2day'!$E$2*PI()/180)*TAN(C181))</f>
        <v>1.4497100560751353</v>
      </c>
      <c r="E181" s="23">
        <f>('Data 2day'!C181+'Data 2day'!D181)/2</f>
        <v>22.15</v>
      </c>
      <c r="F181" s="8">
        <f t="shared" si="8"/>
        <v>0.16243630349003682</v>
      </c>
      <c r="G181" s="8">
        <f>'Data 2day'!E180*4.87/LN(67.8*'Data 2day'!$H$2-5.42)</f>
        <v>3.0562345114543712</v>
      </c>
      <c r="H181" s="8">
        <f>0.6108*EXP(17.27*'Data 2day'!C181/('Data 2day'!C181+237.3))</f>
        <v>3.671270209291702</v>
      </c>
      <c r="I181" s="8">
        <f>0.6108*EXP(17.27*'Data 2day'!D181/('Data 2day'!D181+237.3))</f>
        <v>1.913305694509122</v>
      </c>
      <c r="J181" s="8">
        <f t="shared" si="10"/>
        <v>2.7922879519004118</v>
      </c>
      <c r="K181" s="8">
        <f>(I181*'Data 2day'!F181+H181*'Data 2day'!G181)/200</f>
        <v>1.9047402959949296</v>
      </c>
      <c r="L181" s="8">
        <f>24*60/PI()*0.0082*B181*(D181*SIN('Data 2day'!$E$2)*SIN(C181)+COS('Data 2day'!$E$2)*COS(C181)*SIN(D181))</f>
        <v>2.9908837262229793</v>
      </c>
      <c r="M181" s="8">
        <f>(0.75+2/100000*'Data 2day'!$E$3)*L181</f>
        <v>2.2742679854199532</v>
      </c>
      <c r="N181" s="8">
        <f>(0.25+0.5*(1-'Data 2day'!H181/8))*L181</f>
        <v>1.6823720960004258</v>
      </c>
      <c r="O181" s="8">
        <f t="shared" si="9"/>
        <v>1.2954265139203278</v>
      </c>
      <c r="P181" s="8">
        <f>4.903*(10^(-9))*(0.34-0.14*SQRT(K181))*(1.35*(N181/M181)-0.35)*(('Data 2day'!C181+273.16)^4+('Data 2day'!D181+273.16)^4)/2</f>
        <v>3.5572608938367551</v>
      </c>
      <c r="Q181" s="8">
        <f t="shared" si="11"/>
        <v>-2.2618343799164276</v>
      </c>
    </row>
    <row r="182" spans="1:17" s="39" customFormat="1" ht="38.1" customHeight="1" x14ac:dyDescent="0.3">
      <c r="A182" s="38">
        <v>43794</v>
      </c>
      <c r="B182" s="8">
        <f>1+0.033*COS(2*'Data 2day'!A181*PI()/365)</f>
        <v>1.026529622740483</v>
      </c>
      <c r="C182" s="8">
        <f>0.409*SIN(((2*PI()*'Data 2day'!A181)/365)-1.39)</f>
        <v>-0.36718554454370778</v>
      </c>
      <c r="D182" s="8">
        <f>ACOS(-TAN('Data 2day'!$E$2*PI()/180)*TAN(C182))</f>
        <v>1.4485545402045179</v>
      </c>
      <c r="E182" s="23">
        <f>('Data 2day'!C182+'Data 2day'!D182)/2</f>
        <v>22.7</v>
      </c>
      <c r="F182" s="8">
        <f t="shared" si="8"/>
        <v>0.16724578322202138</v>
      </c>
      <c r="G182" s="8">
        <f>'Data 2day'!E181*4.87/LN(67.8*'Data 2day'!$H$2-5.42)</f>
        <v>3.0562345114543712</v>
      </c>
      <c r="H182" s="8">
        <f>0.6108*EXP(17.27*'Data 2day'!C182/('Data 2day'!C182+237.3))</f>
        <v>4.2187883965303437</v>
      </c>
      <c r="I182" s="8">
        <f>0.6108*EXP(17.27*'Data 2day'!D182/('Data 2day'!D182+237.3))</f>
        <v>1.761022898120093</v>
      </c>
      <c r="J182" s="8">
        <f t="shared" si="10"/>
        <v>2.9899056473252186</v>
      </c>
      <c r="K182" s="8">
        <f>(I182*'Data 2day'!F182+H182*'Data 2day'!G182)/200</f>
        <v>1.6877622884623242</v>
      </c>
      <c r="L182" s="8">
        <f>24*60/PI()*0.0082*B182*(D182*SIN('Data 2day'!$E$2)*SIN(C182)+COS('Data 2day'!$E$2)*COS(C182)*SIN(D182))</f>
        <v>3.0045697786946306</v>
      </c>
      <c r="M182" s="8">
        <f>(0.75+2/100000*'Data 2day'!$E$3)*L182</f>
        <v>2.2846748597193969</v>
      </c>
      <c r="N182" s="8">
        <f>(0.25+0.5*(1-'Data 2day'!H182/8))*L182</f>
        <v>2.0656417228525585</v>
      </c>
      <c r="O182" s="8">
        <f t="shared" si="9"/>
        <v>1.5905441265964702</v>
      </c>
      <c r="P182" s="8">
        <f>4.903*(10^(-9))*(0.34-0.14*SQRT(K182))*(1.35*(N182/M182)-0.35)*(('Data 2day'!C182+273.16)^4+('Data 2day'!D182+273.16)^4)/2</f>
        <v>5.1896951765488284</v>
      </c>
      <c r="Q182" s="8">
        <f t="shared" si="11"/>
        <v>-3.5991510499523582</v>
      </c>
    </row>
    <row r="183" spans="1:17" s="39" customFormat="1" ht="38.1" customHeight="1" x14ac:dyDescent="0.3">
      <c r="A183" s="38">
        <v>43795</v>
      </c>
      <c r="B183" s="8">
        <f>1+0.033*COS(2*'Data 2day'!A182*PI()/365)</f>
        <v>1.0268635210857713</v>
      </c>
      <c r="C183" s="8">
        <f>0.409*SIN(((2*PI()*'Data 2day'!A182)/365)-1.39)</f>
        <v>-0.37023221192112515</v>
      </c>
      <c r="D183" s="8">
        <f>ACOS(-TAN('Data 2day'!$E$2*PI()/180)*TAN(C183))</f>
        <v>1.4474360475503787</v>
      </c>
      <c r="E183" s="23">
        <f>('Data 2day'!C183+'Data 2day'!D183)/2</f>
        <v>22.3</v>
      </c>
      <c r="F183" s="8">
        <f t="shared" si="8"/>
        <v>0.16373624674359955</v>
      </c>
      <c r="G183" s="8">
        <f>'Data 2day'!E182*4.87/LN(67.8*'Data 2day'!$H$2-5.42)</f>
        <v>3.334074012495678</v>
      </c>
      <c r="H183" s="8">
        <f>0.6108*EXP(17.27*'Data 2day'!C183/('Data 2day'!C183+237.3))</f>
        <v>4.0522081272490516</v>
      </c>
      <c r="I183" s="8">
        <f>0.6108*EXP(17.27*'Data 2day'!D183/('Data 2day'!D183+237.3))</f>
        <v>1.7497618068909833</v>
      </c>
      <c r="J183" s="8">
        <f t="shared" si="10"/>
        <v>2.9009849670700172</v>
      </c>
      <c r="K183" s="8">
        <f>(I183*'Data 2day'!F183+H183*'Data 2day'!G183)/200</f>
        <v>1.6429155583307147</v>
      </c>
      <c r="L183" s="8">
        <f>24*60/PI()*0.0082*B183*(D183*SIN('Data 2day'!$E$2)*SIN(C183)+COS('Data 2day'!$E$2)*COS(C183)*SIN(D183))</f>
        <v>3.0177461790746625</v>
      </c>
      <c r="M183" s="8">
        <f>(0.75+2/100000*'Data 2day'!$E$3)*L183</f>
        <v>2.2946941945683732</v>
      </c>
      <c r="N183" s="8">
        <f>(0.25+0.5*(1-'Data 2day'!H183/8))*L183</f>
        <v>1.8860913619216642</v>
      </c>
      <c r="O183" s="8">
        <f t="shared" si="9"/>
        <v>1.4522903486796814</v>
      </c>
      <c r="P183" s="8">
        <f>4.903*(10^(-9))*(0.34-0.14*SQRT(K183))*(1.35*(N183/M183)-0.35)*(('Data 2day'!C183+273.16)^4+('Data 2day'!D183+273.16)^4)/2</f>
        <v>4.5718002165191107</v>
      </c>
      <c r="Q183" s="8">
        <f t="shared" si="11"/>
        <v>-3.1195098678394295</v>
      </c>
    </row>
    <row r="184" spans="1:17" s="39" customFormat="1" ht="38.1" customHeight="1" x14ac:dyDescent="0.3">
      <c r="A184" s="38">
        <v>43796</v>
      </c>
      <c r="B184" s="8">
        <f>1+0.033*COS(2*'Data 2day'!A183*PI()/365)</f>
        <v>1.0271894591899993</v>
      </c>
      <c r="C184" s="8">
        <f>0.409*SIN(((2*PI()*'Data 2day'!A183)/365)-1.39)</f>
        <v>-0.37316917150388462</v>
      </c>
      <c r="D184" s="8">
        <f>ACOS(-TAN('Data 2day'!$E$2*PI()/180)*TAN(C184))</f>
        <v>1.4463551767669218</v>
      </c>
      <c r="E184" s="23">
        <f>('Data 2day'!C184+'Data 2day'!D184)/2</f>
        <v>22.75</v>
      </c>
      <c r="F184" s="8">
        <f t="shared" si="8"/>
        <v>0.16768890664106278</v>
      </c>
      <c r="G184" s="8">
        <f>'Data 2day'!E183*4.87/LN(67.8*'Data 2day'!$H$2-5.42)</f>
        <v>3.334074012495678</v>
      </c>
      <c r="H184" s="8">
        <f>0.6108*EXP(17.27*'Data 2day'!C184/('Data 2day'!C184+237.3))</f>
        <v>4.1228854693811812</v>
      </c>
      <c r="I184" s="8">
        <f>0.6108*EXP(17.27*'Data 2day'!D184/('Data 2day'!D184+237.3))</f>
        <v>1.8182866804855506</v>
      </c>
      <c r="J184" s="8">
        <f t="shared" si="10"/>
        <v>2.9705860749333661</v>
      </c>
      <c r="K184" s="8">
        <f>(I184*'Data 2day'!F184+H184*'Data 2day'!G184)/200</f>
        <v>1.5490900877210465</v>
      </c>
      <c r="L184" s="8">
        <f>24*60/PI()*0.0082*B184*(D184*SIN('Data 2day'!$E$2)*SIN(C184)+COS('Data 2day'!$E$2)*COS(C184)*SIN(D184))</f>
        <v>3.0304141025977596</v>
      </c>
      <c r="M184" s="8">
        <f>(0.75+2/100000*'Data 2day'!$E$3)*L184</f>
        <v>2.3043268836153361</v>
      </c>
      <c r="N184" s="8">
        <f>(0.25+0.5*(1-'Data 2day'!H184/8))*L184</f>
        <v>2.0834096955359596</v>
      </c>
      <c r="O184" s="8">
        <f t="shared" si="9"/>
        <v>1.6042254655626889</v>
      </c>
      <c r="P184" s="8">
        <f>4.903*(10^(-9))*(0.34-0.14*SQRT(K184))*(1.35*(N184/M184)-0.35)*(('Data 2day'!C184+273.16)^4+('Data 2day'!D184+273.16)^4)/2</f>
        <v>5.4415255705951155</v>
      </c>
      <c r="Q184" s="8">
        <f t="shared" si="11"/>
        <v>-3.8373001050324267</v>
      </c>
    </row>
    <row r="185" spans="1:17" s="39" customFormat="1" ht="38.1" customHeight="1" x14ac:dyDescent="0.3">
      <c r="A185" s="38">
        <v>43797</v>
      </c>
      <c r="B185" s="8">
        <f>1+0.033*COS(2*'Data 2day'!A184*PI()/365)</f>
        <v>1.0275073404706727</v>
      </c>
      <c r="C185" s="8">
        <f>0.409*SIN(((2*PI()*'Data 2day'!A184)/365)-1.39)</f>
        <v>-0.37599555300747733</v>
      </c>
      <c r="D185" s="8">
        <f>ACOS(-TAN('Data 2day'!$E$2*PI()/180)*TAN(C185))</f>
        <v>1.4453125134181795</v>
      </c>
      <c r="E185" s="23">
        <f>('Data 2day'!C185+'Data 2day'!D185)/2</f>
        <v>22.65</v>
      </c>
      <c r="F185" s="8">
        <f t="shared" si="8"/>
        <v>0.16680364864169481</v>
      </c>
      <c r="G185" s="8">
        <f>'Data 2day'!E184*4.87/LN(67.8*'Data 2day'!$H$2-5.42)</f>
        <v>3.334074012495678</v>
      </c>
      <c r="H185" s="8">
        <f>0.6108*EXP(17.27*'Data 2day'!C185/('Data 2day'!C185+237.3))</f>
        <v>4.2187883965303437</v>
      </c>
      <c r="I185" s="8">
        <f>0.6108*EXP(17.27*'Data 2day'!D185/('Data 2day'!D185+237.3))</f>
        <v>1.7497618068909833</v>
      </c>
      <c r="J185" s="8">
        <f t="shared" si="10"/>
        <v>2.9842751017106632</v>
      </c>
      <c r="K185" s="8">
        <f>(I185*'Data 2day'!F185+H185*'Data 2day'!G185)/200</f>
        <v>1.5535489240917766</v>
      </c>
      <c r="L185" s="8">
        <f>24*60/PI()*0.0082*B185*(D185*SIN('Data 2day'!$E$2)*SIN(C185)+COS('Data 2day'!$E$2)*COS(C185)*SIN(D185))</f>
        <v>3.0425747728107533</v>
      </c>
      <c r="M185" s="8">
        <f>(0.75+2/100000*'Data 2day'!$E$3)*L185</f>
        <v>2.3135738572452968</v>
      </c>
      <c r="N185" s="8">
        <f>(0.25+0.5*(1-'Data 2day'!H185/8))*L185</f>
        <v>1.7114483097060487</v>
      </c>
      <c r="O185" s="8">
        <f t="shared" si="9"/>
        <v>1.3178151984736575</v>
      </c>
      <c r="P185" s="8">
        <f>4.903*(10^(-9))*(0.34-0.14*SQRT(K185))*(1.35*(N185/M185)-0.35)*(('Data 2day'!C185+273.16)^4+('Data 2day'!D185+273.16)^4)/2</f>
        <v>4.0447424387682105</v>
      </c>
      <c r="Q185" s="8">
        <f t="shared" si="11"/>
        <v>-2.726927240294553</v>
      </c>
    </row>
    <row r="186" spans="1:17" s="39" customFormat="1" ht="38.1" customHeight="1" x14ac:dyDescent="0.3">
      <c r="A186" s="38">
        <v>43798</v>
      </c>
      <c r="B186" s="8">
        <f>1+0.033*COS(2*'Data 2day'!A185*PI()/365)</f>
        <v>1.0278170707327079</v>
      </c>
      <c r="C186" s="8">
        <f>0.409*SIN(((2*PI()*'Data 2day'!A185)/365)-1.39)</f>
        <v>-0.37871051891406543</v>
      </c>
      <c r="D186" s="8">
        <f>ACOS(-TAN('Data 2day'!$E$2*PI()/180)*TAN(C186))</f>
        <v>1.44430862900114</v>
      </c>
      <c r="E186" s="23">
        <f>('Data 2day'!C186+'Data 2day'!D186)/2</f>
        <v>22.95</v>
      </c>
      <c r="F186" s="8">
        <f t="shared" si="8"/>
        <v>0.16947132392254763</v>
      </c>
      <c r="G186" s="8">
        <f>'Data 2day'!E185*4.87/LN(67.8*'Data 2day'!$H$2-5.42)</f>
        <v>3.334074012495678</v>
      </c>
      <c r="H186" s="8">
        <f>0.6108*EXP(17.27*'Data 2day'!C186/('Data 2day'!C186+237.3))</f>
        <v>4.0056776000859209</v>
      </c>
      <c r="I186" s="8">
        <f>0.6108*EXP(17.27*'Data 2day'!D186/('Data 2day'!D186+237.3))</f>
        <v>1.9254836024660269</v>
      </c>
      <c r="J186" s="8">
        <f t="shared" si="10"/>
        <v>2.965580601275974</v>
      </c>
      <c r="K186" s="8">
        <f>(I186*'Data 2day'!F186+H186*'Data 2day'!G186)/200</f>
        <v>1.7041267670500884</v>
      </c>
      <c r="L186" s="8">
        <f>24*60/PI()*0.0082*B186*(D186*SIN('Data 2day'!$E$2)*SIN(C186)+COS('Data 2day'!$E$2)*COS(C186)*SIN(D186))</f>
        <v>3.0542294510298409</v>
      </c>
      <c r="M186" s="8">
        <f>(0.75+2/100000*'Data 2day'!$E$3)*L186</f>
        <v>2.322436074563091</v>
      </c>
      <c r="N186" s="8">
        <f>(0.25+0.5*(1-'Data 2day'!H186/8))*L186</f>
        <v>1.7180040662042855</v>
      </c>
      <c r="O186" s="8">
        <f t="shared" si="9"/>
        <v>1.3228631309772998</v>
      </c>
      <c r="P186" s="8">
        <f>4.903*(10^(-9))*(0.34-0.14*SQRT(K186))*(1.35*(N186/M186)-0.35)*(('Data 2day'!C186+273.16)^4+('Data 2day'!D186+273.16)^4)/2</f>
        <v>3.8542334230237301</v>
      </c>
      <c r="Q186" s="8">
        <f t="shared" si="11"/>
        <v>-2.5313702920464305</v>
      </c>
    </row>
    <row r="187" spans="1:17" s="39" customFormat="1" ht="38.1" customHeight="1" x14ac:dyDescent="0.3">
      <c r="A187" s="38">
        <v>43799</v>
      </c>
      <c r="B187" s="8">
        <f>1+0.033*COS(2*'Data 2day'!A186*PI()/365)</f>
        <v>1.0281185581963432</v>
      </c>
      <c r="C187" s="8">
        <f>0.409*SIN(((2*PI()*'Data 2day'!A186)/365)-1.39)</f>
        <v>-0.38131326472065658</v>
      </c>
      <c r="D187" s="8">
        <f>ACOS(-TAN('Data 2day'!$E$2*PI()/180)*TAN(C187))</f>
        <v>1.443344079973379</v>
      </c>
      <c r="E187" s="23">
        <f>('Data 2day'!C187+'Data 2day'!D187)/2</f>
        <v>23.1</v>
      </c>
      <c r="F187" s="8">
        <f t="shared" si="8"/>
        <v>0.17081860611256541</v>
      </c>
      <c r="G187" s="8">
        <f>'Data 2day'!E186*4.87/LN(67.8*'Data 2day'!$H$2-5.42)</f>
        <v>3.334074012495678</v>
      </c>
      <c r="H187" s="8">
        <f>0.6108*EXP(17.27*'Data 2day'!C187/('Data 2day'!C187+237.3))</f>
        <v>4.0756492057609837</v>
      </c>
      <c r="I187" s="8">
        <f>0.6108*EXP(17.27*'Data 2day'!D187/('Data 2day'!D187+237.3))</f>
        <v>1.9254836024660269</v>
      </c>
      <c r="J187" s="8">
        <f t="shared" si="10"/>
        <v>3.0005664041135054</v>
      </c>
      <c r="K187" s="8">
        <f>(I187*'Data 2day'!F187+H187*'Data 2day'!G187)/200</f>
        <v>1.5250715854600885</v>
      </c>
      <c r="L187" s="8">
        <f>24*60/PI()*0.0082*B187*(D187*SIN('Data 2day'!$E$2)*SIN(C187)+COS('Data 2day'!$E$2)*COS(C187)*SIN(D187))</f>
        <v>3.0653794259376492</v>
      </c>
      <c r="M187" s="8">
        <f>(0.75+2/100000*'Data 2day'!$E$3)*L187</f>
        <v>2.3309145154829882</v>
      </c>
      <c r="N187" s="8">
        <f>(0.25+0.5*(1-'Data 2day'!H187/8))*L187</f>
        <v>1.7242759270899277</v>
      </c>
      <c r="O187" s="8">
        <f t="shared" si="9"/>
        <v>1.3276924638592444</v>
      </c>
      <c r="P187" s="8">
        <f>4.903*(10^(-9))*(0.34-0.14*SQRT(K187))*(1.35*(N187/M187)-0.35)*(('Data 2day'!C187+273.16)^4+('Data 2day'!D187+273.16)^4)/2</f>
        <v>4.1049191799643694</v>
      </c>
      <c r="Q187" s="8">
        <f t="shared" si="11"/>
        <v>-2.7772267161051252</v>
      </c>
    </row>
    <row r="188" spans="1:17" s="39" customFormat="1" ht="38.1" customHeight="1" x14ac:dyDescent="0.3">
      <c r="A188" s="38">
        <v>43800</v>
      </c>
      <c r="B188" s="8">
        <f>1+0.033*COS(2*'Data 2day'!A187*PI()/365)</f>
        <v>1.0284117135243369</v>
      </c>
      <c r="C188" s="8">
        <f>0.409*SIN(((2*PI()*'Data 2day'!A187)/365)-1.39)</f>
        <v>-0.38380301917749693</v>
      </c>
      <c r="D188" s="8">
        <f>ACOS(-TAN('Data 2day'!$E$2*PI()/180)*TAN(C188))</f>
        <v>1.4424194067883973</v>
      </c>
      <c r="E188" s="23">
        <f>('Data 2day'!C188+'Data 2day'!D188)/2</f>
        <v>20.85</v>
      </c>
      <c r="F188" s="8">
        <f t="shared" si="8"/>
        <v>0.15153070826801168</v>
      </c>
      <c r="G188" s="8">
        <f>'Data 2day'!E187*4.87/LN(67.8*'Data 2day'!$H$2-5.42)</f>
        <v>3.334074012495678</v>
      </c>
      <c r="H188" s="8">
        <f>0.6108*EXP(17.27*'Data 2day'!C188/('Data 2day'!C188+237.3))</f>
        <v>3.2248275907111101</v>
      </c>
      <c r="I188" s="8">
        <f>0.6108*EXP(17.27*'Data 2day'!D188/('Data 2day'!D188+237.3))</f>
        <v>1.8652661127239329</v>
      </c>
      <c r="J188" s="8">
        <f t="shared" si="10"/>
        <v>2.5450468517175215</v>
      </c>
      <c r="K188" s="8">
        <f>(I188*'Data 2day'!F188+H188*'Data 2day'!G188)/200</f>
        <v>2.0025503068820174</v>
      </c>
      <c r="L188" s="8">
        <f>24*60/PI()*0.0082*B188*(D188*SIN('Data 2day'!$E$2)*SIN(C188)+COS('Data 2day'!$E$2)*COS(C188)*SIN(D188))</f>
        <v>3.0760260033492588</v>
      </c>
      <c r="M188" s="8">
        <f>(0.75+2/100000*'Data 2day'!$E$3)*L188</f>
        <v>2.3390101729467765</v>
      </c>
      <c r="N188" s="8">
        <f>(0.25+0.5*(1-'Data 2day'!H188/8))*L188</f>
        <v>1.153509751255972</v>
      </c>
      <c r="O188" s="8">
        <f t="shared" si="9"/>
        <v>0.88820250846709847</v>
      </c>
      <c r="P188" s="8">
        <f>4.903*(10^(-9))*(0.34-0.14*SQRT(K188))*(1.35*(N188/M188)-0.35)*(('Data 2day'!C188+273.16)^4+('Data 2day'!D188+273.16)^4)/2</f>
        <v>1.6436454285476978</v>
      </c>
      <c r="Q188" s="8">
        <f t="shared" si="11"/>
        <v>-0.75544292008059932</v>
      </c>
    </row>
    <row r="189" spans="1:17" s="39" customFormat="1" ht="38.1" customHeight="1" x14ac:dyDescent="0.3">
      <c r="A189" s="38">
        <v>43801</v>
      </c>
      <c r="B189" s="8">
        <f>1+0.033*COS(2*'Data 2day'!A188*PI()/365)</f>
        <v>1.0286964498484381</v>
      </c>
      <c r="C189" s="8">
        <f>0.409*SIN(((2*PI()*'Data 2day'!A188)/365)-1.39)</f>
        <v>-0.38617904451660728</v>
      </c>
      <c r="D189" s="8">
        <f>ACOS(-TAN('Data 2day'!$E$2*PI()/180)*TAN(C189))</f>
        <v>1.4415351329419217</v>
      </c>
      <c r="E189" s="23">
        <f>('Data 2day'!C189+'Data 2day'!D189)/2</f>
        <v>22.15</v>
      </c>
      <c r="F189" s="8">
        <f t="shared" si="8"/>
        <v>0.16243630349003682</v>
      </c>
      <c r="G189" s="8">
        <f>'Data 2day'!E188*4.87/LN(67.8*'Data 2day'!$H$2-5.42)</f>
        <v>3.0562345114543712</v>
      </c>
      <c r="H189" s="8">
        <f>0.6108*EXP(17.27*'Data 2day'!C189/('Data 2day'!C189+237.3))</f>
        <v>3.671270209291702</v>
      </c>
      <c r="I189" s="8">
        <f>0.6108*EXP(17.27*'Data 2day'!D189/('Data 2day'!D189+237.3))</f>
        <v>1.913305694509122</v>
      </c>
      <c r="J189" s="8">
        <f t="shared" si="10"/>
        <v>2.7922879519004118</v>
      </c>
      <c r="K189" s="8">
        <f>(I189*'Data 2day'!F189+H189*'Data 2day'!G189)/200</f>
        <v>1.9047402959949296</v>
      </c>
      <c r="L189" s="8">
        <f>24*60/PI()*0.0082*B189*(D189*SIN('Data 2day'!$E$2)*SIN(C189)+COS('Data 2day'!$E$2)*COS(C189)*SIN(D189))</f>
        <v>3.086170496176083</v>
      </c>
      <c r="M189" s="8">
        <f>(0.75+2/100000*'Data 2day'!$E$3)*L189</f>
        <v>2.3467240452922935</v>
      </c>
      <c r="N189" s="8">
        <f>(0.25+0.5*(1-'Data 2day'!H189/8))*L189</f>
        <v>1.7359709040990468</v>
      </c>
      <c r="O189" s="8">
        <f t="shared" si="9"/>
        <v>1.3366975961562659</v>
      </c>
      <c r="P189" s="8">
        <f>4.903*(10^(-9))*(0.34-0.14*SQRT(K189))*(1.35*(N189/M189)-0.35)*(('Data 2day'!C189+273.16)^4+('Data 2day'!D189+273.16)^4)/2</f>
        <v>3.5572608938367551</v>
      </c>
      <c r="Q189" s="8">
        <f t="shared" si="11"/>
        <v>-2.2205632976804894</v>
      </c>
    </row>
    <row r="190" spans="1:17" s="39" customFormat="1" ht="38.1" customHeight="1" x14ac:dyDescent="0.3">
      <c r="A190" s="38">
        <v>43802</v>
      </c>
      <c r="B190" s="8">
        <f>1+0.033*COS(2*'Data 2day'!A189*PI()/365)</f>
        <v>1.0289726827951293</v>
      </c>
      <c r="C190" s="8">
        <f>0.409*SIN(((2*PI()*'Data 2day'!A189)/365)-1.39)</f>
        <v>-0.38844063667040113</v>
      </c>
      <c r="D190" s="8">
        <f>ACOS(-TAN('Data 2day'!$E$2*PI()/180)*TAN(C190))</f>
        <v>1.440691764032465</v>
      </c>
      <c r="E190" s="23">
        <f>('Data 2day'!C190+'Data 2day'!D190)/2</f>
        <v>20.85</v>
      </c>
      <c r="F190" s="8">
        <f t="shared" si="8"/>
        <v>0.15153070826801168</v>
      </c>
      <c r="G190" s="8">
        <f>'Data 2day'!E189*4.87/LN(67.8*'Data 2day'!$H$2-5.42)</f>
        <v>3.0562345114543712</v>
      </c>
      <c r="H190" s="8">
        <f>0.6108*EXP(17.27*'Data 2day'!C190/('Data 2day'!C190+237.3))</f>
        <v>3.2248275907111101</v>
      </c>
      <c r="I190" s="8">
        <f>0.6108*EXP(17.27*'Data 2day'!D190/('Data 2day'!D190+237.3))</f>
        <v>1.8652661127239329</v>
      </c>
      <c r="J190" s="8">
        <f t="shared" si="10"/>
        <v>2.5450468517175215</v>
      </c>
      <c r="K190" s="8">
        <f>(I190*'Data 2day'!F190+H190*'Data 2day'!G190)/200</f>
        <v>2.0025503068820174</v>
      </c>
      <c r="L190" s="8">
        <f>24*60/PI()*0.0082*B190*(D190*SIN('Data 2day'!$E$2)*SIN(C190)+COS('Data 2day'!$E$2)*COS(C190)*SIN(D190))</f>
        <v>3.0958142146163588</v>
      </c>
      <c r="M190" s="8">
        <f>(0.75+2/100000*'Data 2day'!$E$3)*L190</f>
        <v>2.3540571287942789</v>
      </c>
      <c r="N190" s="8">
        <f>(0.25+0.5*(1-'Data 2day'!H190/8))*L190</f>
        <v>1.1609303304811345</v>
      </c>
      <c r="O190" s="8">
        <f t="shared" si="9"/>
        <v>0.89391635447047357</v>
      </c>
      <c r="P190" s="8">
        <f>4.903*(10^(-9))*(0.34-0.14*SQRT(K190))*(1.35*(N190/M190)-0.35)*(('Data 2day'!C190+273.16)^4+('Data 2day'!D190+273.16)^4)/2</f>
        <v>1.6436454285476978</v>
      </c>
      <c r="Q190" s="8">
        <f t="shared" si="11"/>
        <v>-0.74972907407722422</v>
      </c>
    </row>
    <row r="191" spans="1:17" s="39" customFormat="1" ht="38.1" customHeight="1" x14ac:dyDescent="0.3">
      <c r="A191" s="38">
        <v>43803</v>
      </c>
      <c r="B191" s="8">
        <f>1+0.033*COS(2*'Data 2day'!A190*PI()/365)</f>
        <v>1.0292403305106266</v>
      </c>
      <c r="C191" s="8">
        <f>0.409*SIN(((2*PI()*'Data 2day'!A190)/365)-1.39)</f>
        <v>-0.39058712548031388</v>
      </c>
      <c r="D191" s="8">
        <f>ACOS(-TAN('Data 2day'!$E$2*PI()/180)*TAN(C191))</f>
        <v>1.4398897868394487</v>
      </c>
      <c r="E191" s="23">
        <f>('Data 2day'!C191+'Data 2day'!D191)/2</f>
        <v>22.15</v>
      </c>
      <c r="F191" s="8">
        <f t="shared" si="8"/>
        <v>0.16243630349003682</v>
      </c>
      <c r="G191" s="8">
        <f>'Data 2day'!E190*4.87/LN(67.8*'Data 2day'!$H$2-5.42)</f>
        <v>3.0562345114543712</v>
      </c>
      <c r="H191" s="8">
        <f>0.6108*EXP(17.27*'Data 2day'!C191/('Data 2day'!C191+237.3))</f>
        <v>3.671270209291702</v>
      </c>
      <c r="I191" s="8">
        <f>0.6108*EXP(17.27*'Data 2day'!D191/('Data 2day'!D191+237.3))</f>
        <v>1.913305694509122</v>
      </c>
      <c r="J191" s="8">
        <f t="shared" si="10"/>
        <v>2.7922879519004118</v>
      </c>
      <c r="K191" s="8">
        <f>(I191*'Data 2day'!F191+H191*'Data 2day'!G191)/200</f>
        <v>1.9047402959949296</v>
      </c>
      <c r="L191" s="8">
        <f>24*60/PI()*0.0082*B191*(D191*SIN('Data 2day'!$E$2)*SIN(C191)+COS('Data 2day'!$E$2)*COS(C191)*SIN(D191))</f>
        <v>3.1049584566005155</v>
      </c>
      <c r="M191" s="8">
        <f>(0.75+2/100000*'Data 2day'!$E$3)*L191</f>
        <v>2.3610104103990319</v>
      </c>
      <c r="N191" s="8">
        <f>(0.25+0.5*(1-'Data 2day'!H191/8))*L191</f>
        <v>1.7465391318377899</v>
      </c>
      <c r="O191" s="8">
        <f t="shared" si="9"/>
        <v>1.3448351315150981</v>
      </c>
      <c r="P191" s="8">
        <f>4.903*(10^(-9))*(0.34-0.14*SQRT(K191))*(1.35*(N191/M191)-0.35)*(('Data 2day'!C191+273.16)^4+('Data 2day'!D191+273.16)^4)/2</f>
        <v>3.5572608938367551</v>
      </c>
      <c r="Q191" s="8">
        <f t="shared" si="11"/>
        <v>-2.212425762321657</v>
      </c>
    </row>
    <row r="192" spans="1:17" s="39" customFormat="1" ht="38.1" customHeight="1" x14ac:dyDescent="0.3">
      <c r="A192" s="38">
        <v>43804</v>
      </c>
      <c r="B192" s="8">
        <f>1+0.033*COS(2*'Data 2day'!A191*PI()/365)</f>
        <v>1.0294993136851356</v>
      </c>
      <c r="C192" s="8">
        <f>0.409*SIN(((2*PI()*'Data 2day'!A191)/365)-1.39)</f>
        <v>-0.3926178748953863</v>
      </c>
      <c r="D192" s="8">
        <f>ACOS(-TAN('Data 2day'!$E$2*PI()/180)*TAN(C192))</f>
        <v>1.4391296684222081</v>
      </c>
      <c r="E192" s="23">
        <f>('Data 2day'!C192+'Data 2day'!D192)/2</f>
        <v>24.35</v>
      </c>
      <c r="F192" s="8">
        <f t="shared" si="8"/>
        <v>0.1824015920751953</v>
      </c>
      <c r="G192" s="8">
        <f>'Data 2day'!E191*4.87/LN(67.8*'Data 2day'!$H$2-5.42)</f>
        <v>3.0562345114543712</v>
      </c>
      <c r="H192" s="8">
        <f>0.6108*EXP(17.27*'Data 2day'!C192/('Data 2day'!C192+237.3))</f>
        <v>4.1705971966496023</v>
      </c>
      <c r="I192" s="8">
        <f>0.6108*EXP(17.27*'Data 2day'!D192/('Data 2day'!D192+237.3))</f>
        <v>2.1973933238855259</v>
      </c>
      <c r="J192" s="8">
        <f t="shared" si="10"/>
        <v>3.1839952602675643</v>
      </c>
      <c r="K192" s="8">
        <f>(I192*'Data 2day'!F192+H192*'Data 2day'!G192)/200</f>
        <v>1.9897711647016296</v>
      </c>
      <c r="L192" s="8">
        <f>24*60/PI()*0.0082*B192*(D192*SIN('Data 2day'!$E$2)*SIN(C192)+COS('Data 2day'!$E$2)*COS(C192)*SIN(D192))</f>
        <v>3.1136044985193911</v>
      </c>
      <c r="M192" s="8">
        <f>(0.75+2/100000*'Data 2day'!$E$3)*L192</f>
        <v>2.3675848606741448</v>
      </c>
      <c r="N192" s="8">
        <f>(0.25+0.5*(1-'Data 2day'!H192/8))*L192</f>
        <v>0.77840112462984778</v>
      </c>
      <c r="O192" s="8">
        <f t="shared" si="9"/>
        <v>0.59936886596498284</v>
      </c>
      <c r="P192" s="8">
        <f>4.903*(10^(-9))*(0.34-0.14*SQRT(K192))*(1.35*(N192/M192)-0.35)*(('Data 2day'!C192+273.16)^4+('Data 2day'!D192+273.16)^4)/2</f>
        <v>0.51474198478993582</v>
      </c>
      <c r="Q192" s="8">
        <f t="shared" si="11"/>
        <v>8.462688117504702E-2</v>
      </c>
    </row>
    <row r="193" spans="1:17" s="39" customFormat="1" ht="38.1" customHeight="1" x14ac:dyDescent="0.3">
      <c r="A193" s="38">
        <v>43805</v>
      </c>
      <c r="B193" s="8">
        <f>1+0.033*COS(2*'Data 2day'!A192*PI()/365)</f>
        <v>1.0297495555763521</v>
      </c>
      <c r="C193" s="8">
        <f>0.409*SIN(((2*PI()*'Data 2day'!A192)/365)-1.39)</f>
        <v>-0.39453228316073946</v>
      </c>
      <c r="D193" s="8">
        <f>ACOS(-TAN('Data 2day'!$E$2*PI()/180)*TAN(C193))</f>
        <v>1.4384118552431724</v>
      </c>
      <c r="E193" s="23">
        <f>('Data 2day'!C193+'Data 2day'!D193)/2</f>
        <v>22.5</v>
      </c>
      <c r="F193" s="8">
        <f t="shared" si="8"/>
        <v>0.16548316037309996</v>
      </c>
      <c r="G193" s="8">
        <f>'Data 2day'!E192*4.87/LN(67.8*'Data 2day'!$H$2-5.42)</f>
        <v>2.7783950104130644</v>
      </c>
      <c r="H193" s="8">
        <f>0.6108*EXP(17.27*'Data 2day'!C193/('Data 2day'!C193+237.3))</f>
        <v>3.4417464345283828</v>
      </c>
      <c r="I193" s="8">
        <f>0.6108*EXP(17.27*'Data 2day'!D193/('Data 2day'!D193+237.3))</f>
        <v>2.143152914469288</v>
      </c>
      <c r="J193" s="8">
        <f t="shared" si="10"/>
        <v>2.7924496744988354</v>
      </c>
      <c r="K193" s="8">
        <f>(I193*'Data 2day'!F193+H193*'Data 2day'!G193)/200</f>
        <v>1.8496509786744553</v>
      </c>
      <c r="L193" s="8">
        <f>24*60/PI()*0.0082*B193*(D193*SIN('Data 2day'!$E$2)*SIN(C193)+COS('Data 2day'!$E$2)*COS(C193)*SIN(D193))</f>
        <v>3.1217535862625656</v>
      </c>
      <c r="M193" s="8">
        <f>(0.75+2/100000*'Data 2day'!$E$3)*L193</f>
        <v>2.3737814269940549</v>
      </c>
      <c r="N193" s="8">
        <f>(0.25+0.5*(1-'Data 2day'!H193/8))*L193</f>
        <v>0.7804383965656414</v>
      </c>
      <c r="O193" s="8">
        <f t="shared" si="9"/>
        <v>0.60093756535554388</v>
      </c>
      <c r="P193" s="8">
        <f>4.903*(10^(-9))*(0.34-0.14*SQRT(K193))*(1.35*(N193/M193)-0.35)*(('Data 2day'!C193+273.16)^4+('Data 2day'!D193+273.16)^4)/2</f>
        <v>0.52652872292117581</v>
      </c>
      <c r="Q193" s="8">
        <f t="shared" si="11"/>
        <v>7.4408842434368072E-2</v>
      </c>
    </row>
    <row r="194" spans="1:17" s="39" customFormat="1" ht="38.1" customHeight="1" x14ac:dyDescent="0.3">
      <c r="A194" s="38">
        <v>43806</v>
      </c>
      <c r="B194" s="8">
        <f>1+0.033*COS(2*'Data 2day'!A193*PI()/365)</f>
        <v>1.0299909820322035</v>
      </c>
      <c r="C194" s="8">
        <f>0.409*SIN(((2*PI()*'Data 2day'!A193)/365)-1.39)</f>
        <v>-0.39632978299588817</v>
      </c>
      <c r="D194" s="8">
        <f>ACOS(-TAN('Data 2day'!$E$2*PI()/180)*TAN(C194))</f>
        <v>1.437736772318486</v>
      </c>
      <c r="E194" s="23">
        <f>('Data 2day'!C194+'Data 2day'!D194)/2</f>
        <v>22.95</v>
      </c>
      <c r="F194" s="8">
        <f t="shared" si="8"/>
        <v>0.16947132392254763</v>
      </c>
      <c r="G194" s="8">
        <f>'Data 2day'!E193*4.87/LN(67.8*'Data 2day'!$H$2-5.42)</f>
        <v>2.222716008330452</v>
      </c>
      <c r="H194" s="8">
        <f>0.6108*EXP(17.27*'Data 2day'!C194/('Data 2day'!C194+237.3))</f>
        <v>4.0056776000859209</v>
      </c>
      <c r="I194" s="8">
        <f>0.6108*EXP(17.27*'Data 2day'!D194/('Data 2day'!D194+237.3))</f>
        <v>1.9254836024660269</v>
      </c>
      <c r="J194" s="8">
        <f t="shared" si="10"/>
        <v>2.965580601275974</v>
      </c>
      <c r="K194" s="8">
        <f>(I194*'Data 2day'!F194+H194*'Data 2day'!G194)/200</f>
        <v>1.7041267670500884</v>
      </c>
      <c r="L194" s="8">
        <f>24*60/PI()*0.0082*B194*(D194*SIN('Data 2day'!$E$2)*SIN(C194)+COS('Data 2day'!$E$2)*COS(C194)*SIN(D194))</f>
        <v>3.1294069265935431</v>
      </c>
      <c r="M194" s="8">
        <f>(0.75+2/100000*'Data 2day'!$E$3)*L194</f>
        <v>2.3796010269817303</v>
      </c>
      <c r="N194" s="8">
        <f>(0.25+0.5*(1-'Data 2day'!H194/8))*L194</f>
        <v>1.760291396208868</v>
      </c>
      <c r="O194" s="8">
        <f t="shared" si="9"/>
        <v>1.3554243750808284</v>
      </c>
      <c r="P194" s="8">
        <f>4.903*(10^(-9))*(0.34-0.14*SQRT(K194))*(1.35*(N194/M194)-0.35)*(('Data 2day'!C194+273.16)^4+('Data 2day'!D194+273.16)^4)/2</f>
        <v>3.8542334230237301</v>
      </c>
      <c r="Q194" s="8">
        <f t="shared" si="11"/>
        <v>-2.4988090479429017</v>
      </c>
    </row>
    <row r="195" spans="1:17" s="39" customFormat="1" ht="38.1" customHeight="1" x14ac:dyDescent="0.3">
      <c r="A195" s="38">
        <v>43807</v>
      </c>
      <c r="B195" s="8">
        <f>1+0.033*COS(2*'Data 2day'!A194*PI()/365)</f>
        <v>1.0302235215128204</v>
      </c>
      <c r="C195" s="8">
        <f>0.409*SIN(((2*PI()*'Data 2day'!A194)/365)-1.39)</f>
        <v>-0.39800984176283782</v>
      </c>
      <c r="D195" s="8">
        <f>ACOS(-TAN('Data 2day'!$E$2*PI()/180)*TAN(C195))</f>
        <v>1.4371048223992835</v>
      </c>
      <c r="E195" s="23">
        <f>('Data 2day'!C195+'Data 2day'!D195)/2</f>
        <v>23.1</v>
      </c>
      <c r="F195" s="8">
        <f t="shared" si="8"/>
        <v>0.17081860611256541</v>
      </c>
      <c r="G195" s="8">
        <f>'Data 2day'!E194*4.87/LN(67.8*'Data 2day'!$H$2-5.42)</f>
        <v>3.334074012495678</v>
      </c>
      <c r="H195" s="8">
        <f>0.6108*EXP(17.27*'Data 2day'!C195/('Data 2day'!C195+237.3))</f>
        <v>4.0756492057609837</v>
      </c>
      <c r="I195" s="8">
        <f>0.6108*EXP(17.27*'Data 2day'!D195/('Data 2day'!D195+237.3))</f>
        <v>1.9254836024660269</v>
      </c>
      <c r="J195" s="8">
        <f t="shared" si="10"/>
        <v>3.0005664041135054</v>
      </c>
      <c r="K195" s="8">
        <f>(I195*'Data 2day'!F195+H195*'Data 2day'!G195)/200</f>
        <v>1.5250715854600885</v>
      </c>
      <c r="L195" s="8">
        <f>24*60/PI()*0.0082*B195*(D195*SIN('Data 2day'!$E$2)*SIN(C195)+COS('Data 2day'!$E$2)*COS(C195)*SIN(D195))</f>
        <v>3.1365656788876857</v>
      </c>
      <c r="M195" s="8">
        <f>(0.75+2/100000*'Data 2day'!$E$3)*L195</f>
        <v>2.3850445422261961</v>
      </c>
      <c r="N195" s="8">
        <f>(0.25+0.5*(1-'Data 2day'!H195/8))*L195</f>
        <v>1.7643181943743231</v>
      </c>
      <c r="O195" s="8">
        <f t="shared" si="9"/>
        <v>1.3585250096682289</v>
      </c>
      <c r="P195" s="8">
        <f>4.903*(10^(-9))*(0.34-0.14*SQRT(K195))*(1.35*(N195/M195)-0.35)*(('Data 2day'!C195+273.16)^4+('Data 2day'!D195+273.16)^4)/2</f>
        <v>4.1049191799643676</v>
      </c>
      <c r="Q195" s="8">
        <f t="shared" si="11"/>
        <v>-2.7463941702961385</v>
      </c>
    </row>
    <row r="196" spans="1:17" s="39" customFormat="1" ht="38.1" customHeight="1" x14ac:dyDescent="0.3">
      <c r="A196" s="38">
        <v>43808</v>
      </c>
      <c r="B196" s="8">
        <f>1+0.033*COS(2*'Data 2day'!A195*PI()/365)</f>
        <v>1.0304471051117361</v>
      </c>
      <c r="C196" s="8">
        <f>0.409*SIN(((2*PI()*'Data 2day'!A195)/365)-1.39)</f>
        <v>-0.39957196162391734</v>
      </c>
      <c r="D196" s="8">
        <f>ACOS(-TAN('Data 2day'!$E$2*PI()/180)*TAN(C196))</f>
        <v>1.4365163851867624</v>
      </c>
      <c r="E196" s="23">
        <f>('Data 2day'!C196+'Data 2day'!D196)/2</f>
        <v>24.35</v>
      </c>
      <c r="F196" s="8">
        <f t="shared" si="8"/>
        <v>0.1824015920751953</v>
      </c>
      <c r="G196" s="8">
        <f>'Data 2day'!E195*4.87/LN(67.8*'Data 2day'!$H$2-5.42)</f>
        <v>3.334074012495678</v>
      </c>
      <c r="H196" s="8">
        <f>0.6108*EXP(17.27*'Data 2day'!C196/('Data 2day'!C196+237.3))</f>
        <v>4.1705971966496023</v>
      </c>
      <c r="I196" s="8">
        <f>0.6108*EXP(17.27*'Data 2day'!D196/('Data 2day'!D196+237.3))</f>
        <v>2.1973933238855259</v>
      </c>
      <c r="J196" s="8">
        <f t="shared" si="10"/>
        <v>3.1839952602675643</v>
      </c>
      <c r="K196" s="8">
        <f>(I196*'Data 2day'!F196+H196*'Data 2day'!G196)/200</f>
        <v>1.9897711647016296</v>
      </c>
      <c r="L196" s="8">
        <f>24*60/PI()*0.0082*B196*(D196*SIN('Data 2day'!$E$2)*SIN(C196)+COS('Data 2day'!$E$2)*COS(C196)*SIN(D196))</f>
        <v>3.1432309472579849</v>
      </c>
      <c r="M196" s="8">
        <f>(0.75+2/100000*'Data 2day'!$E$3)*L196</f>
        <v>2.3901128122949715</v>
      </c>
      <c r="N196" s="8">
        <f>(0.25+0.5*(1-'Data 2day'!H196/8))*L196</f>
        <v>0.78580773681449623</v>
      </c>
      <c r="O196" s="8">
        <f t="shared" si="9"/>
        <v>0.60507195734716213</v>
      </c>
      <c r="P196" s="8">
        <f>4.903*(10^(-9))*(0.34-0.14*SQRT(K196))*(1.35*(N196/M196)-0.35)*(('Data 2day'!C196+273.16)^4+('Data 2day'!D196+273.16)^4)/2</f>
        <v>0.51474198478993582</v>
      </c>
      <c r="Q196" s="8">
        <f t="shared" si="11"/>
        <v>9.0329972557226301E-2</v>
      </c>
    </row>
    <row r="197" spans="1:17" s="39" customFormat="1" ht="38.1" customHeight="1" x14ac:dyDescent="0.3">
      <c r="A197" s="38">
        <v>43809</v>
      </c>
      <c r="B197" s="8">
        <f>1+0.033*COS(2*'Data 2day'!A196*PI()/365)</f>
        <v>1.0306616665763046</v>
      </c>
      <c r="C197" s="8">
        <f>0.409*SIN(((2*PI()*'Data 2day'!A196)/365)-1.39)</f>
        <v>-0.40101567968929847</v>
      </c>
      <c r="D197" s="8">
        <f>ACOS(-TAN('Data 2day'!$E$2*PI()/180)*TAN(C197))</f>
        <v>1.4359718165841084</v>
      </c>
      <c r="E197" s="23">
        <f>('Data 2day'!C197+'Data 2day'!D197)/2</f>
        <v>22.5</v>
      </c>
      <c r="F197" s="8">
        <f t="shared" ref="F197:F260" si="12">(4098*0.6108*EXP((17.27*E197)/(E197+237.3)))/((E197+237.3)^2)</f>
        <v>0.16548316037309996</v>
      </c>
      <c r="G197" s="8">
        <f>'Data 2day'!E196*4.87/LN(67.8*'Data 2day'!$H$2-5.42)</f>
        <v>2.7783950104130644</v>
      </c>
      <c r="H197" s="8">
        <f>0.6108*EXP(17.27*'Data 2day'!C197/('Data 2day'!C197+237.3))</f>
        <v>3.4417464345283828</v>
      </c>
      <c r="I197" s="8">
        <f>0.6108*EXP(17.27*'Data 2day'!D197/('Data 2day'!D197+237.3))</f>
        <v>2.143152914469288</v>
      </c>
      <c r="J197" s="8">
        <f t="shared" si="10"/>
        <v>2.7924496744988354</v>
      </c>
      <c r="K197" s="8">
        <f>(I197*'Data 2day'!F197+H197*'Data 2day'!G197)/200</f>
        <v>1.8496509786744553</v>
      </c>
      <c r="L197" s="8">
        <f>24*60/PI()*0.0082*B197*(D197*SIN('Data 2day'!$E$2)*SIN(C197)+COS('Data 2day'!$E$2)*COS(C197)*SIN(D197))</f>
        <v>3.1494037730927813</v>
      </c>
      <c r="M197" s="8">
        <f>(0.75+2/100000*'Data 2day'!$E$3)*L197</f>
        <v>2.3948066290597509</v>
      </c>
      <c r="N197" s="8">
        <f>(0.25+0.5*(1-'Data 2day'!H197/8))*L197</f>
        <v>0.78735094327319533</v>
      </c>
      <c r="O197" s="8">
        <f t="shared" ref="O197:O260" si="13">(1-0.23)*N197</f>
        <v>0.60626022632036036</v>
      </c>
      <c r="P197" s="8">
        <f>4.903*(10^(-9))*(0.34-0.14*SQRT(K197))*(1.35*(N197/M197)-0.35)*(('Data 2day'!C197+273.16)^4+('Data 2day'!D197+273.16)^4)/2</f>
        <v>0.52652872292117581</v>
      </c>
      <c r="Q197" s="8">
        <f t="shared" si="11"/>
        <v>7.9731503399184556E-2</v>
      </c>
    </row>
    <row r="198" spans="1:17" s="39" customFormat="1" ht="38.1" customHeight="1" x14ac:dyDescent="0.3">
      <c r="A198" s="38">
        <v>43810</v>
      </c>
      <c r="B198" s="8">
        <f>1+0.033*COS(2*'Data 2day'!A197*PI()/365)</f>
        <v>1.0308671423273339</v>
      </c>
      <c r="C198" s="8">
        <f>0.409*SIN(((2*PI()*'Data 2day'!A197)/365)-1.39)</f>
        <v>-0.40234056815416047</v>
      </c>
      <c r="D198" s="8">
        <f>ACOS(-TAN('Data 2day'!$E$2*PI()/180)*TAN(C198))</f>
        <v>1.4354714479882227</v>
      </c>
      <c r="E198" s="23">
        <f>('Data 2day'!C198+'Data 2day'!D198)/2</f>
        <v>22.8</v>
      </c>
      <c r="F198" s="8">
        <f t="shared" si="12"/>
        <v>0.16813302065808713</v>
      </c>
      <c r="G198" s="8">
        <f>'Data 2day'!E197*4.87/LN(67.8*'Data 2day'!$H$2-5.42)</f>
        <v>2.222716008330452</v>
      </c>
      <c r="H198" s="8">
        <f>0.6108*EXP(17.27*'Data 2day'!C198/('Data 2day'!C198+237.3))</f>
        <v>4.0756492057609837</v>
      </c>
      <c r="I198" s="8">
        <f>0.6108*EXP(17.27*'Data 2day'!D198/('Data 2day'!D198+237.3))</f>
        <v>1.8534226492057391</v>
      </c>
      <c r="J198" s="8">
        <f t="shared" si="10"/>
        <v>2.9645359274833614</v>
      </c>
      <c r="K198" s="8">
        <f>(I198*'Data 2day'!F198+H198*'Data 2day'!G198)/200</f>
        <v>1.4914776170522206</v>
      </c>
      <c r="L198" s="8">
        <f>24*60/PI()*0.0082*B198*(D198*SIN('Data 2day'!$E$2)*SIN(C198)+COS('Data 2day'!$E$2)*COS(C198)*SIN(D198))</f>
        <v>3.1550851280284884</v>
      </c>
      <c r="M198" s="8">
        <f>(0.75+2/100000*'Data 2day'!$E$3)*L198</f>
        <v>2.3991267313528626</v>
      </c>
      <c r="N198" s="8">
        <f>(0.25+0.5*(1-'Data 2day'!H198/8))*L198</f>
        <v>1.9719282050178053</v>
      </c>
      <c r="O198" s="8">
        <f t="shared" si="13"/>
        <v>1.5183847178637102</v>
      </c>
      <c r="P198" s="8">
        <f>4.903*(10^(-9))*(0.34-0.14*SQRT(K198))*(1.35*(N198/M198)-0.35)*(('Data 2day'!C198+273.16)^4+('Data 2day'!D198+273.16)^4)/2</f>
        <v>4.8438294465252474</v>
      </c>
      <c r="Q198" s="8">
        <f t="shared" si="11"/>
        <v>-3.3254447286615374</v>
      </c>
    </row>
    <row r="199" spans="1:17" s="39" customFormat="1" ht="38.1" customHeight="1" x14ac:dyDescent="0.3">
      <c r="A199" s="38">
        <v>43811</v>
      </c>
      <c r="B199" s="8">
        <f>1+0.033*COS(2*'Data 2day'!A198*PI()/365)</f>
        <v>1.0310634714779239</v>
      </c>
      <c r="C199" s="8">
        <f>0.409*SIN(((2*PI()*'Data 2day'!A198)/365)-1.39)</f>
        <v>-0.40354623442545778</v>
      </c>
      <c r="D199" s="8">
        <f>ACOS(-TAN('Data 2day'!$E$2*PI()/180)*TAN(C199))</f>
        <v>1.4350155856240794</v>
      </c>
      <c r="E199" s="23">
        <f>('Data 2day'!C199+'Data 2day'!D199)/2</f>
        <v>22.6</v>
      </c>
      <c r="F199" s="8">
        <f t="shared" si="12"/>
        <v>0.16636250114300036</v>
      </c>
      <c r="G199" s="8">
        <f>'Data 2day'!E198*4.87/LN(67.8*'Data 2day'!$H$2-5.42)</f>
        <v>2.7783950104130644</v>
      </c>
      <c r="H199" s="8">
        <f>0.6108*EXP(17.27*'Data 2day'!C199/('Data 2day'!C199+237.3))</f>
        <v>3.9367535029497236</v>
      </c>
      <c r="I199" s="8">
        <f>0.6108*EXP(17.27*'Data 2day'!D199/('Data 2day'!D199+237.3))</f>
        <v>1.877175834096539</v>
      </c>
      <c r="J199" s="8">
        <f t="shared" ref="J199:J262" si="14">(H199+I199)/2</f>
        <v>2.9069646685231314</v>
      </c>
      <c r="K199" s="8">
        <f>(I199*'Data 2day'!F199+H199*'Data 2day'!G199)/200</f>
        <v>1.5548685927265593</v>
      </c>
      <c r="L199" s="8">
        <f>24*60/PI()*0.0082*B199*(D199*SIN('Data 2day'!$E$2)*SIN(C199)+COS('Data 2day'!$E$2)*COS(C199)*SIN(D199))</f>
        <v>3.1602759073792432</v>
      </c>
      <c r="M199" s="8">
        <f>(0.75+2/100000*'Data 2day'!$E$3)*L199</f>
        <v>2.4030737999711764</v>
      </c>
      <c r="N199" s="8">
        <f>(0.25+0.5*(1-'Data 2day'!H199/8))*L199</f>
        <v>1.9751724421120271</v>
      </c>
      <c r="O199" s="8">
        <f t="shared" si="13"/>
        <v>1.520882780426261</v>
      </c>
      <c r="P199" s="8">
        <f>4.903*(10^(-9))*(0.34-0.14*SQRT(K199))*(1.35*(N199/M199)-0.35)*(('Data 2day'!C199+273.16)^4+('Data 2day'!D199+273.16)^4)/2</f>
        <v>4.726373785019061</v>
      </c>
      <c r="Q199" s="8">
        <f t="shared" ref="Q199:Q262" si="15">O199-P199</f>
        <v>-3.2054910045928002</v>
      </c>
    </row>
    <row r="200" spans="1:17" s="39" customFormat="1" ht="38.1" customHeight="1" x14ac:dyDescent="0.3">
      <c r="A200" s="38">
        <v>43812</v>
      </c>
      <c r="B200" s="8">
        <f>1+0.033*COS(2*'Data 2day'!A199*PI()/365)</f>
        <v>1.0312505958515106</v>
      </c>
      <c r="C200" s="8">
        <f>0.409*SIN(((2*PI()*'Data 2day'!A199)/365)-1.39)</f>
        <v>-0.40463232123825377</v>
      </c>
      <c r="D200" s="8">
        <f>ACOS(-TAN('Data 2day'!$E$2*PI()/180)*TAN(C200))</f>
        <v>1.4346045099243954</v>
      </c>
      <c r="E200" s="23">
        <f>('Data 2day'!C200+'Data 2day'!D200)/2</f>
        <v>23.35</v>
      </c>
      <c r="F200" s="8">
        <f t="shared" si="12"/>
        <v>0.1730841596541125</v>
      </c>
      <c r="G200" s="8">
        <f>'Data 2day'!E199*4.87/LN(67.8*'Data 2day'!$H$2-5.42)</f>
        <v>4.1675925156195976</v>
      </c>
      <c r="H200" s="8">
        <f>0.6108*EXP(17.27*'Data 2day'!C200/('Data 2day'!C200+237.3))</f>
        <v>4.2430650587590133</v>
      </c>
      <c r="I200" s="8">
        <f>0.6108*EXP(17.27*'Data 2day'!D200/('Data 2day'!D200+237.3))</f>
        <v>1.9011953088739362</v>
      </c>
      <c r="J200" s="8">
        <f t="shared" si="14"/>
        <v>3.0721301838164745</v>
      </c>
      <c r="K200" s="8">
        <f>(I200*'Data 2day'!F200+H200*'Data 2day'!G200)/200</f>
        <v>1.7506861188465939</v>
      </c>
      <c r="L200" s="8">
        <f>24*60/PI()*0.0082*B200*(D200*SIN('Data 2day'!$E$2)*SIN(C200)+COS('Data 2day'!$E$2)*COS(C200)*SIN(D200))</f>
        <v>3.164976924044125</v>
      </c>
      <c r="M200" s="8">
        <f>(0.75+2/100000*'Data 2day'!$E$3)*L200</f>
        <v>2.4066484530431524</v>
      </c>
      <c r="N200" s="8">
        <f>(0.25+0.5*(1-'Data 2day'!H200/8))*L200</f>
        <v>1.1868663465165468</v>
      </c>
      <c r="O200" s="8">
        <f t="shared" si="13"/>
        <v>0.913887086817741</v>
      </c>
      <c r="P200" s="8">
        <f>4.903*(10^(-9))*(0.34-0.14*SQRT(K200))*(1.35*(N200/M200)-0.35)*(('Data 2day'!C200+273.16)^4+('Data 2day'!D200+273.16)^4)/2</f>
        <v>1.8576250653614546</v>
      </c>
      <c r="Q200" s="8">
        <f t="shared" si="15"/>
        <v>-0.94373797854371355</v>
      </c>
    </row>
    <row r="201" spans="1:17" s="39" customFormat="1" ht="38.1" customHeight="1" x14ac:dyDescent="0.3">
      <c r="A201" s="38">
        <v>43813</v>
      </c>
      <c r="B201" s="8">
        <f>1+0.033*COS(2*'Data 2day'!A200*PI()/365)</f>
        <v>1.031428459999103</v>
      </c>
      <c r="C201" s="8">
        <f>0.409*SIN(((2*PI()*'Data 2day'!A200)/365)-1.39)</f>
        <v>-0.40559850676158615</v>
      </c>
      <c r="D201" s="8">
        <f>ACOS(-TAN('Data 2day'!$E$2*PI()/180)*TAN(C201))</f>
        <v>1.4342384749571415</v>
      </c>
      <c r="E201" s="23">
        <f>('Data 2day'!C201+'Data 2day'!D201)/2</f>
        <v>23</v>
      </c>
      <c r="F201" s="8">
        <f t="shared" si="12"/>
        <v>0.16991941796793741</v>
      </c>
      <c r="G201" s="8">
        <f>'Data 2day'!E200*4.87/LN(67.8*'Data 2day'!$H$2-5.42)</f>
        <v>3.0562345114543712</v>
      </c>
      <c r="H201" s="8">
        <f>0.6108*EXP(17.27*'Data 2day'!C201/('Data 2day'!C201+237.3))</f>
        <v>4.1705971966496023</v>
      </c>
      <c r="I201" s="8">
        <f>0.6108*EXP(17.27*'Data 2day'!D201/('Data 2day'!D201+237.3))</f>
        <v>1.8534226492057391</v>
      </c>
      <c r="J201" s="8">
        <f t="shared" si="14"/>
        <v>3.0120099229276707</v>
      </c>
      <c r="K201" s="8">
        <f>(I201*'Data 2day'!F201+H201*'Data 2day'!G201)/200</f>
        <v>1.6741844437902318</v>
      </c>
      <c r="L201" s="8">
        <f>24*60/PI()*0.0082*B201*(D201*SIN('Data 2day'!$E$2)*SIN(C201)+COS('Data 2day'!$E$2)*COS(C201)*SIN(D201))</f>
        <v>3.1691889029112876</v>
      </c>
      <c r="M201" s="8">
        <f>(0.75+2/100000*'Data 2day'!$E$3)*L201</f>
        <v>2.409851241773743</v>
      </c>
      <c r="N201" s="8">
        <f>(0.25+0.5*(1-'Data 2day'!H201/8))*L201</f>
        <v>1.7826687578875993</v>
      </c>
      <c r="O201" s="8">
        <f t="shared" si="13"/>
        <v>1.3726549435734514</v>
      </c>
      <c r="P201" s="8">
        <f>4.903*(10^(-9))*(0.34-0.14*SQRT(K201))*(1.35*(N201/M201)-0.35)*(('Data 2day'!C201+273.16)^4+('Data 2day'!D201+273.16)^4)/2</f>
        <v>3.8985943865813173</v>
      </c>
      <c r="Q201" s="8">
        <f t="shared" si="15"/>
        <v>-2.5259394430078661</v>
      </c>
    </row>
    <row r="202" spans="1:17" s="39" customFormat="1" ht="38.1" customHeight="1" x14ac:dyDescent="0.3">
      <c r="A202" s="38">
        <v>43814</v>
      </c>
      <c r="B202" s="8">
        <f>1+0.033*COS(2*'Data 2day'!A201*PI()/365)</f>
        <v>1.0315970112157162</v>
      </c>
      <c r="C202" s="8">
        <f>0.409*SIN(((2*PI()*'Data 2day'!A201)/365)-1.39)</f>
        <v>-0.40644450469383236</v>
      </c>
      <c r="D202" s="8">
        <f>ACOS(-TAN('Data 2day'!$E$2*PI()/180)*TAN(C202))</f>
        <v>1.4339177079032495</v>
      </c>
      <c r="E202" s="23">
        <f>('Data 2day'!C202+'Data 2day'!D202)/2</f>
        <v>22.95</v>
      </c>
      <c r="F202" s="8">
        <f t="shared" si="12"/>
        <v>0.16947132392254763</v>
      </c>
      <c r="G202" s="8">
        <f>'Data 2day'!E201*4.87/LN(67.8*'Data 2day'!$H$2-5.42)</f>
        <v>3.334074012495678</v>
      </c>
      <c r="H202" s="8">
        <f>0.6108*EXP(17.27*'Data 2day'!C202/('Data 2day'!C202+237.3))</f>
        <v>4.0056776000859209</v>
      </c>
      <c r="I202" s="8">
        <f>0.6108*EXP(17.27*'Data 2day'!D202/('Data 2day'!D202+237.3))</f>
        <v>1.9254836024660269</v>
      </c>
      <c r="J202" s="8">
        <f t="shared" si="14"/>
        <v>2.965580601275974</v>
      </c>
      <c r="K202" s="8">
        <f>(I202*'Data 2day'!F202+H202*'Data 2day'!G202)/200</f>
        <v>1.7633955033083408</v>
      </c>
      <c r="L202" s="8">
        <f>24*60/PI()*0.0082*B202*(D202*SIN('Data 2day'!$E$2)*SIN(C202)+COS('Data 2day'!$E$2)*COS(C202)*SIN(D202))</f>
        <v>3.1729124757769309</v>
      </c>
      <c r="M202" s="8">
        <f>(0.75+2/100000*'Data 2day'!$E$3)*L202</f>
        <v>2.412682646580778</v>
      </c>
      <c r="N202" s="8">
        <f>(0.25+0.5*(1-'Data 2day'!H202/8))*L202</f>
        <v>1.3881492081524072</v>
      </c>
      <c r="O202" s="8">
        <f t="shared" si="13"/>
        <v>1.0688748902773535</v>
      </c>
      <c r="P202" s="8">
        <f>4.903*(10^(-9))*(0.34-0.14*SQRT(K202))*(1.35*(N202/M202)-0.35)*(('Data 2day'!C202+273.16)^4+('Data 2day'!D202+273.16)^4)/2</f>
        <v>2.4847773289198147</v>
      </c>
      <c r="Q202" s="8">
        <f t="shared" si="15"/>
        <v>-1.4159024386424612</v>
      </c>
    </row>
    <row r="203" spans="1:17" s="39" customFormat="1" ht="38.1" customHeight="1" x14ac:dyDescent="0.3">
      <c r="A203" s="38">
        <v>43815</v>
      </c>
      <c r="B203" s="8">
        <f>1+0.033*COS(2*'Data 2day'!A202*PI()/365)</f>
        <v>1.031756199555987</v>
      </c>
      <c r="C203" s="8">
        <f>0.409*SIN(((2*PI()*'Data 2day'!A202)/365)-1.39)</f>
        <v>-0.40717006434754704</v>
      </c>
      <c r="D203" s="8">
        <f>ACOS(-TAN('Data 2day'!$E$2*PI()/180)*TAN(C203))</f>
        <v>1.4336424085866744</v>
      </c>
      <c r="E203" s="23">
        <f>('Data 2day'!C203+'Data 2day'!D203)/2</f>
        <v>22.95</v>
      </c>
      <c r="F203" s="8">
        <f t="shared" si="12"/>
        <v>0.16947132392254763</v>
      </c>
      <c r="G203" s="8">
        <f>'Data 2day'!E202*4.87/LN(67.8*'Data 2day'!$H$2-5.42)</f>
        <v>3.334074012495678</v>
      </c>
      <c r="H203" s="8">
        <f>0.6108*EXP(17.27*'Data 2day'!C203/('Data 2day'!C203+237.3))</f>
        <v>4.0992081541413299</v>
      </c>
      <c r="I203" s="8">
        <f>0.6108*EXP(17.27*'Data 2day'!D203/('Data 2day'!D203+237.3))</f>
        <v>1.877175834096539</v>
      </c>
      <c r="J203" s="8">
        <f t="shared" si="14"/>
        <v>2.9881919941189343</v>
      </c>
      <c r="K203" s="8">
        <f>(I203*'Data 2day'!F203+H203*'Data 2day'!G203)/200</f>
        <v>1.537324567802651</v>
      </c>
      <c r="L203" s="8">
        <f>24*60/PI()*0.0082*B203*(D203*SIN('Data 2day'!$E$2)*SIN(C203)+COS('Data 2day'!$E$2)*COS(C203)*SIN(D203))</f>
        <v>3.1761481767954889</v>
      </c>
      <c r="M203" s="8">
        <f>(0.75+2/100000*'Data 2day'!$E$3)*L203</f>
        <v>2.4151430736352895</v>
      </c>
      <c r="N203" s="8">
        <f>(0.25+0.5*(1-'Data 2day'!H203/8))*L203</f>
        <v>1.7865833494474626</v>
      </c>
      <c r="O203" s="8">
        <f t="shared" si="13"/>
        <v>1.3756691790745461</v>
      </c>
      <c r="P203" s="8">
        <f>4.903*(10^(-9))*(0.34-0.14*SQRT(K203))*(1.35*(N203/M203)-0.35)*(('Data 2day'!C203+273.16)^4+('Data 2day'!D203+273.16)^4)/2</f>
        <v>4.0805112888755586</v>
      </c>
      <c r="Q203" s="8">
        <f t="shared" si="15"/>
        <v>-2.7048421098010125</v>
      </c>
    </row>
    <row r="204" spans="1:17" s="39" customFormat="1" ht="38.1" customHeight="1" x14ac:dyDescent="0.3">
      <c r="A204" s="38">
        <v>43816</v>
      </c>
      <c r="B204" s="8">
        <f>1+0.033*COS(2*'Data 2day'!A203*PI()/365)</f>
        <v>1.0319059778489741</v>
      </c>
      <c r="C204" s="8">
        <f>0.409*SIN(((2*PI()*'Data 2day'!A203)/365)-1.39)</f>
        <v>-0.4077749707237458</v>
      </c>
      <c r="D204" s="8">
        <f>ACOS(-TAN('Data 2day'!$E$2*PI()/180)*TAN(C204))</f>
        <v>1.4334127490587805</v>
      </c>
      <c r="E204" s="23">
        <f>('Data 2day'!C204+'Data 2day'!D204)/2</f>
        <v>22.799999999999997</v>
      </c>
      <c r="F204" s="8">
        <f t="shared" si="12"/>
        <v>0.16813302065808708</v>
      </c>
      <c r="G204" s="8">
        <f>'Data 2day'!E203*4.87/LN(67.8*'Data 2day'!$H$2-5.42)</f>
        <v>3.334074012495678</v>
      </c>
      <c r="H204" s="8">
        <f>0.6108*EXP(17.27*'Data 2day'!C204/('Data 2day'!C204+237.3))</f>
        <v>4.0522081272490516</v>
      </c>
      <c r="I204" s="8">
        <f>0.6108*EXP(17.27*'Data 2day'!D204/('Data 2day'!D204+237.3))</f>
        <v>1.8652661127239329</v>
      </c>
      <c r="J204" s="8">
        <f t="shared" si="14"/>
        <v>2.958737119986492</v>
      </c>
      <c r="K204" s="8">
        <f>(I204*'Data 2day'!F204+H204*'Data 2day'!G204)/200</f>
        <v>1.5053169064432512</v>
      </c>
      <c r="L204" s="8">
        <f>24*60/PI()*0.0082*B204*(D204*SIN('Data 2day'!$E$2)*SIN(C204)+COS('Data 2day'!$E$2)*COS(C204)*SIN(D204))</f>
        <v>3.1788964384759257</v>
      </c>
      <c r="M204" s="8">
        <f>(0.75+2/100000*'Data 2day'!$E$3)*L204</f>
        <v>2.417232851817094</v>
      </c>
      <c r="N204" s="8">
        <f>(0.25+0.5*(1-'Data 2day'!H204/8))*L204</f>
        <v>1.7881292466427081</v>
      </c>
      <c r="O204" s="8">
        <f t="shared" si="13"/>
        <v>1.3768595199148852</v>
      </c>
      <c r="P204" s="8">
        <f>4.903*(10^(-9))*(0.34-0.14*SQRT(K204))*(1.35*(N204/M204)-0.35)*(('Data 2day'!C204+273.16)^4+('Data 2day'!D204+273.16)^4)/2</f>
        <v>4.1165321606996166</v>
      </c>
      <c r="Q204" s="8">
        <f t="shared" si="15"/>
        <v>-2.7396726407847316</v>
      </c>
    </row>
    <row r="205" spans="1:17" s="39" customFormat="1" ht="38.1" customHeight="1" x14ac:dyDescent="0.3">
      <c r="A205" s="38">
        <v>43817</v>
      </c>
      <c r="B205" s="8">
        <f>1+0.033*COS(2*'Data 2day'!A204*PI()/365)</f>
        <v>1.0320463017121373</v>
      </c>
      <c r="C205" s="8">
        <f>0.409*SIN(((2*PI()*'Data 2day'!A204)/365)-1.39)</f>
        <v>-0.40825904457561446</v>
      </c>
      <c r="D205" s="8">
        <f>ACOS(-TAN('Data 2day'!$E$2*PI()/180)*TAN(C205))</f>
        <v>1.433228873238793</v>
      </c>
      <c r="E205" s="23">
        <f>('Data 2day'!C205+'Data 2day'!D205)/2</f>
        <v>22.95</v>
      </c>
      <c r="F205" s="8">
        <f t="shared" si="12"/>
        <v>0.16947132392254763</v>
      </c>
      <c r="G205" s="8">
        <f>'Data 2day'!E204*4.87/LN(67.8*'Data 2day'!$H$2-5.42)</f>
        <v>2.7783950104130644</v>
      </c>
      <c r="H205" s="8">
        <f>0.6108*EXP(17.27*'Data 2day'!C205/('Data 2day'!C205+237.3))</f>
        <v>4.0056776000859209</v>
      </c>
      <c r="I205" s="8">
        <f>0.6108*EXP(17.27*'Data 2day'!D205/('Data 2day'!D205+237.3))</f>
        <v>1.9254836024660269</v>
      </c>
      <c r="J205" s="8">
        <f t="shared" si="14"/>
        <v>2.965580601275974</v>
      </c>
      <c r="K205" s="8">
        <f>(I205*'Data 2day'!F205+H205*'Data 2day'!G205)/200</f>
        <v>1.5848073462208572</v>
      </c>
      <c r="L205" s="8">
        <f>24*60/PI()*0.0082*B205*(D205*SIN('Data 2day'!$E$2)*SIN(C205)+COS('Data 2day'!$E$2)*COS(C205)*SIN(D205))</f>
        <v>3.1811575882373164</v>
      </c>
      <c r="M205" s="8">
        <f>(0.75+2/100000*'Data 2day'!$E$3)*L205</f>
        <v>2.4189522300956554</v>
      </c>
      <c r="N205" s="8">
        <f>(0.25+0.5*(1-'Data 2day'!H205/8))*L205</f>
        <v>1.9882234926483227</v>
      </c>
      <c r="O205" s="8">
        <f t="shared" si="13"/>
        <v>1.5309320893392084</v>
      </c>
      <c r="P205" s="8">
        <f>4.903*(10^(-9))*(0.34-0.14*SQRT(K205))*(1.35*(N205/M205)-0.35)*(('Data 2day'!C205+273.16)^4+('Data 2day'!D205+273.16)^4)/2</f>
        <v>4.7005472261197125</v>
      </c>
      <c r="Q205" s="8">
        <f t="shared" si="15"/>
        <v>-3.1696151367805041</v>
      </c>
    </row>
    <row r="206" spans="1:17" s="39" customFormat="1" ht="38.1" customHeight="1" x14ac:dyDescent="0.3">
      <c r="A206" s="38">
        <v>43818</v>
      </c>
      <c r="B206" s="8">
        <f>1+0.033*COS(2*'Data 2day'!A205*PI()/365)</f>
        <v>1.0321771295644875</v>
      </c>
      <c r="C206" s="8">
        <f>0.409*SIN(((2*PI()*'Data 2day'!A205)/365)-1.39)</f>
        <v>-0.40862214246162354</v>
      </c>
      <c r="D206" s="8">
        <f>ACOS(-TAN('Data 2day'!$E$2*PI()/180)*TAN(C206))</f>
        <v>1.4330908966118328</v>
      </c>
      <c r="E206" s="23">
        <f>('Data 2day'!C206+'Data 2day'!D206)/2</f>
        <v>24.35</v>
      </c>
      <c r="F206" s="8">
        <f t="shared" si="12"/>
        <v>0.1824015920751953</v>
      </c>
      <c r="G206" s="8">
        <f>'Data 2day'!E205*4.87/LN(67.8*'Data 2day'!$H$2-5.42)</f>
        <v>2.5005555093717584</v>
      </c>
      <c r="H206" s="8">
        <f>0.6108*EXP(17.27*'Data 2day'!C206/('Data 2day'!C206+237.3))</f>
        <v>4.1705971966496023</v>
      </c>
      <c r="I206" s="8">
        <f>0.6108*EXP(17.27*'Data 2day'!D206/('Data 2day'!D206+237.3))</f>
        <v>2.1973933238855259</v>
      </c>
      <c r="J206" s="8">
        <f t="shared" si="14"/>
        <v>3.1839952602675643</v>
      </c>
      <c r="K206" s="8">
        <f>(I206*'Data 2day'!F206+H206*'Data 2day'!G206)/200</f>
        <v>1.9897711647016296</v>
      </c>
      <c r="L206" s="8">
        <f>24*60/PI()*0.0082*B206*(D206*SIN('Data 2day'!$E$2)*SIN(C206)+COS('Data 2day'!$E$2)*COS(C206)*SIN(D206))</f>
        <v>3.1829318455352249</v>
      </c>
      <c r="M206" s="8">
        <f>(0.75+2/100000*'Data 2day'!$E$3)*L206</f>
        <v>2.4203013753449847</v>
      </c>
      <c r="N206" s="8">
        <f>(0.25+0.5*(1-'Data 2day'!H206/8))*L206</f>
        <v>0.79573296138380623</v>
      </c>
      <c r="O206" s="8">
        <f t="shared" si="13"/>
        <v>0.61271438026553082</v>
      </c>
      <c r="P206" s="8">
        <f>4.903*(10^(-9))*(0.34-0.14*SQRT(K206))*(1.35*(N206/M206)-0.35)*(('Data 2day'!C206+273.16)^4+('Data 2day'!D206+273.16)^4)/2</f>
        <v>0.51474198478993582</v>
      </c>
      <c r="Q206" s="8">
        <f t="shared" si="15"/>
        <v>9.7972395475594998E-2</v>
      </c>
    </row>
    <row r="207" spans="1:17" s="39" customFormat="1" ht="38.1" customHeight="1" x14ac:dyDescent="0.3">
      <c r="A207" s="38">
        <v>43819</v>
      </c>
      <c r="B207" s="8">
        <f>1+0.033*COS(2*'Data 2day'!A206*PI()/365)</f>
        <v>1.0322984226389083</v>
      </c>
      <c r="C207" s="8">
        <f>0.409*SIN(((2*PI()*'Data 2day'!A206)/365)-1.39)</f>
        <v>-0.40886415678803323</v>
      </c>
      <c r="D207" s="8">
        <f>ACOS(-TAN('Data 2day'!$E$2*PI()/180)*TAN(C207))</f>
        <v>1.4329989059858195</v>
      </c>
      <c r="E207" s="23">
        <f>('Data 2day'!C207+'Data 2day'!D207)/2</f>
        <v>22.5</v>
      </c>
      <c r="F207" s="8">
        <f t="shared" si="12"/>
        <v>0.16548316037309996</v>
      </c>
      <c r="G207" s="8">
        <f>'Data 2day'!E206*4.87/LN(67.8*'Data 2day'!$H$2-5.42)</f>
        <v>2.7783950104130644</v>
      </c>
      <c r="H207" s="8">
        <f>0.6108*EXP(17.27*'Data 2day'!C207/('Data 2day'!C207+237.3))</f>
        <v>3.4417464345283828</v>
      </c>
      <c r="I207" s="8">
        <f>0.6108*EXP(17.27*'Data 2day'!D207/('Data 2day'!D207+237.3))</f>
        <v>2.143152914469288</v>
      </c>
      <c r="J207" s="8">
        <f t="shared" si="14"/>
        <v>2.7924496744988354</v>
      </c>
      <c r="K207" s="8">
        <f>(I207*'Data 2day'!F207+H207*'Data 2day'!G207)/200</f>
        <v>1.8496509786744553</v>
      </c>
      <c r="L207" s="8">
        <f>24*60/PI()*0.0082*B207*(D207*SIN('Data 2day'!$E$2)*SIN(C207)+COS('Data 2day'!$E$2)*COS(C207)*SIN(D207))</f>
        <v>3.1842193195686517</v>
      </c>
      <c r="M207" s="8">
        <f>(0.75+2/100000*'Data 2day'!$E$3)*L207</f>
        <v>2.4212803706000026</v>
      </c>
      <c r="N207" s="8">
        <f>(0.25+0.5*(1-'Data 2day'!H207/8))*L207</f>
        <v>0.79605482989216292</v>
      </c>
      <c r="O207" s="8">
        <f t="shared" si="13"/>
        <v>0.61296221901696546</v>
      </c>
      <c r="P207" s="8">
        <f>4.903*(10^(-9))*(0.34-0.14*SQRT(K207))*(1.35*(N207/M207)-0.35)*(('Data 2day'!C207+273.16)^4+('Data 2day'!D207+273.16)^4)/2</f>
        <v>0.52652872292117614</v>
      </c>
      <c r="Q207" s="8">
        <f t="shared" si="15"/>
        <v>8.6433496095789319E-2</v>
      </c>
    </row>
    <row r="208" spans="1:17" s="39" customFormat="1" ht="38.1" customHeight="1" x14ac:dyDescent="0.3">
      <c r="A208" s="38">
        <v>43820</v>
      </c>
      <c r="B208" s="8">
        <f>1+0.033*COS(2*'Data 2day'!A207*PI()/365)</f>
        <v>1.032410144993644</v>
      </c>
      <c r="C208" s="8">
        <f>0.409*SIN(((2*PI()*'Data 2day'!A207)/365)-1.39)</f>
        <v>-0.40898501584077535</v>
      </c>
      <c r="D208" s="8">
        <f>ACOS(-TAN('Data 2day'!$E$2*PI()/180)*TAN(C208))</f>
        <v>1.4329529593082759</v>
      </c>
      <c r="E208" s="23">
        <f>('Data 2day'!C208+'Data 2day'!D208)/2</f>
        <v>22.65</v>
      </c>
      <c r="F208" s="8">
        <f t="shared" si="12"/>
        <v>0.16680364864169481</v>
      </c>
      <c r="G208" s="8">
        <f>'Data 2day'!E207*4.87/LN(67.8*'Data 2day'!$H$2-5.42)</f>
        <v>2.222716008330452</v>
      </c>
      <c r="H208" s="8">
        <f>0.6108*EXP(17.27*'Data 2day'!C208/('Data 2day'!C208+237.3))</f>
        <v>4.0056776000859209</v>
      </c>
      <c r="I208" s="8">
        <f>0.6108*EXP(17.27*'Data 2day'!D208/('Data 2day'!D208+237.3))</f>
        <v>1.8534226492057391</v>
      </c>
      <c r="J208" s="8">
        <f t="shared" si="14"/>
        <v>2.92955012464583</v>
      </c>
      <c r="K208" s="8">
        <f>(I208*'Data 2day'!F208+H208*'Data 2day'!G208)/200</f>
        <v>1.5373640017318553</v>
      </c>
      <c r="L208" s="8">
        <f>24*60/PI()*0.0082*B208*(D208*SIN('Data 2day'!$E$2)*SIN(C208)+COS('Data 2day'!$E$2)*COS(C208)*SIN(D208))</f>
        <v>3.1850200075754813</v>
      </c>
      <c r="M208" s="8">
        <f>(0.75+2/100000*'Data 2day'!$E$3)*L208</f>
        <v>2.4218892137603958</v>
      </c>
      <c r="N208" s="8">
        <f>(0.25+0.5*(1-'Data 2day'!H208/8))*L208</f>
        <v>2.388765005681611</v>
      </c>
      <c r="O208" s="8">
        <f t="shared" si="13"/>
        <v>1.8393490543748405</v>
      </c>
      <c r="P208" s="8">
        <f>4.903*(10^(-9))*(0.34-0.14*SQRT(K208))*(1.35*(N208/M208)-0.35)*(('Data 2day'!C208+273.16)^4+('Data 2day'!D208+273.16)^4)/2</f>
        <v>6.1490331978734005</v>
      </c>
      <c r="Q208" s="8">
        <f t="shared" si="15"/>
        <v>-4.3096841434985595</v>
      </c>
    </row>
    <row r="209" spans="1:17" s="39" customFormat="1" ht="38.1" customHeight="1" x14ac:dyDescent="0.3">
      <c r="A209" s="38">
        <v>43821</v>
      </c>
      <c r="B209" s="8">
        <f>1+0.033*COS(2*'Data 2day'!A208*PI()/365)</f>
        <v>1.03251226352295</v>
      </c>
      <c r="C209" s="8">
        <f>0.409*SIN(((2*PI()*'Data 2day'!A208)/365)-1.39)</f>
        <v>-0.40898468380670427</v>
      </c>
      <c r="D209" s="8">
        <f>ACOS(-TAN('Data 2day'!$E$2*PI()/180)*TAN(C209))</f>
        <v>1.4329530855438157</v>
      </c>
      <c r="E209" s="23">
        <f>('Data 2day'!C209+'Data 2day'!D209)/2</f>
        <v>22.950000000000003</v>
      </c>
      <c r="F209" s="8">
        <f t="shared" si="12"/>
        <v>0.16947132392254768</v>
      </c>
      <c r="G209" s="8">
        <f>'Data 2day'!E208*4.87/LN(67.8*'Data 2day'!$H$2-5.42)</f>
        <v>4.1675925156195976</v>
      </c>
      <c r="H209" s="8">
        <f>0.6108*EXP(17.27*'Data 2day'!C209/('Data 2day'!C209+237.3))</f>
        <v>4.0756492057609837</v>
      </c>
      <c r="I209" s="8">
        <f>0.6108*EXP(17.27*'Data 2day'!D209/('Data 2day'!D209+237.3))</f>
        <v>1.889152127641528</v>
      </c>
      <c r="J209" s="8">
        <f t="shared" si="14"/>
        <v>2.9824006667012557</v>
      </c>
      <c r="K209" s="8">
        <f>(I209*'Data 2day'!F209+H209*'Data 2day'!G209)/200</f>
        <v>1.6883026491739905</v>
      </c>
      <c r="L209" s="8">
        <f>24*60/PI()*0.0082*B209*(D209*SIN('Data 2day'!$E$2)*SIN(C209)+COS('Data 2day'!$E$2)*COS(C209)*SIN(D209))</f>
        <v>3.1853337937225792</v>
      </c>
      <c r="M209" s="8">
        <f>(0.75+2/100000*'Data 2day'!$E$3)*L209</f>
        <v>2.4221278167466491</v>
      </c>
      <c r="N209" s="8">
        <f>(0.25+0.5*(1-'Data 2day'!H209/8))*L209</f>
        <v>1.3935835347536285</v>
      </c>
      <c r="O209" s="8">
        <f t="shared" si="13"/>
        <v>1.0730593217602939</v>
      </c>
      <c r="P209" s="8">
        <f>4.903*(10^(-9))*(0.34-0.14*SQRT(K209))*(1.35*(N209/M209)-0.35)*(('Data 2day'!C209+273.16)^4+('Data 2day'!D209+273.16)^4)/2</f>
        <v>2.5499506603358633</v>
      </c>
      <c r="Q209" s="8">
        <f t="shared" si="15"/>
        <v>-1.4768913385755693</v>
      </c>
    </row>
    <row r="210" spans="1:17" s="39" customFormat="1" ht="38.1" customHeight="1" x14ac:dyDescent="0.3">
      <c r="A210" s="38">
        <v>43822</v>
      </c>
      <c r="B210" s="8">
        <f>1+0.033*COS(2*'Data 2day'!A209*PI()/365)</f>
        <v>1.032604747966902</v>
      </c>
      <c r="C210" s="8">
        <f>0.409*SIN(((2*PI()*'Data 2day'!A209)/365)-1.39)</f>
        <v>-0.40886316078420892</v>
      </c>
      <c r="D210" s="8">
        <f>ACOS(-TAN('Data 2day'!$E$2*PI()/180)*TAN(C210))</f>
        <v>1.4329992846128408</v>
      </c>
      <c r="E210" s="23">
        <f>('Data 2day'!C210+'Data 2day'!D210)/2</f>
        <v>20.85</v>
      </c>
      <c r="F210" s="8">
        <f t="shared" si="12"/>
        <v>0.15153070826801168</v>
      </c>
      <c r="G210" s="8">
        <f>'Data 2day'!E209*4.87/LN(67.8*'Data 2day'!$H$2-5.42)</f>
        <v>3.6119135135369844</v>
      </c>
      <c r="H210" s="8">
        <f>0.6108*EXP(17.27*'Data 2day'!C210/('Data 2day'!C210+237.3))</f>
        <v>3.2248275907111101</v>
      </c>
      <c r="I210" s="8">
        <f>0.6108*EXP(17.27*'Data 2day'!D210/('Data 2day'!D210+237.3))</f>
        <v>1.8652661127239329</v>
      </c>
      <c r="J210" s="8">
        <f t="shared" si="14"/>
        <v>2.5450468517175215</v>
      </c>
      <c r="K210" s="8">
        <f>(I210*'Data 2day'!F210+H210*'Data 2day'!G210)/200</f>
        <v>2.0025503068820174</v>
      </c>
      <c r="L210" s="8">
        <f>24*60/PI()*0.0082*B210*(D210*SIN('Data 2day'!$E$2)*SIN(C210)+COS('Data 2day'!$E$2)*COS(C210)*SIN(D210))</f>
        <v>3.1851604485947727</v>
      </c>
      <c r="M210" s="8">
        <f>(0.75+2/100000*'Data 2day'!$E$3)*L210</f>
        <v>2.4219960051114651</v>
      </c>
      <c r="N210" s="8">
        <f>(0.25+0.5*(1-'Data 2day'!H210/8))*L210</f>
        <v>1.1944351682230399</v>
      </c>
      <c r="O210" s="8">
        <f t="shared" si="13"/>
        <v>0.9197150795317407</v>
      </c>
      <c r="P210" s="8">
        <f>4.903*(10^(-9))*(0.34-0.14*SQRT(K210))*(1.35*(N210/M210)-0.35)*(('Data 2day'!C210+273.16)^4+('Data 2day'!D210+273.16)^4)/2</f>
        <v>1.6436454285476982</v>
      </c>
      <c r="Q210" s="8">
        <f t="shared" si="15"/>
        <v>-0.72393034901595754</v>
      </c>
    </row>
    <row r="211" spans="1:17" s="39" customFormat="1" ht="38.1" customHeight="1" x14ac:dyDescent="0.3">
      <c r="A211" s="38">
        <v>43823</v>
      </c>
      <c r="B211" s="8">
        <f>1+0.033*COS(2*'Data 2day'!A210*PI()/365)</f>
        <v>1.0326875709203633</v>
      </c>
      <c r="C211" s="8">
        <f>0.409*SIN(((2*PI()*'Data 2day'!A210)/365)-1.39)</f>
        <v>-0.40862048278318358</v>
      </c>
      <c r="D211" s="8">
        <f>ACOS(-TAN('Data 2day'!$E$2*PI()/180)*TAN(C211))</f>
        <v>1.43309152739171</v>
      </c>
      <c r="E211" s="23">
        <f>('Data 2day'!C211+'Data 2day'!D211)/2</f>
        <v>22.15</v>
      </c>
      <c r="F211" s="8">
        <f t="shared" si="12"/>
        <v>0.16243630349003682</v>
      </c>
      <c r="G211" s="8">
        <f>'Data 2day'!E210*4.87/LN(67.8*'Data 2day'!$H$2-5.42)</f>
        <v>3.0562345114543712</v>
      </c>
      <c r="H211" s="8">
        <f>0.6108*EXP(17.27*'Data 2day'!C211/('Data 2day'!C211+237.3))</f>
        <v>3.671270209291702</v>
      </c>
      <c r="I211" s="8">
        <f>0.6108*EXP(17.27*'Data 2day'!D211/('Data 2day'!D211+237.3))</f>
        <v>1.913305694509122</v>
      </c>
      <c r="J211" s="8">
        <f t="shared" si="14"/>
        <v>2.7922879519004118</v>
      </c>
      <c r="K211" s="8">
        <f>(I211*'Data 2day'!F211+H211*'Data 2day'!G211)/200</f>
        <v>1.9047402959949296</v>
      </c>
      <c r="L211" s="8">
        <f>24*60/PI()*0.0082*B211*(D211*SIN('Data 2day'!$E$2)*SIN(C211)+COS('Data 2day'!$E$2)*COS(C211)*SIN(D211))</f>
        <v>3.1844996292850936</v>
      </c>
      <c r="M211" s="8">
        <f>(0.75+2/100000*'Data 2day'!$E$3)*L211</f>
        <v>2.421493518108385</v>
      </c>
      <c r="N211" s="8">
        <f>(0.25+0.5*(1-'Data 2day'!H211/8))*L211</f>
        <v>1.791281041472865</v>
      </c>
      <c r="O211" s="8">
        <f t="shared" si="13"/>
        <v>1.379286401934106</v>
      </c>
      <c r="P211" s="8">
        <f>4.903*(10^(-9))*(0.34-0.14*SQRT(K211))*(1.35*(N211/M211)-0.35)*(('Data 2day'!C211+273.16)^4+('Data 2day'!D211+273.16)^4)/2</f>
        <v>3.5572608938367551</v>
      </c>
      <c r="Q211" s="8">
        <f t="shared" si="15"/>
        <v>-2.1779744919026491</v>
      </c>
    </row>
    <row r="212" spans="1:17" s="39" customFormat="1" ht="38.1" customHeight="1" x14ac:dyDescent="0.3">
      <c r="A212" s="38">
        <v>43824</v>
      </c>
      <c r="B212" s="8">
        <f>1+0.033*COS(2*'Data 2day'!A211*PI()/365)</f>
        <v>1.0327607078411054</v>
      </c>
      <c r="C212" s="8">
        <f>0.409*SIN(((2*PI()*'Data 2day'!A211)/365)-1.39)</f>
        <v>-0.40825672171435723</v>
      </c>
      <c r="D212" s="8">
        <f>ACOS(-TAN('Data 2day'!$E$2*PI()/180)*TAN(C212))</f>
        <v>1.4332297557743781</v>
      </c>
      <c r="E212" s="23">
        <f>('Data 2day'!C212+'Data 2day'!D212)/2</f>
        <v>22.65</v>
      </c>
      <c r="F212" s="8">
        <f t="shared" si="12"/>
        <v>0.16680364864169481</v>
      </c>
      <c r="G212" s="8">
        <f>'Data 2day'!E211*4.87/LN(67.8*'Data 2day'!$H$2-5.42)</f>
        <v>3.0562345114543712</v>
      </c>
      <c r="H212" s="8">
        <f>0.6108*EXP(17.27*'Data 2day'!C212/('Data 2day'!C212+237.3))</f>
        <v>4.0056776000859209</v>
      </c>
      <c r="I212" s="8">
        <f>0.6108*EXP(17.27*'Data 2day'!D212/('Data 2day'!D212+237.3))</f>
        <v>1.8534226492057391</v>
      </c>
      <c r="J212" s="8">
        <f t="shared" si="14"/>
        <v>2.92955012464583</v>
      </c>
      <c r="K212" s="8">
        <f>(I212*'Data 2day'!F212+H212*'Data 2day'!G212)/200</f>
        <v>1.5373640017318553</v>
      </c>
      <c r="L212" s="8">
        <f>24*60/PI()*0.0082*B212*(D212*SIN('Data 2day'!$E$2)*SIN(C212)+COS('Data 2day'!$E$2)*COS(C212)*SIN(D212))</f>
        <v>3.1833508800867625</v>
      </c>
      <c r="M212" s="8">
        <f>(0.75+2/100000*'Data 2day'!$E$3)*L212</f>
        <v>2.4206200092179739</v>
      </c>
      <c r="N212" s="8">
        <f>(0.25+0.5*(1-'Data 2day'!H212/8))*L212</f>
        <v>2.3875131600650716</v>
      </c>
      <c r="O212" s="8">
        <f t="shared" si="13"/>
        <v>1.8383851332501051</v>
      </c>
      <c r="P212" s="8">
        <f>4.903*(10^(-9))*(0.34-0.14*SQRT(K212))*(1.35*(N212/M212)-0.35)*(('Data 2day'!C212+273.16)^4+('Data 2day'!D212+273.16)^4)/2</f>
        <v>6.1490331978734005</v>
      </c>
      <c r="Q212" s="8">
        <f t="shared" si="15"/>
        <v>-4.3106480646232956</v>
      </c>
    </row>
    <row r="213" spans="1:17" s="39" customFormat="1" ht="38.1" customHeight="1" x14ac:dyDescent="0.3">
      <c r="A213" s="38">
        <v>43825</v>
      </c>
      <c r="B213" s="8">
        <f>1+0.033*COS(2*'Data 2day'!A212*PI()/365)</f>
        <v>1.0328241370570801</v>
      </c>
      <c r="C213" s="8">
        <f>0.409*SIN(((2*PI()*'Data 2day'!A212)/365)-1.39)</f>
        <v>-0.4077719853679852</v>
      </c>
      <c r="D213" s="8">
        <f>ACOS(-TAN('Data 2day'!$E$2*PI()/180)*TAN(C213))</f>
        <v>1.4334138827952414</v>
      </c>
      <c r="E213" s="23">
        <f>('Data 2day'!C213+'Data 2day'!D213)/2</f>
        <v>22.950000000000003</v>
      </c>
      <c r="F213" s="8">
        <f t="shared" si="12"/>
        <v>0.16947132392254768</v>
      </c>
      <c r="G213" s="8">
        <f>'Data 2day'!E212*4.87/LN(67.8*'Data 2day'!$H$2-5.42)</f>
        <v>4.1675925156195976</v>
      </c>
      <c r="H213" s="8">
        <f>0.6108*EXP(17.27*'Data 2day'!C213/('Data 2day'!C213+237.3))</f>
        <v>4.0756492057609837</v>
      </c>
      <c r="I213" s="8">
        <f>0.6108*EXP(17.27*'Data 2day'!D213/('Data 2day'!D213+237.3))</f>
        <v>1.889152127641528</v>
      </c>
      <c r="J213" s="8">
        <f t="shared" si="14"/>
        <v>2.9824006667012557</v>
      </c>
      <c r="K213" s="8">
        <f>(I213*'Data 2day'!F213+H213*'Data 2day'!G213)/200</f>
        <v>1.6883026491739905</v>
      </c>
      <c r="L213" s="8">
        <f>24*60/PI()*0.0082*B213*(D213*SIN('Data 2day'!$E$2)*SIN(C213)+COS('Data 2day'!$E$2)*COS(C213)*SIN(D213))</f>
        <v>3.1817136337854643</v>
      </c>
      <c r="M213" s="8">
        <f>(0.75+2/100000*'Data 2day'!$E$3)*L213</f>
        <v>2.4193750471304671</v>
      </c>
      <c r="N213" s="8">
        <f>(0.25+0.5*(1-'Data 2day'!H213/8))*L213</f>
        <v>1.3919997147811407</v>
      </c>
      <c r="O213" s="8">
        <f t="shared" si="13"/>
        <v>1.0718397803814783</v>
      </c>
      <c r="P213" s="8">
        <f>4.903*(10^(-9))*(0.34-0.14*SQRT(K213))*(1.35*(N213/M213)-0.35)*(('Data 2day'!C213+273.16)^4+('Data 2day'!D213+273.16)^4)/2</f>
        <v>2.5499506603358633</v>
      </c>
      <c r="Q213" s="8">
        <f t="shared" si="15"/>
        <v>-1.4781108799543849</v>
      </c>
    </row>
    <row r="214" spans="1:17" s="39" customFormat="1" ht="38.1" customHeight="1" x14ac:dyDescent="0.3">
      <c r="A214" s="38">
        <v>43826</v>
      </c>
      <c r="B214" s="8">
        <f>1+0.033*COS(2*'Data 2day'!A213*PI()/365)</f>
        <v>1.032877839772842</v>
      </c>
      <c r="C214" s="8">
        <f>0.409*SIN(((2*PI()*'Data 2day'!A213)/365)-1.39)</f>
        <v>-0.40716641738190851</v>
      </c>
      <c r="D214" s="8">
        <f>ACOS(-TAN('Data 2day'!$E$2*PI()/180)*TAN(C214))</f>
        <v>1.4336437928126651</v>
      </c>
      <c r="E214" s="23">
        <f>('Data 2day'!C214+'Data 2day'!D214)/2</f>
        <v>21.35</v>
      </c>
      <c r="F214" s="8">
        <f t="shared" si="12"/>
        <v>0.15564952035685373</v>
      </c>
      <c r="G214" s="8">
        <f>'Data 2day'!E213*4.87/LN(67.8*'Data 2day'!$H$2-5.42)</f>
        <v>3.6119135135369844</v>
      </c>
      <c r="H214" s="8">
        <f>0.6108*EXP(17.27*'Data 2day'!C214/('Data 2day'!C214+237.3))</f>
        <v>3.6927819602923044</v>
      </c>
      <c r="I214" s="8">
        <f>0.6108*EXP(17.27*'Data 2day'!D214/('Data 2day'!D214+237.3))</f>
        <v>1.7163564077019398</v>
      </c>
      <c r="J214" s="8">
        <f t="shared" si="14"/>
        <v>2.7045691839971222</v>
      </c>
      <c r="K214" s="8">
        <f>(I214*'Data 2day'!F214+H214*'Data 2day'!G214)/200</f>
        <v>1.5883615688267634</v>
      </c>
      <c r="L214" s="8">
        <f>24*60/PI()*0.0082*B214*(D214*SIN('Data 2day'!$E$2)*SIN(C214)+COS('Data 2day'!$E$2)*COS(C214)*SIN(D214))</f>
        <v>3.1795872135486181</v>
      </c>
      <c r="M214" s="8">
        <f>(0.75+2/100000*'Data 2day'!$E$3)*L214</f>
        <v>2.4177581171823692</v>
      </c>
      <c r="N214" s="8">
        <f>(0.25+0.5*(1-'Data 2day'!H214/8))*L214</f>
        <v>1.589793606774309</v>
      </c>
      <c r="O214" s="8">
        <f t="shared" si="13"/>
        <v>1.224141077216218</v>
      </c>
      <c r="P214" s="8">
        <f>4.903*(10^(-9))*(0.34-0.14*SQRT(K214))*(1.35*(N214/M214)-0.35)*(('Data 2day'!C214+273.16)^4+('Data 2day'!D214+273.16)^4)/2</f>
        <v>3.2526521006978837</v>
      </c>
      <c r="Q214" s="8">
        <f t="shared" si="15"/>
        <v>-2.0285110234816655</v>
      </c>
    </row>
    <row r="215" spans="1:17" s="39" customFormat="1" ht="38.1" customHeight="1" x14ac:dyDescent="0.3">
      <c r="A215" s="38">
        <v>43827</v>
      </c>
      <c r="B215" s="8">
        <f>1+0.033*COS(2*'Data 2day'!A214*PI()/365)</f>
        <v>1.0329218000751172</v>
      </c>
      <c r="C215" s="8">
        <f>0.409*SIN(((2*PI()*'Data 2day'!A214)/365)-1.39)</f>
        <v>-0.40644019719899055</v>
      </c>
      <c r="D215" s="8">
        <f>ACOS(-TAN('Data 2day'!$E$2*PI()/180)*TAN(C215))</f>
        <v>1.4339193417524054</v>
      </c>
      <c r="E215" s="23">
        <f>('Data 2day'!C215+'Data 2day'!D215)/2</f>
        <v>21.85</v>
      </c>
      <c r="F215" s="8">
        <f t="shared" si="12"/>
        <v>0.15986255031733407</v>
      </c>
      <c r="G215" s="8">
        <f>'Data 2day'!E214*4.87/LN(67.8*'Data 2day'!$H$2-5.42)</f>
        <v>3.334074012495678</v>
      </c>
      <c r="H215" s="8">
        <f>0.6108*EXP(17.27*'Data 2day'!C215/('Data 2day'!C215+237.3))</f>
        <v>3.671270209291702</v>
      </c>
      <c r="I215" s="8">
        <f>0.6108*EXP(17.27*'Data 2day'!D215/('Data 2day'!D215+237.3))</f>
        <v>1.841645130417793</v>
      </c>
      <c r="J215" s="8">
        <f t="shared" si="14"/>
        <v>2.7564576698547474</v>
      </c>
      <c r="K215" s="8">
        <f>(I215*'Data 2day'!F215+H215*'Data 2day'!G215)/200</f>
        <v>1.6015126376150506</v>
      </c>
      <c r="L215" s="8">
        <f>24*60/PI()*0.0082*B215*(D215*SIN('Data 2day'!$E$2)*SIN(C215)+COS('Data 2day'!$E$2)*COS(C215)*SIN(D215))</f>
        <v>3.1769708354064079</v>
      </c>
      <c r="M215" s="8">
        <f>(0.75+2/100000*'Data 2day'!$E$3)*L215</f>
        <v>2.4157686232430327</v>
      </c>
      <c r="N215" s="8">
        <f>(0.25+0.5*(1-'Data 2day'!H215/8))*L215</f>
        <v>1.3899247404903035</v>
      </c>
      <c r="O215" s="8">
        <f t="shared" si="13"/>
        <v>1.0702420501775336</v>
      </c>
      <c r="P215" s="8">
        <f>4.903*(10^(-9))*(0.34-0.14*SQRT(K215))*(1.35*(N215/M215)-0.35)*(('Data 2day'!C215+273.16)^4+('Data 2day'!D215+273.16)^4)/2</f>
        <v>2.5861116527903971</v>
      </c>
      <c r="Q215" s="8">
        <f t="shared" si="15"/>
        <v>-1.5158696026128635</v>
      </c>
    </row>
    <row r="216" spans="1:17" s="39" customFormat="1" ht="38.1" customHeight="1" x14ac:dyDescent="0.3">
      <c r="A216" s="38">
        <v>43828</v>
      </c>
      <c r="B216" s="8">
        <f>1+0.033*COS(2*'Data 2day'!A215*PI()/365)</f>
        <v>1.0329560049375197</v>
      </c>
      <c r="C216" s="8">
        <f>0.409*SIN(((2*PI()*'Data 2day'!A215)/365)-1.39)</f>
        <v>-0.40559354001394465</v>
      </c>
      <c r="D216" s="8">
        <f>ACOS(-TAN('Data 2day'!$E$2*PI()/180)*TAN(C216))</f>
        <v>1.4342403574098936</v>
      </c>
      <c r="E216" s="23">
        <f>('Data 2day'!C216+'Data 2day'!D216)/2</f>
        <v>22.5</v>
      </c>
      <c r="F216" s="8">
        <f t="shared" si="12"/>
        <v>0.16548316037309996</v>
      </c>
      <c r="G216" s="8">
        <f>'Data 2day'!E215*4.87/LN(67.8*'Data 2day'!$H$2-5.42)</f>
        <v>3.0562345114543712</v>
      </c>
      <c r="H216" s="8">
        <f>0.6108*EXP(17.27*'Data 2day'!C216/('Data 2day'!C216+237.3))</f>
        <v>3.868863716528768</v>
      </c>
      <c r="I216" s="8">
        <f>0.6108*EXP(17.27*'Data 2day'!D216/('Data 2day'!D216+237.3))</f>
        <v>1.889152127641528</v>
      </c>
      <c r="J216" s="8">
        <f t="shared" si="14"/>
        <v>2.8790079220851479</v>
      </c>
      <c r="K216" s="8">
        <f>(I216*'Data 2day'!F216+H216*'Data 2day'!G216)/200</f>
        <v>1.9345712727836775</v>
      </c>
      <c r="L216" s="8">
        <f>24*60/PI()*0.0082*B216*(D216*SIN('Data 2day'!$E$2)*SIN(C216)+COS('Data 2day'!$E$2)*COS(C216)*SIN(D216))</f>
        <v>3.1738636113175329</v>
      </c>
      <c r="M216" s="8">
        <f>(0.75+2/100000*'Data 2day'!$E$3)*L216</f>
        <v>2.4134058900458517</v>
      </c>
      <c r="N216" s="8">
        <f>(0.25+0.5*(1-'Data 2day'!H216/8))*L216</f>
        <v>1.1901988542440749</v>
      </c>
      <c r="O216" s="8">
        <f t="shared" si="13"/>
        <v>0.9164531177679377</v>
      </c>
      <c r="P216" s="8">
        <f>4.903*(10^(-9))*(0.34-0.14*SQRT(K216))*(1.35*(N216/M216)-0.35)*(('Data 2day'!C216+273.16)^4+('Data 2day'!D216+273.16)^4)/2</f>
        <v>1.7227785351489651</v>
      </c>
      <c r="Q216" s="8">
        <f t="shared" si="15"/>
        <v>-0.80632541738102737</v>
      </c>
    </row>
    <row r="217" spans="1:17" s="39" customFormat="1" ht="38.1" customHeight="1" x14ac:dyDescent="0.3">
      <c r="A217" s="38">
        <v>43829</v>
      </c>
      <c r="B217" s="8">
        <f>1+0.033*COS(2*'Data 2day'!A216*PI()/365)</f>
        <v>1.0329804442244102</v>
      </c>
      <c r="C217" s="8">
        <f>0.409*SIN(((2*PI()*'Data 2day'!A216)/365)-1.39)</f>
        <v>-0.40462669670956708</v>
      </c>
      <c r="D217" s="8">
        <f>ACOS(-TAN('Data 2day'!$E$2*PI()/180)*TAN(C217))</f>
        <v>1.4346066398100958</v>
      </c>
      <c r="E217" s="23">
        <f>('Data 2day'!C217+'Data 2day'!D217)/2</f>
        <v>22.4</v>
      </c>
      <c r="F217" s="8">
        <f t="shared" si="12"/>
        <v>0.16460774689933025</v>
      </c>
      <c r="G217" s="8">
        <f>'Data 2day'!E216*4.87/LN(67.8*'Data 2day'!$H$2-5.42)</f>
        <v>3.6119135135369844</v>
      </c>
      <c r="H217" s="8">
        <f>0.6108*EXP(17.27*'Data 2day'!C217/('Data 2day'!C217+237.3))</f>
        <v>3.8464613723885481</v>
      </c>
      <c r="I217" s="8">
        <f>0.6108*EXP(17.27*'Data 2day'!D217/('Data 2day'!D217+237.3))</f>
        <v>1.877175834096539</v>
      </c>
      <c r="J217" s="8">
        <f t="shared" si="14"/>
        <v>2.8618186032425434</v>
      </c>
      <c r="K217" s="8">
        <f>(I217*'Data 2day'!F217+H217*'Data 2day'!G217)/200</f>
        <v>1.9125366498501444</v>
      </c>
      <c r="L217" s="8">
        <f>24*60/PI()*0.0082*B217*(D217*SIN('Data 2day'!$E$2)*SIN(C217)+COS('Data 2day'!$E$2)*COS(C217)*SIN(D217))</f>
        <v>3.1702645528107767</v>
      </c>
      <c r="M217" s="8">
        <f>(0.75+2/100000*'Data 2day'!$E$3)*L217</f>
        <v>2.4106691659573145</v>
      </c>
      <c r="N217" s="8">
        <f>(0.25+0.5*(1-'Data 2day'!H217/8))*L217</f>
        <v>0.99070767275336769</v>
      </c>
      <c r="O217" s="8">
        <f t="shared" si="13"/>
        <v>0.76284490802009308</v>
      </c>
      <c r="P217" s="8">
        <f>4.903*(10^(-9))*(0.34-0.14*SQRT(K217))*(1.35*(N217/M217)-0.35)*(('Data 2day'!C217+273.16)^4+('Data 2day'!D217+273.16)^4)/2</f>
        <v>1.1244249013656695</v>
      </c>
      <c r="Q217" s="8">
        <f t="shared" si="15"/>
        <v>-0.36157999334557644</v>
      </c>
    </row>
    <row r="218" spans="1:17" s="39" customFormat="1" ht="38.1" customHeight="1" x14ac:dyDescent="0.3">
      <c r="A218" s="38">
        <v>43830</v>
      </c>
      <c r="B218" s="8">
        <f>1+0.033*COS(2*'Data 2day'!A217*PI()/365)</f>
        <v>1.0329951106939008</v>
      </c>
      <c r="C218" s="8">
        <f>0.409*SIN(((2*PI()*'Data 2day'!A217)/365)-1.39)</f>
        <v>-0.40353995378239521</v>
      </c>
      <c r="D218" s="8">
        <f>ACOS(-TAN('Data 2day'!$E$2*PI()/180)*TAN(C218))</f>
        <v>1.4350179616234311</v>
      </c>
      <c r="E218" s="23">
        <f>('Data 2day'!C218+'Data 2day'!D218)/2</f>
        <v>22.65</v>
      </c>
      <c r="F218" s="8">
        <f t="shared" si="12"/>
        <v>0.16680364864169481</v>
      </c>
      <c r="G218" s="8">
        <f>'Data 2day'!E217*4.87/LN(67.8*'Data 2day'!$H$2-5.42)</f>
        <v>3.6119135135369844</v>
      </c>
      <c r="H218" s="8">
        <f>0.6108*EXP(17.27*'Data 2day'!C218/('Data 2day'!C218+237.3))</f>
        <v>4.0056776000859209</v>
      </c>
      <c r="I218" s="8">
        <f>0.6108*EXP(17.27*'Data 2day'!D218/('Data 2day'!D218+237.3))</f>
        <v>1.8534226492057391</v>
      </c>
      <c r="J218" s="8">
        <f t="shared" si="14"/>
        <v>2.92955012464583</v>
      </c>
      <c r="K218" s="8">
        <f>(I218*'Data 2day'!F218+H218*'Data 2day'!G218)/200</f>
        <v>1.5373640017318553</v>
      </c>
      <c r="L218" s="8">
        <f>24*60/PI()*0.0082*B218*(D218*SIN('Data 2day'!$E$2)*SIN(C218)+COS('Data 2day'!$E$2)*COS(C218)*SIN(D218))</f>
        <v>3.1661725751917267</v>
      </c>
      <c r="M218" s="8">
        <f>(0.75+2/100000*'Data 2day'!$E$3)*L218</f>
        <v>2.4075576261757887</v>
      </c>
      <c r="N218" s="8">
        <f>(0.25+0.5*(1-'Data 2day'!H218/8))*L218</f>
        <v>2.374629431393795</v>
      </c>
      <c r="O218" s="8">
        <f t="shared" si="13"/>
        <v>1.8284646621732221</v>
      </c>
      <c r="P218" s="8">
        <f>4.903*(10^(-9))*(0.34-0.14*SQRT(K218))*(1.35*(N218/M218)-0.35)*(('Data 2day'!C218+273.16)^4+('Data 2day'!D218+273.16)^4)/2</f>
        <v>6.1490331978734005</v>
      </c>
      <c r="Q218" s="8">
        <f t="shared" si="15"/>
        <v>-4.3205685357001782</v>
      </c>
    </row>
    <row r="219" spans="1:17" s="39" customFormat="1" ht="38.1" customHeight="1" x14ac:dyDescent="0.3">
      <c r="A219" s="38">
        <v>43831</v>
      </c>
      <c r="B219" s="8">
        <f>1+0.033*COS(2*'Data 2day'!A218*PI()/365)</f>
        <v>1.0329999999999999</v>
      </c>
      <c r="C219" s="8">
        <f>0.409*SIN(((2*PI()*'Data 2day'!A218)/365)-1.39)</f>
        <v>-0.40233363325781202</v>
      </c>
      <c r="D219" s="8">
        <f>ACOS(-TAN('Data 2day'!$E$2*PI()/180)*TAN(C219))</f>
        <v>1.4354740686359997</v>
      </c>
      <c r="E219" s="23">
        <f>('Data 2day'!C219+'Data 2day'!D219)/2</f>
        <v>22.950000000000003</v>
      </c>
      <c r="F219" s="8">
        <f t="shared" si="12"/>
        <v>0.16947132392254768</v>
      </c>
      <c r="G219" s="8">
        <f>'Data 2day'!E218*4.87/LN(67.8*'Data 2day'!$H$2-5.42)</f>
        <v>4.1675925156195976</v>
      </c>
      <c r="H219" s="8">
        <f>0.6108*EXP(17.27*'Data 2day'!C219/('Data 2day'!C219+237.3))</f>
        <v>4.0756492057609837</v>
      </c>
      <c r="I219" s="8">
        <f>0.6108*EXP(17.27*'Data 2day'!D219/('Data 2day'!D219+237.3))</f>
        <v>1.889152127641528</v>
      </c>
      <c r="J219" s="8">
        <f t="shared" si="14"/>
        <v>2.9824006667012557</v>
      </c>
      <c r="K219" s="8">
        <f>(I219*'Data 2day'!F219+H219*'Data 2day'!G219)/200</f>
        <v>1.6883026491739905</v>
      </c>
      <c r="L219" s="8">
        <f>24*60/PI()*0.0082*B219*(D219*SIN('Data 2day'!$E$2)*SIN(C219)+COS('Data 2day'!$E$2)*COS(C219)*SIN(D219))</f>
        <v>3.1615865023022236</v>
      </c>
      <c r="M219" s="8">
        <f>(0.75+2/100000*'Data 2day'!$E$3)*L219</f>
        <v>2.4040703763506106</v>
      </c>
      <c r="N219" s="8">
        <f>(0.25+0.5*(1-'Data 2day'!H219/8))*L219</f>
        <v>1.3831940947572228</v>
      </c>
      <c r="O219" s="8">
        <f t="shared" si="13"/>
        <v>1.0650594529630615</v>
      </c>
      <c r="P219" s="8">
        <f>4.903*(10^(-9))*(0.34-0.14*SQRT(K219))*(1.35*(N219/M219)-0.35)*(('Data 2day'!C219+273.16)^4+('Data 2day'!D219+273.16)^4)/2</f>
        <v>2.5499506603358633</v>
      </c>
      <c r="Q219" s="8">
        <f t="shared" si="15"/>
        <v>-1.4848912073728018</v>
      </c>
    </row>
    <row r="220" spans="1:17" x14ac:dyDescent="0.3">
      <c r="A220" s="37">
        <v>43832</v>
      </c>
      <c r="B220" s="8">
        <f>1+0.033*COS(2*'Data 2day'!A219*PI()/365)</f>
        <v>1.0329951106939008</v>
      </c>
      <c r="C220" s="8">
        <f>0.409*SIN(((2*PI()*'Data 2day'!A219)/365)-1.39)</f>
        <v>-0.40100809259462372</v>
      </c>
      <c r="D220" s="8">
        <f>ACOS(-TAN('Data 2day'!$E$2*PI()/180)*TAN(C220))</f>
        <v>1.4359746802721576</v>
      </c>
      <c r="E220" s="23">
        <f>('Data 2day'!C220+'Data 2day'!D220)/2</f>
        <v>22.5</v>
      </c>
      <c r="F220" s="8">
        <f t="shared" si="12"/>
        <v>0.16548316037309996</v>
      </c>
      <c r="G220" s="8">
        <f>'Data 2day'!E219*4.87/LN(67.8*'Data 2day'!$H$2-5.42)</f>
        <v>3.6119135135369844</v>
      </c>
      <c r="H220" s="8">
        <f>0.6108*EXP(17.27*'Data 2day'!C220/('Data 2day'!C220+237.3))</f>
        <v>3.7799303639952631</v>
      </c>
      <c r="I220" s="8">
        <f>0.6108*EXP(17.27*'Data 2day'!D220/('Data 2day'!D220+237.3))</f>
        <v>1.9377293518704448</v>
      </c>
      <c r="J220" s="8">
        <f t="shared" si="14"/>
        <v>2.8588298579328537</v>
      </c>
      <c r="K220" s="8">
        <f>(I220*'Data 2day'!F220+H220*'Data 2day'!G220)/200</f>
        <v>1.8261718044011399</v>
      </c>
      <c r="L220" s="8">
        <f>24*60/PI()*0.0082*B220*(D220*SIN('Data 2day'!$E$2)*SIN(C220)+COS('Data 2day'!$E$2)*COS(C220)*SIN(D220))</f>
        <v>3.156505071818458</v>
      </c>
      <c r="M220" s="8">
        <f>(0.75+2/100000*'Data 2day'!$E$3)*L220</f>
        <v>2.4002064566107553</v>
      </c>
      <c r="N220" s="8">
        <f>(0.25+0.5*(1-'Data 2day'!H220/8))*L220</f>
        <v>1.9728156698865362</v>
      </c>
      <c r="O220" s="8">
        <f t="shared" si="13"/>
        <v>1.519068065812633</v>
      </c>
      <c r="P220" s="8">
        <f>4.903*(10^(-9))*(0.34-0.14*SQRT(K220))*(1.35*(N220/M220)-0.35)*(('Data 2day'!C220+273.16)^4+('Data 2day'!D220+273.16)^4)/2</f>
        <v>4.3008561542801518</v>
      </c>
      <c r="Q220" s="8">
        <f t="shared" si="15"/>
        <v>-2.7817880884675188</v>
      </c>
    </row>
    <row r="221" spans="1:17" x14ac:dyDescent="0.3">
      <c r="A221" s="37">
        <v>43833</v>
      </c>
      <c r="B221" s="8">
        <f>1+0.033*COS(2*'Data 2day'!A220*PI()/365)</f>
        <v>1.0329804442244102</v>
      </c>
      <c r="C221" s="8">
        <f>0.409*SIN(((2*PI()*'Data 2day'!A220)/365)-1.39)</f>
        <v>-0.39956372457913614</v>
      </c>
      <c r="D221" s="8">
        <f>ACOS(-TAN('Data 2day'!$E$2*PI()/180)*TAN(C221))</f>
        <v>1.4365194901672751</v>
      </c>
      <c r="E221" s="23">
        <f>('Data 2day'!C221+'Data 2day'!D221)/2</f>
        <v>22</v>
      </c>
      <c r="F221" s="8">
        <f t="shared" si="12"/>
        <v>0.16114508692644333</v>
      </c>
      <c r="G221" s="8">
        <f>'Data 2day'!E220*4.87/LN(67.8*'Data 2day'!$H$2-5.42)</f>
        <v>5.5567900208261287</v>
      </c>
      <c r="H221" s="8">
        <f>0.6108*EXP(17.27*'Data 2day'!C221/('Data 2day'!C221+237.3))</f>
        <v>3.5653401758108458</v>
      </c>
      <c r="I221" s="8">
        <f>0.6108*EXP(17.27*'Data 2day'!D221/('Data 2day'!D221+237.3))</f>
        <v>1.9377293518704448</v>
      </c>
      <c r="J221" s="8">
        <f t="shared" si="14"/>
        <v>2.7515347638406453</v>
      </c>
      <c r="K221" s="8">
        <f>(I221*'Data 2day'!F221+H221*'Data 2day'!G221)/200</f>
        <v>2.1392245633942006</v>
      </c>
      <c r="L221" s="8">
        <f>24*60/PI()*0.0082*B221*(D221*SIN('Data 2day'!$E$2)*SIN(C221)+COS('Data 2day'!$E$2)*COS(C221)*SIN(D221))</f>
        <v>3.1509269410719893</v>
      </c>
      <c r="M221" s="8">
        <f>(0.75+2/100000*'Data 2day'!$E$3)*L221</f>
        <v>2.3959648459911405</v>
      </c>
      <c r="N221" s="8">
        <f>(0.25+0.5*(1-'Data 2day'!H221/8))*L221</f>
        <v>1.7723964043529941</v>
      </c>
      <c r="O221" s="8">
        <f t="shared" si="13"/>
        <v>1.3647452313518054</v>
      </c>
      <c r="P221" s="8">
        <f>4.903*(10^(-9))*(0.34-0.14*SQRT(K221))*(1.35*(N221/M221)-0.35)*(('Data 2day'!C221+273.16)^4+('Data 2day'!D221+273.16)^4)/2</f>
        <v>3.2699354459058823</v>
      </c>
      <c r="Q221" s="8">
        <f t="shared" si="15"/>
        <v>-1.9051902145540769</v>
      </c>
    </row>
    <row r="222" spans="1:17" x14ac:dyDescent="0.3">
      <c r="A222" s="37">
        <v>43834</v>
      </c>
      <c r="B222" s="8">
        <f>1+0.033*COS(2*'Data 2day'!A221*PI()/365)</f>
        <v>1.0329560049375197</v>
      </c>
      <c r="C222" s="8">
        <f>0.409*SIN(((2*PI()*'Data 2day'!A221)/365)-1.39)</f>
        <v>-0.39800095720876433</v>
      </c>
      <c r="D222" s="8">
        <f>ACOS(-TAN('Data 2day'!$E$2*PI()/180)*TAN(C222))</f>
        <v>1.4371081667883214</v>
      </c>
      <c r="E222" s="23">
        <f>('Data 2day'!C222+'Data 2day'!D222)/2</f>
        <v>23</v>
      </c>
      <c r="F222" s="8">
        <f t="shared" si="12"/>
        <v>0.16991941796793741</v>
      </c>
      <c r="G222" s="8">
        <f>'Data 2day'!E221*4.87/LN(67.8*'Data 2day'!$H$2-5.42)</f>
        <v>3.0562345114543712</v>
      </c>
      <c r="H222" s="8">
        <f>0.6108*EXP(17.27*'Data 2day'!C222/('Data 2day'!C222+237.3))</f>
        <v>4.0056776000859209</v>
      </c>
      <c r="I222" s="8">
        <f>0.6108*EXP(17.27*'Data 2day'!D222/('Data 2day'!D222+237.3))</f>
        <v>1.9377293518704448</v>
      </c>
      <c r="J222" s="8">
        <f t="shared" si="14"/>
        <v>2.9717034759781829</v>
      </c>
      <c r="K222" s="8">
        <f>(I222*'Data 2day'!F222+H222*'Data 2day'!G222)/200</f>
        <v>1.9522089714014483</v>
      </c>
      <c r="L222" s="8">
        <f>24*60/PI()*0.0082*B222*(D222*SIN('Data 2day'!$E$2)*SIN(C222)+COS('Data 2day'!$E$2)*COS(C222)*SIN(D222))</f>
        <v>3.1448506933764326</v>
      </c>
      <c r="M222" s="8">
        <f>(0.75+2/100000*'Data 2day'!$E$3)*L222</f>
        <v>2.3913444672434392</v>
      </c>
      <c r="N222" s="8">
        <f>(0.25+0.5*(1-'Data 2day'!H222/8))*L222</f>
        <v>1.9655316833602705</v>
      </c>
      <c r="O222" s="8">
        <f t="shared" si="13"/>
        <v>1.5134593961874083</v>
      </c>
      <c r="P222" s="8">
        <f>4.903*(10^(-9))*(0.34-0.14*SQRT(K222))*(1.35*(N222/M222)-0.35)*(('Data 2day'!C222+273.16)^4+('Data 2day'!D222+273.16)^4)/2</f>
        <v>4.1472985249296102</v>
      </c>
      <c r="Q222" s="8">
        <f t="shared" si="15"/>
        <v>-2.6338391287422018</v>
      </c>
    </row>
    <row r="223" spans="1:17" x14ac:dyDescent="0.3">
      <c r="A223" s="37">
        <v>43835</v>
      </c>
      <c r="B223" s="8">
        <f>1+0.033*COS(2*'Data 2day'!A222*PI()/365)</f>
        <v>1.0329218000751172</v>
      </c>
      <c r="C223" s="8">
        <f>0.409*SIN(((2*PI()*'Data 2day'!A222)/365)-1.39)</f>
        <v>-0.39632025356520739</v>
      </c>
      <c r="D223" s="8">
        <f>ACOS(-TAN('Data 2day'!$E$2*PI()/180)*TAN(C223))</f>
        <v>1.437740354099748</v>
      </c>
      <c r="E223" s="23">
        <f>('Data 2day'!C223+'Data 2day'!D223)/2</f>
        <v>23.5</v>
      </c>
      <c r="F223" s="8">
        <f t="shared" si="12"/>
        <v>0.17445562008621768</v>
      </c>
      <c r="G223" s="8">
        <f>'Data 2day'!E222*4.87/LN(67.8*'Data 2day'!$H$2-5.42)</f>
        <v>2.7783950104130644</v>
      </c>
      <c r="H223" s="8">
        <f>0.6108*EXP(17.27*'Data 2day'!C223/('Data 2day'!C223+237.3))</f>
        <v>4.2430650587590133</v>
      </c>
      <c r="I223" s="8">
        <f>0.6108*EXP(17.27*'Data 2day'!D223/('Data 2day'!D223+237.3))</f>
        <v>1.9377293518704448</v>
      </c>
      <c r="J223" s="8">
        <f t="shared" si="14"/>
        <v>3.0903972053147291</v>
      </c>
      <c r="K223" s="8">
        <f>(I223*'Data 2day'!F223+H223*'Data 2day'!G223)/200</f>
        <v>1.5425195148749815</v>
      </c>
      <c r="L223" s="8">
        <f>24*60/PI()*0.0082*B223*(D223*SIN('Data 2day'!$E$2)*SIN(C223)+COS('Data 2day'!$E$2)*COS(C223)*SIN(D223))</f>
        <v>3.1382748448410491</v>
      </c>
      <c r="M223" s="8">
        <f>(0.75+2/100000*'Data 2day'!$E$3)*L223</f>
        <v>2.3863441920171335</v>
      </c>
      <c r="N223" s="8">
        <f>(0.25+0.5*(1-'Data 2day'!H223/8))*L223</f>
        <v>2.1575639558282211</v>
      </c>
      <c r="O223" s="8">
        <f t="shared" si="13"/>
        <v>1.6613242459877302</v>
      </c>
      <c r="P223" s="8">
        <f>4.903*(10^(-9))*(0.34-0.14*SQRT(K223))*(1.35*(N223/M223)-0.35)*(('Data 2day'!C223+273.16)^4+('Data 2day'!D223+273.16)^4)/2</f>
        <v>5.5078441716346678</v>
      </c>
      <c r="Q223" s="8">
        <f t="shared" si="15"/>
        <v>-3.8465199256469376</v>
      </c>
    </row>
    <row r="224" spans="1:17" x14ac:dyDescent="0.3">
      <c r="A224" s="37">
        <v>43836</v>
      </c>
      <c r="B224" s="8">
        <f>1+0.033*COS(2*'Data 2day'!A223*PI()/365)</f>
        <v>1.032877839772842</v>
      </c>
      <c r="C224" s="8">
        <f>0.409*SIN(((2*PI()*'Data 2day'!A223)/365)-1.39)</f>
        <v>-0.3945221116772275</v>
      </c>
      <c r="D224" s="8">
        <f>ACOS(-TAN('Data 2day'!$E$2*PI()/180)*TAN(C224))</f>
        <v>1.4384156722719883</v>
      </c>
      <c r="E224" s="23">
        <f>('Data 2day'!C224+'Data 2day'!D224)/2</f>
        <v>21.5</v>
      </c>
      <c r="F224" s="8">
        <f t="shared" si="12"/>
        <v>0.15690345906391895</v>
      </c>
      <c r="G224" s="8">
        <f>'Data 2day'!E223*4.87/LN(67.8*'Data 2day'!$H$2-5.42)</f>
        <v>3.334074012495678</v>
      </c>
      <c r="H224" s="8">
        <f>0.6108*EXP(17.27*'Data 2day'!C224/('Data 2day'!C224+237.3))</f>
        <v>3.5653401758108458</v>
      </c>
      <c r="I224" s="8">
        <f>0.6108*EXP(17.27*'Data 2day'!D224/('Data 2day'!D224+237.3))</f>
        <v>1.8182866804855506</v>
      </c>
      <c r="J224" s="8">
        <f t="shared" si="14"/>
        <v>2.6918134281481985</v>
      </c>
      <c r="K224" s="8">
        <f>(I224*'Data 2day'!F224+H224*'Data 2day'!G224)/200</f>
        <v>1.4382457118015817</v>
      </c>
      <c r="L224" s="8">
        <f>24*60/PI()*0.0082*B224*(D224*SIN('Data 2day'!$E$2)*SIN(C224)+COS('Data 2day'!$E$2)*COS(C224)*SIN(D224))</f>
        <v>3.1311978516511454</v>
      </c>
      <c r="M224" s="8">
        <f>(0.75+2/100000*'Data 2day'!$E$3)*L224</f>
        <v>2.3809628463955308</v>
      </c>
      <c r="N224" s="8">
        <f>(0.25+0.5*(1-'Data 2day'!H224/8))*L224</f>
        <v>1.9569986572819658</v>
      </c>
      <c r="O224" s="8">
        <f t="shared" si="13"/>
        <v>1.5068889661071136</v>
      </c>
      <c r="P224" s="8">
        <f>4.903*(10^(-9))*(0.34-0.14*SQRT(K224))*(1.35*(N224/M224)-0.35)*(('Data 2day'!C224+273.16)^4+('Data 2day'!D224+273.16)^4)/2</f>
        <v>4.8420919069034358</v>
      </c>
      <c r="Q224" s="8">
        <f t="shared" si="15"/>
        <v>-3.3352029407963224</v>
      </c>
    </row>
    <row r="225" spans="1:17" x14ac:dyDescent="0.3">
      <c r="A225" s="37">
        <v>43837</v>
      </c>
      <c r="B225" s="8">
        <f>1+0.033*COS(2*'Data 2day'!A224*PI()/365)</f>
        <v>1.0328241370570801</v>
      </c>
      <c r="C225" s="8">
        <f>0.409*SIN(((2*PI()*'Data 2day'!A224)/365)-1.39)</f>
        <v>-0.39260706437307313</v>
      </c>
      <c r="D225" s="8">
        <f>ACOS(-TAN('Data 2day'!$E$2*PI()/180)*TAN(C225))</f>
        <v>1.4391337184297412</v>
      </c>
      <c r="E225" s="23">
        <f>('Data 2day'!C225+'Data 2day'!D225)/2</f>
        <v>23.5</v>
      </c>
      <c r="F225" s="8">
        <f t="shared" si="12"/>
        <v>0.17445562008621768</v>
      </c>
      <c r="G225" s="8">
        <f>'Data 2day'!E224*4.87/LN(67.8*'Data 2day'!$H$2-5.42)</f>
        <v>3.6119135135369844</v>
      </c>
      <c r="H225" s="8">
        <f>0.6108*EXP(17.27*'Data 2day'!C225/('Data 2day'!C225+237.3))</f>
        <v>4.0056776000859209</v>
      </c>
      <c r="I225" s="8">
        <f>0.6108*EXP(17.27*'Data 2day'!D225/('Data 2day'!D225+237.3))</f>
        <v>2.0639892026604851</v>
      </c>
      <c r="J225" s="8">
        <f t="shared" si="14"/>
        <v>3.034833401373203</v>
      </c>
      <c r="K225" s="8">
        <f>(I225*'Data 2day'!F225+H225*'Data 2day'!G225)/200</f>
        <v>1.8907692692440146</v>
      </c>
      <c r="L225" s="8">
        <f>24*60/PI()*0.0082*B225*(D225*SIN('Data 2day'!$E$2)*SIN(C225)+COS('Data 2day'!$E$2)*COS(C225)*SIN(D225))</f>
        <v>3.1236181177937823</v>
      </c>
      <c r="M225" s="8">
        <f>(0.75+2/100000*'Data 2day'!$E$3)*L225</f>
        <v>2.3751992167703921</v>
      </c>
      <c r="N225" s="8">
        <f>(0.25+0.5*(1-'Data 2day'!H225/8))*L225</f>
        <v>1.9522613236211139</v>
      </c>
      <c r="O225" s="8">
        <f t="shared" si="13"/>
        <v>1.5032412191882578</v>
      </c>
      <c r="P225" s="8">
        <f>4.903*(10^(-9))*(0.34-0.14*SQRT(K225))*(1.35*(N225/M225)-0.35)*(('Data 2day'!C225+273.16)^4+('Data 2day'!D225+273.16)^4)/2</f>
        <v>4.2633956860390958</v>
      </c>
      <c r="Q225" s="8">
        <f t="shared" si="15"/>
        <v>-2.760154466850838</v>
      </c>
    </row>
    <row r="226" spans="1:17" x14ac:dyDescent="0.3">
      <c r="A226" s="37">
        <v>43838</v>
      </c>
      <c r="B226" s="8">
        <f>1+0.033*COS(2*'Data 2day'!A225*PI()/365)</f>
        <v>1.0327607078411054</v>
      </c>
      <c r="C226" s="8">
        <f>0.409*SIN(((2*PI()*'Data 2day'!A225)/365)-1.39)</f>
        <v>-0.39057567912259061</v>
      </c>
      <c r="D226" s="8">
        <f>ACOS(-TAN('Data 2day'!$E$2*PI()/180)*TAN(C226))</f>
        <v>1.4398940674370924</v>
      </c>
      <c r="E226" s="23">
        <f>('Data 2day'!C226+'Data 2day'!D226)/2</f>
        <v>24</v>
      </c>
      <c r="F226" s="8">
        <f t="shared" si="12"/>
        <v>0.17909354902640176</v>
      </c>
      <c r="G226" s="8">
        <f>'Data 2day'!E225*4.87/LN(67.8*'Data 2day'!$H$2-5.42)</f>
        <v>3.6119135135369844</v>
      </c>
      <c r="H226" s="8">
        <f>0.6108*EXP(17.27*'Data 2day'!C226/('Data 2day'!C226+237.3))</f>
        <v>4.0056776000859209</v>
      </c>
      <c r="I226" s="8">
        <f>0.6108*EXP(17.27*'Data 2day'!D226/('Data 2day'!D226+237.3))</f>
        <v>2.1973933238855259</v>
      </c>
      <c r="J226" s="8">
        <f t="shared" si="14"/>
        <v>3.1015354619857236</v>
      </c>
      <c r="K226" s="8">
        <f>(I226*'Data 2day'!F226+H226*'Data 2day'!G226)/200</f>
        <v>1.9682724625311117</v>
      </c>
      <c r="L226" s="8">
        <f>24*60/PI()*0.0082*B226*(D226*SIN('Data 2day'!$E$2)*SIN(C226)+COS('Data 2day'!$E$2)*COS(C226)*SIN(D226))</f>
        <v>3.1155340032061698</v>
      </c>
      <c r="M226" s="8">
        <f>(0.75+2/100000*'Data 2day'!$E$3)*L226</f>
        <v>2.3690520560379715</v>
      </c>
      <c r="N226" s="8">
        <f>(0.25+0.5*(1-'Data 2day'!H226/8))*L226</f>
        <v>1.9472087520038561</v>
      </c>
      <c r="O226" s="8">
        <f t="shared" si="13"/>
        <v>1.4993507390429692</v>
      </c>
      <c r="P226" s="8">
        <f>4.903*(10^(-9))*(0.34-0.14*SQRT(K226))*(1.35*(N226/M226)-0.35)*(('Data 2day'!C226+273.16)^4+('Data 2day'!D226+273.16)^4)/2</f>
        <v>4.1770298231617353</v>
      </c>
      <c r="Q226" s="8">
        <f t="shared" si="15"/>
        <v>-2.6776790841187661</v>
      </c>
    </row>
    <row r="227" spans="1:17" x14ac:dyDescent="0.3">
      <c r="A227" s="37">
        <v>43839</v>
      </c>
      <c r="B227" s="8">
        <f>1+0.033*COS(2*'Data 2day'!A226*PI()/365)</f>
        <v>1.0326875709203633</v>
      </c>
      <c r="C227" s="8">
        <f>0.409*SIN(((2*PI()*'Data 2day'!A226)/365)-1.39)</f>
        <v>-0.38842855786907049</v>
      </c>
      <c r="D227" s="8">
        <f>ACOS(-TAN('Data 2day'!$E$2*PI()/180)*TAN(C227))</f>
        <v>1.4406962727164168</v>
      </c>
      <c r="E227" s="23">
        <f>('Data 2day'!C227+'Data 2day'!D227)/2</f>
        <v>24.5</v>
      </c>
      <c r="F227" s="8">
        <f t="shared" si="12"/>
        <v>0.18383500912050899</v>
      </c>
      <c r="G227" s="8">
        <f>'Data 2day'!E226*4.87/LN(67.8*'Data 2day'!$H$2-5.42)</f>
        <v>3.8897530145782908</v>
      </c>
      <c r="H227" s="8">
        <f>0.6108*EXP(17.27*'Data 2day'!C227/('Data 2day'!C227+237.3))</f>
        <v>4.2430650587590133</v>
      </c>
      <c r="I227" s="8">
        <f>0.6108*EXP(17.27*'Data 2day'!D227/('Data 2day'!D227+237.3))</f>
        <v>2.1973933238855259</v>
      </c>
      <c r="J227" s="8">
        <f t="shared" si="14"/>
        <v>3.2202291913222698</v>
      </c>
      <c r="K227" s="8">
        <f>(I227*'Data 2day'!F227+H227*'Data 2day'!G227)/200</f>
        <v>1.8241772170456811</v>
      </c>
      <c r="L227" s="8">
        <f>24*60/PI()*0.0082*B227*(D227*SIN('Data 2day'!$E$2)*SIN(C227)+COS('Data 2day'!$E$2)*COS(C227)*SIN(D227))</f>
        <v>3.1069438323229255</v>
      </c>
      <c r="M227" s="8">
        <f>(0.75+2/100000*'Data 2day'!$E$3)*L227</f>
        <v>2.3625200900983523</v>
      </c>
      <c r="N227" s="8">
        <f>(0.25+0.5*(1-'Data 2day'!H227/8))*L227</f>
        <v>1.9418398952018285</v>
      </c>
      <c r="O227" s="8">
        <f t="shared" si="13"/>
        <v>1.495216719305408</v>
      </c>
      <c r="P227" s="8">
        <f>4.903*(10^(-9))*(0.34-0.14*SQRT(K227))*(1.35*(N227/M227)-0.35)*(('Data 2day'!C227+273.16)^4+('Data 2day'!D227+273.16)^4)/2</f>
        <v>4.4213204802068109</v>
      </c>
      <c r="Q227" s="8">
        <f t="shared" si="15"/>
        <v>-2.9261037609014027</v>
      </c>
    </row>
    <row r="228" spans="1:17" x14ac:dyDescent="0.3">
      <c r="A228" s="37">
        <v>43840</v>
      </c>
      <c r="B228" s="8">
        <f>1+0.033*COS(2*'Data 2day'!A227*PI()/365)</f>
        <v>1.032604747966902</v>
      </c>
      <c r="C228" s="8">
        <f>0.409*SIN(((2*PI()*'Data 2day'!A227)/365)-1.39)</f>
        <v>-0.38616633685087898</v>
      </c>
      <c r="D228" s="8">
        <f>ACOS(-TAN('Data 2day'!$E$2*PI()/180)*TAN(C228))</f>
        <v>1.4415398670979154</v>
      </c>
      <c r="E228" s="23">
        <f>('Data 2day'!C228+'Data 2day'!D228)/2</f>
        <v>23.5</v>
      </c>
      <c r="F228" s="8">
        <f t="shared" si="12"/>
        <v>0.17445562008621768</v>
      </c>
      <c r="G228" s="8">
        <f>'Data 2day'!E227*4.87/LN(67.8*'Data 2day'!$H$2-5.42)</f>
        <v>3.8897530145782908</v>
      </c>
      <c r="H228" s="8">
        <f>0.6108*EXP(17.27*'Data 2day'!C228/('Data 2day'!C228+237.3))</f>
        <v>4.0056776000859209</v>
      </c>
      <c r="I228" s="8">
        <f>0.6108*EXP(17.27*'Data 2day'!D228/('Data 2day'!D228+237.3))</f>
        <v>2.0639892026604851</v>
      </c>
      <c r="J228" s="8">
        <f t="shared" si="14"/>
        <v>3.034833401373203</v>
      </c>
      <c r="K228" s="8">
        <f>(I228*'Data 2day'!F228+H228*'Data 2day'!G228)/200</f>
        <v>1.8798378192045369</v>
      </c>
      <c r="L228" s="8">
        <f>24*60/PI()*0.0082*B228*(D228*SIN('Data 2day'!$E$2)*SIN(C228)+COS('Data 2day'!$E$2)*COS(C228)*SIN(D228))</f>
        <v>3.0978459029973795</v>
      </c>
      <c r="M228" s="8">
        <f>(0.75+2/100000*'Data 2day'!$E$3)*L228</f>
        <v>2.3556020246392073</v>
      </c>
      <c r="N228" s="8">
        <f>(0.25+0.5*(1-'Data 2day'!H228/8))*L228</f>
        <v>1.5489229514986897</v>
      </c>
      <c r="O228" s="8">
        <f t="shared" si="13"/>
        <v>1.1926706726539911</v>
      </c>
      <c r="P228" s="8">
        <f>4.903*(10^(-9))*(0.34-0.14*SQRT(K228))*(1.35*(N228/M228)-0.35)*(('Data 2day'!C228+273.16)^4+('Data 2day'!D228+273.16)^4)/2</f>
        <v>3.0292382762014562</v>
      </c>
      <c r="Q228" s="8">
        <f t="shared" si="15"/>
        <v>-1.8365676035474652</v>
      </c>
    </row>
    <row r="229" spans="1:17" x14ac:dyDescent="0.3">
      <c r="A229" s="37">
        <v>43841</v>
      </c>
      <c r="B229" s="8">
        <f>1+0.033*COS(2*'Data 2day'!A228*PI()/365)</f>
        <v>1.03251226352295</v>
      </c>
      <c r="C229" s="8">
        <f>0.409*SIN(((2*PI()*'Data 2day'!A228)/365)-1.39)</f>
        <v>-0.38378968641292643</v>
      </c>
      <c r="D229" s="8">
        <f>ACOS(-TAN('Data 2day'!$E$2*PI()/180)*TAN(C229))</f>
        <v>1.4424243636965763</v>
      </c>
      <c r="E229" s="23">
        <f>('Data 2day'!C229+'Data 2day'!D229)/2</f>
        <v>22</v>
      </c>
      <c r="F229" s="8">
        <f t="shared" si="12"/>
        <v>0.16114508692644333</v>
      </c>
      <c r="G229" s="8">
        <f>'Data 2day'!E228*4.87/LN(67.8*'Data 2day'!$H$2-5.42)</f>
        <v>3.334074012495678</v>
      </c>
      <c r="H229" s="8">
        <f>0.6108*EXP(17.27*'Data 2day'!C229/('Data 2day'!C229+237.3))</f>
        <v>3.7799303639952631</v>
      </c>
      <c r="I229" s="8">
        <f>0.6108*EXP(17.27*'Data 2day'!D229/('Data 2day'!D229+237.3))</f>
        <v>1.8182866804855506</v>
      </c>
      <c r="J229" s="8">
        <f t="shared" si="14"/>
        <v>2.7991085222404068</v>
      </c>
      <c r="K229" s="8">
        <f>(I229*'Data 2day'!F229+H229*'Data 2day'!G229)/200</f>
        <v>1.6170318777633486</v>
      </c>
      <c r="L229" s="8">
        <f>24*60/PI()*0.0082*B229*(D229*SIN('Data 2day'!$E$2)*SIN(C229)+COS('Data 2day'!$E$2)*COS(C229)*SIN(D229))</f>
        <v>3.0882384957711566</v>
      </c>
      <c r="M229" s="8">
        <f>(0.75+2/100000*'Data 2day'!$E$3)*L229</f>
        <v>2.3482965521843875</v>
      </c>
      <c r="N229" s="8">
        <f>(0.25+0.5*(1-'Data 2day'!H229/8))*L229</f>
        <v>1.9301490598569728</v>
      </c>
      <c r="O229" s="8">
        <f t="shared" si="13"/>
        <v>1.4862147760898692</v>
      </c>
      <c r="P229" s="8">
        <f>4.903*(10^(-9))*(0.34-0.14*SQRT(K229))*(1.35*(N229/M229)-0.35)*(('Data 2day'!C229+273.16)^4+('Data 2day'!D229+273.16)^4)/2</f>
        <v>4.5898768777070469</v>
      </c>
      <c r="Q229" s="8">
        <f t="shared" si="15"/>
        <v>-3.1036621016171777</v>
      </c>
    </row>
    <row r="230" spans="1:17" x14ac:dyDescent="0.3">
      <c r="A230" s="37">
        <v>43842</v>
      </c>
      <c r="B230" s="8">
        <f>1+0.033*COS(2*'Data 2day'!A229*PI()/365)</f>
        <v>1.032410144993644</v>
      </c>
      <c r="C230" s="8">
        <f>0.409*SIN(((2*PI()*'Data 2day'!A229)/365)-1.39)</f>
        <v>-0.38129931080802992</v>
      </c>
      <c r="D230" s="8">
        <f>ACOS(-TAN('Data 2day'!$E$2*PI()/180)*TAN(C230))</f>
        <v>1.4433492568132951</v>
      </c>
      <c r="E230" s="23">
        <f>('Data 2day'!C230+'Data 2day'!D230)/2</f>
        <v>22</v>
      </c>
      <c r="F230" s="8">
        <f t="shared" si="12"/>
        <v>0.16114508692644333</v>
      </c>
      <c r="G230" s="8">
        <f>'Data 2day'!E229*4.87/LN(67.8*'Data 2day'!$H$2-5.42)</f>
        <v>3.334074012495678</v>
      </c>
      <c r="H230" s="8">
        <f>0.6108*EXP(17.27*'Data 2day'!C230/('Data 2day'!C230+237.3))</f>
        <v>3.7799303639952631</v>
      </c>
      <c r="I230" s="8">
        <f>0.6108*EXP(17.27*'Data 2day'!D230/('Data 2day'!D230+237.3))</f>
        <v>1.8182866804855506</v>
      </c>
      <c r="J230" s="8">
        <f t="shared" si="14"/>
        <v>2.7991085222404068</v>
      </c>
      <c r="K230" s="8">
        <f>(I230*'Data 2day'!F230+H230*'Data 2day'!G230)/200</f>
        <v>1.3287463771520009</v>
      </c>
      <c r="L230" s="8">
        <f>24*60/PI()*0.0082*B230*(D230*SIN('Data 2day'!$E$2)*SIN(C230)+COS('Data 2day'!$E$2)*COS(C230)*SIN(D230))</f>
        <v>3.0781198834654506</v>
      </c>
      <c r="M230" s="8">
        <f>(0.75+2/100000*'Data 2day'!$E$3)*L230</f>
        <v>2.3406023593871286</v>
      </c>
      <c r="N230" s="8">
        <f>(0.25+0.5*(1-'Data 2day'!H230/8))*L230</f>
        <v>2.3085899125990879</v>
      </c>
      <c r="O230" s="8">
        <f t="shared" si="13"/>
        <v>1.7776142327012976</v>
      </c>
      <c r="P230" s="8">
        <f>4.903*(10^(-9))*(0.34-0.14*SQRT(K230))*(1.35*(N230/M230)-0.35)*(('Data 2day'!C230+273.16)^4+('Data 2day'!D230+273.16)^4)/2</f>
        <v>6.5404000391317876</v>
      </c>
      <c r="Q230" s="8">
        <f t="shared" si="15"/>
        <v>-4.7627858064304895</v>
      </c>
    </row>
    <row r="231" spans="1:17" x14ac:dyDescent="0.3">
      <c r="A231" s="37">
        <v>43843</v>
      </c>
      <c r="B231" s="8">
        <f>1+0.033*COS(2*'Data 2day'!A230*PI()/365)</f>
        <v>1.0322984226389083</v>
      </c>
      <c r="C231" s="8">
        <f>0.409*SIN(((2*PI()*'Data 2day'!A230)/365)-1.39)</f>
        <v>-0.37869594798822787</v>
      </c>
      <c r="D231" s="8">
        <f>ACOS(-TAN('Data 2day'!$E$2*PI()/180)*TAN(C231))</f>
        <v>1.4443140228568543</v>
      </c>
      <c r="E231" s="23">
        <f>('Data 2day'!C231+'Data 2day'!D231)/2</f>
        <v>22.5</v>
      </c>
      <c r="F231" s="8">
        <f t="shared" si="12"/>
        <v>0.16548316037309996</v>
      </c>
      <c r="G231" s="8">
        <f>'Data 2day'!E230*4.87/LN(67.8*'Data 2day'!$H$2-5.42)</f>
        <v>2.7783950104130644</v>
      </c>
      <c r="H231" s="8">
        <f>0.6108*EXP(17.27*'Data 2day'!C231/('Data 2day'!C231+237.3))</f>
        <v>4.0056776000859209</v>
      </c>
      <c r="I231" s="8">
        <f>0.6108*EXP(17.27*'Data 2day'!D231/('Data 2day'!D231+237.3))</f>
        <v>1.8182866804855506</v>
      </c>
      <c r="J231" s="8">
        <f t="shared" si="14"/>
        <v>2.911982140285736</v>
      </c>
      <c r="K231" s="8">
        <f>(I231*'Data 2day'!F231+H231*'Data 2day'!G231)/200</f>
        <v>0.77885309309485218</v>
      </c>
      <c r="L231" s="8">
        <f>24*60/PI()*0.0082*B231*(D231*SIN('Data 2day'!$E$2)*SIN(C231)+COS('Data 2day'!$E$2)*COS(C231)*SIN(D231))</f>
        <v>3.0674883410666434</v>
      </c>
      <c r="M231" s="8">
        <f>(0.75+2/100000*'Data 2day'!$E$3)*L231</f>
        <v>2.3325181345470756</v>
      </c>
      <c r="N231" s="8">
        <f>(0.25+0.5*(1-'Data 2day'!H231/8))*L231</f>
        <v>2.3006162557999827</v>
      </c>
      <c r="O231" s="8">
        <f t="shared" si="13"/>
        <v>1.7714745169659867</v>
      </c>
      <c r="P231" s="8">
        <f>4.903*(10^(-9))*(0.34-0.14*SQRT(K231))*(1.35*(N231/M231)-0.35)*(('Data 2day'!C231+273.16)^4+('Data 2day'!D231+273.16)^4)/2</f>
        <v>7.9826352199765553</v>
      </c>
      <c r="Q231" s="8">
        <f t="shared" si="15"/>
        <v>-6.2111607030105684</v>
      </c>
    </row>
    <row r="232" spans="1:17" x14ac:dyDescent="0.3">
      <c r="A232" s="37">
        <v>43844</v>
      </c>
      <c r="B232" s="8">
        <f>1+0.033*COS(2*'Data 2day'!A231*PI()/365)</f>
        <v>1.0321771295644875</v>
      </c>
      <c r="C232" s="8">
        <f>0.409*SIN(((2*PI()*'Data 2day'!A231)/365)-1.39)</f>
        <v>-0.37598036938610901</v>
      </c>
      <c r="D232" s="8">
        <f>ACOS(-TAN('Data 2day'!$E$2*PI()/180)*TAN(C232))</f>
        <v>1.4453181212834529</v>
      </c>
      <c r="E232" s="23">
        <f>('Data 2day'!C232+'Data 2day'!D232)/2</f>
        <v>23.5</v>
      </c>
      <c r="F232" s="8">
        <f t="shared" si="12"/>
        <v>0.17445562008621768</v>
      </c>
      <c r="G232" s="8">
        <f>'Data 2day'!E231*4.87/LN(67.8*'Data 2day'!$H$2-5.42)</f>
        <v>1.9448765072891454</v>
      </c>
      <c r="H232" s="8">
        <f>0.6108*EXP(17.27*'Data 2day'!C232/('Data 2day'!C232+237.3))</f>
        <v>4.2430650587590133</v>
      </c>
      <c r="I232" s="8">
        <f>0.6108*EXP(17.27*'Data 2day'!D232/('Data 2day'!D232+237.3))</f>
        <v>1.9377293518704448</v>
      </c>
      <c r="J232" s="8">
        <f t="shared" si="14"/>
        <v>3.0903972053147291</v>
      </c>
      <c r="K232" s="8">
        <f>(I232*'Data 2day'!F232+H232*'Data 2day'!G232)/200</f>
        <v>1.2583711831874849</v>
      </c>
      <c r="L232" s="8">
        <f>24*60/PI()*0.0082*B232*(D232*SIN('Data 2day'!$E$2)*SIN(C232)+COS('Data 2day'!$E$2)*COS(C232)*SIN(D232))</f>
        <v>3.056342155878315</v>
      </c>
      <c r="M232" s="8">
        <f>(0.75+2/100000*'Data 2day'!$E$3)*L232</f>
        <v>2.3240425753298708</v>
      </c>
      <c r="N232" s="8">
        <f>(0.25+0.5*(1-'Data 2day'!H232/8))*L232</f>
        <v>1.910213847423947</v>
      </c>
      <c r="O232" s="8">
        <f t="shared" si="13"/>
        <v>1.4708646625164392</v>
      </c>
      <c r="P232" s="8">
        <f>4.903*(10^(-9))*(0.34-0.14*SQRT(K232))*(1.35*(N232/M232)-0.35)*(('Data 2day'!C232+273.16)^4+('Data 2day'!D232+273.16)^4)/2</f>
        <v>5.2926951112126392</v>
      </c>
      <c r="Q232" s="8">
        <f t="shared" si="15"/>
        <v>-3.8218304486962</v>
      </c>
    </row>
    <row r="233" spans="1:17" x14ac:dyDescent="0.3">
      <c r="A233" s="37">
        <v>43845</v>
      </c>
      <c r="B233" s="8">
        <f>1+0.033*COS(2*'Data 2day'!A232*PI()/365)</f>
        <v>1.0320463017121373</v>
      </c>
      <c r="C233" s="8">
        <f>0.409*SIN(((2*PI()*'Data 2day'!A232)/365)-1.39)</f>
        <v>-0.37315337968622003</v>
      </c>
      <c r="D233" s="8">
        <f>ACOS(-TAN('Data 2day'!$E$2*PI()/180)*TAN(C233))</f>
        <v>1.4463609955504746</v>
      </c>
      <c r="E233" s="23">
        <f>('Data 2day'!C233+'Data 2day'!D233)/2</f>
        <v>24</v>
      </c>
      <c r="F233" s="8">
        <f t="shared" si="12"/>
        <v>0.17909354902640176</v>
      </c>
      <c r="G233" s="8">
        <f>'Data 2day'!E232*4.87/LN(67.8*'Data 2day'!$H$2-5.42)</f>
        <v>2.7783950104130644</v>
      </c>
      <c r="H233" s="8">
        <f>0.6108*EXP(17.27*'Data 2day'!C233/('Data 2day'!C233+237.3))</f>
        <v>4.492592251118583</v>
      </c>
      <c r="I233" s="8">
        <f>0.6108*EXP(17.27*'Data 2day'!D233/('Data 2day'!D233+237.3))</f>
        <v>1.9377293518704448</v>
      </c>
      <c r="J233" s="8">
        <f t="shared" si="14"/>
        <v>3.2151608014945139</v>
      </c>
      <c r="K233" s="8">
        <f>(I233*'Data 2day'!F233+H233*'Data 2day'!G233)/200</f>
        <v>1.4040546559047795</v>
      </c>
      <c r="L233" s="8">
        <f>24*60/PI()*0.0082*B233*(D233*SIN('Data 2day'!$E$2)*SIN(C233)+COS('Data 2day'!$E$2)*COS(C233)*SIN(D233))</f>
        <v>3.0446796379111531</v>
      </c>
      <c r="M233" s="8">
        <f>(0.75+2/100000*'Data 2day'!$E$3)*L233</f>
        <v>2.3151743966676408</v>
      </c>
      <c r="N233" s="8">
        <f>(0.25+0.5*(1-'Data 2day'!H233/8))*L233</f>
        <v>1.7126322963250236</v>
      </c>
      <c r="O233" s="8">
        <f t="shared" si="13"/>
        <v>1.3187268681702682</v>
      </c>
      <c r="P233" s="8">
        <f>4.903*(10^(-9))*(0.34-0.14*SQRT(K233))*(1.35*(N233/M233)-0.35)*(('Data 2day'!C233+273.16)^4+('Data 2day'!D233+273.16)^4)/2</f>
        <v>4.3321413293019795</v>
      </c>
      <c r="Q233" s="8">
        <f t="shared" si="15"/>
        <v>-3.0134144611317115</v>
      </c>
    </row>
    <row r="234" spans="1:17" x14ac:dyDescent="0.3">
      <c r="A234" s="37">
        <v>43846</v>
      </c>
      <c r="B234" s="8">
        <f>1+0.033*COS(2*'Data 2day'!A233*PI()/365)</f>
        <v>1.0319059778489741</v>
      </c>
      <c r="C234" s="8">
        <f>0.409*SIN(((2*PI()*'Data 2day'!A233)/365)-1.39)</f>
        <v>-0.37021581658662056</v>
      </c>
      <c r="D234" s="8">
        <f>ACOS(-TAN('Data 2day'!$E$2*PI()/180)*TAN(C234))</f>
        <v>1.4474420740811986</v>
      </c>
      <c r="E234" s="23">
        <f>('Data 2day'!C234+'Data 2day'!D234)/2</f>
        <v>22.5</v>
      </c>
      <c r="F234" s="8">
        <f t="shared" si="12"/>
        <v>0.16548316037309996</v>
      </c>
      <c r="G234" s="8">
        <f>'Data 2day'!E233*4.87/LN(67.8*'Data 2day'!$H$2-5.42)</f>
        <v>3.8897530145782908</v>
      </c>
      <c r="H234" s="8">
        <f>0.6108*EXP(17.27*'Data 2day'!C234/('Data 2day'!C234+237.3))</f>
        <v>4.2430650587590133</v>
      </c>
      <c r="I234" s="8">
        <f>0.6108*EXP(17.27*'Data 2day'!D234/('Data 2day'!D234+237.3))</f>
        <v>1.7053462321157722</v>
      </c>
      <c r="J234" s="8">
        <f t="shared" si="14"/>
        <v>2.9742056454373929</v>
      </c>
      <c r="K234" s="8">
        <f>(I234*'Data 2day'!F234+H234*'Data 2day'!G234)/200</f>
        <v>1.2462225394028925</v>
      </c>
      <c r="L234" s="8">
        <f>24*60/PI()*0.0082*B234*(D234*SIN('Data 2day'!$E$2)*SIN(C234)+COS('Data 2day'!$E$2)*COS(C234)*SIN(D234))</f>
        <v>3.0324991304818245</v>
      </c>
      <c r="M234" s="8">
        <f>(0.75+2/100000*'Data 2day'!$E$3)*L234</f>
        <v>2.3059123388183793</v>
      </c>
      <c r="N234" s="8">
        <f>(0.25+0.5*(1-'Data 2day'!H234/8))*L234</f>
        <v>2.0848431522062545</v>
      </c>
      <c r="O234" s="8">
        <f t="shared" si="13"/>
        <v>1.605329227198816</v>
      </c>
      <c r="P234" s="8">
        <f>4.903*(10^(-9))*(0.34-0.14*SQRT(K234))*(1.35*(N234/M234)-0.35)*(('Data 2day'!C234+273.16)^4+('Data 2day'!D234+273.16)^4)/2</f>
        <v>6.0151892417199369</v>
      </c>
      <c r="Q234" s="8">
        <f t="shared" si="15"/>
        <v>-4.4098600145211204</v>
      </c>
    </row>
    <row r="235" spans="1:17" x14ac:dyDescent="0.3">
      <c r="A235" s="37">
        <v>43847</v>
      </c>
      <c r="B235" s="8">
        <f>1+0.033*COS(2*'Data 2day'!A234*PI()/365)</f>
        <v>1.031756199555987</v>
      </c>
      <c r="C235" s="8">
        <f>0.409*SIN(((2*PI()*'Data 2day'!A234)/365)-1.39)</f>
        <v>-0.36716855055065478</v>
      </c>
      <c r="D235" s="8">
        <f>ACOS(-TAN('Data 2day'!$E$2*PI()/180)*TAN(C235))</f>
        <v>1.4485607712372046</v>
      </c>
      <c r="E235" s="23">
        <f>('Data 2day'!C235+'Data 2day'!D235)/2</f>
        <v>22</v>
      </c>
      <c r="F235" s="8">
        <f t="shared" si="12"/>
        <v>0.16114508692644333</v>
      </c>
      <c r="G235" s="8">
        <f>'Data 2day'!E234*4.87/LN(67.8*'Data 2day'!$H$2-5.42)</f>
        <v>5.0011110187435168</v>
      </c>
      <c r="H235" s="8">
        <f>0.6108*EXP(17.27*'Data 2day'!C235/('Data 2day'!C235+237.3))</f>
        <v>4.0056776000859209</v>
      </c>
      <c r="I235" s="8">
        <f>0.6108*EXP(17.27*'Data 2day'!D235/('Data 2day'!D235+237.3))</f>
        <v>1.7053462321157722</v>
      </c>
      <c r="J235" s="8">
        <f t="shared" si="14"/>
        <v>2.8555119161008466</v>
      </c>
      <c r="K235" s="8">
        <f>(I235*'Data 2day'!F235+H235*'Data 2day'!G235)/200</f>
        <v>1.3145201776994773</v>
      </c>
      <c r="L235" s="8">
        <f>24*60/PI()*0.0082*B235*(D235*SIN('Data 2day'!$E$2)*SIN(C235)+COS('Data 2day'!$E$2)*COS(C235)*SIN(D235))</f>
        <v>3.0197990209915448</v>
      </c>
      <c r="M235" s="8">
        <f>(0.75+2/100000*'Data 2day'!$E$3)*L235</f>
        <v>2.2962551755619707</v>
      </c>
      <c r="N235" s="8">
        <f>(0.25+0.5*(1-'Data 2day'!H235/8))*L235</f>
        <v>1.698636949307744</v>
      </c>
      <c r="O235" s="8">
        <f t="shared" si="13"/>
        <v>1.3079504509669628</v>
      </c>
      <c r="P235" s="8">
        <f>4.903*(10^(-9))*(0.34-0.14*SQRT(K235))*(1.35*(N235/M235)-0.35)*(('Data 2day'!C235+273.16)^4+('Data 2day'!D235+273.16)^4)/2</f>
        <v>4.3470902007310164</v>
      </c>
      <c r="Q235" s="8">
        <f t="shared" si="15"/>
        <v>-3.0391397497640535</v>
      </c>
    </row>
    <row r="236" spans="1:17" x14ac:dyDescent="0.3">
      <c r="A236" s="37">
        <v>43848</v>
      </c>
      <c r="B236" s="8">
        <f>1+0.033*COS(2*'Data 2day'!A235*PI()/365)</f>
        <v>1.0315970112157162</v>
      </c>
      <c r="C236" s="8">
        <f>0.409*SIN(((2*PI()*'Data 2day'!A235)/365)-1.39)</f>
        <v>-0.36401248454901453</v>
      </c>
      <c r="D236" s="8">
        <f>ACOS(-TAN('Data 2day'!$E$2*PI()/180)*TAN(C236))</f>
        <v>1.4497164882952589</v>
      </c>
      <c r="E236" s="23">
        <f>('Data 2day'!C236+'Data 2day'!D236)/2</f>
        <v>23</v>
      </c>
      <c r="F236" s="8">
        <f t="shared" si="12"/>
        <v>0.16991941796793741</v>
      </c>
      <c r="G236" s="8">
        <f>'Data 2day'!E235*4.87/LN(67.8*'Data 2day'!$H$2-5.42)</f>
        <v>4.445432016660904</v>
      </c>
      <c r="H236" s="8">
        <f>0.6108*EXP(17.27*'Data 2day'!C236/('Data 2day'!C236+237.3))</f>
        <v>4.2430650587590133</v>
      </c>
      <c r="I236" s="8">
        <f>0.6108*EXP(17.27*'Data 2day'!D236/('Data 2day'!D236+237.3))</f>
        <v>1.8182866804855506</v>
      </c>
      <c r="J236" s="8">
        <f t="shared" si="14"/>
        <v>3.0306758696222822</v>
      </c>
      <c r="K236" s="8">
        <f>(I236*'Data 2day'!F236+H236*'Data 2day'!G236)/200</f>
        <v>1.4971253576843311</v>
      </c>
      <c r="L236" s="8">
        <f>24*60/PI()*0.0082*B236*(D236*SIN('Data 2day'!$E$2)*SIN(C236)+COS('Data 2day'!$E$2)*COS(C236)*SIN(D236))</f>
        <v>3.0065777518548642</v>
      </c>
      <c r="M236" s="8">
        <f>(0.75+2/100000*'Data 2day'!$E$3)*L236</f>
        <v>2.2862017225104387</v>
      </c>
      <c r="N236" s="8">
        <f>(0.25+0.5*(1-'Data 2day'!H236/8))*L236</f>
        <v>2.254933313891148</v>
      </c>
      <c r="O236" s="8">
        <f t="shared" si="13"/>
        <v>1.736298651696184</v>
      </c>
      <c r="P236" s="8">
        <f>4.903*(10^(-9))*(0.34-0.14*SQRT(K236))*(1.35*(N236/M236)-0.35)*(('Data 2day'!C236+273.16)^4+('Data 2day'!D236+273.16)^4)/2</f>
        <v>6.2667518989578301</v>
      </c>
      <c r="Q236" s="8">
        <f t="shared" si="15"/>
        <v>-4.5304532472616463</v>
      </c>
    </row>
    <row r="237" spans="1:17" x14ac:dyDescent="0.3">
      <c r="A237" s="37">
        <v>43849</v>
      </c>
      <c r="B237" s="8">
        <f>1+0.033*COS(2*'Data 2day'!A236*PI()/365)</f>
        <v>1.031428459999103</v>
      </c>
      <c r="C237" s="8">
        <f>0.409*SIN(((2*PI()*'Data 2day'!A236)/365)-1.39)</f>
        <v>-0.36074855379216958</v>
      </c>
      <c r="D237" s="8">
        <f>ACOS(-TAN('Data 2day'!$E$2*PI()/180)*TAN(C237))</f>
        <v>1.4509086144255436</v>
      </c>
      <c r="E237" s="23">
        <f>('Data 2day'!C237+'Data 2day'!D237)/2</f>
        <v>23.5</v>
      </c>
      <c r="F237" s="8">
        <f t="shared" si="12"/>
        <v>0.17445562008621768</v>
      </c>
      <c r="G237" s="8">
        <f>'Data 2day'!E236*4.87/LN(67.8*'Data 2day'!$H$2-5.42)</f>
        <v>3.8897530145782908</v>
      </c>
      <c r="H237" s="8">
        <f>0.6108*EXP(17.27*'Data 2day'!C237/('Data 2day'!C237+237.3))</f>
        <v>4.2430650587590133</v>
      </c>
      <c r="I237" s="8">
        <f>0.6108*EXP(17.27*'Data 2day'!D237/('Data 2day'!D237+237.3))</f>
        <v>1.9377293518704448</v>
      </c>
      <c r="J237" s="8">
        <f t="shared" si="14"/>
        <v>3.0903972053147291</v>
      </c>
      <c r="K237" s="8">
        <f>(I237*'Data 2day'!F237+H237*'Data 2day'!G237)/200</f>
        <v>1.685512696606275</v>
      </c>
      <c r="L237" s="8">
        <f>24*60/PI()*0.0082*B237*(D237*SIN('Data 2day'!$E$2)*SIN(C237)+COS('Data 2day'!$E$2)*COS(C237)*SIN(D237))</f>
        <v>2.9928338315490142</v>
      </c>
      <c r="M237" s="8">
        <f>(0.75+2/100000*'Data 2day'!$E$3)*L237</f>
        <v>2.2757508455098701</v>
      </c>
      <c r="N237" s="8">
        <f>(0.25+0.5*(1-'Data 2day'!H237/8))*L237</f>
        <v>1.8705211447181338</v>
      </c>
      <c r="O237" s="8">
        <f t="shared" si="13"/>
        <v>1.440301281432963</v>
      </c>
      <c r="P237" s="8">
        <f>4.903*(10^(-9))*(0.34-0.14*SQRT(K237))*(1.35*(N237/M237)-0.35)*(('Data 2day'!C237+273.16)^4+('Data 2day'!D237+273.16)^4)/2</f>
        <v>4.5778430016367997</v>
      </c>
      <c r="Q237" s="8">
        <f t="shared" si="15"/>
        <v>-3.1375417202038367</v>
      </c>
    </row>
    <row r="238" spans="1:17" x14ac:dyDescent="0.3">
      <c r="A238" s="37">
        <v>43850</v>
      </c>
      <c r="B238" s="8">
        <f>1+0.033*COS(2*'Data 2day'!A237*PI()/365)</f>
        <v>1.0312505958515106</v>
      </c>
      <c r="C238" s="8">
        <f>0.409*SIN(((2*PI()*'Data 2day'!A237)/365)-1.39)</f>
        <v>-0.35737772545324453</v>
      </c>
      <c r="D238" s="8">
        <f>ACOS(-TAN('Data 2day'!$E$2*PI()/180)*TAN(C238))</f>
        <v>1.452136527668169</v>
      </c>
      <c r="E238" s="23">
        <f>('Data 2day'!C238+'Data 2day'!D238)/2</f>
        <v>23</v>
      </c>
      <c r="F238" s="8">
        <f t="shared" si="12"/>
        <v>0.16991941796793741</v>
      </c>
      <c r="G238" s="8">
        <f>'Data 2day'!E237*4.87/LN(67.8*'Data 2day'!$H$2-5.42)</f>
        <v>3.8897530145782908</v>
      </c>
      <c r="H238" s="8">
        <f>0.6108*EXP(17.27*'Data 2day'!C238/('Data 2day'!C238+237.3))</f>
        <v>4.0056776000859209</v>
      </c>
      <c r="I238" s="8">
        <f>0.6108*EXP(17.27*'Data 2day'!D238/('Data 2day'!D238+237.3))</f>
        <v>1.9377293518704448</v>
      </c>
      <c r="J238" s="8">
        <f t="shared" si="14"/>
        <v>2.9717034759781829</v>
      </c>
      <c r="K238" s="8">
        <f>(I238*'Data 2day'!F238+H238*'Data 2day'!G238)/200</f>
        <v>1.6356613302849257</v>
      </c>
      <c r="L238" s="8">
        <f>24*60/PI()*0.0082*B238*(D238*SIN('Data 2day'!$E$2)*SIN(C238)+COS('Data 2day'!$E$2)*COS(C238)*SIN(D238))</f>
        <v>2.978565845754138</v>
      </c>
      <c r="M238" s="8">
        <f>(0.75+2/100000*'Data 2day'!$E$3)*L238</f>
        <v>2.2649014691114462</v>
      </c>
      <c r="N238" s="8">
        <f>(0.25+0.5*(1-'Data 2day'!H238/8))*L238</f>
        <v>1.8616036535963363</v>
      </c>
      <c r="O238" s="8">
        <f t="shared" si="13"/>
        <v>1.433434813269179</v>
      </c>
      <c r="P238" s="8">
        <f>4.903*(10^(-9))*(0.34-0.14*SQRT(K238))*(1.35*(N238/M238)-0.35)*(('Data 2day'!C238+273.16)^4+('Data 2day'!D238+273.16)^4)/2</f>
        <v>4.6229467980161703</v>
      </c>
      <c r="Q238" s="8">
        <f t="shared" si="15"/>
        <v>-3.189511984746991</v>
      </c>
    </row>
    <row r="239" spans="1:17" x14ac:dyDescent="0.3">
      <c r="A239" s="37">
        <v>43851</v>
      </c>
      <c r="B239" s="8">
        <f>1+0.033*COS(2*'Data 2day'!A238*PI()/365)</f>
        <v>1.0310634714779239</v>
      </c>
      <c r="C239" s="8">
        <f>0.409*SIN(((2*PI()*'Data 2day'!A238)/365)-1.39)</f>
        <v>-0.35390099838142475</v>
      </c>
      <c r="D239" s="8">
        <f>ACOS(-TAN('Data 2day'!$E$2*PI()/180)*TAN(C239))</f>
        <v>1.4533995959049926</v>
      </c>
      <c r="E239" s="23">
        <f>('Data 2day'!C239+'Data 2day'!D239)/2</f>
        <v>24</v>
      </c>
      <c r="F239" s="8">
        <f t="shared" si="12"/>
        <v>0.17909354902640176</v>
      </c>
      <c r="G239" s="8">
        <f>'Data 2day'!E238*4.87/LN(67.8*'Data 2day'!$H$2-5.42)</f>
        <v>2.222716008330452</v>
      </c>
      <c r="H239" s="8">
        <f>0.6108*EXP(17.27*'Data 2day'!C239/('Data 2day'!C239+237.3))</f>
        <v>4.2430650587590133</v>
      </c>
      <c r="I239" s="8">
        <f>0.6108*EXP(17.27*'Data 2day'!D239/('Data 2day'!D239+237.3))</f>
        <v>2.0639892026604851</v>
      </c>
      <c r="J239" s="8">
        <f t="shared" si="14"/>
        <v>3.1535271307097492</v>
      </c>
      <c r="K239" s="8">
        <f>(I239*'Data 2day'!F239+H239*'Data 2day'!G239)/200</f>
        <v>1.6008182041884993</v>
      </c>
      <c r="L239" s="8">
        <f>24*60/PI()*0.0082*B239*(D239*SIN('Data 2day'!$E$2)*SIN(C239)+COS('Data 2day'!$E$2)*COS(C239)*SIN(D239))</f>
        <v>2.9637724685547462</v>
      </c>
      <c r="M239" s="8">
        <f>(0.75+2/100000*'Data 2day'!$E$3)*L239</f>
        <v>2.253652585089029</v>
      </c>
      <c r="N239" s="8">
        <f>(0.25+0.5*(1-'Data 2day'!H239/8))*L239</f>
        <v>2.0375935721313878</v>
      </c>
      <c r="O239" s="8">
        <f t="shared" si="13"/>
        <v>1.5689470505411687</v>
      </c>
      <c r="P239" s="8">
        <f>4.903*(10^(-9))*(0.34-0.14*SQRT(K239))*(1.35*(N239/M239)-0.35)*(('Data 2day'!C239+273.16)^4+('Data 2day'!D239+273.16)^4)/2</f>
        <v>5.4340546584013891</v>
      </c>
      <c r="Q239" s="8">
        <f t="shared" si="15"/>
        <v>-3.8651076078602205</v>
      </c>
    </row>
    <row r="240" spans="1:17" x14ac:dyDescent="0.3">
      <c r="A240" s="37">
        <v>43852</v>
      </c>
      <c r="B240" s="8">
        <f>1+0.033*COS(2*'Data 2day'!A239*PI()/365)</f>
        <v>1.0308671423273339</v>
      </c>
      <c r="C240" s="8">
        <f>0.409*SIN(((2*PI()*'Data 2day'!A239)/365)-1.39)</f>
        <v>-0.35031940280597534</v>
      </c>
      <c r="D240" s="8">
        <f>ACOS(-TAN('Data 2day'!$E$2*PI()/180)*TAN(C240))</f>
        <v>1.4546971778238824</v>
      </c>
      <c r="E240" s="23">
        <f>('Data 2day'!C240+'Data 2day'!D240)/2</f>
        <v>24</v>
      </c>
      <c r="F240" s="8">
        <f t="shared" si="12"/>
        <v>0.17909354902640176</v>
      </c>
      <c r="G240" s="8">
        <f>'Data 2day'!E239*4.87/LN(67.8*'Data 2day'!$H$2-5.42)</f>
        <v>3.6119135135369844</v>
      </c>
      <c r="H240" s="8">
        <f>0.6108*EXP(17.27*'Data 2day'!C240/('Data 2day'!C240+237.3))</f>
        <v>4.492592251118583</v>
      </c>
      <c r="I240" s="8">
        <f>0.6108*EXP(17.27*'Data 2day'!D240/('Data 2day'!D240+237.3))</f>
        <v>1.9377293518704448</v>
      </c>
      <c r="J240" s="8">
        <f t="shared" si="14"/>
        <v>3.2151608014945139</v>
      </c>
      <c r="K240" s="8">
        <f>(I240*'Data 2day'!F240+H240*'Data 2day'!G240)/200</f>
        <v>1.5577780734083546</v>
      </c>
      <c r="L240" s="8">
        <f>24*60/PI()*0.0082*B240*(D240*SIN('Data 2day'!$E$2)*SIN(C240)+COS('Data 2day'!$E$2)*COS(C240)*SIN(D240))</f>
        <v>2.9484524736728925</v>
      </c>
      <c r="M240" s="8">
        <f>(0.75+2/100000*'Data 2day'!$E$3)*L240</f>
        <v>2.2420032609808676</v>
      </c>
      <c r="N240" s="8">
        <f>(0.25+0.5*(1-'Data 2day'!H240/8))*L240</f>
        <v>2.2113393552546694</v>
      </c>
      <c r="O240" s="8">
        <f t="shared" si="13"/>
        <v>1.7027313035460956</v>
      </c>
      <c r="P240" s="8">
        <f>4.903*(10^(-9))*(0.34-0.14*SQRT(K240))*(1.35*(N240/M240)-0.35)*(('Data 2day'!C240+273.16)^4+('Data 2day'!D240+273.16)^4)/2</f>
        <v>6.2223312002013706</v>
      </c>
      <c r="Q240" s="8">
        <f t="shared" si="15"/>
        <v>-4.5195998966552748</v>
      </c>
    </row>
    <row r="241" spans="1:17" x14ac:dyDescent="0.3">
      <c r="A241" s="37">
        <v>43853</v>
      </c>
      <c r="B241" s="8">
        <f>1+0.033*COS(2*'Data 2day'!A240*PI()/365)</f>
        <v>1.0306616665763046</v>
      </c>
      <c r="C241" s="8">
        <f>0.409*SIN(((2*PI()*'Data 2day'!A240)/365)-1.39)</f>
        <v>-0.34663400003096273</v>
      </c>
      <c r="D241" s="8">
        <f>ACOS(-TAN('Data 2day'!$E$2*PI()/180)*TAN(C241))</f>
        <v>1.4560286238726663</v>
      </c>
      <c r="E241" s="23">
        <f>('Data 2day'!C241+'Data 2day'!D241)/2</f>
        <v>24.5</v>
      </c>
      <c r="F241" s="8">
        <f t="shared" si="12"/>
        <v>0.18383500912050899</v>
      </c>
      <c r="G241" s="8">
        <f>'Data 2day'!E240*4.87/LN(67.8*'Data 2day'!$H$2-5.42)</f>
        <v>4.445432016660904</v>
      </c>
      <c r="H241" s="8">
        <f>0.6108*EXP(17.27*'Data 2day'!C241/('Data 2day'!C241+237.3))</f>
        <v>4.492592251118583</v>
      </c>
      <c r="I241" s="8">
        <f>0.6108*EXP(17.27*'Data 2day'!D241/('Data 2day'!D241+237.3))</f>
        <v>2.0639892026604851</v>
      </c>
      <c r="J241" s="8">
        <f t="shared" si="14"/>
        <v>3.278290726889534</v>
      </c>
      <c r="K241" s="8">
        <f>(I241*'Data 2day'!F241+H241*'Data 2day'!G241)/200</f>
        <v>1.4272448966388647</v>
      </c>
      <c r="L241" s="8">
        <f>24*60/PI()*0.0082*B241*(D241*SIN('Data 2day'!$E$2)*SIN(C241)+COS('Data 2day'!$E$2)*COS(C241)*SIN(D241))</f>
        <v>2.932604745703741</v>
      </c>
      <c r="M241" s="8">
        <f>(0.75+2/100000*'Data 2day'!$E$3)*L241</f>
        <v>2.2299526486331245</v>
      </c>
      <c r="N241" s="8">
        <f>(0.25+0.5*(1-'Data 2day'!H241/8))*L241</f>
        <v>2.1994535592778055</v>
      </c>
      <c r="O241" s="8">
        <f t="shared" si="13"/>
        <v>1.6935792406439103</v>
      </c>
      <c r="P241" s="8">
        <f>4.903*(10^(-9))*(0.34-0.14*SQRT(K241))*(1.35*(N241/M241)-0.35)*(('Data 2day'!C241+273.16)^4+('Data 2day'!D241+273.16)^4)/2</f>
        <v>6.5448274138033034</v>
      </c>
      <c r="Q241" s="8">
        <f t="shared" si="15"/>
        <v>-4.8512481731593926</v>
      </c>
    </row>
    <row r="242" spans="1:17" x14ac:dyDescent="0.3">
      <c r="A242" s="37">
        <v>43854</v>
      </c>
      <c r="B242" s="8">
        <f>1+0.033*COS(2*'Data 2day'!A241*PI()/365)</f>
        <v>1.0304471051117361</v>
      </c>
      <c r="C242" s="8">
        <f>0.409*SIN(((2*PI()*'Data 2day'!A241)/365)-1.39)</f>
        <v>-0.3428458821207665</v>
      </c>
      <c r="D242" s="8">
        <f>ACOS(-TAN('Data 2day'!$E$2*PI()/180)*TAN(C242))</f>
        <v>1.4573932772001359</v>
      </c>
      <c r="E242" s="23">
        <f>('Data 2day'!C242+'Data 2day'!D242)/2</f>
        <v>24</v>
      </c>
      <c r="F242" s="8">
        <f t="shared" si="12"/>
        <v>0.17909354902640176</v>
      </c>
      <c r="G242" s="8">
        <f>'Data 2day'!E241*4.87/LN(67.8*'Data 2day'!$H$2-5.42)</f>
        <v>4.1675925156195976</v>
      </c>
      <c r="H242" s="8">
        <f>0.6108*EXP(17.27*'Data 2day'!C242/('Data 2day'!C242+237.3))</f>
        <v>4.2430650587590133</v>
      </c>
      <c r="I242" s="8">
        <f>0.6108*EXP(17.27*'Data 2day'!D242/('Data 2day'!D242+237.3))</f>
        <v>2.0639892026604851</v>
      </c>
      <c r="J242" s="8">
        <f t="shared" si="14"/>
        <v>3.1535271307097492</v>
      </c>
      <c r="K242" s="8">
        <f>(I242*'Data 2day'!F242+H242*'Data 2day'!G242)/200</f>
        <v>1.0985555963437001</v>
      </c>
      <c r="L242" s="8">
        <f>24*60/PI()*0.0082*B242*(D242*SIN('Data 2day'!$E$2)*SIN(C242)+COS('Data 2day'!$E$2)*COS(C242)*SIN(D242))</f>
        <v>2.9162282913245203</v>
      </c>
      <c r="M242" s="8">
        <f>(0.75+2/100000*'Data 2day'!$E$3)*L242</f>
        <v>2.2174999927231651</v>
      </c>
      <c r="N242" s="8">
        <f>(0.25+0.5*(1-'Data 2day'!H242/8))*L242</f>
        <v>2.0049069502856076</v>
      </c>
      <c r="O242" s="8">
        <f t="shared" si="13"/>
        <v>1.543778351719918</v>
      </c>
      <c r="P242" s="8">
        <f>4.903*(10^(-9))*(0.34-0.14*SQRT(K242))*(1.35*(N242/M242)-0.35)*(('Data 2day'!C242+273.16)^4+('Data 2day'!D242+273.16)^4)/2</f>
        <v>6.4482161833436242</v>
      </c>
      <c r="Q242" s="8">
        <f t="shared" si="15"/>
        <v>-4.9044378316237065</v>
      </c>
    </row>
    <row r="243" spans="1:17" x14ac:dyDescent="0.3">
      <c r="A243" s="37">
        <v>43855</v>
      </c>
      <c r="B243" s="8">
        <f>1+0.033*COS(2*'Data 2day'!A242*PI()/365)</f>
        <v>1.0302235215128204</v>
      </c>
      <c r="C243" s="8">
        <f>0.409*SIN(((2*PI()*'Data 2day'!A242)/365)-1.39)</f>
        <v>-0.33895617157647767</v>
      </c>
      <c r="D243" s="8">
        <f>ACOS(-TAN('Data 2day'!$E$2*PI()/180)*TAN(C243))</f>
        <v>1.4587904745816016</v>
      </c>
      <c r="E243" s="23">
        <f>('Data 2day'!C243+'Data 2day'!D243)/2</f>
        <v>24.5</v>
      </c>
      <c r="F243" s="8">
        <f t="shared" si="12"/>
        <v>0.18383500912050899</v>
      </c>
      <c r="G243" s="8">
        <f>'Data 2day'!E242*4.87/LN(67.8*'Data 2day'!$H$2-5.42)</f>
        <v>2.5005555093717584</v>
      </c>
      <c r="H243" s="8">
        <f>0.6108*EXP(17.27*'Data 2day'!C243/('Data 2day'!C243+237.3))</f>
        <v>4.492592251118583</v>
      </c>
      <c r="I243" s="8">
        <f>0.6108*EXP(17.27*'Data 2day'!D243/('Data 2day'!D243+237.3))</f>
        <v>2.0639892026604851</v>
      </c>
      <c r="J243" s="8">
        <f t="shared" si="14"/>
        <v>3.278290726889534</v>
      </c>
      <c r="K243" s="8">
        <f>(I243*'Data 2day'!F243+H243*'Data 2day'!G243)/200</f>
        <v>1.1431371465927349</v>
      </c>
      <c r="L243" s="8">
        <f>24*60/PI()*0.0082*B243*(D243*SIN('Data 2day'!$E$2)*SIN(C243)+COS('Data 2day'!$E$2)*COS(C243)*SIN(D243))</f>
        <v>2.8993222504481864</v>
      </c>
      <c r="M243" s="8">
        <f>(0.75+2/100000*'Data 2day'!$E$3)*L243</f>
        <v>2.2046446392408008</v>
      </c>
      <c r="N243" s="8">
        <f>(0.25+0.5*(1-'Data 2day'!H243/8))*L243</f>
        <v>2.1744916878361398</v>
      </c>
      <c r="O243" s="8">
        <f t="shared" si="13"/>
        <v>1.6743585996338277</v>
      </c>
      <c r="P243" s="8">
        <f>4.903*(10^(-9))*(0.34-0.14*SQRT(K243))*(1.35*(N243/M243)-0.35)*(('Data 2day'!C243+273.16)^4+('Data 2day'!D243+273.16)^4)/2</f>
        <v>7.2104905649339051</v>
      </c>
      <c r="Q243" s="8">
        <f t="shared" si="15"/>
        <v>-5.5361319653000773</v>
      </c>
    </row>
    <row r="244" spans="1:17" x14ac:dyDescent="0.3">
      <c r="A244" s="37">
        <v>43856</v>
      </c>
      <c r="B244" s="8">
        <f>1+0.033*COS(2*'Data 2day'!A243*PI()/365)</f>
        <v>1.0299909820322035</v>
      </c>
      <c r="C244" s="8">
        <f>0.409*SIN(((2*PI()*'Data 2day'!A243)/365)-1.39)</f>
        <v>-0.33496602100327749</v>
      </c>
      <c r="D244" s="8">
        <f>ACOS(-TAN('Data 2day'!$E$2*PI()/180)*TAN(C244))</f>
        <v>1.4602195473266388</v>
      </c>
      <c r="E244" s="23">
        <f>('Data 2day'!C244+'Data 2day'!D244)/2</f>
        <v>24.5</v>
      </c>
      <c r="F244" s="8">
        <f t="shared" si="12"/>
        <v>0.18383500912050899</v>
      </c>
      <c r="G244" s="8">
        <f>'Data 2day'!E243*4.87/LN(67.8*'Data 2day'!$H$2-5.42)</f>
        <v>2.7783950104130644</v>
      </c>
      <c r="H244" s="8">
        <f>0.6108*EXP(17.27*'Data 2day'!C244/('Data 2day'!C244+237.3))</f>
        <v>4.492592251118583</v>
      </c>
      <c r="I244" s="8">
        <f>0.6108*EXP(17.27*'Data 2day'!D244/('Data 2day'!D244+237.3))</f>
        <v>2.0639892026604851</v>
      </c>
      <c r="J244" s="8">
        <f t="shared" si="14"/>
        <v>3.278290726889534</v>
      </c>
      <c r="K244" s="8">
        <f>(I244*'Data 2day'!F244+H244*'Data 2day'!G244)/200</f>
        <v>1.1844169306459447</v>
      </c>
      <c r="L244" s="8">
        <f>24*60/PI()*0.0082*B244*(D244*SIN('Data 2day'!$E$2)*SIN(C244)+COS('Data 2day'!$E$2)*COS(C244)*SIN(D244))</f>
        <v>2.8818859072936065</v>
      </c>
      <c r="M244" s="8">
        <f>(0.75+2/100000*'Data 2day'!$E$3)*L244</f>
        <v>2.1913860439060584</v>
      </c>
      <c r="N244" s="8">
        <f>(0.25+0.5*(1-'Data 2day'!H244/8))*L244</f>
        <v>1.9812965612643545</v>
      </c>
      <c r="O244" s="8">
        <f t="shared" si="13"/>
        <v>1.525598352173553</v>
      </c>
      <c r="P244" s="8">
        <f>4.903*(10^(-9))*(0.34-0.14*SQRT(K244))*(1.35*(N244/M244)-0.35)*(('Data 2day'!C244+273.16)^4+('Data 2day'!D244+273.16)^4)/2</f>
        <v>6.3053405963327611</v>
      </c>
      <c r="Q244" s="8">
        <f t="shared" si="15"/>
        <v>-4.7797422441592081</v>
      </c>
    </row>
    <row r="245" spans="1:17" x14ac:dyDescent="0.3">
      <c r="A245" s="37">
        <v>43857</v>
      </c>
      <c r="B245" s="8">
        <f>1+0.033*COS(2*'Data 2day'!A244*PI()/365)</f>
        <v>1.0297495555763523</v>
      </c>
      <c r="C245" s="8">
        <f>0.409*SIN(((2*PI()*'Data 2day'!A244)/365)-1.39)</f>
        <v>-0.33087661276889524</v>
      </c>
      <c r="D245" s="8">
        <f>ACOS(-TAN('Data 2day'!$E$2*PI()/180)*TAN(C245))</f>
        <v>1.4616798221667979</v>
      </c>
      <c r="E245" s="23">
        <f>('Data 2day'!C245+'Data 2day'!D245)/2</f>
        <v>25.5</v>
      </c>
      <c r="F245" s="8">
        <f t="shared" si="12"/>
        <v>0.19363585091694488</v>
      </c>
      <c r="G245" s="8">
        <f>'Data 2day'!E244*4.87/LN(67.8*'Data 2day'!$H$2-5.42)</f>
        <v>2.5005555093717584</v>
      </c>
      <c r="H245" s="8">
        <f>0.6108*EXP(17.27*'Data 2day'!C245/('Data 2day'!C245+237.3))</f>
        <v>4.7547753962618131</v>
      </c>
      <c r="I245" s="8">
        <f>0.6108*EXP(17.27*'Data 2day'!D245/('Data 2day'!D245+237.3))</f>
        <v>2.1973933238855259</v>
      </c>
      <c r="J245" s="8">
        <f t="shared" si="14"/>
        <v>3.4760843600736697</v>
      </c>
      <c r="K245" s="8">
        <f>(I245*'Data 2day'!F245+H245*'Data 2day'!G245)/200</f>
        <v>1.224203909325009</v>
      </c>
      <c r="L245" s="8">
        <f>24*60/PI()*0.0082*B245*(D245*SIN('Data 2day'!$E$2)*SIN(C245)+COS('Data 2day'!$E$2)*COS(C245)*SIN(D245))</f>
        <v>2.863918701344506</v>
      </c>
      <c r="M245" s="8">
        <f>(0.75+2/100000*'Data 2day'!$E$3)*L245</f>
        <v>2.1777237805023621</v>
      </c>
      <c r="N245" s="8">
        <f>(0.25+0.5*(1-'Data 2day'!H245/8))*L245</f>
        <v>2.1479390260083795</v>
      </c>
      <c r="O245" s="8">
        <f t="shared" si="13"/>
        <v>1.6539130500264523</v>
      </c>
      <c r="P245" s="8">
        <f>4.903*(10^(-9))*(0.34-0.14*SQRT(K245))*(1.35*(N245/M245)-0.35)*(('Data 2day'!C245+273.16)^4+('Data 2day'!D245+273.16)^4)/2</f>
        <v>7.107428274395482</v>
      </c>
      <c r="Q245" s="8">
        <f t="shared" si="15"/>
        <v>-5.4535152243690295</v>
      </c>
    </row>
    <row r="246" spans="1:17" x14ac:dyDescent="0.3">
      <c r="A246" s="37">
        <v>43858</v>
      </c>
      <c r="B246" s="8">
        <f>1+0.033*COS(2*'Data 2day'!A245*PI()/365)</f>
        <v>1.0294993136851356</v>
      </c>
      <c r="C246" s="8">
        <f>0.409*SIN(((2*PI()*'Data 2day'!A245)/365)-1.39)</f>
        <v>-0.32668915865324738</v>
      </c>
      <c r="D246" s="8">
        <f>ACOS(-TAN('Data 2day'!$E$2*PI()/180)*TAN(C246))</f>
        <v>1.4631706221212104</v>
      </c>
      <c r="E246" s="23">
        <f>('Data 2day'!C246+'Data 2day'!D246)/2</f>
        <v>26</v>
      </c>
      <c r="F246" s="8">
        <f t="shared" si="12"/>
        <v>0.19869895242110683</v>
      </c>
      <c r="G246" s="8">
        <f>'Data 2day'!E245*4.87/LN(67.8*'Data 2day'!$H$2-5.42)</f>
        <v>2.7783950104130644</v>
      </c>
      <c r="H246" s="8">
        <f>0.6108*EXP(17.27*'Data 2day'!C246/('Data 2day'!C246+237.3))</f>
        <v>5.030147795606851</v>
      </c>
      <c r="I246" s="8">
        <f>0.6108*EXP(17.27*'Data 2day'!D246/('Data 2day'!D246+237.3))</f>
        <v>2.1973933238855259</v>
      </c>
      <c r="J246" s="8">
        <f t="shared" si="14"/>
        <v>3.6137705597461887</v>
      </c>
      <c r="K246" s="8">
        <f>(I246*'Data 2day'!F246+H246*'Data 2day'!G246)/200</f>
        <v>1.2801763107362654</v>
      </c>
      <c r="L246" s="8">
        <f>24*60/PI()*0.0082*B246*(D246*SIN('Data 2day'!$E$2)*SIN(C246)+COS('Data 2day'!$E$2)*COS(C246)*SIN(D246))</f>
        <v>2.8454202381700653</v>
      </c>
      <c r="M246" s="8">
        <f>(0.75+2/100000*'Data 2day'!$E$3)*L246</f>
        <v>2.1636575491045176</v>
      </c>
      <c r="N246" s="8">
        <f>(0.25+0.5*(1-'Data 2day'!H246/8))*L246</f>
        <v>1.9562264137419199</v>
      </c>
      <c r="O246" s="8">
        <f t="shared" si="13"/>
        <v>1.5062943385812784</v>
      </c>
      <c r="P246" s="8">
        <f>4.903*(10^(-9))*(0.34-0.14*SQRT(K246))*(1.35*(N246/M246)-0.35)*(('Data 2day'!C246+273.16)^4+('Data 2day'!D246+273.16)^4)/2</f>
        <v>6.2289605424871466</v>
      </c>
      <c r="Q246" s="8">
        <f t="shared" si="15"/>
        <v>-4.7226662039058684</v>
      </c>
    </row>
    <row r="247" spans="1:17" x14ac:dyDescent="0.3">
      <c r="A247" s="37">
        <v>43859</v>
      </c>
      <c r="B247" s="8">
        <f>1+0.033*COS(2*'Data 2day'!A246*PI()/365)</f>
        <v>1.0292403305106266</v>
      </c>
      <c r="C247" s="8">
        <f>0.409*SIN(((2*PI()*'Data 2day'!A246)/365)-1.39)</f>
        <v>-0.32240489948936107</v>
      </c>
      <c r="D247" s="8">
        <f>ACOS(-TAN('Data 2day'!$E$2*PI()/180)*TAN(C247))</f>
        <v>1.4646912673381665</v>
      </c>
      <c r="E247" s="23">
        <f>('Data 2day'!C247+'Data 2day'!D247)/2</f>
        <v>25.5</v>
      </c>
      <c r="F247" s="8">
        <f t="shared" si="12"/>
        <v>0.19363585091694488</v>
      </c>
      <c r="G247" s="8">
        <f>'Data 2day'!E246*4.87/LN(67.8*'Data 2day'!$H$2-5.42)</f>
        <v>4.1675925156195976</v>
      </c>
      <c r="H247" s="8">
        <f>0.6108*EXP(17.27*'Data 2day'!C247/('Data 2day'!C247+237.3))</f>
        <v>5.030147795606851</v>
      </c>
      <c r="I247" s="8">
        <f>0.6108*EXP(17.27*'Data 2day'!D247/('Data 2day'!D247+237.3))</f>
        <v>2.0639892026604851</v>
      </c>
      <c r="J247" s="8">
        <f t="shared" si="14"/>
        <v>3.5470684991336681</v>
      </c>
      <c r="K247" s="8">
        <f>(I247*'Data 2day'!F247+H247*'Data 2day'!G247)/200</f>
        <v>1.1686182619835683</v>
      </c>
      <c r="L247" s="8">
        <f>24*60/PI()*0.0082*B247*(D247*SIN('Data 2day'!$E$2)*SIN(C247)+COS('Data 2day'!$E$2)*COS(C247)*SIN(D247))</f>
        <v>2.8263903000806283</v>
      </c>
      <c r="M247" s="8">
        <f>(0.75+2/100000*'Data 2day'!$E$3)*L247</f>
        <v>2.1491871841813097</v>
      </c>
      <c r="N247" s="8">
        <f>(0.25+0.5*(1-'Data 2day'!H247/8))*L247</f>
        <v>1.5898445437953534</v>
      </c>
      <c r="O247" s="8">
        <f t="shared" si="13"/>
        <v>1.2241802987224222</v>
      </c>
      <c r="P247" s="8">
        <f>4.903*(10^(-9))*(0.34-0.14*SQRT(K247))*(1.35*(N247/M247)-0.35)*(('Data 2day'!C247+273.16)^4+('Data 2day'!D247+273.16)^4)/2</f>
        <v>4.7917431572652651</v>
      </c>
      <c r="Q247" s="8">
        <f t="shared" si="15"/>
        <v>-3.5675628585428427</v>
      </c>
    </row>
    <row r="248" spans="1:17" x14ac:dyDescent="0.3">
      <c r="A248" s="37">
        <v>43860</v>
      </c>
      <c r="B248" s="8">
        <f>1+0.033*COS(2*'Data 2day'!A247*PI()/365)</f>
        <v>1.0289726827951293</v>
      </c>
      <c r="C248" s="8">
        <f>0.409*SIN(((2*PI()*'Data 2day'!A247)/365)-1.39)</f>
        <v>-0.31802510479568846</v>
      </c>
      <c r="D248" s="8">
        <f>ACOS(-TAN('Data 2day'!$E$2*PI()/180)*TAN(C248))</f>
        <v>1.4662410759108988</v>
      </c>
      <c r="E248" s="23">
        <f>('Data 2day'!C248+'Data 2day'!D248)/2</f>
        <v>24.5</v>
      </c>
      <c r="F248" s="8">
        <f t="shared" si="12"/>
        <v>0.18383500912050899</v>
      </c>
      <c r="G248" s="8">
        <f>'Data 2day'!E247*4.87/LN(67.8*'Data 2day'!$H$2-5.42)</f>
        <v>3.8897530145782908</v>
      </c>
      <c r="H248" s="8">
        <f>0.6108*EXP(17.27*'Data 2day'!C248/('Data 2day'!C248+237.3))</f>
        <v>4.7547753962618131</v>
      </c>
      <c r="I248" s="8">
        <f>0.6108*EXP(17.27*'Data 2day'!D248/('Data 2day'!D248+237.3))</f>
        <v>1.9377293518704448</v>
      </c>
      <c r="J248" s="8">
        <f t="shared" si="14"/>
        <v>3.346252374066129</v>
      </c>
      <c r="K248" s="8">
        <f>(I248*'Data 2day'!F248+H248*'Data 2day'!G248)/200</f>
        <v>1.2998271782971529</v>
      </c>
      <c r="L248" s="8">
        <f>24*60/PI()*0.0082*B248*(D248*SIN('Data 2day'!$E$2)*SIN(C248)+COS('Data 2day'!$E$2)*COS(C248)*SIN(D248))</f>
        <v>2.8068288565926967</v>
      </c>
      <c r="M248" s="8">
        <f>(0.75+2/100000*'Data 2day'!$E$3)*L248</f>
        <v>2.1343126625530866</v>
      </c>
      <c r="N248" s="8">
        <f>(0.25+0.5*(1-'Data 2day'!H248/8))*L248</f>
        <v>2.1051216424445225</v>
      </c>
      <c r="O248" s="8">
        <f t="shared" si="13"/>
        <v>1.6209436646822823</v>
      </c>
      <c r="P248" s="8">
        <f>4.903*(10^(-9))*(0.34-0.14*SQRT(K248))*(1.35*(N248/M248)-0.35)*(('Data 2day'!C248+273.16)^4+('Data 2day'!D248+273.16)^4)/2</f>
        <v>6.8407598508205547</v>
      </c>
      <c r="Q248" s="8">
        <f t="shared" si="15"/>
        <v>-5.2198161861382726</v>
      </c>
    </row>
    <row r="249" spans="1:17" x14ac:dyDescent="0.3">
      <c r="A249" s="37">
        <v>43861</v>
      </c>
      <c r="B249" s="8">
        <f>1+0.033*COS(2*'Data 2day'!A248*PI()/365)</f>
        <v>1.0286964498484381</v>
      </c>
      <c r="C249" s="8">
        <f>0.409*SIN(((2*PI()*'Data 2day'!A248)/365)-1.39)</f>
        <v>-0.31355107239992103</v>
      </c>
      <c r="D249" s="8">
        <f>ACOS(-TAN('Data 2day'!$E$2*PI()/180)*TAN(C249))</f>
        <v>1.4678193646659576</v>
      </c>
      <c r="E249" s="23">
        <f>('Data 2day'!C249+'Data 2day'!D249)/2</f>
        <v>24.5</v>
      </c>
      <c r="F249" s="8">
        <f t="shared" si="12"/>
        <v>0.18383500912050899</v>
      </c>
      <c r="G249" s="8">
        <f>'Data 2day'!E248*4.87/LN(67.8*'Data 2day'!$H$2-5.42)</f>
        <v>2.5005555093717584</v>
      </c>
      <c r="H249" s="8">
        <f>0.6108*EXP(17.27*'Data 2day'!C249/('Data 2day'!C249+237.3))</f>
        <v>4.7547753962618131</v>
      </c>
      <c r="I249" s="8">
        <f>0.6108*EXP(17.27*'Data 2day'!D249/('Data 2day'!D249+237.3))</f>
        <v>1.9377293518704448</v>
      </c>
      <c r="J249" s="8">
        <f t="shared" si="14"/>
        <v>3.346252374066129</v>
      </c>
      <c r="K249" s="8">
        <f>(I249*'Data 2day'!F249+H249*'Data 2day'!G249)/200</f>
        <v>1.1131372660751422</v>
      </c>
      <c r="L249" s="8">
        <f>24*60/PI()*0.0082*B249*(D249*SIN('Data 2day'!$E$2)*SIN(C249)+COS('Data 2day'!$E$2)*COS(C249)*SIN(D249))</f>
        <v>2.7867360746780894</v>
      </c>
      <c r="M249" s="8">
        <f>(0.75+2/100000*'Data 2day'!$E$3)*L249</f>
        <v>2.1190341111852189</v>
      </c>
      <c r="N249" s="8">
        <f>(0.25+0.5*(1-'Data 2day'!H249/8))*L249</f>
        <v>2.0900520560085671</v>
      </c>
      <c r="O249" s="8">
        <f t="shared" si="13"/>
        <v>1.6093400831265967</v>
      </c>
      <c r="P249" s="8">
        <f>4.903*(10^(-9))*(0.34-0.14*SQRT(K249))*(1.35*(N249/M249)-0.35)*(('Data 2day'!C249+273.16)^4+('Data 2day'!D249+273.16)^4)/2</f>
        <v>7.2922887133646963</v>
      </c>
      <c r="Q249" s="8">
        <f t="shared" si="15"/>
        <v>-5.6829486302380996</v>
      </c>
    </row>
    <row r="250" spans="1:17" x14ac:dyDescent="0.3">
      <c r="A250" s="37">
        <v>43862</v>
      </c>
      <c r="B250" s="8">
        <f>1+0.033*COS(2*'Data 2day'!A249*PI()/365)</f>
        <v>1.0284117135243369</v>
      </c>
      <c r="C250" s="8">
        <f>0.409*SIN(((2*PI()*'Data 2day'!A249)/365)-1.39)</f>
        <v>-0.30898412805441511</v>
      </c>
      <c r="D250" s="8">
        <f>ACOS(-TAN('Data 2day'!$E$2*PI()/180)*TAN(C250))</f>
        <v>1.4694254499227239</v>
      </c>
      <c r="E250" s="23">
        <f>('Data 2day'!C250+'Data 2day'!D250)/2</f>
        <v>24</v>
      </c>
      <c r="F250" s="8">
        <f t="shared" si="12"/>
        <v>0.17909354902640176</v>
      </c>
      <c r="G250" s="8">
        <f>'Data 2day'!E249*4.87/LN(67.8*'Data 2day'!$H$2-5.42)</f>
        <v>3.0562345114543712</v>
      </c>
      <c r="H250" s="8">
        <f>0.6108*EXP(17.27*'Data 2day'!C250/('Data 2day'!C250+237.3))</f>
        <v>4.492592251118583</v>
      </c>
      <c r="I250" s="8">
        <f>0.6108*EXP(17.27*'Data 2day'!D250/('Data 2day'!D250+237.3))</f>
        <v>1.9377293518704448</v>
      </c>
      <c r="J250" s="8">
        <f t="shared" si="14"/>
        <v>3.2151608014945139</v>
      </c>
      <c r="K250" s="8">
        <f>(I250*'Data 2day'!F250+H250*'Data 2day'!G250)/200</f>
        <v>1.2393476609957919</v>
      </c>
      <c r="L250" s="8">
        <f>24*60/PI()*0.0082*B250*(D250*SIN('Data 2day'!$E$2)*SIN(C250)+COS('Data 2day'!$E$2)*COS(C250)*SIN(D250))</f>
        <v>2.7661123287729774</v>
      </c>
      <c r="M250" s="8">
        <f>(0.75+2/100000*'Data 2day'!$E$3)*L250</f>
        <v>2.1033518147989718</v>
      </c>
      <c r="N250" s="8">
        <f>(0.25+0.5*(1-'Data 2day'!H250/8))*L250</f>
        <v>1.901702226031422</v>
      </c>
      <c r="O250" s="8">
        <f t="shared" si="13"/>
        <v>1.4643107140441951</v>
      </c>
      <c r="P250" s="8">
        <f>4.903*(10^(-9))*(0.34-0.14*SQRT(K250))*(1.35*(N250/M250)-0.35)*(('Data 2day'!C250+273.16)^4+('Data 2day'!D250+273.16)^4)/2</f>
        <v>6.1493563447708786</v>
      </c>
      <c r="Q250" s="8">
        <f t="shared" si="15"/>
        <v>-4.6850456307266839</v>
      </c>
    </row>
    <row r="251" spans="1:17" x14ac:dyDescent="0.3">
      <c r="A251" s="37">
        <v>43863</v>
      </c>
      <c r="B251" s="8">
        <f>1+0.033*COS(2*'Data 2day'!A250*PI()/365)</f>
        <v>1.0281185581963432</v>
      </c>
      <c r="C251" s="8">
        <f>0.409*SIN(((2*PI()*'Data 2day'!A250)/365)-1.39)</f>
        <v>-0.30432562504334304</v>
      </c>
      <c r="D251" s="8">
        <f>ACOS(-TAN('Data 2day'!$E$2*PI()/180)*TAN(C251))</f>
        <v>1.471058648222757</v>
      </c>
      <c r="E251" s="23">
        <f>('Data 2day'!C251+'Data 2day'!D251)/2</f>
        <v>24</v>
      </c>
      <c r="F251" s="8">
        <f t="shared" si="12"/>
        <v>0.17909354902640176</v>
      </c>
      <c r="G251" s="8">
        <f>'Data 2day'!E250*4.87/LN(67.8*'Data 2day'!$H$2-5.42)</f>
        <v>3.8897530145782908</v>
      </c>
      <c r="H251" s="8">
        <f>0.6108*EXP(17.27*'Data 2day'!C251/('Data 2day'!C251+237.3))</f>
        <v>4.7547753962618131</v>
      </c>
      <c r="I251" s="8">
        <f>0.6108*EXP(17.27*'Data 2day'!D251/('Data 2day'!D251+237.3))</f>
        <v>1.8182866804855506</v>
      </c>
      <c r="J251" s="8">
        <f t="shared" si="14"/>
        <v>3.2865310383736821</v>
      </c>
      <c r="K251" s="8">
        <f>(I251*'Data 2day'!F251+H251*'Data 2day'!G251)/200</f>
        <v>1.3803913710424722</v>
      </c>
      <c r="L251" s="8">
        <f>24*60/PI()*0.0082*B251*(D251*SIN('Data 2day'!$E$2)*SIN(C251)+COS('Data 2day'!$E$2)*COS(C251)*SIN(D251))</f>
        <v>2.7449582105232877</v>
      </c>
      <c r="M251" s="8">
        <f>(0.75+2/100000*'Data 2day'!$E$3)*L251</f>
        <v>2.0872662232819077</v>
      </c>
      <c r="N251" s="8">
        <f>(0.25+0.5*(1-'Data 2day'!H251/8))*L251</f>
        <v>1.5440389934193492</v>
      </c>
      <c r="O251" s="8">
        <f t="shared" si="13"/>
        <v>1.188910024932899</v>
      </c>
      <c r="P251" s="8">
        <f>4.903*(10^(-9))*(0.34-0.14*SQRT(K251))*(1.35*(N251/M251)-0.35)*(('Data 2day'!C251+273.16)^4+('Data 2day'!D251+273.16)^4)/2</f>
        <v>4.3715086690710088</v>
      </c>
      <c r="Q251" s="8">
        <f t="shared" si="15"/>
        <v>-3.1825986441381096</v>
      </c>
    </row>
    <row r="252" spans="1:17" x14ac:dyDescent="0.3">
      <c r="A252" s="37">
        <v>43864</v>
      </c>
      <c r="B252" s="8">
        <f>1+0.033*COS(2*'Data 2day'!A251*PI()/365)</f>
        <v>1.0278170707327079</v>
      </c>
      <c r="C252" s="8">
        <f>0.409*SIN(((2*PI()*'Data 2day'!A251)/365)-1.39)</f>
        <v>-0.2995769437816857</v>
      </c>
      <c r="D252" s="8">
        <f>ACOS(-TAN('Data 2day'!$E$2*PI()/180)*TAN(C252))</f>
        <v>1.4727182770278304</v>
      </c>
      <c r="E252" s="23">
        <f>('Data 2day'!C252+'Data 2day'!D252)/2</f>
        <v>23</v>
      </c>
      <c r="F252" s="8">
        <f t="shared" si="12"/>
        <v>0.16991941796793741</v>
      </c>
      <c r="G252" s="8">
        <f>'Data 2day'!E251*4.87/LN(67.8*'Data 2day'!$H$2-5.42)</f>
        <v>5.5567900208261287</v>
      </c>
      <c r="H252" s="8">
        <f>0.6108*EXP(17.27*'Data 2day'!C252/('Data 2day'!C252+237.3))</f>
        <v>4.0056776000859209</v>
      </c>
      <c r="I252" s="8">
        <f>0.6108*EXP(17.27*'Data 2day'!D252/('Data 2day'!D252+237.3))</f>
        <v>1.9377293518704448</v>
      </c>
      <c r="J252" s="8">
        <f t="shared" si="14"/>
        <v>2.9717034759781829</v>
      </c>
      <c r="K252" s="8">
        <f>(I252*'Data 2day'!F252+H252*'Data 2day'!G252)/200</f>
        <v>1.6072464844885943</v>
      </c>
      <c r="L252" s="8">
        <f>24*60/PI()*0.0082*B252*(D252*SIN('Data 2day'!$E$2)*SIN(C252)+COS('Data 2day'!$E$2)*COS(C252)*SIN(D252))</f>
        <v>2.7232745382438632</v>
      </c>
      <c r="M252" s="8">
        <f>(0.75+2/100000*'Data 2day'!$E$3)*L252</f>
        <v>2.0707779588806337</v>
      </c>
      <c r="N252" s="8">
        <f>(0.25+0.5*(1-'Data 2day'!H252/8))*L252</f>
        <v>1.5318419277621731</v>
      </c>
      <c r="O252" s="8">
        <f t="shared" si="13"/>
        <v>1.1795182843768732</v>
      </c>
      <c r="P252" s="8">
        <f>4.903*(10^(-9))*(0.34-0.14*SQRT(K252))*(1.35*(N252/M252)-0.35)*(('Data 2day'!C252+273.16)^4+('Data 2day'!D252+273.16)^4)/2</f>
        <v>3.9859575878642288</v>
      </c>
      <c r="Q252" s="8">
        <f t="shared" si="15"/>
        <v>-2.8064393034873554</v>
      </c>
    </row>
    <row r="253" spans="1:17" x14ac:dyDescent="0.3">
      <c r="A253" s="37">
        <v>43865</v>
      </c>
      <c r="B253" s="8">
        <f>1+0.033*COS(2*'Data 2day'!A252*PI()/365)</f>
        <v>1.0275073404706727</v>
      </c>
      <c r="C253" s="8">
        <f>0.409*SIN(((2*PI()*'Data 2day'!A252)/365)-1.39)</f>
        <v>-0.29473949140618588</v>
      </c>
      <c r="D253" s="8">
        <f>ACOS(-TAN('Data 2day'!$E$2*PI()/180)*TAN(C253))</f>
        <v>1.4744036553856603</v>
      </c>
      <c r="E253" s="23">
        <f>('Data 2day'!C253+'Data 2day'!D253)/2</f>
        <v>23.5</v>
      </c>
      <c r="F253" s="8">
        <f t="shared" si="12"/>
        <v>0.17445562008621768</v>
      </c>
      <c r="G253" s="8">
        <f>'Data 2day'!E252*4.87/LN(67.8*'Data 2day'!$H$2-5.42)</f>
        <v>3.6119135135369844</v>
      </c>
      <c r="H253" s="8">
        <f>0.6108*EXP(17.27*'Data 2day'!C253/('Data 2day'!C253+237.3))</f>
        <v>4.2430650587590133</v>
      </c>
      <c r="I253" s="8">
        <f>0.6108*EXP(17.27*'Data 2day'!D253/('Data 2day'!D253+237.3))</f>
        <v>1.9377293518704448</v>
      </c>
      <c r="J253" s="8">
        <f t="shared" si="14"/>
        <v>3.0903972053147291</v>
      </c>
      <c r="K253" s="8">
        <f>(I253*'Data 2day'!F253+H253*'Data 2day'!G253)/200</f>
        <v>1.4788735389935965</v>
      </c>
      <c r="L253" s="8">
        <f>24*60/PI()*0.0082*B253*(D253*SIN('Data 2day'!$E$2)*SIN(C253)+COS('Data 2day'!$E$2)*COS(C253)*SIN(D253))</f>
        <v>2.701062366069666</v>
      </c>
      <c r="M253" s="8">
        <f>(0.75+2/100000*'Data 2day'!$E$3)*L253</f>
        <v>2.053887823159374</v>
      </c>
      <c r="N253" s="8">
        <f>(0.25+0.5*(1-'Data 2day'!H253/8))*L253</f>
        <v>1.350531183034833</v>
      </c>
      <c r="O253" s="8">
        <f t="shared" si="13"/>
        <v>1.0399090109368214</v>
      </c>
      <c r="P253" s="8">
        <f>4.903*(10^(-9))*(0.34-0.14*SQRT(K253))*(1.35*(N253/M253)-0.35)*(('Data 2day'!C253+273.16)^4+('Data 2day'!D253+273.16)^4)/2</f>
        <v>3.4760256512117365</v>
      </c>
      <c r="Q253" s="8">
        <f t="shared" si="15"/>
        <v>-2.436116640274915</v>
      </c>
    </row>
    <row r="254" spans="1:17" x14ac:dyDescent="0.3">
      <c r="A254" s="37">
        <v>43866</v>
      </c>
      <c r="B254" s="8">
        <f>1+0.033*COS(2*'Data 2day'!A253*PI()/365)</f>
        <v>1.0271894591899993</v>
      </c>
      <c r="C254" s="8">
        <f>0.409*SIN(((2*PI()*'Data 2day'!A253)/365)-1.39)</f>
        <v>-0.28981470135838322</v>
      </c>
      <c r="D254" s="8">
        <f>ACOS(-TAN('Data 2day'!$E$2*PI()/180)*TAN(C254))</f>
        <v>1.476114104562479</v>
      </c>
      <c r="E254" s="23">
        <f>('Data 2day'!C254+'Data 2day'!D254)/2</f>
        <v>25</v>
      </c>
      <c r="F254" s="8">
        <f t="shared" si="12"/>
        <v>0.18868182684282603</v>
      </c>
      <c r="G254" s="8">
        <f>'Data 2day'!E253*4.87/LN(67.8*'Data 2day'!$H$2-5.42)</f>
        <v>4.445432016660904</v>
      </c>
      <c r="H254" s="8">
        <f>0.6108*EXP(17.27*'Data 2day'!C254/('Data 2day'!C254+237.3))</f>
        <v>4.7547753962618131</v>
      </c>
      <c r="I254" s="8">
        <f>0.6108*EXP(17.27*'Data 2day'!D254/('Data 2day'!D254+237.3))</f>
        <v>2.0639892026604851</v>
      </c>
      <c r="J254" s="8">
        <f t="shared" si="14"/>
        <v>3.4093822994611491</v>
      </c>
      <c r="K254" s="8">
        <f>(I254*'Data 2day'!F254+H254*'Data 2day'!G254)/200</f>
        <v>1.3230111153733048</v>
      </c>
      <c r="L254" s="8">
        <f>24*60/PI()*0.0082*B254*(D254*SIN('Data 2day'!$E$2)*SIN(C254)+COS('Data 2day'!$E$2)*COS(C254)*SIN(D254))</f>
        <v>2.6783229927782526</v>
      </c>
      <c r="M254" s="8">
        <f>(0.75+2/100000*'Data 2day'!$E$3)*L254</f>
        <v>2.0365968037085831</v>
      </c>
      <c r="N254" s="8">
        <f>(0.25+0.5*(1-'Data 2day'!H254/8))*L254</f>
        <v>1.3391614963891263</v>
      </c>
      <c r="O254" s="8">
        <f t="shared" si="13"/>
        <v>1.0311543522196274</v>
      </c>
      <c r="P254" s="8">
        <f>4.903*(10^(-9))*(0.34-0.14*SQRT(K254))*(1.35*(N254/M254)-0.35)*(('Data 2day'!C254+273.16)^4+('Data 2day'!D254+273.16)^4)/2</f>
        <v>3.7411360155163629</v>
      </c>
      <c r="Q254" s="8">
        <f t="shared" si="15"/>
        <v>-2.7099816632967357</v>
      </c>
    </row>
    <row r="255" spans="1:17" x14ac:dyDescent="0.3">
      <c r="A255" s="37">
        <v>43867</v>
      </c>
      <c r="B255" s="8">
        <f>1+0.033*COS(2*'Data 2day'!A254*PI()/365)</f>
        <v>1.0268635210857713</v>
      </c>
      <c r="C255" s="8">
        <f>0.409*SIN(((2*PI()*'Data 2day'!A254)/365)-1.39)</f>
        <v>-0.28480403295985457</v>
      </c>
      <c r="D255" s="8">
        <f>ACOS(-TAN('Data 2day'!$E$2*PI()/180)*TAN(C255))</f>
        <v>1.4778489486417523</v>
      </c>
      <c r="E255" s="23">
        <f>('Data 2day'!C255+'Data 2day'!D255)/2</f>
        <v>25</v>
      </c>
      <c r="F255" s="8">
        <f t="shared" si="12"/>
        <v>0.18868182684282603</v>
      </c>
      <c r="G255" s="8">
        <f>'Data 2day'!E254*4.87/LN(67.8*'Data 2day'!$H$2-5.42)</f>
        <v>3.8897530145782908</v>
      </c>
      <c r="H255" s="8">
        <f>0.6108*EXP(17.27*'Data 2day'!C255/('Data 2day'!C255+237.3))</f>
        <v>4.492592251118583</v>
      </c>
      <c r="I255" s="8">
        <f>0.6108*EXP(17.27*'Data 2day'!D255/('Data 2day'!D255+237.3))</f>
        <v>2.1973933238855259</v>
      </c>
      <c r="J255" s="8">
        <f t="shared" si="14"/>
        <v>3.3449927875020542</v>
      </c>
      <c r="K255" s="8">
        <f>(I255*'Data 2day'!F255+H255*'Data 2day'!G255)/200</f>
        <v>1.3775437293278936</v>
      </c>
      <c r="L255" s="8">
        <f>24*60/PI()*0.0082*B255*(D255*SIN('Data 2day'!$E$2)*SIN(C255)+COS('Data 2day'!$E$2)*COS(C255)*SIN(D255))</f>
        <v>2.6550579702637247</v>
      </c>
      <c r="M255" s="8">
        <f>(0.75+2/100000*'Data 2day'!$E$3)*L255</f>
        <v>2.0189060805885362</v>
      </c>
      <c r="N255" s="8">
        <f>(0.25+0.5*(1-'Data 2day'!H255/8))*L255</f>
        <v>1.1615878619903794</v>
      </c>
      <c r="O255" s="8">
        <f t="shared" si="13"/>
        <v>0.89442265373259222</v>
      </c>
      <c r="P255" s="8">
        <f>4.903*(10^(-9))*(0.34-0.14*SQRT(K255))*(1.35*(N255/M255)-0.35)*(('Data 2day'!C255+273.16)^4+('Data 2day'!D255+273.16)^4)/2</f>
        <v>2.9120398974420749</v>
      </c>
      <c r="Q255" s="8">
        <f t="shared" si="15"/>
        <v>-2.0176172437094828</v>
      </c>
    </row>
    <row r="256" spans="1:17" x14ac:dyDescent="0.3">
      <c r="A256" s="37">
        <v>43868</v>
      </c>
      <c r="B256" s="8">
        <f>1+0.033*COS(2*'Data 2day'!A255*PI()/365)</f>
        <v>1.0265296227404832</v>
      </c>
      <c r="C256" s="8">
        <f>0.409*SIN(((2*PI()*'Data 2day'!A255)/365)-1.39)</f>
        <v>-0.27970897097978542</v>
      </c>
      <c r="D256" s="8">
        <f>ACOS(-TAN('Data 2day'!$E$2*PI()/180)*TAN(C256))</f>
        <v>1.4796075150884784</v>
      </c>
      <c r="E256" s="23">
        <f>('Data 2day'!C256+'Data 2day'!D256)/2</f>
        <v>26</v>
      </c>
      <c r="F256" s="8">
        <f t="shared" si="12"/>
        <v>0.19869895242110683</v>
      </c>
      <c r="G256" s="8">
        <f>'Data 2day'!E255*4.87/LN(67.8*'Data 2day'!$H$2-5.42)</f>
        <v>3.334074012495678</v>
      </c>
      <c r="H256" s="8">
        <f>0.6108*EXP(17.27*'Data 2day'!C256/('Data 2day'!C256+237.3))</f>
        <v>4.7547753962618131</v>
      </c>
      <c r="I256" s="8">
        <f>0.6108*EXP(17.27*'Data 2day'!D256/('Data 2day'!D256+237.3))</f>
        <v>2.3382812709274461</v>
      </c>
      <c r="J256" s="8">
        <f t="shared" si="14"/>
        <v>3.5465283335946296</v>
      </c>
      <c r="K256" s="8">
        <f>(I256*'Data 2day'!F256+H256*'Data 2day'!G256)/200</f>
        <v>1.3079137764376325</v>
      </c>
      <c r="L256" s="8">
        <f>24*60/PI()*0.0082*B256*(D256*SIN('Data 2day'!$E$2)*SIN(C256)+COS('Data 2day'!$E$2)*COS(C256)*SIN(D256))</f>
        <v>2.6312691116433555</v>
      </c>
      <c r="M256" s="8">
        <f>(0.75+2/100000*'Data 2day'!$E$3)*L256</f>
        <v>2.0008170324936074</v>
      </c>
      <c r="N256" s="8">
        <f>(0.25+0.5*(1-'Data 2day'!H256/8))*L256</f>
        <v>1.151180236343968</v>
      </c>
      <c r="O256" s="8">
        <f t="shared" si="13"/>
        <v>0.8864087819848554</v>
      </c>
      <c r="P256" s="8">
        <f>4.903*(10^(-9))*(0.34-0.14*SQRT(K256))*(1.35*(N256/M256)-0.35)*(('Data 2day'!C256+273.16)^4+('Data 2day'!D256+273.16)^4)/2</f>
        <v>3.0219221755782431</v>
      </c>
      <c r="Q256" s="8">
        <f t="shared" si="15"/>
        <v>-2.1355133935933877</v>
      </c>
    </row>
    <row r="257" spans="1:17" x14ac:dyDescent="0.3">
      <c r="A257" s="37">
        <v>43869</v>
      </c>
      <c r="B257" s="8">
        <f>1+0.033*COS(2*'Data 2day'!A256*PI()/365)</f>
        <v>1.0261878630954209</v>
      </c>
      <c r="C257" s="8">
        <f>0.409*SIN(((2*PI()*'Data 2day'!A256)/365)-1.39)</f>
        <v>-0.27453102519500105</v>
      </c>
      <c r="D257" s="8">
        <f>ACOS(-TAN('Data 2day'!$E$2*PI()/180)*TAN(C257))</f>
        <v>1.4813891352786408</v>
      </c>
      <c r="E257" s="23">
        <f>('Data 2day'!C257+'Data 2day'!D257)/2</f>
        <v>25</v>
      </c>
      <c r="F257" s="8">
        <f t="shared" si="12"/>
        <v>0.18868182684282603</v>
      </c>
      <c r="G257" s="8">
        <f>'Data 2day'!E256*4.87/LN(67.8*'Data 2day'!$H$2-5.42)</f>
        <v>5.0011110187435168</v>
      </c>
      <c r="H257" s="8">
        <f>0.6108*EXP(17.27*'Data 2day'!C257/('Data 2day'!C257+237.3))</f>
        <v>4.7547753962618131</v>
      </c>
      <c r="I257" s="8">
        <f>0.6108*EXP(17.27*'Data 2day'!D257/('Data 2day'!D257+237.3))</f>
        <v>2.0639892026604851</v>
      </c>
      <c r="J257" s="8">
        <f t="shared" si="14"/>
        <v>3.4093822994611491</v>
      </c>
      <c r="K257" s="8">
        <f>(I257*'Data 2day'!F257+H257*'Data 2day'!G257)/200</f>
        <v>1.6267215373701041</v>
      </c>
      <c r="L257" s="8">
        <f>24*60/PI()*0.0082*B257*(D257*SIN('Data 2day'!$E$2)*SIN(C257)+COS('Data 2day'!$E$2)*COS(C257)*SIN(D257))</f>
        <v>2.6069584989791159</v>
      </c>
      <c r="M257" s="8">
        <f>(0.75+2/100000*'Data 2day'!$E$3)*L257</f>
        <v>1.9823312426237196</v>
      </c>
      <c r="N257" s="8">
        <f>(0.25+0.5*(1-'Data 2day'!H257/8))*L257</f>
        <v>1.303479249489558</v>
      </c>
      <c r="O257" s="8">
        <f t="shared" si="13"/>
        <v>1.0036790221069596</v>
      </c>
      <c r="P257" s="8">
        <f>4.903*(10^(-9))*(0.34-0.14*SQRT(K257))*(1.35*(N257/M257)-0.35)*(('Data 2day'!C257+273.16)^4+('Data 2day'!D257+273.16)^4)/2</f>
        <v>3.3747109617346811</v>
      </c>
      <c r="Q257" s="8">
        <f t="shared" si="15"/>
        <v>-2.3710319396277217</v>
      </c>
    </row>
    <row r="258" spans="1:17" x14ac:dyDescent="0.3">
      <c r="A258" s="37">
        <v>43870</v>
      </c>
      <c r="B258" s="8">
        <f>1+0.033*COS(2*'Data 2day'!A257*PI()/365)</f>
        <v>1.0258383434213432</v>
      </c>
      <c r="C258" s="8">
        <f>0.409*SIN(((2*PI()*'Data 2day'!A257)/365)-1.39)</f>
        <v>-0.26927172994258658</v>
      </c>
      <c r="D258" s="8">
        <f>ACOS(-TAN('Data 2day'!$E$2*PI()/180)*TAN(C258))</f>
        <v>1.4831931449935254</v>
      </c>
      <c r="E258" s="23">
        <f>('Data 2day'!C258+'Data 2day'!D258)/2</f>
        <v>23</v>
      </c>
      <c r="F258" s="8">
        <f t="shared" si="12"/>
        <v>0.16991941796793741</v>
      </c>
      <c r="G258" s="8">
        <f>'Data 2day'!E257*4.87/LN(67.8*'Data 2day'!$H$2-5.42)</f>
        <v>4.7232715177022104</v>
      </c>
      <c r="H258" s="8">
        <f>0.6108*EXP(17.27*'Data 2day'!C258/('Data 2day'!C258+237.3))</f>
        <v>4.0056776000859209</v>
      </c>
      <c r="I258" s="8">
        <f>0.6108*EXP(17.27*'Data 2day'!D258/('Data 2day'!D258+237.3))</f>
        <v>1.9377293518704448</v>
      </c>
      <c r="J258" s="8">
        <f t="shared" si="14"/>
        <v>2.9717034759781829</v>
      </c>
      <c r="K258" s="8">
        <f>(I258*'Data 2day'!F258+H258*'Data 2day'!G258)/200</f>
        <v>1.6240194000803978</v>
      </c>
      <c r="L258" s="8">
        <f>24*60/PI()*0.0082*B258*(D258*SIN('Data 2day'!$E$2)*SIN(C258)+COS('Data 2day'!$E$2)*COS(C258)*SIN(D258))</f>
        <v>2.5821284905973769</v>
      </c>
      <c r="M258" s="8">
        <f>(0.75+2/100000*'Data 2day'!$E$3)*L258</f>
        <v>1.9634505042502453</v>
      </c>
      <c r="N258" s="8">
        <f>(0.25+0.5*(1-'Data 2day'!H258/8))*L258</f>
        <v>1.4524472759610245</v>
      </c>
      <c r="O258" s="8">
        <f t="shared" si="13"/>
        <v>1.1183844024899889</v>
      </c>
      <c r="P258" s="8">
        <f>4.903*(10^(-9))*(0.34-0.14*SQRT(K258))*(1.35*(N258/M258)-0.35)*(('Data 2day'!C258+273.16)^4+('Data 2day'!D258+273.16)^4)/2</f>
        <v>3.9633015344005122</v>
      </c>
      <c r="Q258" s="8">
        <f t="shared" si="15"/>
        <v>-2.8449171319105231</v>
      </c>
    </row>
    <row r="259" spans="1:17" x14ac:dyDescent="0.3">
      <c r="A259" s="37">
        <v>43871</v>
      </c>
      <c r="B259" s="8">
        <f>1+0.033*COS(2*'Data 2day'!A258*PI()/365)</f>
        <v>1.0254811672884725</v>
      </c>
      <c r="C259" s="8">
        <f>0.409*SIN(((2*PI()*'Data 2day'!A258)/365)-1.39)</f>
        <v>-0.26393264366523023</v>
      </c>
      <c r="D259" s="8">
        <f>ACOS(-TAN('Data 2day'!$E$2*PI()/180)*TAN(C259))</f>
        <v>1.4850188848787238</v>
      </c>
      <c r="E259" s="23">
        <f>('Data 2day'!C259+'Data 2day'!D259)/2</f>
        <v>22</v>
      </c>
      <c r="F259" s="8">
        <f t="shared" si="12"/>
        <v>0.16114508692644333</v>
      </c>
      <c r="G259" s="8">
        <f>'Data 2day'!E258*4.87/LN(67.8*'Data 2day'!$H$2-5.42)</f>
        <v>3.6119135135369844</v>
      </c>
      <c r="H259" s="8">
        <f>0.6108*EXP(17.27*'Data 2day'!C259/('Data 2day'!C259+237.3))</f>
        <v>3.7799303639952631</v>
      </c>
      <c r="I259" s="8">
        <f>0.6108*EXP(17.27*'Data 2day'!D259/('Data 2day'!D259+237.3))</f>
        <v>1.8182866804855506</v>
      </c>
      <c r="J259" s="8">
        <f t="shared" si="14"/>
        <v>2.7991085222404068</v>
      </c>
      <c r="K259" s="8">
        <f>(I259*'Data 2day'!F259+H259*'Data 2day'!G259)/200</f>
        <v>1.7072294267725057</v>
      </c>
      <c r="L259" s="8">
        <f>24*60/PI()*0.0082*B259*(D259*SIN('Data 2day'!$E$2)*SIN(C259)+COS('Data 2day'!$E$2)*COS(C259)*SIN(D259))</f>
        <v>2.5567817279911234</v>
      </c>
      <c r="M259" s="8">
        <f>(0.75+2/100000*'Data 2day'!$E$3)*L259</f>
        <v>1.9441768259644501</v>
      </c>
      <c r="N259" s="8">
        <f>(0.25+0.5*(1-'Data 2day'!H259/8))*L259</f>
        <v>1.4381897219950068</v>
      </c>
      <c r="O259" s="8">
        <f t="shared" si="13"/>
        <v>1.1074060859361552</v>
      </c>
      <c r="P259" s="8">
        <f>4.903*(10^(-9))*(0.34-0.14*SQRT(K259))*(1.35*(N259/M259)-0.35)*(('Data 2day'!C259+273.16)^4+('Data 2day'!D259+273.16)^4)/2</f>
        <v>3.8008890428206743</v>
      </c>
      <c r="Q259" s="8">
        <f t="shared" si="15"/>
        <v>-2.6934829568845191</v>
      </c>
    </row>
    <row r="260" spans="1:17" x14ac:dyDescent="0.3">
      <c r="A260" s="37">
        <v>43872</v>
      </c>
      <c r="B260" s="8">
        <f>1+0.033*COS(2*'Data 2day'!A259*PI()/365)</f>
        <v>1.0251164405358055</v>
      </c>
      <c r="C260" s="8">
        <f>0.409*SIN(((2*PI()*'Data 2day'!A259)/365)-1.39)</f>
        <v>-0.25851534844942292</v>
      </c>
      <c r="D260" s="8">
        <f>ACOS(-TAN('Data 2day'!$E$2*PI()/180)*TAN(C260))</f>
        <v>1.4868657008677781</v>
      </c>
      <c r="E260" s="23">
        <f>('Data 2day'!C260+'Data 2day'!D260)/2</f>
        <v>22.5</v>
      </c>
      <c r="F260" s="8">
        <f t="shared" si="12"/>
        <v>0.16548316037309996</v>
      </c>
      <c r="G260" s="8">
        <f>'Data 2day'!E259*4.87/LN(67.8*'Data 2day'!$H$2-5.42)</f>
        <v>4.1675925156195976</v>
      </c>
      <c r="H260" s="8">
        <f>0.6108*EXP(17.27*'Data 2day'!C260/('Data 2day'!C260+237.3))</f>
        <v>4.0056776000859209</v>
      </c>
      <c r="I260" s="8">
        <f>0.6108*EXP(17.27*'Data 2day'!D260/('Data 2day'!D260+237.3))</f>
        <v>1.8182866804855506</v>
      </c>
      <c r="J260" s="8">
        <f t="shared" si="14"/>
        <v>2.911982140285736</v>
      </c>
      <c r="K260" s="8">
        <f>(I260*'Data 2day'!F260+H260*'Data 2day'!G260)/200</f>
        <v>1.6339925232248322</v>
      </c>
      <c r="L260" s="8">
        <f>24*60/PI()*0.0082*B260*(D260*SIN('Data 2day'!$E$2)*SIN(C260)+COS('Data 2day'!$E$2)*COS(C260)*SIN(D260))</f>
        <v>2.5309211422901114</v>
      </c>
      <c r="M260" s="8">
        <f>(0.75+2/100000*'Data 2day'!$E$3)*L260</f>
        <v>1.9245124365974007</v>
      </c>
      <c r="N260" s="8">
        <f>(0.25+0.5*(1-'Data 2day'!H260/8))*L260</f>
        <v>1.5818257139313197</v>
      </c>
      <c r="O260" s="8">
        <f t="shared" si="13"/>
        <v>1.2180057997271161</v>
      </c>
      <c r="P260" s="8">
        <f>4.903*(10^(-9))*(0.34-0.14*SQRT(K260))*(1.35*(N260/M260)-0.35)*(('Data 2day'!C260+273.16)^4+('Data 2day'!D260+273.16)^4)/2</f>
        <v>4.5964176545044779</v>
      </c>
      <c r="Q260" s="8">
        <f t="shared" si="15"/>
        <v>-3.3784118547773616</v>
      </c>
    </row>
    <row r="261" spans="1:17" x14ac:dyDescent="0.3">
      <c r="A261" s="37">
        <v>43873</v>
      </c>
      <c r="B261" s="8">
        <f>1+0.033*COS(2*'Data 2day'!A260*PI()/365)</f>
        <v>1.0247442712397508</v>
      </c>
      <c r="C261" s="8">
        <f>0.409*SIN(((2*PI()*'Data 2day'!A260)/365)-1.39)</f>
        <v>-0.25302144955665185</v>
      </c>
      <c r="D261" s="8">
        <f>ACOS(-TAN('Data 2day'!$E$2*PI()/180)*TAN(C261))</f>
        <v>1.4887329445705224</v>
      </c>
      <c r="E261" s="23">
        <f>('Data 2day'!C261+'Data 2day'!D261)/2</f>
        <v>23</v>
      </c>
      <c r="F261" s="8">
        <f t="shared" ref="F261:F324" si="16">(4098*0.6108*EXP((17.27*E261)/(E261+237.3)))/((E261+237.3)^2)</f>
        <v>0.16991941796793741</v>
      </c>
      <c r="G261" s="8">
        <f>'Data 2day'!E260*4.87/LN(67.8*'Data 2day'!$H$2-5.42)</f>
        <v>4.1675925156195976</v>
      </c>
      <c r="H261" s="8">
        <f>0.6108*EXP(17.27*'Data 2day'!C261/('Data 2day'!C261+237.3))</f>
        <v>4.0056776000859209</v>
      </c>
      <c r="I261" s="8">
        <f>0.6108*EXP(17.27*'Data 2day'!D261/('Data 2day'!D261+237.3))</f>
        <v>1.9377293518704448</v>
      </c>
      <c r="J261" s="8">
        <f t="shared" si="14"/>
        <v>2.9717034759781829</v>
      </c>
      <c r="K261" s="8">
        <f>(I261*'Data 2day'!F261+H261*'Data 2day'!G261)/200</f>
        <v>1.5755761662836369</v>
      </c>
      <c r="L261" s="8">
        <f>24*60/PI()*0.0082*B261*(D261*SIN('Data 2day'!$E$2)*SIN(C261)+COS('Data 2day'!$E$2)*COS(C261)*SIN(D261))</f>
        <v>2.5045499602854888</v>
      </c>
      <c r="M261" s="8">
        <f>(0.75+2/100000*'Data 2day'!$E$3)*L261</f>
        <v>1.9044597898010855</v>
      </c>
      <c r="N261" s="8">
        <f>(0.25+0.5*(1-'Data 2day'!H261/8))*L261</f>
        <v>1.4088093526605874</v>
      </c>
      <c r="O261" s="8">
        <f t="shared" ref="O261:O324" si="17">(1-0.23)*N261</f>
        <v>1.0847832015486523</v>
      </c>
      <c r="P261" s="8">
        <f>4.903*(10^(-9))*(0.34-0.14*SQRT(K261))*(1.35*(N261/M261)-0.35)*(('Data 2day'!C261+273.16)^4+('Data 2day'!D261+273.16)^4)/2</f>
        <v>4.0290610511559981</v>
      </c>
      <c r="Q261" s="8">
        <f t="shared" si="15"/>
        <v>-2.9442778496073458</v>
      </c>
    </row>
    <row r="262" spans="1:17" x14ac:dyDescent="0.3">
      <c r="A262" s="37">
        <v>43874</v>
      </c>
      <c r="B262" s="8">
        <f>1+0.033*COS(2*'Data 2day'!A261*PI()/365)</f>
        <v>1.0243647696821025</v>
      </c>
      <c r="C262" s="8">
        <f>0.409*SIN(((2*PI()*'Data 2day'!A261)/365)-1.39)</f>
        <v>-0.24745257494772704</v>
      </c>
      <c r="D262" s="8">
        <f>ACOS(-TAN('Data 2day'!$E$2*PI()/180)*TAN(C262))</f>
        <v>1.4906199736262902</v>
      </c>
      <c r="E262" s="23">
        <f>('Data 2day'!C262+'Data 2day'!D262)/2</f>
        <v>22</v>
      </c>
      <c r="F262" s="8">
        <f t="shared" si="16"/>
        <v>0.16114508692644333</v>
      </c>
      <c r="G262" s="8">
        <f>'Data 2day'!E261*4.87/LN(67.8*'Data 2day'!$H$2-5.42)</f>
        <v>3.6119135135369844</v>
      </c>
      <c r="H262" s="8">
        <f>0.6108*EXP(17.27*'Data 2day'!C262/('Data 2day'!C262+237.3))</f>
        <v>3.5653401758108458</v>
      </c>
      <c r="I262" s="8">
        <f>0.6108*EXP(17.27*'Data 2day'!D262/('Data 2day'!D262+237.3))</f>
        <v>1.9377293518704448</v>
      </c>
      <c r="J262" s="8">
        <f t="shared" si="14"/>
        <v>2.7515347638406453</v>
      </c>
      <c r="K262" s="8">
        <f>(I262*'Data 2day'!F262+H262*'Data 2day'!G262)/200</f>
        <v>1.6195341435437784</v>
      </c>
      <c r="L262" s="8">
        <f>24*60/PI()*0.0082*B262*(D262*SIN('Data 2day'!$E$2)*SIN(C262)+COS('Data 2day'!$E$2)*COS(C262)*SIN(D262))</f>
        <v>2.4776717099965064</v>
      </c>
      <c r="M262" s="8">
        <f>(0.75+2/100000*'Data 2day'!$E$3)*L262</f>
        <v>1.8840215682813435</v>
      </c>
      <c r="N262" s="8">
        <f>(0.25+0.5*(1-'Data 2day'!H262/8))*L262</f>
        <v>1.5485448187478166</v>
      </c>
      <c r="O262" s="8">
        <f t="shared" si="17"/>
        <v>1.1923795104358188</v>
      </c>
      <c r="P262" s="8">
        <f>4.903*(10^(-9))*(0.34-0.14*SQRT(K262))*(1.35*(N262/M262)-0.35)*(('Data 2day'!C262+273.16)^4+('Data 2day'!D262+273.16)^4)/2</f>
        <v>4.5825090265143045</v>
      </c>
      <c r="Q262" s="8">
        <f t="shared" si="15"/>
        <v>-3.3901295160784857</v>
      </c>
    </row>
    <row r="263" spans="1:17" x14ac:dyDescent="0.3">
      <c r="A263" s="37">
        <v>43875</v>
      </c>
      <c r="B263" s="8">
        <f>1+0.033*COS(2*'Data 2day'!A262*PI()/365)</f>
        <v>1.0239780483173626</v>
      </c>
      <c r="C263" s="8">
        <f>0.409*SIN(((2*PI()*'Data 2day'!A262)/365)-1.39)</f>
        <v>-0.24181037480038131</v>
      </c>
      <c r="D263" s="8">
        <f>ACOS(-TAN('Data 2day'!$E$2*PI()/180)*TAN(C263))</f>
        <v>1.4925261520222528</v>
      </c>
      <c r="E263" s="23">
        <f>('Data 2day'!C263+'Data 2day'!D263)/2</f>
        <v>25</v>
      </c>
      <c r="F263" s="8">
        <f t="shared" si="16"/>
        <v>0.18868182684282603</v>
      </c>
      <c r="G263" s="8">
        <f>'Data 2day'!E262*4.87/LN(67.8*'Data 2day'!$H$2-5.42)</f>
        <v>2.5005555093717584</v>
      </c>
      <c r="H263" s="8">
        <f>0.6108*EXP(17.27*'Data 2day'!C263/('Data 2day'!C263+237.3))</f>
        <v>4.492592251118583</v>
      </c>
      <c r="I263" s="8">
        <f>0.6108*EXP(17.27*'Data 2day'!D263/('Data 2day'!D263+237.3))</f>
        <v>2.1973933238855259</v>
      </c>
      <c r="J263" s="8">
        <f t="shared" ref="J263:J326" si="18">(H263+I263)/2</f>
        <v>3.3449927875020542</v>
      </c>
      <c r="K263" s="8">
        <f>(I263*'Data 2day'!F263+H263*'Data 2day'!G263)/200</f>
        <v>0.95661580167247995</v>
      </c>
      <c r="L263" s="8">
        <f>24*60/PI()*0.0082*B263*(D263*SIN('Data 2day'!$E$2)*SIN(C263)+COS('Data 2day'!$E$2)*COS(C263)*SIN(D263))</f>
        <v>2.4502902257680925</v>
      </c>
      <c r="M263" s="8">
        <f>(0.75+2/100000*'Data 2day'!$E$3)*L263</f>
        <v>1.8632006876740574</v>
      </c>
      <c r="N263" s="8">
        <f>(0.25+0.5*(1-'Data 2day'!H263/8))*L263</f>
        <v>1.3782882519945521</v>
      </c>
      <c r="O263" s="8">
        <f t="shared" si="17"/>
        <v>1.0612819540358052</v>
      </c>
      <c r="P263" s="8">
        <f>4.903*(10^(-9))*(0.34-0.14*SQRT(K263))*(1.35*(N263/M263)-0.35)*(('Data 2day'!C263+273.16)^4+('Data 2day'!D263+273.16)^4)/2</f>
        <v>5.1164905167797343</v>
      </c>
      <c r="Q263" s="8">
        <f t="shared" ref="Q263:Q326" si="19">O263-P263</f>
        <v>-4.0552085627439292</v>
      </c>
    </row>
    <row r="264" spans="1:17" x14ac:dyDescent="0.3">
      <c r="A264" s="37">
        <v>43876</v>
      </c>
      <c r="B264" s="8">
        <f>1+0.033*COS(2*'Data 2day'!A263*PI()/365)</f>
        <v>1.0235842217394178</v>
      </c>
      <c r="C264" s="8">
        <f>0.409*SIN(((2*PI()*'Data 2day'!A263)/365)-1.39)</f>
        <v>-0.23609652102028686</v>
      </c>
      <c r="D264" s="8">
        <f>ACOS(-TAN('Data 2day'!$E$2*PI()/180)*TAN(C264))</f>
        <v>1.4944508503772476</v>
      </c>
      <c r="E264" s="23">
        <f>('Data 2day'!C264+'Data 2day'!D264)/2</f>
        <v>25.5</v>
      </c>
      <c r="F264" s="8">
        <f t="shared" si="16"/>
        <v>0.19363585091694488</v>
      </c>
      <c r="G264" s="8">
        <f>'Data 2day'!E263*4.87/LN(67.8*'Data 2day'!$H$2-5.42)</f>
        <v>2.7783950104130644</v>
      </c>
      <c r="H264" s="8">
        <f>0.6108*EXP(17.27*'Data 2day'!C264/('Data 2day'!C264+237.3))</f>
        <v>4.7547753962618131</v>
      </c>
      <c r="I264" s="8">
        <f>0.6108*EXP(17.27*'Data 2day'!D264/('Data 2day'!D264+237.3))</f>
        <v>2.1973933238855259</v>
      </c>
      <c r="J264" s="8">
        <f t="shared" si="18"/>
        <v>3.4760843600736697</v>
      </c>
      <c r="K264" s="8">
        <f>(I264*'Data 2day'!F264+H264*'Data 2day'!G264)/200</f>
        <v>0.81427356108598403</v>
      </c>
      <c r="L264" s="8">
        <f>24*60/PI()*0.0082*B264*(D264*SIN('Data 2day'!$E$2)*SIN(C264)+COS('Data 2day'!$E$2)*COS(C264)*SIN(D264))</f>
        <v>2.422409652889169</v>
      </c>
      <c r="M264" s="8">
        <f>(0.75+2/100000*'Data 2day'!$E$3)*L264</f>
        <v>1.8420003000569241</v>
      </c>
      <c r="N264" s="8">
        <f>(0.25+0.5*(1-'Data 2day'!H264/8))*L264</f>
        <v>1.8168072396668768</v>
      </c>
      <c r="O264" s="8">
        <f t="shared" si="17"/>
        <v>1.3989415745434952</v>
      </c>
      <c r="P264" s="8">
        <f>4.903*(10^(-9))*(0.34-0.14*SQRT(K264))*(1.35*(N264/M264)-0.35)*(('Data 2day'!C264+273.16)^4+('Data 2day'!D264+273.16)^4)/2</f>
        <v>8.2044331333648692</v>
      </c>
      <c r="Q264" s="8">
        <f t="shared" si="19"/>
        <v>-6.805491558821374</v>
      </c>
    </row>
    <row r="265" spans="1:17" x14ac:dyDescent="0.3">
      <c r="A265" s="37">
        <v>43877</v>
      </c>
      <c r="B265" s="8">
        <f>1+0.033*COS(2*'Data 2day'!A264*PI()/365)</f>
        <v>1.0231834066475822</v>
      </c>
      <c r="C265" s="8">
        <f>0.409*SIN(((2*PI()*'Data 2day'!A264)/365)-1.39)</f>
        <v>-0.23031270674563392</v>
      </c>
      <c r="D265" s="8">
        <f>ACOS(-TAN('Data 2day'!$E$2*PI()/180)*TAN(C265))</f>
        <v>1.4963934461915367</v>
      </c>
      <c r="E265" s="23">
        <f>('Data 2day'!C265+'Data 2day'!D265)/2</f>
        <v>26.5</v>
      </c>
      <c r="F265" s="8">
        <f t="shared" si="16"/>
        <v>0.20387302489183121</v>
      </c>
      <c r="G265" s="8">
        <f>'Data 2day'!E264*4.87/LN(67.8*'Data 2day'!$H$2-5.42)</f>
        <v>2.222716008330452</v>
      </c>
      <c r="H265" s="8">
        <f>0.6108*EXP(17.27*'Data 2day'!C265/('Data 2day'!C265+237.3))</f>
        <v>5.030147795606851</v>
      </c>
      <c r="I265" s="8">
        <f>0.6108*EXP(17.27*'Data 2day'!D265/('Data 2day'!D265+237.3))</f>
        <v>2.3382812709274461</v>
      </c>
      <c r="J265" s="8">
        <f t="shared" si="18"/>
        <v>3.6842145332671485</v>
      </c>
      <c r="K265" s="8">
        <f>(I265*'Data 2day'!F265+H265*'Data 2day'!G265)/200</f>
        <v>0.94375236849938038</v>
      </c>
      <c r="L265" s="8">
        <f>24*60/PI()*0.0082*B265*(D265*SIN('Data 2day'!$E$2)*SIN(C265)+COS('Data 2day'!$E$2)*COS(C265)*SIN(D265))</f>
        <v>2.3940344517227334</v>
      </c>
      <c r="M265" s="8">
        <f>(0.75+2/100000*'Data 2day'!$E$3)*L265</f>
        <v>1.8204237970899664</v>
      </c>
      <c r="N265" s="8">
        <f>(0.25+0.5*(1-'Data 2day'!H265/8))*L265</f>
        <v>1.7955258387920501</v>
      </c>
      <c r="O265" s="8">
        <f t="shared" si="17"/>
        <v>1.3825548958698786</v>
      </c>
      <c r="P265" s="8">
        <f>4.903*(10^(-9))*(0.34-0.14*SQRT(K265))*(1.35*(N265/M265)-0.35)*(('Data 2day'!C265+273.16)^4+('Data 2day'!D265+273.16)^4)/2</f>
        <v>7.9382672267823793</v>
      </c>
      <c r="Q265" s="8">
        <f t="shared" si="19"/>
        <v>-6.5557123309125007</v>
      </c>
    </row>
    <row r="266" spans="1:17" x14ac:dyDescent="0.3">
      <c r="A266" s="37">
        <v>43878</v>
      </c>
      <c r="B266" s="8">
        <f>1+0.033*COS(2*'Data 2day'!A265*PI()/365)</f>
        <v>1.0227757218120181</v>
      </c>
      <c r="C266" s="8">
        <f>0.409*SIN(((2*PI()*'Data 2day'!A265)/365)-1.39)</f>
        <v>-0.22446064584541683</v>
      </c>
      <c r="D266" s="8">
        <f>ACOS(-TAN('Data 2day'!$E$2*PI()/180)*TAN(C266))</f>
        <v>1.4983533240630229</v>
      </c>
      <c r="E266" s="23">
        <f>('Data 2day'!C266+'Data 2day'!D266)/2</f>
        <v>25.5</v>
      </c>
      <c r="F266" s="8">
        <f t="shared" si="16"/>
        <v>0.19363585091694488</v>
      </c>
      <c r="G266" s="8">
        <f>'Data 2day'!E265*4.87/LN(67.8*'Data 2day'!$H$2-5.42)</f>
        <v>2.222716008330452</v>
      </c>
      <c r="H266" s="8">
        <f>0.6108*EXP(17.27*'Data 2day'!C266/('Data 2day'!C266+237.3))</f>
        <v>5.030147795606851</v>
      </c>
      <c r="I266" s="8">
        <f>0.6108*EXP(17.27*'Data 2day'!D266/('Data 2day'!D266+237.3))</f>
        <v>2.0639892026604851</v>
      </c>
      <c r="J266" s="8">
        <f t="shared" si="18"/>
        <v>3.5470684991336681</v>
      </c>
      <c r="K266" s="8">
        <f>(I266*'Data 2day'!F266+H266*'Data 2day'!G266)/200</f>
        <v>1.0648027112304457</v>
      </c>
      <c r="L266" s="8">
        <f>24*60/PI()*0.0082*B266*(D266*SIN('Data 2day'!$E$2)*SIN(C266)+COS('Data 2day'!$E$2)*COS(C266)*SIN(D266))</f>
        <v>2.3651694013398767</v>
      </c>
      <c r="M266" s="8">
        <f>(0.75+2/100000*'Data 2day'!$E$3)*L266</f>
        <v>1.7984748127788421</v>
      </c>
      <c r="N266" s="8">
        <f>(0.25+0.5*(1-'Data 2day'!H266/8))*L266</f>
        <v>1.7738770510049076</v>
      </c>
      <c r="O266" s="8">
        <f t="shared" si="17"/>
        <v>1.3658853292737789</v>
      </c>
      <c r="P266" s="8">
        <f>4.903*(10^(-9))*(0.34-0.14*SQRT(K266))*(1.35*(N266/M266)-0.35)*(('Data 2day'!C266+273.16)^4+('Data 2day'!D266+273.16)^4)/2</f>
        <v>7.5152119921095961</v>
      </c>
      <c r="Q266" s="8">
        <f t="shared" si="19"/>
        <v>-6.1493266628358167</v>
      </c>
    </row>
    <row r="267" spans="1:17" x14ac:dyDescent="0.3">
      <c r="A267" s="37">
        <v>43879</v>
      </c>
      <c r="B267" s="8">
        <f>1+0.033*COS(2*'Data 2day'!A266*PI()/365)</f>
        <v>1.0223612880385406</v>
      </c>
      <c r="C267" s="8">
        <f>0.409*SIN(((2*PI()*'Data 2day'!A266)/365)-1.39)</f>
        <v>-0.21854207241157836</v>
      </c>
      <c r="D267" s="8">
        <f>ACOS(-TAN('Data 2day'!$E$2*PI()/180)*TAN(C267))</f>
        <v>1.5003298758705159</v>
      </c>
      <c r="E267" s="23">
        <f>('Data 2day'!C267+'Data 2day'!D267)/2</f>
        <v>25.5</v>
      </c>
      <c r="F267" s="8">
        <f t="shared" si="16"/>
        <v>0.19363585091694488</v>
      </c>
      <c r="G267" s="8">
        <f>'Data 2day'!E266*4.87/LN(67.8*'Data 2day'!$H$2-5.42)</f>
        <v>3.0562345114543712</v>
      </c>
      <c r="H267" s="8">
        <f>0.6108*EXP(17.27*'Data 2day'!C267/('Data 2day'!C267+237.3))</f>
        <v>5.030147795606851</v>
      </c>
      <c r="I267" s="8">
        <f>0.6108*EXP(17.27*'Data 2day'!D267/('Data 2day'!D267+237.3))</f>
        <v>2.0639892026604851</v>
      </c>
      <c r="J267" s="8">
        <f t="shared" si="18"/>
        <v>3.5470684991336681</v>
      </c>
      <c r="K267" s="8">
        <f>(I267*'Data 2day'!F267+H267*'Data 2day'!G267)/200</f>
        <v>0.95709240414599184</v>
      </c>
      <c r="L267" s="8">
        <f>24*60/PI()*0.0082*B267*(D267*SIN('Data 2day'!$E$2)*SIN(C267)+COS('Data 2day'!$E$2)*COS(C267)*SIN(D267))</f>
        <v>2.3358196026510556</v>
      </c>
      <c r="M267" s="8">
        <f>(0.75+2/100000*'Data 2day'!$E$3)*L267</f>
        <v>1.7761572258558627</v>
      </c>
      <c r="N267" s="8">
        <f>(0.25+0.5*(1-'Data 2day'!H267/8))*L267</f>
        <v>1.7518647019882918</v>
      </c>
      <c r="O267" s="8">
        <f t="shared" si="17"/>
        <v>1.3489358205309847</v>
      </c>
      <c r="P267" s="8">
        <f>4.903*(10^(-9))*(0.34-0.14*SQRT(K267))*(1.35*(N267/M267)-0.35)*(('Data 2day'!C267+273.16)^4+('Data 2day'!D267+273.16)^4)/2</f>
        <v>7.80352346291395</v>
      </c>
      <c r="Q267" s="8">
        <f t="shared" si="19"/>
        <v>-6.4545876423829656</v>
      </c>
    </row>
    <row r="268" spans="1:17" x14ac:dyDescent="0.3">
      <c r="A268" s="37">
        <v>43880</v>
      </c>
      <c r="B268" s="8">
        <f>1+0.033*COS(2*'Data 2day'!A267*PI()/365)</f>
        <v>1.0219402281328214</v>
      </c>
      <c r="C268" s="8">
        <f>0.409*SIN(((2*PI()*'Data 2day'!A267)/365)-1.39)</f>
        <v>-0.21255874024516014</v>
      </c>
      <c r="D268" s="8">
        <f>ACOS(-TAN('Data 2day'!$E$2*PI()/180)*TAN(C268))</f>
        <v>1.502322500924707</v>
      </c>
      <c r="E268" s="23">
        <f>('Data 2day'!C268+'Data 2day'!D268)/2</f>
        <v>24.5</v>
      </c>
      <c r="F268" s="8">
        <f t="shared" si="16"/>
        <v>0.18383500912050899</v>
      </c>
      <c r="G268" s="8">
        <f>'Data 2day'!E267*4.87/LN(67.8*'Data 2day'!$H$2-5.42)</f>
        <v>2.7783950104130644</v>
      </c>
      <c r="H268" s="8">
        <f>0.6108*EXP(17.27*'Data 2day'!C268/('Data 2day'!C268+237.3))</f>
        <v>5.030147795606851</v>
      </c>
      <c r="I268" s="8">
        <f>0.6108*EXP(17.27*'Data 2day'!D268/('Data 2day'!D268+237.3))</f>
        <v>1.8182866804855506</v>
      </c>
      <c r="J268" s="8">
        <f t="shared" si="18"/>
        <v>3.424217238046201</v>
      </c>
      <c r="K268" s="8">
        <f>(I268*'Data 2day'!F268+H268*'Data 2day'!G268)/200</f>
        <v>0.68364907063837677</v>
      </c>
      <c r="L268" s="8">
        <f>24*60/PI()*0.0082*B268*(D268*SIN('Data 2day'!$E$2)*SIN(C268)+COS('Data 2day'!$E$2)*COS(C268)*SIN(D268))</f>
        <v>2.3059904810290552</v>
      </c>
      <c r="M268" s="8">
        <f>(0.75+2/100000*'Data 2day'!$E$3)*L268</f>
        <v>1.7534751617744935</v>
      </c>
      <c r="N268" s="8">
        <f>(0.25+0.5*(1-'Data 2day'!H268/8))*L268</f>
        <v>1.0088708354502116</v>
      </c>
      <c r="O268" s="8">
        <f t="shared" si="17"/>
        <v>0.77683054329666301</v>
      </c>
      <c r="P268" s="8">
        <f>4.903*(10^(-9))*(0.34-0.14*SQRT(K268))*(1.35*(N268/M268)-0.35)*(('Data 2day'!C268+273.16)^4+('Data 2day'!D268+273.16)^4)/2</f>
        <v>3.7011487573295501</v>
      </c>
      <c r="Q268" s="8">
        <f t="shared" si="19"/>
        <v>-2.9243182140328869</v>
      </c>
    </row>
    <row r="269" spans="1:17" x14ac:dyDescent="0.3">
      <c r="A269" s="37">
        <v>43881</v>
      </c>
      <c r="B269" s="8">
        <f>1+0.033*COS(2*'Data 2day'!A268*PI()/365)</f>
        <v>1.0215126668639976</v>
      </c>
      <c r="C269" s="8">
        <f>0.409*SIN(((2*PI()*'Data 2day'!A268)/365)-1.39)</f>
        <v>-0.2065124223366139</v>
      </c>
      <c r="D269" s="8">
        <f>ACOS(-TAN('Data 2day'!$E$2*PI()/180)*TAN(C269))</f>
        <v>1.5043306060875767</v>
      </c>
      <c r="E269" s="23">
        <f>('Data 2day'!C269+'Data 2day'!D269)/2</f>
        <v>24.5</v>
      </c>
      <c r="F269" s="8">
        <f t="shared" si="16"/>
        <v>0.18383500912050899</v>
      </c>
      <c r="G269" s="8">
        <f>'Data 2day'!E268*4.87/LN(67.8*'Data 2day'!$H$2-5.42)</f>
        <v>3.0562345114543712</v>
      </c>
      <c r="H269" s="8">
        <f>0.6108*EXP(17.27*'Data 2day'!C269/('Data 2day'!C269+237.3))</f>
        <v>4.7547753962618131</v>
      </c>
      <c r="I269" s="8">
        <f>0.6108*EXP(17.27*'Data 2day'!D269/('Data 2day'!D269+237.3))</f>
        <v>1.9377293518704448</v>
      </c>
      <c r="J269" s="8">
        <f t="shared" si="18"/>
        <v>3.346252374066129</v>
      </c>
      <c r="K269" s="8">
        <f>(I269*'Data 2day'!F269+H269*'Data 2day'!G269)/200</f>
        <v>1.0436065947995008</v>
      </c>
      <c r="L269" s="8">
        <f>24*60/PI()*0.0082*B269*(D269*SIN('Data 2day'!$E$2)*SIN(C269)+COS('Data 2day'!$E$2)*COS(C269)*SIN(D269))</f>
        <v>2.2756877884192668</v>
      </c>
      <c r="M269" s="8">
        <f>(0.75+2/100000*'Data 2day'!$E$3)*L269</f>
        <v>1.7304329943140104</v>
      </c>
      <c r="N269" s="8">
        <f>(0.25+0.5*(1-'Data 2day'!H269/8))*L269</f>
        <v>1.5645353545382459</v>
      </c>
      <c r="O269" s="8">
        <f t="shared" si="17"/>
        <v>1.2046922229944494</v>
      </c>
      <c r="P269" s="8">
        <f>4.903*(10^(-9))*(0.34-0.14*SQRT(K269))*(1.35*(N269/M269)-0.35)*(('Data 2day'!C269+273.16)^4+('Data 2day'!D269+273.16)^4)/2</f>
        <v>6.6255747668835303</v>
      </c>
      <c r="Q269" s="8">
        <f t="shared" si="19"/>
        <v>-5.4208825438890811</v>
      </c>
    </row>
    <row r="270" spans="1:17" x14ac:dyDescent="0.3">
      <c r="A270" s="37">
        <v>43882</v>
      </c>
      <c r="B270" s="8">
        <f>1+0.033*COS(2*'Data 2day'!A269*PI()/365)</f>
        <v>1.0210787309277003</v>
      </c>
      <c r="C270" s="8">
        <f>0.409*SIN(((2*PI()*'Data 2day'!A269)/365)-1.39)</f>
        <v>-0.20040491034042621</v>
      </c>
      <c r="D270" s="8">
        <f>ACOS(-TAN('Data 2day'!$E$2*PI()/180)*TAN(C270))</f>
        <v>1.5063536058610041</v>
      </c>
      <c r="E270" s="23">
        <f>('Data 2day'!C270+'Data 2day'!D270)/2</f>
        <v>24</v>
      </c>
      <c r="F270" s="8">
        <f t="shared" si="16"/>
        <v>0.17909354902640176</v>
      </c>
      <c r="G270" s="8">
        <f>'Data 2day'!E269*4.87/LN(67.8*'Data 2day'!$H$2-5.42)</f>
        <v>3.8897530145782908</v>
      </c>
      <c r="H270" s="8">
        <f>0.6108*EXP(17.27*'Data 2day'!C270/('Data 2day'!C270+237.3))</f>
        <v>4.7547753962618131</v>
      </c>
      <c r="I270" s="8">
        <f>0.6108*EXP(17.27*'Data 2day'!D270/('Data 2day'!D270+237.3))</f>
        <v>1.8182866804855506</v>
      </c>
      <c r="J270" s="8">
        <f t="shared" si="18"/>
        <v>3.2865310383736821</v>
      </c>
      <c r="K270" s="8">
        <f>(I270*'Data 2day'!F270+H270*'Data 2day'!G270)/200</f>
        <v>1.211154559622319</v>
      </c>
      <c r="L270" s="8">
        <f>24*60/PI()*0.0082*B270*(D270*SIN('Data 2day'!$E$2)*SIN(C270)+COS('Data 2day'!$E$2)*COS(C270)*SIN(D270))</f>
        <v>2.2449176049340087</v>
      </c>
      <c r="M270" s="8">
        <f>(0.75+2/100000*'Data 2day'!$E$3)*L270</f>
        <v>1.7070353467918202</v>
      </c>
      <c r="N270" s="8">
        <f>(0.25+0.5*(1-'Data 2day'!H270/8))*L270</f>
        <v>1.6836882037005065</v>
      </c>
      <c r="O270" s="8">
        <f t="shared" si="17"/>
        <v>1.2964399168493901</v>
      </c>
      <c r="P270" s="8">
        <f>4.903*(10^(-9))*(0.34-0.14*SQRT(K270))*(1.35*(N270/M270)-0.35)*(('Data 2day'!C270+273.16)^4+('Data 2day'!D270+273.16)^4)/2</f>
        <v>7.0073796947604388</v>
      </c>
      <c r="Q270" s="8">
        <f t="shared" si="19"/>
        <v>-5.7109397779110491</v>
      </c>
    </row>
    <row r="271" spans="1:17" x14ac:dyDescent="0.3">
      <c r="A271" s="37">
        <v>43883</v>
      </c>
      <c r="B271" s="8">
        <f>1+0.033*COS(2*'Data 2day'!A270*PI()/365)</f>
        <v>1.020638548908513</v>
      </c>
      <c r="C271" s="8">
        <f>0.409*SIN(((2*PI()*'Data 2day'!A270)/365)-1.39)</f>
        <v>-0.19423801404421248</v>
      </c>
      <c r="D271" s="8">
        <f>ACOS(-TAN('Data 2day'!$E$2*PI()/180)*TAN(C271))</f>
        <v>1.5083909224453973</v>
      </c>
      <c r="E271" s="23">
        <f>('Data 2day'!C271+'Data 2day'!D271)/2</f>
        <v>24</v>
      </c>
      <c r="F271" s="8">
        <f t="shared" si="16"/>
        <v>0.17909354902640176</v>
      </c>
      <c r="G271" s="8">
        <f>'Data 2day'!E270*4.87/LN(67.8*'Data 2day'!$H$2-5.42)</f>
        <v>5.0011110187435168</v>
      </c>
      <c r="H271" s="8">
        <f>0.6108*EXP(17.27*'Data 2day'!C271/('Data 2day'!C271+237.3))</f>
        <v>4.7547753962618131</v>
      </c>
      <c r="I271" s="8">
        <f>0.6108*EXP(17.27*'Data 2day'!D271/('Data 2day'!D271+237.3))</f>
        <v>1.8182866804855506</v>
      </c>
      <c r="J271" s="8">
        <f t="shared" si="18"/>
        <v>3.2865310383736821</v>
      </c>
      <c r="K271" s="8">
        <f>(I271*'Data 2day'!F271+H271*'Data 2day'!G271)/200</f>
        <v>0.90627533276625993</v>
      </c>
      <c r="L271" s="8">
        <f>24*60/PI()*0.0082*B271*(D271*SIN('Data 2day'!$E$2)*SIN(C271)+COS('Data 2day'!$E$2)*COS(C271)*SIN(D271))</f>
        <v>2.2136863399287785</v>
      </c>
      <c r="M271" s="8">
        <f>(0.75+2/100000*'Data 2day'!$E$3)*L271</f>
        <v>1.6832870928818431</v>
      </c>
      <c r="N271" s="8">
        <f>(0.25+0.5*(1-'Data 2day'!H271/8))*L271</f>
        <v>1.6602647549465839</v>
      </c>
      <c r="O271" s="8">
        <f t="shared" si="17"/>
        <v>1.2784038613088695</v>
      </c>
      <c r="P271" s="8">
        <f>4.903*(10^(-9))*(0.34-0.14*SQRT(K271))*(1.35*(N271/M271)-0.35)*(('Data 2day'!C271+273.16)^4+('Data 2day'!D271+273.16)^4)/2</f>
        <v>7.7911429868374151</v>
      </c>
      <c r="Q271" s="8">
        <f t="shared" si="19"/>
        <v>-6.5127391255285456</v>
      </c>
    </row>
    <row r="272" spans="1:17" x14ac:dyDescent="0.3">
      <c r="A272" s="37">
        <v>43884</v>
      </c>
      <c r="B272" s="8">
        <f>1+0.033*COS(2*'Data 2day'!A271*PI()/365)</f>
        <v>1.020192251241868</v>
      </c>
      <c r="C272" s="8">
        <f>0.409*SIN(((2*PI()*'Data 2day'!A271)/365)-1.39)</f>
        <v>-0.18801356083243778</v>
      </c>
      <c r="D272" s="8">
        <f>ACOS(-TAN('Data 2day'!$E$2*PI()/180)*TAN(C272))</f>
        <v>1.5104419857692091</v>
      </c>
      <c r="E272" s="23">
        <f>('Data 2day'!C272+'Data 2day'!D272)/2</f>
        <v>24</v>
      </c>
      <c r="F272" s="8">
        <f t="shared" si="16"/>
        <v>0.17909354902640176</v>
      </c>
      <c r="G272" s="8">
        <f>'Data 2day'!E271*4.87/LN(67.8*'Data 2day'!$H$2-5.42)</f>
        <v>4.7232715177022104</v>
      </c>
      <c r="H272" s="8">
        <f>0.6108*EXP(17.27*'Data 2day'!C272/('Data 2day'!C272+237.3))</f>
        <v>4.7547753962618131</v>
      </c>
      <c r="I272" s="8">
        <f>0.6108*EXP(17.27*'Data 2day'!D272/('Data 2day'!D272+237.3))</f>
        <v>1.8182866804855506</v>
      </c>
      <c r="J272" s="8">
        <f t="shared" si="18"/>
        <v>3.2865310383736821</v>
      </c>
      <c r="K272" s="8">
        <f>(I272*'Data 2day'!F272+H272*'Data 2day'!G272)/200</f>
        <v>1.062920287558011</v>
      </c>
      <c r="L272" s="8">
        <f>24*60/PI()*0.0082*B272*(D272*SIN('Data 2day'!$E$2)*SIN(C272)+COS('Data 2day'!$E$2)*COS(C272)*SIN(D272))</f>
        <v>2.182000732559441</v>
      </c>
      <c r="M272" s="8">
        <f>(0.75+2/100000*'Data 2day'!$E$3)*L272</f>
        <v>1.6591933570381989</v>
      </c>
      <c r="N272" s="8">
        <f>(0.25+0.5*(1-'Data 2day'!H272/8))*L272</f>
        <v>1.6365005494195808</v>
      </c>
      <c r="O272" s="8">
        <f t="shared" si="17"/>
        <v>1.2601054230530773</v>
      </c>
      <c r="P272" s="8">
        <f>4.903*(10^(-9))*(0.34-0.14*SQRT(K272))*(1.35*(N272/M272)-0.35)*(('Data 2day'!C272+273.16)^4+('Data 2day'!D272+273.16)^4)/2</f>
        <v>7.3743277321314418</v>
      </c>
      <c r="Q272" s="8">
        <f t="shared" si="19"/>
        <v>-6.1142223090783645</v>
      </c>
    </row>
    <row r="273" spans="1:17" x14ac:dyDescent="0.3">
      <c r="A273" s="37">
        <v>43885</v>
      </c>
      <c r="B273" s="8">
        <f>1+0.033*COS(2*'Data 2day'!A272*PI()/365)</f>
        <v>1.0197399701753953</v>
      </c>
      <c r="C273" s="8">
        <f>0.409*SIN(((2*PI()*'Data 2day'!A272)/365)-1.39)</f>
        <v>-0.18173339514492348</v>
      </c>
      <c r="D273" s="8">
        <f>ACOS(-TAN('Data 2day'!$E$2*PI()/180)*TAN(C273))</f>
        <v>1.5125062334902299</v>
      </c>
      <c r="E273" s="23">
        <f>('Data 2day'!C273+'Data 2day'!D273)/2</f>
        <v>24.5</v>
      </c>
      <c r="F273" s="8">
        <f t="shared" si="16"/>
        <v>0.18383500912050899</v>
      </c>
      <c r="G273" s="8">
        <f>'Data 2day'!E272*4.87/LN(67.8*'Data 2day'!$H$2-5.42)</f>
        <v>4.445432016660904</v>
      </c>
      <c r="H273" s="8">
        <f>0.6108*EXP(17.27*'Data 2day'!C273/('Data 2day'!C273+237.3))</f>
        <v>4.7547753962618131</v>
      </c>
      <c r="I273" s="8">
        <f>0.6108*EXP(17.27*'Data 2day'!D273/('Data 2day'!D273+237.3))</f>
        <v>1.9377293518704448</v>
      </c>
      <c r="J273" s="8">
        <f t="shared" si="18"/>
        <v>3.346252374066129</v>
      </c>
      <c r="K273" s="8">
        <f>(I273*'Data 2day'!F273+H273*'Data 2day'!G273)/200</f>
        <v>1.0981565560190423</v>
      </c>
      <c r="L273" s="8">
        <f>24*60/PI()*0.0082*B273*(D273*SIN('Data 2day'!$E$2)*SIN(C273)+COS('Data 2day'!$E$2)*COS(C273)*SIN(D273))</f>
        <v>2.149867851820487</v>
      </c>
      <c r="M273" s="8">
        <f>(0.75+2/100000*'Data 2day'!$E$3)*L273</f>
        <v>1.6347595145242984</v>
      </c>
      <c r="N273" s="8">
        <f>(0.25+0.5*(1-'Data 2day'!H273/8))*L273</f>
        <v>1.6124008888653654</v>
      </c>
      <c r="O273" s="8">
        <f t="shared" si="17"/>
        <v>1.2415486844263313</v>
      </c>
      <c r="P273" s="8">
        <f>4.903*(10^(-9))*(0.34-0.14*SQRT(K273))*(1.35*(N273/M273)-0.35)*(('Data 2day'!C273+273.16)^4+('Data 2day'!D273+273.16)^4)/2</f>
        <v>7.3301091113745231</v>
      </c>
      <c r="Q273" s="8">
        <f t="shared" si="19"/>
        <v>-6.0885604269481917</v>
      </c>
    </row>
    <row r="274" spans="1:17" x14ac:dyDescent="0.3">
      <c r="A274" s="37">
        <v>43886</v>
      </c>
      <c r="B274" s="8">
        <f>1+0.033*COS(2*'Data 2day'!A273*PI()/365)</f>
        <v>1.0192818397297361</v>
      </c>
      <c r="C274" s="8">
        <f>0.409*SIN(((2*PI()*'Data 2day'!A273)/365)-1.39)</f>
        <v>-0.17539937793029978</v>
      </c>
      <c r="D274" s="8">
        <f>ACOS(-TAN('Data 2day'!$E$2*PI()/180)*TAN(C274))</f>
        <v>1.5145831109695875</v>
      </c>
      <c r="E274" s="23">
        <f>('Data 2day'!C274+'Data 2day'!D274)/2</f>
        <v>26.5</v>
      </c>
      <c r="F274" s="8">
        <f t="shared" si="16"/>
        <v>0.20387302489183121</v>
      </c>
      <c r="G274" s="8">
        <f>'Data 2day'!E273*4.87/LN(67.8*'Data 2day'!$H$2-5.42)</f>
        <v>4.7232715177022104</v>
      </c>
      <c r="H274" s="8">
        <f>0.6108*EXP(17.27*'Data 2day'!C274/('Data 2day'!C274+237.3))</f>
        <v>5.3192602098598769</v>
      </c>
      <c r="I274" s="8">
        <f>0.6108*EXP(17.27*'Data 2day'!D274/('Data 2day'!D274+237.3))</f>
        <v>2.1973933238855259</v>
      </c>
      <c r="J274" s="8">
        <f t="shared" si="18"/>
        <v>3.7583267668727016</v>
      </c>
      <c r="K274" s="8">
        <f>(I274*'Data 2day'!F274+H274*'Data 2day'!G274)/200</f>
        <v>1.184779419342662</v>
      </c>
      <c r="L274" s="8">
        <f>24*60/PI()*0.0082*B274*(D274*SIN('Data 2day'!$E$2)*SIN(C274)+COS('Data 2day'!$E$2)*COS(C274)*SIN(D274))</f>
        <v>2.1172950960656189</v>
      </c>
      <c r="M274" s="8">
        <f>(0.75+2/100000*'Data 2day'!$E$3)*L274</f>
        <v>1.6099911910482965</v>
      </c>
      <c r="N274" s="8">
        <f>(0.25+0.5*(1-'Data 2day'!H274/8))*L274</f>
        <v>1.0586475480328095</v>
      </c>
      <c r="O274" s="8">
        <f t="shared" si="17"/>
        <v>0.81515861198526329</v>
      </c>
      <c r="P274" s="8">
        <f>4.903*(10^(-9))*(0.34-0.14*SQRT(K274))*(1.35*(N274/M274)-0.35)*(('Data 2day'!C274+273.16)^4+('Data 2day'!D274+273.16)^4)/2</f>
        <v>4.0031583573202107</v>
      </c>
      <c r="Q274" s="8">
        <f t="shared" si="19"/>
        <v>-3.1879997453349476</v>
      </c>
    </row>
    <row r="275" spans="1:17" x14ac:dyDescent="0.3">
      <c r="A275" s="37">
        <v>43887</v>
      </c>
      <c r="B275" s="8">
        <f>1+0.033*COS(2*'Data 2day'!A274*PI()/365)</f>
        <v>1.018817995658829</v>
      </c>
      <c r="C275" s="8">
        <f>0.409*SIN(((2*PI()*'Data 2day'!A274)/365)-1.39)</f>
        <v>-0.16901338609456681</v>
      </c>
      <c r="D275" s="8">
        <f>ACOS(-TAN('Data 2day'!$E$2*PI()/180)*TAN(C275))</f>
        <v>1.5166720712194028</v>
      </c>
      <c r="E275" s="23">
        <f>('Data 2day'!C275+'Data 2day'!D275)/2</f>
        <v>25</v>
      </c>
      <c r="F275" s="8">
        <f t="shared" si="16"/>
        <v>0.18868182684282603</v>
      </c>
      <c r="G275" s="8">
        <f>'Data 2day'!E274*4.87/LN(67.8*'Data 2day'!$H$2-5.42)</f>
        <v>3.6119135135369844</v>
      </c>
      <c r="H275" s="8">
        <f>0.6108*EXP(17.27*'Data 2day'!C275/('Data 2day'!C275+237.3))</f>
        <v>4.7547753962618131</v>
      </c>
      <c r="I275" s="8">
        <f>0.6108*EXP(17.27*'Data 2day'!D275/('Data 2day'!D275+237.3))</f>
        <v>2.0639892026604851</v>
      </c>
      <c r="J275" s="8">
        <f t="shared" si="18"/>
        <v>3.4093822994611491</v>
      </c>
      <c r="K275" s="8">
        <f>(I275*'Data 2day'!F275+H275*'Data 2day'!G275)/200</f>
        <v>1.2817313313200953</v>
      </c>
      <c r="L275" s="8">
        <f>24*60/PI()*0.0082*B275*(D275*SIN('Data 2day'!$E$2)*SIN(C275)+COS('Data 2day'!$E$2)*COS(C275)*SIN(D275))</f>
        <v>2.0842901920130061</v>
      </c>
      <c r="M275" s="8">
        <f>(0.75+2/100000*'Data 2day'!$E$3)*L275</f>
        <v>1.5848942620066897</v>
      </c>
      <c r="N275" s="8">
        <f>(0.25+0.5*(1-'Data 2day'!H275/8))*L275</f>
        <v>1.4329495070089417</v>
      </c>
      <c r="O275" s="8">
        <f t="shared" si="17"/>
        <v>1.1033711203968852</v>
      </c>
      <c r="P275" s="8">
        <f>4.903*(10^(-9))*(0.34-0.14*SQRT(K275))*(1.35*(N275/M275)-0.35)*(('Data 2day'!C275+273.16)^4+('Data 2day'!D275+273.16)^4)/2</f>
        <v>6.1429713236152592</v>
      </c>
      <c r="Q275" s="8">
        <f t="shared" si="19"/>
        <v>-5.0396002032183738</v>
      </c>
    </row>
    <row r="276" spans="1:17" x14ac:dyDescent="0.3">
      <c r="A276" s="37">
        <v>43888</v>
      </c>
      <c r="B276" s="8">
        <f>1+0.033*COS(2*'Data 2day'!A275*PI()/365)</f>
        <v>1.0183485754096824</v>
      </c>
      <c r="C276" s="8">
        <f>0.409*SIN(((2*PI()*'Data 2day'!A275)/365)-1.39)</f>
        <v>-0.16257731194492642</v>
      </c>
      <c r="D276" s="8">
        <f>ACOS(-TAN('Data 2day'!$E$2*PI()/180)*TAN(C276))</f>
        <v>1.5187725748250764</v>
      </c>
      <c r="E276" s="23">
        <f>('Data 2day'!C276+'Data 2day'!D276)/2</f>
        <v>24.5</v>
      </c>
      <c r="F276" s="8">
        <f t="shared" si="16"/>
        <v>0.18383500912050899</v>
      </c>
      <c r="G276" s="8">
        <f>'Data 2day'!E275*4.87/LN(67.8*'Data 2day'!$H$2-5.42)</f>
        <v>2.222716008330452</v>
      </c>
      <c r="H276" s="8">
        <f>0.6108*EXP(17.27*'Data 2day'!C276/('Data 2day'!C276+237.3))</f>
        <v>4.7547753962618131</v>
      </c>
      <c r="I276" s="8">
        <f>0.6108*EXP(17.27*'Data 2day'!D276/('Data 2day'!D276+237.3))</f>
        <v>1.9377293518704448</v>
      </c>
      <c r="J276" s="8">
        <f t="shared" si="18"/>
        <v>3.346252374066129</v>
      </c>
      <c r="K276" s="8">
        <f>(I276*'Data 2day'!F276+H276*'Data 2day'!G276)/200</f>
        <v>0.91057116396288851</v>
      </c>
      <c r="L276" s="8">
        <f>24*60/PI()*0.0082*B276*(D276*SIN('Data 2day'!$E$2)*SIN(C276)+COS('Data 2day'!$E$2)*COS(C276)*SIN(D276))</f>
        <v>2.0508611932386382</v>
      </c>
      <c r="M276" s="8">
        <f>(0.75+2/100000*'Data 2day'!$E$3)*L276</f>
        <v>1.5594748513386605</v>
      </c>
      <c r="N276" s="8">
        <f>(0.25+0.5*(1-'Data 2day'!H276/8))*L276</f>
        <v>1.5381458949289786</v>
      </c>
      <c r="O276" s="8">
        <f t="shared" si="17"/>
        <v>1.1843723390953136</v>
      </c>
      <c r="P276" s="8">
        <f>4.903*(10^(-9))*(0.34-0.14*SQRT(K276))*(1.35*(N276/M276)-0.35)*(('Data 2day'!C276+273.16)^4+('Data 2day'!D276+273.16)^4)/2</f>
        <v>7.8275344333230574</v>
      </c>
      <c r="Q276" s="8">
        <f t="shared" si="19"/>
        <v>-6.6431620942277441</v>
      </c>
    </row>
    <row r="277" spans="1:17" x14ac:dyDescent="0.3">
      <c r="A277" s="37">
        <v>43889</v>
      </c>
      <c r="B277" s="8">
        <f>1+0.033*COS(2*'Data 2day'!A276*PI()/365)</f>
        <v>1.0178737180816473</v>
      </c>
      <c r="C277" s="8">
        <f>0.409*SIN(((2*PI()*'Data 2day'!A276)/365)-1.39)</f>
        <v>-0.15609306262905087</v>
      </c>
      <c r="D277" s="8">
        <f>ACOS(-TAN('Data 2day'!$E$2*PI()/180)*TAN(C277))</f>
        <v>1.5208840898431943</v>
      </c>
      <c r="E277" s="23">
        <f>('Data 2day'!C277+'Data 2day'!D277)/2</f>
        <v>24.5</v>
      </c>
      <c r="F277" s="8">
        <f t="shared" si="16"/>
        <v>0.18383500912050899</v>
      </c>
      <c r="G277" s="8">
        <f>'Data 2day'!E276*4.87/LN(67.8*'Data 2day'!$H$2-5.42)</f>
        <v>3.0562345114543712</v>
      </c>
      <c r="H277" s="8">
        <f>0.6108*EXP(17.27*'Data 2day'!C277/('Data 2day'!C277+237.3))</f>
        <v>4.7547753962618131</v>
      </c>
      <c r="I277" s="8">
        <f>0.6108*EXP(17.27*'Data 2day'!D277/('Data 2day'!D277+237.3))</f>
        <v>1.9377293518704448</v>
      </c>
      <c r="J277" s="8">
        <f t="shared" si="18"/>
        <v>3.346252374066129</v>
      </c>
      <c r="K277" s="8">
        <f>(I277*'Data 2day'!F277+H277*'Data 2day'!G277)/200</f>
        <v>1.0497941379303917</v>
      </c>
      <c r="L277" s="8">
        <f>24*60/PI()*0.0082*B277*(D277*SIN('Data 2day'!$E$2)*SIN(C277)+COS('Data 2day'!$E$2)*COS(C277)*SIN(D277))</f>
        <v>2.0170164781623017</v>
      </c>
      <c r="M277" s="8">
        <f>(0.75+2/100000*'Data 2day'!$E$3)*L277</f>
        <v>1.533739329994614</v>
      </c>
      <c r="N277" s="8">
        <f>(0.25+0.5*(1-'Data 2day'!H277/8))*L277</f>
        <v>1.5127623586217263</v>
      </c>
      <c r="O277" s="8">
        <f t="shared" si="17"/>
        <v>1.1648270161387293</v>
      </c>
      <c r="P277" s="8">
        <f>4.903*(10^(-9))*(0.34-0.14*SQRT(K277))*(1.35*(N277/M277)-0.35)*(('Data 2day'!C277+273.16)^4+('Data 2day'!D277+273.16)^4)/2</f>
        <v>7.4539995556515706</v>
      </c>
      <c r="Q277" s="8">
        <f t="shared" si="19"/>
        <v>-6.2891725395128413</v>
      </c>
    </row>
    <row r="278" spans="1:17" x14ac:dyDescent="0.3">
      <c r="A278" s="37">
        <v>43890</v>
      </c>
      <c r="B278" s="8">
        <f>1+0.033*COS(2*'Data 2day'!A277*PI()/365)</f>
        <v>1.0173935643851983</v>
      </c>
      <c r="C278" s="8">
        <f>0.409*SIN(((2*PI()*'Data 2day'!A277)/365)-1.39)</f>
        <v>-0.14956255956995423</v>
      </c>
      <c r="D278" s="8">
        <f>ACOS(-TAN('Data 2day'!$E$2*PI()/180)*TAN(C278))</f>
        <v>1.5230060916760539</v>
      </c>
      <c r="E278" s="23">
        <f>('Data 2day'!C278+'Data 2day'!D278)/2</f>
        <v>24.5</v>
      </c>
      <c r="F278" s="8">
        <f t="shared" si="16"/>
        <v>0.18383500912050899</v>
      </c>
      <c r="G278" s="8">
        <f>'Data 2day'!E277*4.87/LN(67.8*'Data 2day'!$H$2-5.42)</f>
        <v>3.334074012495678</v>
      </c>
      <c r="H278" s="8">
        <f>0.6108*EXP(17.27*'Data 2day'!C278/('Data 2day'!C278+237.3))</f>
        <v>4.7547753962618131</v>
      </c>
      <c r="I278" s="8">
        <f>0.6108*EXP(17.27*'Data 2day'!D278/('Data 2day'!D278+237.3))</f>
        <v>1.9377293518704448</v>
      </c>
      <c r="J278" s="8">
        <f t="shared" si="18"/>
        <v>3.346252374066129</v>
      </c>
      <c r="K278" s="8">
        <f>(I278*'Data 2day'!F278+H278*'Data 2day'!G278)/200</f>
        <v>1.3209954314841434</v>
      </c>
      <c r="L278" s="8">
        <f>24*60/PI()*0.0082*B278*(D278*SIN('Data 2day'!$E$2)*SIN(C278)+COS('Data 2day'!$E$2)*COS(C278)*SIN(D278))</f>
        <v>1.9827647475317431</v>
      </c>
      <c r="M278" s="8">
        <f>(0.75+2/100000*'Data 2day'!$E$3)*L278</f>
        <v>1.5076943140231374</v>
      </c>
      <c r="N278" s="8">
        <f>(0.25+0.5*(1-'Data 2day'!H278/8))*L278</f>
        <v>1.3631507639280733</v>
      </c>
      <c r="O278" s="8">
        <f t="shared" si="17"/>
        <v>1.0496260882246164</v>
      </c>
      <c r="P278" s="8">
        <f>4.903*(10^(-9))*(0.34-0.14*SQRT(K278))*(1.35*(N278/M278)-0.35)*(('Data 2day'!C278+273.16)^4+('Data 2day'!D278+273.16)^4)/2</f>
        <v>6.0238815431081978</v>
      </c>
      <c r="Q278" s="8">
        <f t="shared" si="19"/>
        <v>-4.9742554548835809</v>
      </c>
    </row>
    <row r="279" spans="1:17" x14ac:dyDescent="0.3">
      <c r="A279" s="37">
        <v>43891</v>
      </c>
      <c r="B279" s="8">
        <f>1+0.033*COS(2*'Data 2day'!A278*PI()/365)</f>
        <v>1.0169082566002381</v>
      </c>
      <c r="C279" s="8">
        <f>0.409*SIN(((2*PI()*'Data 2day'!A278)/365)-1.39)</f>
        <v>-0.14298773789663263</v>
      </c>
      <c r="D279" s="8">
        <f>ACOS(-TAN('Data 2day'!$E$2*PI()/180)*TAN(C279))</f>
        <v>1.5251380629238191</v>
      </c>
      <c r="E279" s="23">
        <f>('Data 2day'!C279+'Data 2day'!D279)/2</f>
        <v>25</v>
      </c>
      <c r="F279" s="8">
        <f t="shared" si="16"/>
        <v>0.18868182684282603</v>
      </c>
      <c r="G279" s="8">
        <f>'Data 2day'!E278*4.87/LN(67.8*'Data 2day'!$H$2-5.42)</f>
        <v>3.8897530145782908</v>
      </c>
      <c r="H279" s="8">
        <f>0.6108*EXP(17.27*'Data 2day'!C279/('Data 2day'!C279+237.3))</f>
        <v>4.7547753962618131</v>
      </c>
      <c r="I279" s="8">
        <f>0.6108*EXP(17.27*'Data 2day'!D279/('Data 2day'!D279+237.3))</f>
        <v>2.0639892026604851</v>
      </c>
      <c r="J279" s="8">
        <f t="shared" si="18"/>
        <v>3.4093822994611491</v>
      </c>
      <c r="K279" s="8">
        <f>(I279*'Data 2day'!F279+H279*'Data 2day'!G279)/200</f>
        <v>1.3777448303945212</v>
      </c>
      <c r="L279" s="8">
        <f>24*60/PI()*0.0082*B279*(D279*SIN('Data 2day'!$E$2)*SIN(C279)+COS('Data 2day'!$E$2)*COS(C279)*SIN(D279))</f>
        <v>1.9481150214115948</v>
      </c>
      <c r="M279" s="8">
        <f>(0.75+2/100000*'Data 2day'!$E$3)*L279</f>
        <v>1.4813466622813767</v>
      </c>
      <c r="N279" s="8">
        <f>(0.25+0.5*(1-'Data 2day'!H279/8))*L279</f>
        <v>1.2175718883822468</v>
      </c>
      <c r="O279" s="8">
        <f t="shared" si="17"/>
        <v>0.93753035405433005</v>
      </c>
      <c r="P279" s="8">
        <f>4.903*(10^(-9))*(0.34-0.14*SQRT(K279))*(1.35*(N279/M279)-0.35)*(('Data 2day'!C279+273.16)^4+('Data 2day'!D279+273.16)^4)/2</f>
        <v>5.1878542799394225</v>
      </c>
      <c r="Q279" s="8">
        <f t="shared" si="19"/>
        <v>-4.2503239258850929</v>
      </c>
    </row>
    <row r="280" spans="1:17" x14ac:dyDescent="0.3">
      <c r="A280" s="37">
        <v>43892</v>
      </c>
      <c r="B280" s="8">
        <f>1+0.033*COS(2*'Data 2day'!A279*PI()/365)</f>
        <v>1.0164179385339369</v>
      </c>
      <c r="C280" s="8">
        <f>0.409*SIN(((2*PI()*'Data 2day'!A279)/365)-1.39)</f>
        <v>-0.13637054587064404</v>
      </c>
      <c r="D280" s="8">
        <f>ACOS(-TAN('Data 2day'!$E$2*PI()/180)*TAN(C280))</f>
        <v>1.5272794932153251</v>
      </c>
      <c r="E280" s="23">
        <f>('Data 2day'!C280+'Data 2day'!D280)/2</f>
        <v>25.5</v>
      </c>
      <c r="F280" s="8">
        <f t="shared" si="16"/>
        <v>0.19363585091694488</v>
      </c>
      <c r="G280" s="8">
        <f>'Data 2day'!E279*4.87/LN(67.8*'Data 2day'!$H$2-5.42)</f>
        <v>3.334074012495678</v>
      </c>
      <c r="H280" s="8">
        <f>0.6108*EXP(17.27*'Data 2day'!C280/('Data 2day'!C280+237.3))</f>
        <v>4.7547753962618131</v>
      </c>
      <c r="I280" s="8">
        <f>0.6108*EXP(17.27*'Data 2day'!D280/('Data 2day'!D280+237.3))</f>
        <v>2.1973933238855259</v>
      </c>
      <c r="J280" s="8">
        <f t="shared" si="18"/>
        <v>3.4760843600736697</v>
      </c>
      <c r="K280" s="8">
        <f>(I280*'Data 2day'!F280+H280*'Data 2day'!G280)/200</f>
        <v>1.5060778497805152</v>
      </c>
      <c r="L280" s="8">
        <f>24*60/PI()*0.0082*B280*(D280*SIN('Data 2day'!$E$2)*SIN(C280)+COS('Data 2day'!$E$2)*COS(C280)*SIN(D280))</f>
        <v>1.9130766356847133</v>
      </c>
      <c r="M280" s="8">
        <f>(0.75+2/100000*'Data 2day'!$E$3)*L280</f>
        <v>1.454703473774656</v>
      </c>
      <c r="N280" s="8">
        <f>(0.25+0.5*(1-'Data 2day'!H280/8))*L280</f>
        <v>0.83697102811206203</v>
      </c>
      <c r="O280" s="8">
        <f t="shared" si="17"/>
        <v>0.64446769164628781</v>
      </c>
      <c r="P280" s="8">
        <f>4.903*(10^(-9))*(0.34-0.14*SQRT(K280))*(1.35*(N280/M280)-0.35)*(('Data 2day'!C280+273.16)^4+('Data 2day'!D280+273.16)^4)/2</f>
        <v>2.8077087485007182</v>
      </c>
      <c r="Q280" s="8">
        <f t="shared" si="19"/>
        <v>-2.1632410568544302</v>
      </c>
    </row>
    <row r="281" spans="1:17" x14ac:dyDescent="0.3">
      <c r="A281" s="37">
        <v>43893</v>
      </c>
      <c r="B281" s="8">
        <f>1+0.033*COS(2*'Data 2day'!A280*PI()/365)</f>
        <v>1.0159227554781203</v>
      </c>
      <c r="C281" s="8">
        <f>0.409*SIN(((2*PI()*'Data 2day'!A280)/365)-1.39)</f>
        <v>-0.12971294430879665</v>
      </c>
      <c r="D281" s="8">
        <f>ACOS(-TAN('Data 2day'!$E$2*PI()/180)*TAN(C281))</f>
        <v>1.5294298790185437</v>
      </c>
      <c r="E281" s="23">
        <f>('Data 2day'!C281+'Data 2day'!D281)/2</f>
        <v>22</v>
      </c>
      <c r="F281" s="8">
        <f t="shared" si="16"/>
        <v>0.16114508692644333</v>
      </c>
      <c r="G281" s="8">
        <f>'Data 2day'!E280*4.87/LN(67.8*'Data 2day'!$H$2-5.42)</f>
        <v>2.7783950104130644</v>
      </c>
      <c r="H281" s="8">
        <f>0.6108*EXP(17.27*'Data 2day'!C281/('Data 2day'!C281+237.3))</f>
        <v>3.5653401758108458</v>
      </c>
      <c r="I281" s="8">
        <f>0.6108*EXP(17.27*'Data 2day'!D281/('Data 2day'!D281+237.3))</f>
        <v>1.9377293518704448</v>
      </c>
      <c r="J281" s="8">
        <f t="shared" si="18"/>
        <v>2.7515347638406453</v>
      </c>
      <c r="K281" s="8">
        <f>(I281*'Data 2day'!F281+H281*'Data 2day'!G281)/200</f>
        <v>1.4141368780362809</v>
      </c>
      <c r="L281" s="8">
        <f>24*60/PI()*0.0082*B281*(D281*SIN('Data 2day'!$E$2)*SIN(C281)+COS('Data 2day'!$E$2)*COS(C281)*SIN(D281))</f>
        <v>1.8776592380745196</v>
      </c>
      <c r="M281" s="8">
        <f>(0.75+2/100000*'Data 2day'!$E$3)*L281</f>
        <v>1.4277720846318647</v>
      </c>
      <c r="N281" s="8">
        <f>(0.25+0.5*(1-'Data 2day'!H281/8))*L281</f>
        <v>0.93882961903725981</v>
      </c>
      <c r="O281" s="8">
        <f t="shared" si="17"/>
        <v>0.72289880665869011</v>
      </c>
      <c r="P281" s="8">
        <f>4.903*(10^(-9))*(0.34-0.14*SQRT(K281))*(1.35*(N281/M281)-0.35)*(('Data 2day'!C281+273.16)^4+('Data 2day'!D281+273.16)^4)/2</f>
        <v>3.4778423090544437</v>
      </c>
      <c r="Q281" s="8">
        <f t="shared" si="19"/>
        <v>-2.7549435023957534</v>
      </c>
    </row>
    <row r="282" spans="1:17" x14ac:dyDescent="0.3">
      <c r="A282" s="37">
        <v>43894</v>
      </c>
      <c r="B282" s="8">
        <f>1+0.033*COS(2*'Data 2day'!A281*PI()/365)</f>
        <v>1.015422854166214</v>
      </c>
      <c r="C282" s="8">
        <f>0.409*SIN(((2*PI()*'Data 2day'!A281)/365)-1.39)</f>
        <v>-0.12301690600211586</v>
      </c>
      <c r="D282" s="8">
        <f>ACOS(-TAN('Data 2day'!$E$2*PI()/180)*TAN(C282))</f>
        <v>1.5315887234317338</v>
      </c>
      <c r="E282" s="23">
        <f>('Data 2day'!C282+'Data 2day'!D282)/2</f>
        <v>28</v>
      </c>
      <c r="F282" s="8">
        <f t="shared" si="16"/>
        <v>0.22008034247018868</v>
      </c>
      <c r="G282" s="8">
        <f>'Data 2day'!E281*4.87/LN(67.8*'Data 2day'!$H$2-5.42)</f>
        <v>1.9448765072891454</v>
      </c>
      <c r="H282" s="8">
        <f>0.6108*EXP(17.27*'Data 2day'!C282/('Data 2day'!C282+237.3))</f>
        <v>5.3192602098598769</v>
      </c>
      <c r="I282" s="8">
        <f>0.6108*EXP(17.27*'Data 2day'!D282/('Data 2day'!D282+237.3))</f>
        <v>2.6439311922105757</v>
      </c>
      <c r="J282" s="8">
        <f t="shared" si="18"/>
        <v>3.9815957010352263</v>
      </c>
      <c r="K282" s="8">
        <f>(I282*'Data 2day'!F282+H282*'Data 2day'!G282)/200</f>
        <v>1.2202900657238991</v>
      </c>
      <c r="L282" s="8">
        <f>24*60/PI()*0.0082*B282*(D282*SIN('Data 2day'!$E$2)*SIN(C282)+COS('Data 2day'!$E$2)*COS(C282)*SIN(D282))</f>
        <v>1.8418727836978963</v>
      </c>
      <c r="M282" s="8">
        <f>(0.75+2/100000*'Data 2day'!$E$3)*L282</f>
        <v>1.4005600647238803</v>
      </c>
      <c r="N282" s="8">
        <f>(0.25+0.5*(1-'Data 2day'!H282/8))*L282</f>
        <v>0.69070229388671112</v>
      </c>
      <c r="O282" s="8">
        <f t="shared" si="17"/>
        <v>0.53184076629276755</v>
      </c>
      <c r="P282" s="8">
        <f>4.903*(10^(-9))*(0.34-0.14*SQRT(K282))*(1.35*(N282/M282)-0.35)*(('Data 2day'!C282+273.16)^4+('Data 2day'!D282+273.16)^4)/2</f>
        <v>2.3661204944556098</v>
      </c>
      <c r="Q282" s="8">
        <f t="shared" si="19"/>
        <v>-1.8342797281628422</v>
      </c>
    </row>
    <row r="283" spans="1:17" x14ac:dyDescent="0.3">
      <c r="A283" s="37">
        <v>43895</v>
      </c>
      <c r="B283" s="8">
        <f>1+0.033*COS(2*'Data 2day'!A282*PI()/365)</f>
        <v>1.0149183827297661</v>
      </c>
      <c r="C283" s="8">
        <f>0.409*SIN(((2*PI()*'Data 2day'!A282)/365)-1.39)</f>
        <v>-0.11628441513126445</v>
      </c>
      <c r="D283" s="8">
        <f>ACOS(-TAN('Data 2day'!$E$2*PI()/180)*TAN(C283))</f>
        <v>1.5337555359562884</v>
      </c>
      <c r="E283" s="23">
        <f>('Data 2day'!C283+'Data 2day'!D283)/2</f>
        <v>25.5</v>
      </c>
      <c r="F283" s="8">
        <f t="shared" si="16"/>
        <v>0.19363585091694488</v>
      </c>
      <c r="G283" s="8">
        <f>'Data 2day'!E282*4.87/LN(67.8*'Data 2day'!$H$2-5.42)</f>
        <v>3.0562345114543712</v>
      </c>
      <c r="H283" s="8">
        <f>0.6108*EXP(17.27*'Data 2day'!C283/('Data 2day'!C283+237.3))</f>
        <v>5.030147795606851</v>
      </c>
      <c r="I283" s="8">
        <f>0.6108*EXP(17.27*'Data 2day'!D283/('Data 2day'!D283+237.3))</f>
        <v>2.0639892026604851</v>
      </c>
      <c r="J283" s="8">
        <f t="shared" si="18"/>
        <v>3.5470684991336681</v>
      </c>
      <c r="K283" s="8">
        <f>(I283*'Data 2day'!F283+H283*'Data 2day'!G283)/200</f>
        <v>1.2479652352490018</v>
      </c>
      <c r="L283" s="8">
        <f>24*60/PI()*0.0082*B283*(D283*SIN('Data 2day'!$E$2)*SIN(C283)+COS('Data 2day'!$E$2)*COS(C283)*SIN(D283))</f>
        <v>1.8057275301591902</v>
      </c>
      <c r="M283" s="8">
        <f>(0.75+2/100000*'Data 2day'!$E$3)*L283</f>
        <v>1.3730752139330482</v>
      </c>
      <c r="N283" s="8">
        <f>(0.25+0.5*(1-'Data 2day'!H283/8))*L283</f>
        <v>1.1285797063494938</v>
      </c>
      <c r="O283" s="8">
        <f t="shared" si="17"/>
        <v>0.86900637388911028</v>
      </c>
      <c r="P283" s="8">
        <f>4.903*(10^(-9))*(0.34-0.14*SQRT(K283))*(1.35*(N283/M283)-0.35)*(('Data 2day'!C283+273.16)^4+('Data 2day'!D283+273.16)^4)/2</f>
        <v>5.4611247005651764</v>
      </c>
      <c r="Q283" s="8">
        <f t="shared" si="19"/>
        <v>-4.5921183266760659</v>
      </c>
    </row>
    <row r="284" spans="1:17" x14ac:dyDescent="0.3">
      <c r="A284" s="37">
        <v>43896</v>
      </c>
      <c r="B284" s="8">
        <f>1+0.033*COS(2*'Data 2day'!A283*PI()/365)</f>
        <v>1.0144094906545502</v>
      </c>
      <c r="C284" s="8">
        <f>0.409*SIN(((2*PI()*'Data 2day'!A283)/365)-1.39)</f>
        <v>-0.10951746667858643</v>
      </c>
      <c r="D284" s="8">
        <f>ACOS(-TAN('Data 2day'!$E$2*PI()/180)*TAN(C284))</f>
        <v>1.5359298322522901</v>
      </c>
      <c r="E284" s="23">
        <f>('Data 2day'!C284+'Data 2day'!D284)/2</f>
        <v>27</v>
      </c>
      <c r="F284" s="8">
        <f t="shared" si="16"/>
        <v>0.20915998442580919</v>
      </c>
      <c r="G284" s="8">
        <f>'Data 2day'!E283*4.87/LN(67.8*'Data 2day'!$H$2-5.42)</f>
        <v>1.9448765072891454</v>
      </c>
      <c r="H284" s="8">
        <f>0.6108*EXP(17.27*'Data 2day'!C284/('Data 2day'!C284+237.3))</f>
        <v>5.3192602098598769</v>
      </c>
      <c r="I284" s="8">
        <f>0.6108*EXP(17.27*'Data 2day'!D284/('Data 2day'!D284+237.3))</f>
        <v>2.3382812709274461</v>
      </c>
      <c r="J284" s="8">
        <f t="shared" si="18"/>
        <v>3.8287707403936615</v>
      </c>
      <c r="K284" s="8">
        <f>(I284*'Data 2day'!F284+H284*'Data 2day'!G284)/200</f>
        <v>1.1153337917123869</v>
      </c>
      <c r="L284" s="8">
        <f>24*60/PI()*0.0082*B284*(D284*SIN('Data 2day'!$E$2)*SIN(C284)+COS('Data 2day'!$E$2)*COS(C284)*SIN(D284))</f>
        <v>1.7692340321967011</v>
      </c>
      <c r="M284" s="8">
        <f>(0.75+2/100000*'Data 2day'!$E$3)*L284</f>
        <v>1.3453255580823715</v>
      </c>
      <c r="N284" s="8">
        <f>(0.25+0.5*(1-'Data 2day'!H284/8))*L284</f>
        <v>1.1057712701229381</v>
      </c>
      <c r="O284" s="8">
        <f t="shared" si="17"/>
        <v>0.85144387799466237</v>
      </c>
      <c r="P284" s="8">
        <f>4.903*(10^(-9))*(0.34-0.14*SQRT(K284))*(1.35*(N284/M284)-0.35)*(('Data 2day'!C284+273.16)^4+('Data 2day'!D284+273.16)^4)/2</f>
        <v>5.827927192050371</v>
      </c>
      <c r="Q284" s="8">
        <f t="shared" si="19"/>
        <v>-4.9764833140557085</v>
      </c>
    </row>
    <row r="285" spans="1:17" x14ac:dyDescent="0.3">
      <c r="A285" s="37">
        <v>43897</v>
      </c>
      <c r="B285" s="8">
        <f>1+0.033*COS(2*'Data 2day'!A284*PI()/365)</f>
        <v>1.013896328736271</v>
      </c>
      <c r="C285" s="8">
        <f>0.409*SIN(((2*PI()*'Data 2day'!A284)/365)-1.39)</f>
        <v>-0.10271806583695095</v>
      </c>
      <c r="D285" s="8">
        <f>ACOS(-TAN('Data 2day'!$E$2*PI()/180)*TAN(C285))</f>
        <v>1.5381111338777802</v>
      </c>
      <c r="E285" s="23">
        <f>('Data 2day'!C285+'Data 2day'!D285)/2</f>
        <v>27</v>
      </c>
      <c r="F285" s="8">
        <f t="shared" si="16"/>
        <v>0.20915998442580919</v>
      </c>
      <c r="G285" s="8">
        <f>'Data 2day'!E284*4.87/LN(67.8*'Data 2day'!$H$2-5.42)</f>
        <v>5.0011110187435168</v>
      </c>
      <c r="H285" s="8">
        <f>0.6108*EXP(17.27*'Data 2day'!C285/('Data 2day'!C285+237.3))</f>
        <v>5.6226812384961216</v>
      </c>
      <c r="I285" s="8">
        <f>0.6108*EXP(17.27*'Data 2day'!D285/('Data 2day'!D285+237.3))</f>
        <v>2.1973933238855259</v>
      </c>
      <c r="J285" s="8">
        <f t="shared" si="18"/>
        <v>3.9100372811908235</v>
      </c>
      <c r="K285" s="8">
        <f>(I285*'Data 2day'!F285+H285*'Data 2day'!G285)/200</f>
        <v>0.97363338243423669</v>
      </c>
      <c r="L285" s="8">
        <f>24*60/PI()*0.0082*B285*(D285*SIN('Data 2day'!$E$2)*SIN(C285)+COS('Data 2day'!$E$2)*COS(C285)*SIN(D285))</f>
        <v>1.7324031358939758</v>
      </c>
      <c r="M285" s="8">
        <f>(0.75+2/100000*'Data 2day'!$E$3)*L285</f>
        <v>1.3173193445337792</v>
      </c>
      <c r="N285" s="8">
        <f>(0.25+0.5*(1-'Data 2day'!H285/8))*L285</f>
        <v>1.2993023519204818</v>
      </c>
      <c r="O285" s="8">
        <f t="shared" si="17"/>
        <v>1.000462810978771</v>
      </c>
      <c r="P285" s="8">
        <f>4.903*(10^(-9))*(0.34-0.14*SQRT(K285))*(1.35*(N285/M285)-0.35)*(('Data 2day'!C285+273.16)^4+('Data 2day'!D285+273.16)^4)/2</f>
        <v>7.9190421919878231</v>
      </c>
      <c r="Q285" s="8">
        <f t="shared" si="19"/>
        <v>-6.9185793810090521</v>
      </c>
    </row>
    <row r="286" spans="1:17" x14ac:dyDescent="0.3">
      <c r="A286" s="37">
        <v>43898</v>
      </c>
      <c r="B286" s="8">
        <f>1+0.033*COS(2*'Data 2day'!A285*PI()/365)</f>
        <v>1.0133790490358798</v>
      </c>
      <c r="C286" s="8">
        <f>0.409*SIN(((2*PI()*'Data 2day'!A285)/365)-1.39)</f>
        <v>-9.588822741557064E-2</v>
      </c>
      <c r="D286" s="8">
        <f>ACOS(-TAN('Data 2day'!$E$2*PI()/180)*TAN(C286))</f>
        <v>1.5402989680127357</v>
      </c>
      <c r="E286" s="23">
        <f>('Data 2day'!C286+'Data 2day'!D286)/2</f>
        <v>25</v>
      </c>
      <c r="F286" s="8">
        <f t="shared" si="16"/>
        <v>0.18868182684282603</v>
      </c>
      <c r="G286" s="8">
        <f>'Data 2day'!E285*4.87/LN(67.8*'Data 2day'!$H$2-5.42)</f>
        <v>4.1675925156195976</v>
      </c>
      <c r="H286" s="8">
        <f>0.6108*EXP(17.27*'Data 2day'!C286/('Data 2day'!C286+237.3))</f>
        <v>4.7547753962618131</v>
      </c>
      <c r="I286" s="8">
        <f>0.6108*EXP(17.27*'Data 2day'!D286/('Data 2day'!D286+237.3))</f>
        <v>2.0639892026604851</v>
      </c>
      <c r="J286" s="8">
        <f t="shared" si="18"/>
        <v>3.4093822994611491</v>
      </c>
      <c r="K286" s="8">
        <f>(I286*'Data 2day'!F286+H286*'Data 2day'!G286)/200</f>
        <v>1.395250737466422</v>
      </c>
      <c r="L286" s="8">
        <f>24*60/PI()*0.0082*B286*(D286*SIN('Data 2day'!$E$2)*SIN(C286)+COS('Data 2day'!$E$2)*COS(C286)*SIN(D286))</f>
        <v>1.6952459724690425</v>
      </c>
      <c r="M286" s="8">
        <f>(0.75+2/100000*'Data 2day'!$E$3)*L286</f>
        <v>1.28906503746546</v>
      </c>
      <c r="N286" s="8">
        <f>(0.25+0.5*(1-'Data 2day'!H286/8))*L286</f>
        <v>1.0595287327931515</v>
      </c>
      <c r="O286" s="8">
        <f t="shared" si="17"/>
        <v>0.81583712425072674</v>
      </c>
      <c r="P286" s="8">
        <f>4.903*(10^(-9))*(0.34-0.14*SQRT(K286))*(1.35*(N286/M286)-0.35)*(('Data 2day'!C286+273.16)^4+('Data 2day'!D286+273.16)^4)/2</f>
        <v>5.1571208337499428</v>
      </c>
      <c r="Q286" s="8">
        <f t="shared" si="19"/>
        <v>-4.3412837094992156</v>
      </c>
    </row>
    <row r="287" spans="1:17" x14ac:dyDescent="0.3">
      <c r="A287" s="37">
        <v>43899</v>
      </c>
      <c r="B287" s="8">
        <f>1+0.033*COS(2*'Data 2day'!A286*PI()/365)</f>
        <v>1.012857804834516</v>
      </c>
      <c r="C287" s="8">
        <f>0.409*SIN(((2*PI()*'Data 2day'!A286)/365)-1.39)</f>
        <v>-8.9029975242969572E-2</v>
      </c>
      <c r="D287" s="8">
        <f>ACOS(-TAN('Data 2day'!$E$2*PI()/180)*TAN(C287))</f>
        <v>1.5424928671687452</v>
      </c>
      <c r="E287" s="23">
        <f>('Data 2day'!C287+'Data 2day'!D287)/2</f>
        <v>26</v>
      </c>
      <c r="F287" s="8">
        <f t="shared" si="16"/>
        <v>0.19869895242110683</v>
      </c>
      <c r="G287" s="8">
        <f>'Data 2day'!E286*4.87/LN(67.8*'Data 2day'!$H$2-5.42)</f>
        <v>2.7783950104130644</v>
      </c>
      <c r="H287" s="8">
        <f>0.6108*EXP(17.27*'Data 2day'!C287/('Data 2day'!C287+237.3))</f>
        <v>4.7547753962618131</v>
      </c>
      <c r="I287" s="8">
        <f>0.6108*EXP(17.27*'Data 2day'!D287/('Data 2day'!D287+237.3))</f>
        <v>2.3382812709274461</v>
      </c>
      <c r="J287" s="8">
        <f t="shared" si="18"/>
        <v>3.5465283335946296</v>
      </c>
      <c r="K287" s="8">
        <f>(I287*'Data 2day'!F287+H287*'Data 2day'!G287)/200</f>
        <v>1.6391837970878209</v>
      </c>
      <c r="L287" s="8">
        <f>24*60/PI()*0.0082*B287*(D287*SIN('Data 2day'!$E$2)*SIN(C287)+COS('Data 2day'!$E$2)*COS(C287)*SIN(D287))</f>
        <v>1.6577739516555212</v>
      </c>
      <c r="M287" s="8">
        <f>(0.75+2/100000*'Data 2day'!$E$3)*L287</f>
        <v>1.2605713128388583</v>
      </c>
      <c r="N287" s="8">
        <f>(0.25+0.5*(1-'Data 2day'!H287/8))*L287</f>
        <v>0.72527610384929053</v>
      </c>
      <c r="O287" s="8">
        <f t="shared" si="17"/>
        <v>0.55846259996395375</v>
      </c>
      <c r="P287" s="8">
        <f>4.903*(10^(-9))*(0.34-0.14*SQRT(K287))*(1.35*(N287/M287)-0.35)*(('Data 2day'!C287+273.16)^4+('Data 2day'!D287+273.16)^4)/2</f>
        <v>2.7005098062939847</v>
      </c>
      <c r="Q287" s="8">
        <f t="shared" si="19"/>
        <v>-2.1420472063300311</v>
      </c>
    </row>
    <row r="288" spans="1:17" x14ac:dyDescent="0.3">
      <c r="A288" s="37">
        <v>43900</v>
      </c>
      <c r="B288" s="8">
        <f>1+0.033*COS(2*'Data 2day'!A287*PI()/365)</f>
        <v>1.0123327505880855</v>
      </c>
      <c r="C288" s="8">
        <f>0.409*SIN(((2*PI()*'Data 2day'!A287)/365)-1.39)</f>
        <v>-8.2145341567279873E-2</v>
      </c>
      <c r="D288" s="8">
        <f>ACOS(-TAN('Data 2day'!$E$2*PI()/180)*TAN(C288))</f>
        <v>1.5446923688853587</v>
      </c>
      <c r="E288" s="23">
        <f>('Data 2day'!C288+'Data 2day'!D288)/2</f>
        <v>25.5</v>
      </c>
      <c r="F288" s="8">
        <f t="shared" si="16"/>
        <v>0.19363585091694488</v>
      </c>
      <c r="G288" s="8">
        <f>'Data 2day'!E287*4.87/LN(67.8*'Data 2day'!$H$2-5.42)</f>
        <v>3.6119135135369844</v>
      </c>
      <c r="H288" s="8">
        <f>0.6108*EXP(17.27*'Data 2day'!C288/('Data 2day'!C288+237.3))</f>
        <v>4.492592251118583</v>
      </c>
      <c r="I288" s="8">
        <f>0.6108*EXP(17.27*'Data 2day'!D288/('Data 2day'!D288+237.3))</f>
        <v>2.3382812709274461</v>
      </c>
      <c r="J288" s="8">
        <f t="shared" si="18"/>
        <v>3.4154367610230145</v>
      </c>
      <c r="K288" s="8">
        <f>(I288*'Data 2day'!F288+H288*'Data 2day'!G288)/200</f>
        <v>1.6332373476584992</v>
      </c>
      <c r="L288" s="8">
        <f>24*60/PI()*0.0082*B288*(D288*SIN('Data 2day'!$E$2)*SIN(C288)+COS('Data 2day'!$E$2)*COS(C288)*SIN(D288))</f>
        <v>1.6199987546903449</v>
      </c>
      <c r="M288" s="8">
        <f>(0.75+2/100000*'Data 2day'!$E$3)*L288</f>
        <v>1.2318470530665382</v>
      </c>
      <c r="N288" s="8">
        <f>(0.25+0.5*(1-'Data 2day'!H288/8))*L288</f>
        <v>1.1137491438496121</v>
      </c>
      <c r="O288" s="8">
        <f t="shared" si="17"/>
        <v>0.85758684076420133</v>
      </c>
      <c r="P288" s="8">
        <f>4.903*(10^(-9))*(0.34-0.14*SQRT(K288))*(1.35*(N288/M288)-0.35)*(('Data 2day'!C288+273.16)^4+('Data 2day'!D288+273.16)^4)/2</f>
        <v>5.4816025492432461</v>
      </c>
      <c r="Q288" s="8">
        <f t="shared" si="19"/>
        <v>-4.6240157084790443</v>
      </c>
    </row>
    <row r="289" spans="1:17" x14ac:dyDescent="0.3">
      <c r="A289" s="37">
        <v>43901</v>
      </c>
      <c r="B289" s="8">
        <f>1+0.033*COS(2*'Data 2day'!A288*PI()/365)</f>
        <v>1.0118040418814931</v>
      </c>
      <c r="C289" s="8">
        <f>0.409*SIN(((2*PI()*'Data 2day'!A288)/365)-1.39)</f>
        <v>-7.5236366454042039E-2</v>
      </c>
      <c r="D289" s="8">
        <f>ACOS(-TAN('Data 2day'!$E$2*PI()/180)*TAN(C289))</f>
        <v>1.5468970154140804</v>
      </c>
      <c r="E289" s="23">
        <f>('Data 2day'!C289+'Data 2day'!D289)/2</f>
        <v>26</v>
      </c>
      <c r="F289" s="8">
        <f t="shared" si="16"/>
        <v>0.19869895242110683</v>
      </c>
      <c r="G289" s="8">
        <f>'Data 2day'!E288*4.87/LN(67.8*'Data 2day'!$H$2-5.42)</f>
        <v>4.445432016660904</v>
      </c>
      <c r="H289" s="8">
        <f>0.6108*EXP(17.27*'Data 2day'!C289/('Data 2day'!C289+237.3))</f>
        <v>4.7547753962618131</v>
      </c>
      <c r="I289" s="8">
        <f>0.6108*EXP(17.27*'Data 2day'!D289/('Data 2day'!D289+237.3))</f>
        <v>2.3382812709274461</v>
      </c>
      <c r="J289" s="8">
        <f t="shared" si="18"/>
        <v>3.5465283335946296</v>
      </c>
      <c r="K289" s="8">
        <f>(I289*'Data 2day'!F289+H289*'Data 2day'!G289)/200</f>
        <v>1.5573439526053603</v>
      </c>
      <c r="L289" s="8">
        <f>24*60/PI()*0.0082*B289*(D289*SIN('Data 2day'!$E$2)*SIN(C289)+COS('Data 2day'!$E$2)*COS(C289)*SIN(D289))</f>
        <v>1.5819323269235215</v>
      </c>
      <c r="M289" s="8">
        <f>(0.75+2/100000*'Data 2day'!$E$3)*L289</f>
        <v>1.2029013413926457</v>
      </c>
      <c r="N289" s="8">
        <f>(0.25+0.5*(1-'Data 2day'!H289/8))*L289</f>
        <v>0.69209539302904066</v>
      </c>
      <c r="O289" s="8">
        <f t="shared" si="17"/>
        <v>0.53291345263236134</v>
      </c>
      <c r="P289" s="8">
        <f>4.903*(10^(-9))*(0.34-0.14*SQRT(K289))*(1.35*(N289/M289)-0.35)*(('Data 2day'!C289+273.16)^4+('Data 2day'!D289+273.16)^4)/2</f>
        <v>2.7766387268238555</v>
      </c>
      <c r="Q289" s="8">
        <f t="shared" si="19"/>
        <v>-2.2437252741914939</v>
      </c>
    </row>
    <row r="290" spans="1:17" x14ac:dyDescent="0.3">
      <c r="A290" s="37">
        <v>43902</v>
      </c>
      <c r="B290" s="8">
        <f>1+0.033*COS(2*'Data 2day'!A289*PI()/365)</f>
        <v>1.0112718353825392</v>
      </c>
      <c r="C290" s="8">
        <f>0.409*SIN(((2*PI()*'Data 2day'!A289)/365)-1.39)</f>
        <v>-6.8305097181690172E-2</v>
      </c>
      <c r="D290" s="8">
        <f>ACOS(-TAN('Data 2day'!$E$2*PI()/180)*TAN(C290))</f>
        <v>1.5491063533909606</v>
      </c>
      <c r="E290" s="23">
        <f>('Data 2day'!C290+'Data 2day'!D290)/2</f>
        <v>27</v>
      </c>
      <c r="F290" s="8">
        <f t="shared" si="16"/>
        <v>0.20915998442580919</v>
      </c>
      <c r="G290" s="8">
        <f>'Data 2day'!E289*4.87/LN(67.8*'Data 2day'!$H$2-5.42)</f>
        <v>3.334074012495678</v>
      </c>
      <c r="H290" s="8">
        <f>0.6108*EXP(17.27*'Data 2day'!C290/('Data 2day'!C290+237.3))</f>
        <v>5.030147795606851</v>
      </c>
      <c r="I290" s="8">
        <f>0.6108*EXP(17.27*'Data 2day'!D290/('Data 2day'!D290+237.3))</f>
        <v>2.4870053972720654</v>
      </c>
      <c r="J290" s="8">
        <f t="shared" si="18"/>
        <v>3.7585765964394584</v>
      </c>
      <c r="K290" s="8">
        <f>(I290*'Data 2day'!F290+H290*'Data 2day'!G290)/200</f>
        <v>1.4506029955718924</v>
      </c>
      <c r="L290" s="8">
        <f>24*60/PI()*0.0082*B290*(D290*SIN('Data 2day'!$E$2)*SIN(C290)+COS('Data 2day'!$E$2)*COS(C290)*SIN(D290))</f>
        <v>1.5435868700660904</v>
      </c>
      <c r="M290" s="8">
        <f>(0.75+2/100000*'Data 2day'!$E$3)*L290</f>
        <v>1.1737434559982551</v>
      </c>
      <c r="N290" s="8">
        <f>(0.25+0.5*(1-'Data 2day'!H290/8))*L290</f>
        <v>0.6753192556539146</v>
      </c>
      <c r="O290" s="8">
        <f t="shared" si="17"/>
        <v>0.5199958268535142</v>
      </c>
      <c r="P290" s="8">
        <f>4.903*(10^(-9))*(0.34-0.14*SQRT(K290))*(1.35*(N290/M290)-0.35)*(('Data 2day'!C290+273.16)^4+('Data 2day'!D290+273.16)^4)/2</f>
        <v>2.9176452774124955</v>
      </c>
      <c r="Q290" s="8">
        <f t="shared" si="19"/>
        <v>-2.3976494505589812</v>
      </c>
    </row>
    <row r="291" spans="1:17" x14ac:dyDescent="0.3">
      <c r="A291" s="37">
        <v>43903</v>
      </c>
      <c r="B291" s="8">
        <f>1+0.033*COS(2*'Data 2day'!A290*PI()/365)</f>
        <v>1.0107362887954954</v>
      </c>
      <c r="C291" s="8">
        <f>0.409*SIN(((2*PI()*'Data 2day'!A290)/365)-1.39)</f>
        <v>-6.1353587634898551E-2</v>
      </c>
      <c r="D291" s="8">
        <f>ACOS(-TAN('Data 2day'!$E$2*PI()/180)*TAN(C291))</f>
        <v>1.5513199334987318</v>
      </c>
      <c r="E291" s="23">
        <f>('Data 2day'!C291+'Data 2day'!D291)/2</f>
        <v>27.5</v>
      </c>
      <c r="F291" s="8">
        <f t="shared" si="16"/>
        <v>0.21456176978003966</v>
      </c>
      <c r="G291" s="8">
        <f>'Data 2day'!E290*4.87/LN(67.8*'Data 2day'!$H$2-5.42)</f>
        <v>4.1675925156195976</v>
      </c>
      <c r="H291" s="8">
        <f>0.6108*EXP(17.27*'Data 2day'!C291/('Data 2day'!C291+237.3))</f>
        <v>5.6226812384961216</v>
      </c>
      <c r="I291" s="8">
        <f>0.6108*EXP(17.27*'Data 2day'!D291/('Data 2day'!D291+237.3))</f>
        <v>2.3382812709274461</v>
      </c>
      <c r="J291" s="8">
        <f t="shared" si="18"/>
        <v>3.9804812547117838</v>
      </c>
      <c r="K291" s="8">
        <f>(I291*'Data 2day'!F291+H291*'Data 2day'!G291)/200</f>
        <v>1.3294405044792195</v>
      </c>
      <c r="L291" s="8">
        <f>24*60/PI()*0.0082*B291*(D291*SIN('Data 2day'!$E$2)*SIN(C291)+COS('Data 2day'!$E$2)*COS(C291)*SIN(D291))</f>
        <v>1.5049748340930336</v>
      </c>
      <c r="M291" s="8">
        <f>(0.75+2/100000*'Data 2day'!$E$3)*L291</f>
        <v>1.1443828638443427</v>
      </c>
      <c r="N291" s="8">
        <f>(0.25+0.5*(1-'Data 2day'!H291/8))*L291</f>
        <v>0.84654834417733138</v>
      </c>
      <c r="O291" s="8">
        <f t="shared" si="17"/>
        <v>0.65184222501654521</v>
      </c>
      <c r="P291" s="8">
        <f>4.903*(10^(-9))*(0.34-0.14*SQRT(K291))*(1.35*(N291/M291)-0.35)*(('Data 2day'!C291+273.16)^4+('Data 2day'!D291+273.16)^4)/2</f>
        <v>4.6582528833307277</v>
      </c>
      <c r="Q291" s="8">
        <f t="shared" si="19"/>
        <v>-4.0064106583141825</v>
      </c>
    </row>
    <row r="292" spans="1:17" x14ac:dyDescent="0.3">
      <c r="A292" s="37">
        <v>43904</v>
      </c>
      <c r="B292" s="8">
        <f>1+0.033*COS(2*'Data 2day'!A291*PI()/365)</f>
        <v>1.0101975608143732</v>
      </c>
      <c r="C292" s="8">
        <f>0.409*SIN(((2*PI()*'Data 2day'!A291)/365)-1.39)</f>
        <v>-5.4383897695971947E-2</v>
      </c>
      <c r="D292" s="8">
        <f>ACOS(-TAN('Data 2day'!$E$2*PI()/180)*TAN(C292))</f>
        <v>1.5535373101194245</v>
      </c>
      <c r="E292" s="23">
        <f>('Data 2day'!C292+'Data 2day'!D292)/2</f>
        <v>27</v>
      </c>
      <c r="F292" s="8">
        <f t="shared" si="16"/>
        <v>0.20915998442580919</v>
      </c>
      <c r="G292" s="8">
        <f>'Data 2day'!E291*4.87/LN(67.8*'Data 2day'!$H$2-5.42)</f>
        <v>3.8897530145782908</v>
      </c>
      <c r="H292" s="8">
        <f>0.6108*EXP(17.27*'Data 2day'!C292/('Data 2day'!C292+237.3))</f>
        <v>5.6226812384961216</v>
      </c>
      <c r="I292" s="8">
        <f>0.6108*EXP(17.27*'Data 2day'!D292/('Data 2day'!D292+237.3))</f>
        <v>2.1973933238855259</v>
      </c>
      <c r="J292" s="8">
        <f t="shared" si="18"/>
        <v>3.9100372811908235</v>
      </c>
      <c r="K292" s="8">
        <f>(I292*'Data 2day'!F292+H292*'Data 2day'!G292)/200</f>
        <v>1.1458693339670996</v>
      </c>
      <c r="L292" s="8">
        <f>24*60/PI()*0.0082*B292*(D292*SIN('Data 2day'!$E$2)*SIN(C292)+COS('Data 2day'!$E$2)*COS(C292)*SIN(D292))</f>
        <v>1.4661089088185406</v>
      </c>
      <c r="M292" s="8">
        <f>(0.75+2/100000*'Data 2day'!$E$3)*L292</f>
        <v>1.1148292142656182</v>
      </c>
      <c r="N292" s="8">
        <f>(0.25+0.5*(1-'Data 2day'!H292/8))*L292</f>
        <v>0.82468626121042909</v>
      </c>
      <c r="O292" s="8">
        <f t="shared" si="17"/>
        <v>0.63500842113203038</v>
      </c>
      <c r="P292" s="8">
        <f>4.903*(10^(-9))*(0.34-0.14*SQRT(K292))*(1.35*(N292/M292)-0.35)*(('Data 2day'!C292+273.16)^4+('Data 2day'!D292+273.16)^4)/2</f>
        <v>4.9294442526024884</v>
      </c>
      <c r="Q292" s="8">
        <f t="shared" si="19"/>
        <v>-4.2944358314704578</v>
      </c>
    </row>
    <row r="293" spans="1:17" x14ac:dyDescent="0.3">
      <c r="A293" s="37">
        <v>43905</v>
      </c>
      <c r="B293" s="8">
        <f>1+0.033*COS(2*'Data 2day'!A292*PI()/365)</f>
        <v>1.0096558110759004</v>
      </c>
      <c r="C293" s="8">
        <f>0.409*SIN(((2*PI()*'Data 2day'!A292)/365)-1.39)</f>
        <v>-4.7398092634457288E-2</v>
      </c>
      <c r="D293" s="8">
        <f>ACOS(-TAN('Data 2day'!$E$2*PI()/180)*TAN(C293))</f>
        <v>1.5557580409783864</v>
      </c>
      <c r="E293" s="23">
        <f>('Data 2day'!C293+'Data 2day'!D293)/2</f>
        <v>27</v>
      </c>
      <c r="F293" s="8">
        <f t="shared" si="16"/>
        <v>0.20915998442580919</v>
      </c>
      <c r="G293" s="8">
        <f>'Data 2day'!E292*4.87/LN(67.8*'Data 2day'!$H$2-5.42)</f>
        <v>3.334074012495678</v>
      </c>
      <c r="H293" s="8">
        <f>0.6108*EXP(17.27*'Data 2day'!C293/('Data 2day'!C293+237.3))</f>
        <v>5.6226812384961216</v>
      </c>
      <c r="I293" s="8">
        <f>0.6108*EXP(17.27*'Data 2day'!D293/('Data 2day'!D293+237.3))</f>
        <v>2.1973933238855259</v>
      </c>
      <c r="J293" s="8">
        <f t="shared" si="18"/>
        <v>3.9100372811908235</v>
      </c>
      <c r="K293" s="8">
        <f>(I293*'Data 2day'!F293+H293*'Data 2day'!G293)/200</f>
        <v>1.3071183188805349</v>
      </c>
      <c r="L293" s="8">
        <f>24*60/PI()*0.0082*B293*(D293*SIN('Data 2day'!$E$2)*SIN(C293)+COS('Data 2day'!$E$2)*COS(C293)*SIN(D293))</f>
        <v>1.4270020151615477</v>
      </c>
      <c r="M293" s="8">
        <f>(0.75+2/100000*'Data 2day'!$E$3)*L293</f>
        <v>1.0850923323288408</v>
      </c>
      <c r="N293" s="8">
        <f>(0.25+0.5*(1-'Data 2day'!H293/8))*L293</f>
        <v>0.71350100758077384</v>
      </c>
      <c r="O293" s="8">
        <f t="shared" si="17"/>
        <v>0.5493957758371959</v>
      </c>
      <c r="P293" s="8">
        <f>4.903*(10^(-9))*(0.34-0.14*SQRT(K293))*(1.35*(N293/M293)-0.35)*(('Data 2day'!C293+273.16)^4+('Data 2day'!D293+273.16)^4)/2</f>
        <v>3.8670368764057175</v>
      </c>
      <c r="Q293" s="8">
        <f t="shared" si="19"/>
        <v>-3.3176411005685216</v>
      </c>
    </row>
    <row r="294" spans="1:17" x14ac:dyDescent="0.3">
      <c r="A294" s="37">
        <v>43906</v>
      </c>
      <c r="B294" s="8">
        <f>1+0.033*COS(2*'Data 2day'!A293*PI()/365)</f>
        <v>1.0091112001122164</v>
      </c>
      <c r="C294" s="8">
        <f>0.409*SIN(((2*PI()*'Data 2day'!A293)/365)-1.39)</f>
        <v>-4.0398242495160511E-2</v>
      </c>
      <c r="D294" s="8">
        <f>ACOS(-TAN('Data 2day'!$E$2*PI()/180)*TAN(C294))</f>
        <v>1.5579816867806182</v>
      </c>
      <c r="E294" s="23">
        <f>('Data 2day'!C294+'Data 2day'!D294)/2</f>
        <v>28.5</v>
      </c>
      <c r="F294" s="8">
        <f t="shared" si="16"/>
        <v>0.22571768686715196</v>
      </c>
      <c r="G294" s="8">
        <f>'Data 2day'!E293*4.87/LN(67.8*'Data 2day'!$H$2-5.42)</f>
        <v>3.6119135135369844</v>
      </c>
      <c r="H294" s="8">
        <f>0.6108*EXP(17.27*'Data 2day'!C294/('Data 2day'!C294+237.3))</f>
        <v>5.6226812384961216</v>
      </c>
      <c r="I294" s="8">
        <f>0.6108*EXP(17.27*'Data 2day'!D294/('Data 2day'!D294+237.3))</f>
        <v>2.6439311922105757</v>
      </c>
      <c r="J294" s="8">
        <f t="shared" si="18"/>
        <v>4.1333062153533486</v>
      </c>
      <c r="K294" s="8">
        <f>(I294*'Data 2day'!F294+H294*'Data 2day'!G294)/200</f>
        <v>1.3440750180240528</v>
      </c>
      <c r="L294" s="8">
        <f>24*60/PI()*0.0082*B294*(D294*SIN('Data 2day'!$E$2)*SIN(C294)+COS('Data 2day'!$E$2)*COS(C294)*SIN(D294))</f>
        <v>1.3876672961199936</v>
      </c>
      <c r="M294" s="8">
        <f>(0.75+2/100000*'Data 2day'!$E$3)*L294</f>
        <v>1.055182211969643</v>
      </c>
      <c r="N294" s="8">
        <f>(0.25+0.5*(1-'Data 2day'!H294/8))*L294</f>
        <v>0.60710444205249725</v>
      </c>
      <c r="O294" s="8">
        <f t="shared" si="17"/>
        <v>0.46747042038042291</v>
      </c>
      <c r="P294" s="8">
        <f>4.903*(10^(-9))*(0.34-0.14*SQRT(K294))*(1.35*(N294/M294)-0.35)*(('Data 2day'!C294+273.16)^4+('Data 2day'!D294+273.16)^4)/2</f>
        <v>3.0871772516829203</v>
      </c>
      <c r="Q294" s="8">
        <f t="shared" si="19"/>
        <v>-2.6197068313024974</v>
      </c>
    </row>
    <row r="295" spans="1:17" x14ac:dyDescent="0.3">
      <c r="A295" s="37">
        <v>43907</v>
      </c>
      <c r="B295" s="8">
        <f>1+0.033*COS(2*'Data 2day'!A294*PI()/365)</f>
        <v>1.0085638893033033</v>
      </c>
      <c r="C295" s="8">
        <f>0.409*SIN(((2*PI()*'Data 2day'!A294)/365)-1.39)</f>
        <v>-3.3386421484746936E-2</v>
      </c>
      <c r="D295" s="8">
        <f>ACOS(-TAN('Data 2day'!$E$2*PI()/180)*TAN(C295))</f>
        <v>1.5602078108403314</v>
      </c>
      <c r="E295" s="23">
        <f>('Data 2day'!C295+'Data 2day'!D295)/2</f>
        <v>29.5</v>
      </c>
      <c r="F295" s="8">
        <f t="shared" si="16"/>
        <v>0.23735674310788871</v>
      </c>
      <c r="G295" s="8">
        <f>'Data 2day'!E294*4.87/LN(67.8*'Data 2day'!$H$2-5.42)</f>
        <v>2.222716008330452</v>
      </c>
      <c r="H295" s="8">
        <f>0.6108*EXP(17.27*'Data 2day'!C295/('Data 2day'!C295+237.3))</f>
        <v>5.9409977016273503</v>
      </c>
      <c r="I295" s="8">
        <f>0.6108*EXP(17.27*'Data 2day'!D295/('Data 2day'!D295+237.3))</f>
        <v>2.809437622397069</v>
      </c>
      <c r="J295" s="8">
        <f t="shared" si="18"/>
        <v>4.3752176620122096</v>
      </c>
      <c r="K295" s="8">
        <f>(I295*'Data 2day'!F295+H295*'Data 2day'!G295)/200</f>
        <v>1.3763587900269254</v>
      </c>
      <c r="L295" s="8">
        <f>24*60/PI()*0.0082*B295*(D295*SIN('Data 2day'!$E$2)*SIN(C295)+COS('Data 2day'!$E$2)*COS(C295)*SIN(D295))</f>
        <v>1.3481181074726762</v>
      </c>
      <c r="M295" s="8">
        <f>(0.75+2/100000*'Data 2day'!$E$3)*L295</f>
        <v>1.025109008922223</v>
      </c>
      <c r="N295" s="8">
        <f>(0.25+0.5*(1-'Data 2day'!H295/8))*L295</f>
        <v>0.75831643545338034</v>
      </c>
      <c r="O295" s="8">
        <f t="shared" si="17"/>
        <v>0.58390365529910293</v>
      </c>
      <c r="P295" s="8">
        <f>4.903*(10^(-9))*(0.34-0.14*SQRT(K295))*(1.35*(N295/M295)-0.35)*(('Data 2day'!C295+273.16)^4+('Data 2day'!D295+273.16)^4)/2</f>
        <v>4.7032727240937433</v>
      </c>
      <c r="Q295" s="8">
        <f t="shared" si="19"/>
        <v>-4.11936906879464</v>
      </c>
    </row>
    <row r="296" spans="1:17" x14ac:dyDescent="0.3">
      <c r="A296" s="37">
        <v>43908</v>
      </c>
      <c r="B296" s="8">
        <f>1+0.033*COS(2*'Data 2day'!A295*PI()/365)</f>
        <v>1.0080140408291658</v>
      </c>
      <c r="C296" s="8">
        <f>0.409*SIN(((2*PI()*'Data 2day'!A295)/365)-1.39)</f>
        <v>-2.6364707357109361E-2</v>
      </c>
      <c r="D296" s="8">
        <f>ACOS(-TAN('Data 2day'!$E$2*PI()/180)*TAN(C296))</f>
        <v>1.5624359787046203</v>
      </c>
      <c r="E296" s="23">
        <f>('Data 2day'!C296+'Data 2day'!D296)/2</f>
        <v>28.5</v>
      </c>
      <c r="F296" s="8">
        <f t="shared" si="16"/>
        <v>0.22571768686715196</v>
      </c>
      <c r="G296" s="8">
        <f>'Data 2day'!E295*4.87/LN(67.8*'Data 2day'!$H$2-5.42)</f>
        <v>2.222716008330452</v>
      </c>
      <c r="H296" s="8">
        <f>0.6108*EXP(17.27*'Data 2day'!C296/('Data 2day'!C296+237.3))</f>
        <v>5.6226812384961216</v>
      </c>
      <c r="I296" s="8">
        <f>0.6108*EXP(17.27*'Data 2day'!D296/('Data 2day'!D296+237.3))</f>
        <v>2.6439311922105757</v>
      </c>
      <c r="J296" s="8">
        <f t="shared" si="18"/>
        <v>4.1333062153533486</v>
      </c>
      <c r="K296" s="8">
        <f>(I296*'Data 2day'!F296+H296*'Data 2day'!G296)/200</f>
        <v>1.2696062668669141</v>
      </c>
      <c r="L296" s="8">
        <f>24*60/PI()*0.0082*B296*(D296*SIN('Data 2day'!$E$2)*SIN(C296)+COS('Data 2day'!$E$2)*COS(C296)*SIN(D296))</f>
        <v>1.3083680082280043</v>
      </c>
      <c r="M296" s="8">
        <f>(0.75+2/100000*'Data 2day'!$E$3)*L296</f>
        <v>0.99488303345657436</v>
      </c>
      <c r="N296" s="8">
        <f>(0.25+0.5*(1-'Data 2day'!H296/8))*L296</f>
        <v>0.73595700462825242</v>
      </c>
      <c r="O296" s="8">
        <f t="shared" si="17"/>
        <v>0.56668689356375435</v>
      </c>
      <c r="P296" s="8">
        <f>4.903*(10^(-9))*(0.34-0.14*SQRT(K296))*(1.35*(N296/M296)-0.35)*(('Data 2day'!C296+273.16)^4+('Data 2day'!D296+273.16)^4)/2</f>
        <v>4.8131151562317918</v>
      </c>
      <c r="Q296" s="8">
        <f t="shared" si="19"/>
        <v>-4.2464282626680374</v>
      </c>
    </row>
    <row r="297" spans="1:17" x14ac:dyDescent="0.3">
      <c r="A297" s="37">
        <v>43909</v>
      </c>
      <c r="B297" s="8">
        <f>1+0.033*COS(2*'Data 2day'!A296*PI()/365)</f>
        <v>1.0074618176217736</v>
      </c>
      <c r="C297" s="8">
        <f>0.409*SIN(((2*PI()*'Data 2day'!A296)/365)-1.39)</f>
        <v>-1.9335180797684971E-2</v>
      </c>
      <c r="D297" s="8">
        <f>ACOS(-TAN('Data 2day'!$E$2*PI()/180)*TAN(C297))</f>
        <v>1.5646657577721395</v>
      </c>
      <c r="E297" s="23">
        <f>('Data 2day'!C297+'Data 2day'!D297)/2</f>
        <v>28</v>
      </c>
      <c r="F297" s="8">
        <f t="shared" si="16"/>
        <v>0.22008034247018868</v>
      </c>
      <c r="G297" s="8">
        <f>'Data 2day'!E296*4.87/LN(67.8*'Data 2day'!$H$2-5.42)</f>
        <v>4.7232715177022104</v>
      </c>
      <c r="H297" s="8">
        <f>0.6108*EXP(17.27*'Data 2day'!C297/('Data 2day'!C297+237.3))</f>
        <v>5.3192602098598769</v>
      </c>
      <c r="I297" s="8">
        <f>0.6108*EXP(17.27*'Data 2day'!D297/('Data 2day'!D297+237.3))</f>
        <v>2.6439311922105757</v>
      </c>
      <c r="J297" s="8">
        <f t="shared" si="18"/>
        <v>3.9815957010352263</v>
      </c>
      <c r="K297" s="8">
        <f>(I297*'Data 2day'!F297+H297*'Data 2day'!G297)/200</f>
        <v>1.0742458936435428</v>
      </c>
      <c r="L297" s="8">
        <f>24*60/PI()*0.0082*B297*(D297*SIN('Data 2day'!$E$2)*SIN(C297)+COS('Data 2day'!$E$2)*COS(C297)*SIN(D297))</f>
        <v>1.2684307508392896</v>
      </c>
      <c r="M297" s="8">
        <f>(0.75+2/100000*'Data 2day'!$E$3)*L297</f>
        <v>0.96451474293819572</v>
      </c>
      <c r="N297" s="8">
        <f>(0.25+0.5*(1-'Data 2day'!H297/8))*L297</f>
        <v>0.63421537541964479</v>
      </c>
      <c r="O297" s="8">
        <f t="shared" si="17"/>
        <v>0.48834583907312651</v>
      </c>
      <c r="P297" s="8">
        <f>4.903*(10^(-9))*(0.34-0.14*SQRT(K297))*(1.35*(N297/M297)-0.35)*(('Data 2day'!C297+273.16)^4+('Data 2day'!D297+273.16)^4)/2</f>
        <v>4.2366174093502931</v>
      </c>
      <c r="Q297" s="8">
        <f t="shared" si="19"/>
        <v>-3.7482715702771667</v>
      </c>
    </row>
    <row r="298" spans="1:17" x14ac:dyDescent="0.3">
      <c r="A298" s="37">
        <v>43910</v>
      </c>
      <c r="B298" s="8">
        <f>1+0.033*COS(2*'Data 2day'!A297*PI()/365)</f>
        <v>1.0069073833167805</v>
      </c>
      <c r="C298" s="8">
        <f>0.409*SIN(((2*PI()*'Data 2day'!A297)/365)-1.39)</f>
        <v>-1.2299924806902758E-2</v>
      </c>
      <c r="D298" s="8">
        <f>ACOS(-TAN('Data 2day'!$E$2*PI()/180)*TAN(C298))</f>
        <v>1.5668967169076633</v>
      </c>
      <c r="E298" s="23">
        <f>('Data 2day'!C298+'Data 2day'!D298)/2</f>
        <v>28.5</v>
      </c>
      <c r="F298" s="8">
        <f t="shared" si="16"/>
        <v>0.22571768686715196</v>
      </c>
      <c r="G298" s="8">
        <f>'Data 2day'!E297*4.87/LN(67.8*'Data 2day'!$H$2-5.42)</f>
        <v>2.5005555093717584</v>
      </c>
      <c r="H298" s="8">
        <f>0.6108*EXP(17.27*'Data 2day'!C298/('Data 2day'!C298+237.3))</f>
        <v>5.6226812384961216</v>
      </c>
      <c r="I298" s="8">
        <f>0.6108*EXP(17.27*'Data 2day'!D298/('Data 2day'!D298+237.3))</f>
        <v>2.6439311922105757</v>
      </c>
      <c r="J298" s="8">
        <f t="shared" si="18"/>
        <v>4.1333062153533486</v>
      </c>
      <c r="K298" s="8">
        <f>(I298*'Data 2day'!F298+H298*'Data 2day'!G298)/200</f>
        <v>1.2133794544819529</v>
      </c>
      <c r="L298" s="8">
        <f>24*60/PI()*0.0082*B298*(D298*SIN('Data 2day'!$E$2)*SIN(C298)+COS('Data 2day'!$E$2)*COS(C298)*SIN(D298))</f>
        <v>1.2283202712064942</v>
      </c>
      <c r="M298" s="8">
        <f>(0.75+2/100000*'Data 2day'!$E$3)*L298</f>
        <v>0.93401473422541814</v>
      </c>
      <c r="N298" s="8">
        <f>(0.25+0.5*(1-'Data 2day'!H298/8))*L298</f>
        <v>0.61416013560324711</v>
      </c>
      <c r="O298" s="8">
        <f t="shared" si="17"/>
        <v>0.47290330441450029</v>
      </c>
      <c r="P298" s="8">
        <f>4.903*(10^(-9))*(0.34-0.14*SQRT(K298))*(1.35*(N298/M298)-0.35)*(('Data 2day'!C298+273.16)^4+('Data 2day'!D298+273.16)^4)/2</f>
        <v>4.0670960630580817</v>
      </c>
      <c r="Q298" s="8">
        <f t="shared" si="19"/>
        <v>-3.5941927586435813</v>
      </c>
    </row>
    <row r="299" spans="1:17" x14ac:dyDescent="0.3">
      <c r="A299" s="37">
        <v>43911</v>
      </c>
      <c r="B299" s="8">
        <f>1+0.033*COS(2*'Data 2day'!A298*PI()/365)</f>
        <v>1.0063509022050374</v>
      </c>
      <c r="C299" s="8">
        <f>0.409*SIN(((2*PI()*'Data 2day'!A298)/365)-1.39)</f>
        <v>-5.2610240829462336E-3</v>
      </c>
      <c r="D299" s="8">
        <f>ACOS(-TAN('Data 2day'!$E$2*PI()/180)*TAN(C299))</f>
        <v>1.5691284260534026</v>
      </c>
      <c r="E299" s="23">
        <f>('Data 2day'!C299+'Data 2day'!D299)/2</f>
        <v>27</v>
      </c>
      <c r="F299" s="8">
        <f t="shared" si="16"/>
        <v>0.20915998442580919</v>
      </c>
      <c r="G299" s="8">
        <f>'Data 2day'!E298*4.87/LN(67.8*'Data 2day'!$H$2-5.42)</f>
        <v>3.0562345114543712</v>
      </c>
      <c r="H299" s="8">
        <f>0.6108*EXP(17.27*'Data 2day'!C299/('Data 2day'!C299+237.3))</f>
        <v>5.3192602098598769</v>
      </c>
      <c r="I299" s="8">
        <f>0.6108*EXP(17.27*'Data 2day'!D299/('Data 2day'!D299+237.3))</f>
        <v>2.3382812709274461</v>
      </c>
      <c r="J299" s="8">
        <f t="shared" si="18"/>
        <v>3.8287707403936615</v>
      </c>
      <c r="K299" s="8">
        <f>(I299*'Data 2day'!F299+H299*'Data 2day'!G299)/200</f>
        <v>1.2144036249004344</v>
      </c>
      <c r="L299" s="8">
        <f>24*60/PI()*0.0082*B299*(D299*SIN('Data 2day'!$E$2)*SIN(C299)+COS('Data 2day'!$E$2)*COS(C299)*SIN(D299))</f>
        <v>1.1880506784846325</v>
      </c>
      <c r="M299" s="8">
        <f>(0.75+2/100000*'Data 2day'!$E$3)*L299</f>
        <v>0.9033937359197145</v>
      </c>
      <c r="N299" s="8">
        <f>(0.25+0.5*(1-'Data 2day'!H299/8))*L299</f>
        <v>0.6682785066476058</v>
      </c>
      <c r="O299" s="8">
        <f t="shared" si="17"/>
        <v>0.51457445011865643</v>
      </c>
      <c r="P299" s="8">
        <f>4.903*(10^(-9))*(0.34-0.14*SQRT(K299))*(1.35*(N299/M299)-0.35)*(('Data 2day'!C299+273.16)^4+('Data 2day'!D299+273.16)^4)/2</f>
        <v>4.8101505929867043</v>
      </c>
      <c r="Q299" s="8">
        <f t="shared" si="19"/>
        <v>-4.2955761428680477</v>
      </c>
    </row>
    <row r="300" spans="1:17" x14ac:dyDescent="0.3">
      <c r="A300" s="37">
        <v>43912</v>
      </c>
      <c r="B300" s="8">
        <f>1+0.033*COS(2*'Data 2day'!A299*PI()/365)</f>
        <v>1.0057925391839071</v>
      </c>
      <c r="C300" s="8">
        <f>0.409*SIN(((2*PI()*'Data 2day'!A299)/365)-1.39)</f>
        <v>1.7794355959882655E-3</v>
      </c>
      <c r="D300" s="8">
        <f>ACOS(-TAN('Data 2day'!$E$2*PI()/180)*TAN(C300))</f>
        <v>1.5713604558379484</v>
      </c>
      <c r="E300" s="23">
        <f>('Data 2day'!C300+'Data 2day'!D300)/2</f>
        <v>27.5</v>
      </c>
      <c r="F300" s="8">
        <f t="shared" si="16"/>
        <v>0.21456176978003966</v>
      </c>
      <c r="G300" s="8">
        <f>'Data 2day'!E299*4.87/LN(67.8*'Data 2day'!$H$2-5.42)</f>
        <v>3.8897530145782908</v>
      </c>
      <c r="H300" s="8">
        <f>0.6108*EXP(17.27*'Data 2day'!C300/('Data 2day'!C300+237.3))</f>
        <v>5.6226812384961216</v>
      </c>
      <c r="I300" s="8">
        <f>0.6108*EXP(17.27*'Data 2day'!D300/('Data 2day'!D300+237.3))</f>
        <v>2.3382812709274461</v>
      </c>
      <c r="J300" s="8">
        <f t="shared" si="18"/>
        <v>3.9804812547117838</v>
      </c>
      <c r="K300" s="8">
        <f>(I300*'Data 2day'!F300+H300*'Data 2day'!G300)/200</f>
        <v>1.2142163509075596</v>
      </c>
      <c r="L300" s="8">
        <f>24*60/PI()*0.0082*B300*(D300*SIN('Data 2day'!$E$2)*SIN(C300)+COS('Data 2day'!$E$2)*COS(C300)*SIN(D300))</f>
        <v>1.1476362447191577</v>
      </c>
      <c r="M300" s="8">
        <f>(0.75+2/100000*'Data 2day'!$E$3)*L300</f>
        <v>0.87266260048444744</v>
      </c>
      <c r="N300" s="8">
        <f>(0.25+0.5*(1-'Data 2day'!H300/8))*L300</f>
        <v>0.86072718353936828</v>
      </c>
      <c r="O300" s="8">
        <f t="shared" si="17"/>
        <v>0.66275993132531363</v>
      </c>
      <c r="P300" s="8">
        <f>4.903*(10^(-9))*(0.34-0.14*SQRT(K300))*(1.35*(N300/M300)-0.35)*(('Data 2day'!C300+273.16)^4+('Data 2day'!D300+273.16)^4)/2</f>
        <v>7.3312142596359635</v>
      </c>
      <c r="Q300" s="8">
        <f t="shared" si="19"/>
        <v>-6.6684543283106503</v>
      </c>
    </row>
    <row r="301" spans="1:17" x14ac:dyDescent="0.3">
      <c r="A301" s="37">
        <v>43913</v>
      </c>
      <c r="B301" s="8">
        <f>1+0.033*COS(2*'Data 2day'!A300*PI()/365)</f>
        <v>1.0052324597084035</v>
      </c>
      <c r="C301" s="8">
        <f>0.409*SIN(((2*PI()*'Data 2day'!A300)/365)-1.39)</f>
        <v>8.8193679897523095E-3</v>
      </c>
      <c r="D301" s="8">
        <f>ACOS(-TAN('Data 2day'!$E$2*PI()/180)*TAN(C301))</f>
        <v>1.5735923771837079</v>
      </c>
      <c r="E301" s="23">
        <f>('Data 2day'!C301+'Data 2day'!D301)/2</f>
        <v>27</v>
      </c>
      <c r="F301" s="8">
        <f t="shared" si="16"/>
        <v>0.20915998442580919</v>
      </c>
      <c r="G301" s="8">
        <f>'Data 2day'!E300*4.87/LN(67.8*'Data 2day'!$H$2-5.42)</f>
        <v>2.5005555093717584</v>
      </c>
      <c r="H301" s="8">
        <f>0.6108*EXP(17.27*'Data 2day'!C301/('Data 2day'!C301+237.3))</f>
        <v>5.6226812384961216</v>
      </c>
      <c r="I301" s="8">
        <f>0.6108*EXP(17.27*'Data 2day'!D301/('Data 2day'!D301+237.3))</f>
        <v>2.1973933238855259</v>
      </c>
      <c r="J301" s="8">
        <f t="shared" si="18"/>
        <v>3.9100372811908235</v>
      </c>
      <c r="K301" s="8">
        <f>(I301*'Data 2day'!F301+H301*'Data 2day'!G301)/200</f>
        <v>1.3875825995945075</v>
      </c>
      <c r="L301" s="8">
        <f>24*60/PI()*0.0082*B301*(D301*SIN('Data 2day'!$E$2)*SIN(C301)+COS('Data 2day'!$E$2)*COS(C301)*SIN(D301))</f>
        <v>1.1070913943288376</v>
      </c>
      <c r="M301" s="8">
        <f>(0.75+2/100000*'Data 2day'!$E$3)*L301</f>
        <v>0.8418322962476481</v>
      </c>
      <c r="N301" s="8">
        <f>(0.25+0.5*(1-'Data 2day'!H301/8))*L301</f>
        <v>0.62273890930997111</v>
      </c>
      <c r="O301" s="8">
        <f t="shared" si="17"/>
        <v>0.47950896016867778</v>
      </c>
      <c r="P301" s="8">
        <f>4.903*(10^(-9))*(0.34-0.14*SQRT(K301))*(1.35*(N301/M301)-0.35)*(('Data 2day'!C301+273.16)^4+('Data 2day'!D301+273.16)^4)/2</f>
        <v>4.5392460312454315</v>
      </c>
      <c r="Q301" s="8">
        <f t="shared" si="19"/>
        <v>-4.0597370710767535</v>
      </c>
    </row>
    <row r="302" spans="1:17" x14ac:dyDescent="0.3">
      <c r="A302" s="37">
        <v>43914</v>
      </c>
      <c r="B302" s="8">
        <f>1+0.033*COS(2*'Data 2day'!A301*PI()/365)</f>
        <v>1.0046708297421625</v>
      </c>
      <c r="C302" s="8">
        <f>0.409*SIN(((2*PI()*'Data 2day'!A301)/365)-1.39)</f>
        <v>1.5856687014443618E-2</v>
      </c>
      <c r="D302" s="8">
        <f>ACOS(-TAN('Data 2day'!$E$2*PI()/180)*TAN(C302))</f>
        <v>1.5758237609136951</v>
      </c>
      <c r="E302" s="23">
        <f>('Data 2day'!C302+'Data 2day'!D302)/2</f>
        <v>27</v>
      </c>
      <c r="F302" s="8">
        <f t="shared" si="16"/>
        <v>0.20915998442580919</v>
      </c>
      <c r="G302" s="8">
        <f>'Data 2day'!E301*4.87/LN(67.8*'Data 2day'!$H$2-5.42)</f>
        <v>3.8897530145782908</v>
      </c>
      <c r="H302" s="8">
        <f>0.6108*EXP(17.27*'Data 2day'!C302/('Data 2day'!C302+237.3))</f>
        <v>5.3192602098598769</v>
      </c>
      <c r="I302" s="8">
        <f>0.6108*EXP(17.27*'Data 2day'!D302/('Data 2day'!D302+237.3))</f>
        <v>2.3382812709274461</v>
      </c>
      <c r="J302" s="8">
        <f t="shared" si="18"/>
        <v>3.8287707403936615</v>
      </c>
      <c r="K302" s="8">
        <f>(I302*'Data 2day'!F302+H302*'Data 2day'!G302)/200</f>
        <v>1.2696471683335957</v>
      </c>
      <c r="L302" s="8">
        <f>24*60/PI()*0.0082*B302*(D302*SIN('Data 2day'!$E$2)*SIN(C302)+COS('Data 2day'!$E$2)*COS(C302)*SIN(D302))</f>
        <v>1.0664306934566543</v>
      </c>
      <c r="M302" s="8">
        <f>(0.75+2/100000*'Data 2day'!$E$3)*L302</f>
        <v>0.81091389930443991</v>
      </c>
      <c r="N302" s="8">
        <f>(0.25+0.5*(1-'Data 2day'!H302/8))*L302</f>
        <v>0.66651918341040894</v>
      </c>
      <c r="O302" s="8">
        <f t="shared" si="17"/>
        <v>0.51321977122601492</v>
      </c>
      <c r="P302" s="8">
        <f>4.903*(10^(-9))*(0.34-0.14*SQRT(K302))*(1.35*(N302/M302)-0.35)*(('Data 2day'!C302+273.16)^4+('Data 2day'!D302+273.16)^4)/2</f>
        <v>5.5277466513257982</v>
      </c>
      <c r="Q302" s="8">
        <f t="shared" si="19"/>
        <v>-5.0145268800997833</v>
      </c>
    </row>
    <row r="303" spans="1:17" x14ac:dyDescent="0.3">
      <c r="A303" s="37">
        <v>43915</v>
      </c>
      <c r="B303" s="8">
        <f>1+0.033*COS(2*'Data 2day'!A302*PI()/365)</f>
        <v>1.0041078157082641</v>
      </c>
      <c r="C303" s="8">
        <f>0.409*SIN(((2*PI()*'Data 2day'!A302)/365)-1.39)</f>
        <v>2.2889307360557033E-2</v>
      </c>
      <c r="D303" s="8">
        <f>ACOS(-TAN('Data 2day'!$E$2*PI()/180)*TAN(C303))</f>
        <v>1.5780541773585404</v>
      </c>
      <c r="E303" s="23">
        <f>('Data 2day'!C303+'Data 2day'!D303)/2</f>
        <v>28</v>
      </c>
      <c r="F303" s="8">
        <f t="shared" si="16"/>
        <v>0.22008034247018868</v>
      </c>
      <c r="G303" s="8">
        <f>'Data 2day'!E302*4.87/LN(67.8*'Data 2day'!$H$2-5.42)</f>
        <v>3.6119135135369844</v>
      </c>
      <c r="H303" s="8">
        <f>0.6108*EXP(17.27*'Data 2day'!C303/('Data 2day'!C303+237.3))</f>
        <v>5.9409977016273503</v>
      </c>
      <c r="I303" s="8">
        <f>0.6108*EXP(17.27*'Data 2day'!D303/('Data 2day'!D303+237.3))</f>
        <v>2.3382812709274461</v>
      </c>
      <c r="J303" s="8">
        <f t="shared" si="18"/>
        <v>4.1396394862773978</v>
      </c>
      <c r="K303" s="8">
        <f>(I303*'Data 2day'!F303+H303*'Data 2day'!G303)/200</f>
        <v>1.2137443069585081</v>
      </c>
      <c r="L303" s="8">
        <f>24*60/PI()*0.0082*B303*(D303*SIN('Data 2day'!$E$2)*SIN(C303)+COS('Data 2day'!$E$2)*COS(C303)*SIN(D303))</f>
        <v>1.0256688392093076</v>
      </c>
      <c r="M303" s="8">
        <f>(0.75+2/100000*'Data 2day'!$E$3)*L303</f>
        <v>0.77991858533475744</v>
      </c>
      <c r="N303" s="8">
        <f>(0.25+0.5*(1-'Data 2day'!H303/8))*L303</f>
        <v>0.64104302450581729</v>
      </c>
      <c r="O303" s="8">
        <f t="shared" si="17"/>
        <v>0.49360312886947932</v>
      </c>
      <c r="P303" s="8">
        <f>4.903*(10^(-9))*(0.34-0.14*SQRT(K303))*(1.35*(N303/M303)-0.35)*(('Data 2day'!C303+273.16)^4+('Data 2day'!D303+273.16)^4)/2</f>
        <v>5.7152520303897356</v>
      </c>
      <c r="Q303" s="8">
        <f t="shared" si="19"/>
        <v>-5.2216489015202558</v>
      </c>
    </row>
    <row r="304" spans="1:17" x14ac:dyDescent="0.3">
      <c r="A304" s="37">
        <v>43916</v>
      </c>
      <c r="B304" s="8">
        <f>1+0.033*COS(2*'Data 2day'!A303*PI()/365)</f>
        <v>1.0035435844399174</v>
      </c>
      <c r="C304" s="8">
        <f>0.409*SIN(((2*PI()*'Data 2day'!A303)/365)-1.39)</f>
        <v>2.9915145110907808E-2</v>
      </c>
      <c r="D304" s="8">
        <f>ACOS(-TAN('Data 2day'!$E$2*PI()/180)*TAN(C304))</f>
        <v>1.5802831959645807</v>
      </c>
      <c r="E304" s="23">
        <f>('Data 2day'!C304+'Data 2day'!D304)/2</f>
        <v>28.5</v>
      </c>
      <c r="F304" s="8">
        <f t="shared" si="16"/>
        <v>0.22571768686715196</v>
      </c>
      <c r="G304" s="8">
        <f>'Data 2day'!E303*4.87/LN(67.8*'Data 2day'!$H$2-5.42)</f>
        <v>2.7783950104130644</v>
      </c>
      <c r="H304" s="8">
        <f>0.6108*EXP(17.27*'Data 2day'!C304/('Data 2day'!C304+237.3))</f>
        <v>5.9409977016273503</v>
      </c>
      <c r="I304" s="8">
        <f>0.6108*EXP(17.27*'Data 2day'!D304/('Data 2day'!D304+237.3))</f>
        <v>2.4870053972720654</v>
      </c>
      <c r="J304" s="8">
        <f t="shared" si="18"/>
        <v>4.2140015494497076</v>
      </c>
      <c r="K304" s="8">
        <f>(I304*'Data 2day'!F304+H304*'Data 2day'!G304)/200</f>
        <v>1.1833809730570866</v>
      </c>
      <c r="L304" s="8">
        <f>24*60/PI()*0.0082*B304*(D304*SIN('Data 2day'!$E$2)*SIN(C304)+COS('Data 2day'!$E$2)*COS(C304)*SIN(D304))</f>
        <v>0.98482064880582221</v>
      </c>
      <c r="M304" s="8">
        <f>(0.75+2/100000*'Data 2day'!$E$3)*L304</f>
        <v>0.74885762135194722</v>
      </c>
      <c r="N304" s="8">
        <f>(0.25+0.5*(1-'Data 2day'!H304/8))*L304</f>
        <v>0.67706419605400281</v>
      </c>
      <c r="O304" s="8">
        <f t="shared" si="17"/>
        <v>0.5213394309615822</v>
      </c>
      <c r="P304" s="8">
        <f>4.903*(10^(-9))*(0.34-0.14*SQRT(K304))*(1.35*(N304/M304)-0.35)*(('Data 2day'!C304+273.16)^4+('Data 2day'!D304+273.16)^4)/2</f>
        <v>6.6591500192771509</v>
      </c>
      <c r="Q304" s="8">
        <f t="shared" si="19"/>
        <v>-6.1378105883155687</v>
      </c>
    </row>
    <row r="305" spans="1:17" x14ac:dyDescent="0.3">
      <c r="A305" s="37">
        <v>43917</v>
      </c>
      <c r="B305" s="8">
        <f>1+0.033*COS(2*'Data 2day'!A304*PI()/365)</f>
        <v>1.0029783031310244</v>
      </c>
      <c r="C305" s="8">
        <f>0.409*SIN(((2*PI()*'Data 2day'!A304)/365)-1.39)</f>
        <v>3.693211835814051E-2</v>
      </c>
      <c r="D305" s="8">
        <f>ACOS(-TAN('Data 2day'!$E$2*PI()/180)*TAN(C305))</f>
        <v>1.5825103849038935</v>
      </c>
      <c r="E305" s="23">
        <f>('Data 2day'!C305+'Data 2day'!D305)/2</f>
        <v>28.5</v>
      </c>
      <c r="F305" s="8">
        <f t="shared" si="16"/>
        <v>0.22571768686715196</v>
      </c>
      <c r="G305" s="8">
        <f>'Data 2day'!E304*4.87/LN(67.8*'Data 2day'!$H$2-5.42)</f>
        <v>4.445432016660904</v>
      </c>
      <c r="H305" s="8">
        <f>0.6108*EXP(17.27*'Data 2day'!C305/('Data 2day'!C305+237.3))</f>
        <v>5.6226812384961216</v>
      </c>
      <c r="I305" s="8">
        <f>0.6108*EXP(17.27*'Data 2day'!D305/('Data 2day'!D305+237.3))</f>
        <v>2.6439311922105757</v>
      </c>
      <c r="J305" s="8">
        <f t="shared" si="18"/>
        <v>4.1333062153533486</v>
      </c>
      <c r="K305" s="8">
        <f>(I305*'Data 2day'!F305+H305*'Data 2day'!G305)/200</f>
        <v>1.0811828948714242</v>
      </c>
      <c r="L305" s="8">
        <f>24*60/PI()*0.0082*B305*(D305*SIN('Data 2day'!$E$2)*SIN(C305)+COS('Data 2day'!$E$2)*COS(C305)*SIN(D305))</f>
        <v>0.94390104865568991</v>
      </c>
      <c r="M305" s="8">
        <f>(0.75+2/100000*'Data 2day'!$E$3)*L305</f>
        <v>0.71774235739778658</v>
      </c>
      <c r="N305" s="8">
        <f>(0.25+0.5*(1-'Data 2day'!H305/8))*L305</f>
        <v>0.47195052432784496</v>
      </c>
      <c r="O305" s="8">
        <f t="shared" si="17"/>
        <v>0.36340190373244063</v>
      </c>
      <c r="P305" s="8">
        <f>4.903*(10^(-9))*(0.34-0.14*SQRT(K305))*(1.35*(N305/M305)-0.35)*(('Data 2day'!C305+273.16)^4+('Data 2day'!D305+273.16)^4)/2</f>
        <v>4.2563030806040985</v>
      </c>
      <c r="Q305" s="8">
        <f t="shared" si="19"/>
        <v>-3.8929011768716579</v>
      </c>
    </row>
    <row r="306" spans="1:17" x14ac:dyDescent="0.3">
      <c r="A306" s="37">
        <v>43918</v>
      </c>
      <c r="B306" s="8">
        <f>1+0.033*COS(2*'Data 2day'!A305*PI()/365)</f>
        <v>1.0024121392866365</v>
      </c>
      <c r="C306" s="8">
        <f>0.409*SIN(((2*PI()*'Data 2day'!A305)/365)-1.39)</f>
        <v>4.3938147821643299E-2</v>
      </c>
      <c r="D306" s="8">
        <f>ACOS(-TAN('Data 2day'!$E$2*PI()/180)*TAN(C306))</f>
        <v>1.5847353106871451</v>
      </c>
      <c r="E306" s="23">
        <f>('Data 2day'!C306+'Data 2day'!D306)/2</f>
        <v>29.5</v>
      </c>
      <c r="F306" s="8">
        <f t="shared" si="16"/>
        <v>0.23735674310788871</v>
      </c>
      <c r="G306" s="8">
        <f>'Data 2day'!E305*4.87/LN(67.8*'Data 2day'!$H$2-5.42)</f>
        <v>3.8897530145782908</v>
      </c>
      <c r="H306" s="8">
        <f>0.6108*EXP(17.27*'Data 2day'!C306/('Data 2day'!C306+237.3))</f>
        <v>6.2748150241265215</v>
      </c>
      <c r="I306" s="8">
        <f>0.6108*EXP(17.27*'Data 2day'!D306/('Data 2day'!D306+237.3))</f>
        <v>2.6439311922105757</v>
      </c>
      <c r="J306" s="8">
        <f t="shared" si="18"/>
        <v>4.459373108168549</v>
      </c>
      <c r="K306" s="8">
        <f>(I306*'Data 2day'!F306+H306*'Data 2day'!G306)/200</f>
        <v>0.96960792376549931</v>
      </c>
      <c r="L306" s="8">
        <f>24*60/PI()*0.0082*B306*(D306*SIN('Data 2day'!$E$2)*SIN(C306)+COS('Data 2day'!$E$2)*COS(C306)*SIN(D306))</f>
        <v>0.90292506338679934</v>
      </c>
      <c r="M306" s="8">
        <f>(0.75+2/100000*'Data 2day'!$E$3)*L306</f>
        <v>0.68658421819932214</v>
      </c>
      <c r="N306" s="8">
        <f>(0.25+0.5*(1-'Data 2day'!H306/8))*L306</f>
        <v>0.67719379754009945</v>
      </c>
      <c r="O306" s="8">
        <f t="shared" si="17"/>
        <v>0.52143922410587662</v>
      </c>
      <c r="P306" s="8">
        <f>4.903*(10^(-9))*(0.34-0.14*SQRT(K306))*(1.35*(N306/M306)-0.35)*(('Data 2day'!C306+273.16)^4+('Data 2day'!D306+273.16)^4)/2</f>
        <v>8.1930599510545452</v>
      </c>
      <c r="Q306" s="8">
        <f t="shared" si="19"/>
        <v>-7.6716207269486683</v>
      </c>
    </row>
    <row r="307" spans="1:17" x14ac:dyDescent="0.3">
      <c r="A307" s="37">
        <v>43919</v>
      </c>
      <c r="B307" s="8">
        <f>1+0.033*COS(2*'Data 2day'!A306*PI()/365)</f>
        <v>1.0018452606733199</v>
      </c>
      <c r="C307" s="8">
        <f>0.409*SIN(((2*PI()*'Data 2day'!A306)/365)-1.39)</f>
        <v>5.0931157463683645E-2</v>
      </c>
      <c r="D307" s="8">
        <f>ACOS(-TAN('Data 2day'!$E$2*PI()/180)*TAN(C307))</f>
        <v>1.5869575377801206</v>
      </c>
      <c r="E307" s="23">
        <f>('Data 2day'!C307+'Data 2day'!D307)/2</f>
        <v>31</v>
      </c>
      <c r="F307" s="8">
        <f t="shared" si="16"/>
        <v>0.25575704908466146</v>
      </c>
      <c r="G307" s="8">
        <f>'Data 2day'!E306*4.87/LN(67.8*'Data 2day'!$H$2-5.42)</f>
        <v>4.1675925156195976</v>
      </c>
      <c r="H307" s="8">
        <f>0.6108*EXP(17.27*'Data 2day'!C307/('Data 2day'!C307+237.3))</f>
        <v>6.6247576218785209</v>
      </c>
      <c r="I307" s="8">
        <f>0.6108*EXP(17.27*'Data 2day'!D307/('Data 2day'!D307+237.3))</f>
        <v>2.9839174771655594</v>
      </c>
      <c r="J307" s="8">
        <f t="shared" si="18"/>
        <v>4.8043375495220406</v>
      </c>
      <c r="K307" s="8">
        <f>(I307*'Data 2day'!F307+H307*'Data 2day'!G307)/200</f>
        <v>1.1184137444730398</v>
      </c>
      <c r="L307" s="8">
        <f>24*60/PI()*0.0082*B307*(D307*SIN('Data 2day'!$E$2)*SIN(C307)+COS('Data 2day'!$E$2)*COS(C307)*SIN(D307))</f>
        <v>0.86190780484317953</v>
      </c>
      <c r="M307" s="8">
        <f>(0.75+2/100000*'Data 2day'!$E$3)*L307</f>
        <v>0.6553946948027537</v>
      </c>
      <c r="N307" s="8">
        <f>(0.25+0.5*(1-'Data 2day'!H307/8))*L307</f>
        <v>0.48482314022428846</v>
      </c>
      <c r="O307" s="8">
        <f t="shared" si="17"/>
        <v>0.37331381797270213</v>
      </c>
      <c r="P307" s="8">
        <f>4.903*(10^(-9))*(0.34-0.14*SQRT(K307))*(1.35*(N307/M307)-0.35)*(('Data 2day'!C307+273.16)^4+('Data 2day'!D307+273.16)^4)/2</f>
        <v>5.2412173979499572</v>
      </c>
      <c r="Q307" s="8">
        <f t="shared" si="19"/>
        <v>-4.8679035799772548</v>
      </c>
    </row>
    <row r="308" spans="1:17" x14ac:dyDescent="0.3">
      <c r="A308" s="37">
        <v>43920</v>
      </c>
      <c r="B308" s="8">
        <f>1+0.033*COS(2*'Data 2day'!A307*PI()/365)</f>
        <v>1.0012778352694418</v>
      </c>
      <c r="C308" s="8">
        <f>0.409*SIN(((2*PI()*'Data 2day'!A307)/365)-1.39)</f>
        <v>5.7909075104583277E-2</v>
      </c>
      <c r="D308" s="8">
        <f>ACOS(-TAN('Data 2day'!$E$2*PI()/180)*TAN(C308))</f>
        <v>1.5891766282248165</v>
      </c>
      <c r="E308" s="23">
        <f>('Data 2day'!C308+'Data 2day'!D308)/2</f>
        <v>29.5</v>
      </c>
      <c r="F308" s="8">
        <f t="shared" si="16"/>
        <v>0.23735674310788871</v>
      </c>
      <c r="G308" s="8">
        <f>'Data 2day'!E307*4.87/LN(67.8*'Data 2day'!$H$2-5.42)</f>
        <v>2.5005555093717584</v>
      </c>
      <c r="H308" s="8">
        <f>0.6108*EXP(17.27*'Data 2day'!C308/('Data 2day'!C308+237.3))</f>
        <v>6.2748150241265215</v>
      </c>
      <c r="I308" s="8">
        <f>0.6108*EXP(17.27*'Data 2day'!D308/('Data 2day'!D308+237.3))</f>
        <v>2.6439311922105757</v>
      </c>
      <c r="J308" s="8">
        <f t="shared" si="18"/>
        <v>4.459373108168549</v>
      </c>
      <c r="K308" s="8">
        <f>(I308*'Data 2day'!F308+H308*'Data 2day'!G308)/200</f>
        <v>1.1298284289326614</v>
      </c>
      <c r="L308" s="8">
        <f>24*60/PI()*0.0082*B308*(D308*SIN('Data 2day'!$E$2)*SIN(C308)+COS('Data 2day'!$E$2)*COS(C308)*SIN(D308))</f>
        <v>0.82086446107233757</v>
      </c>
      <c r="M308" s="8">
        <f>(0.75+2/100000*'Data 2day'!$E$3)*L308</f>
        <v>0.62418533619940542</v>
      </c>
      <c r="N308" s="8">
        <f>(0.25+0.5*(1-'Data 2day'!H308/8))*L308</f>
        <v>0.4617362593531899</v>
      </c>
      <c r="O308" s="8">
        <f t="shared" si="17"/>
        <v>0.35553691970195622</v>
      </c>
      <c r="P308" s="8">
        <f>4.903*(10^(-9))*(0.34-0.14*SQRT(K308))*(1.35*(N308/M308)-0.35)*(('Data 2day'!C308+273.16)^4+('Data 2day'!D308+273.16)^4)/2</f>
        <v>5.1209978591009406</v>
      </c>
      <c r="Q308" s="8">
        <f t="shared" si="19"/>
        <v>-4.7654609393989844</v>
      </c>
    </row>
    <row r="309" spans="1:17" x14ac:dyDescent="0.3">
      <c r="A309" s="37">
        <v>43921</v>
      </c>
      <c r="B309" s="8">
        <f>1+0.033*COS(2*'Data 2day'!A308*PI()/365)</f>
        <v>1.0007100312153954</v>
      </c>
      <c r="C309" s="8">
        <f>0.409*SIN(((2*PI()*'Data 2day'!A308)/365)-1.39)</f>
        <v>6.4869833036749036E-2</v>
      </c>
      <c r="D309" s="8">
        <f>ACOS(-TAN('Data 2day'!$E$2*PI()/180)*TAN(C309))</f>
        <v>1.5913921412659768</v>
      </c>
      <c r="E309" s="23">
        <f>('Data 2day'!C309+'Data 2day'!D309)/2</f>
        <v>28.5</v>
      </c>
      <c r="F309" s="8">
        <f t="shared" si="16"/>
        <v>0.22571768686715196</v>
      </c>
      <c r="G309" s="8">
        <f>'Data 2day'!E308*4.87/LN(67.8*'Data 2day'!$H$2-5.42)</f>
        <v>2.5005555093717584</v>
      </c>
      <c r="H309" s="8">
        <f>0.6108*EXP(17.27*'Data 2day'!C309/('Data 2day'!C309+237.3))</f>
        <v>5.9409977016273503</v>
      </c>
      <c r="I309" s="8">
        <f>0.6108*EXP(17.27*'Data 2day'!D309/('Data 2day'!D309+237.3))</f>
        <v>2.4870053972720654</v>
      </c>
      <c r="J309" s="8">
        <f t="shared" si="18"/>
        <v>4.2140015494497076</v>
      </c>
      <c r="K309" s="8">
        <f>(I309*'Data 2day'!F309+H309*'Data 2day'!G309)/200</f>
        <v>1.3028963083852736</v>
      </c>
      <c r="L309" s="8">
        <f>24*60/PI()*0.0082*B309*(D309*SIN('Data 2day'!$E$2)*SIN(C309)+COS('Data 2day'!$E$2)*COS(C309)*SIN(D309))</f>
        <v>0.77981028532162255</v>
      </c>
      <c r="M309" s="8">
        <f>(0.75+2/100000*'Data 2day'!$E$3)*L309</f>
        <v>0.59296774095856175</v>
      </c>
      <c r="N309" s="8">
        <f>(0.25+0.5*(1-'Data 2day'!H309/8))*L309</f>
        <v>0.43864328549341269</v>
      </c>
      <c r="O309" s="8">
        <f t="shared" si="17"/>
        <v>0.33775532982992779</v>
      </c>
      <c r="P309" s="8">
        <f>4.903*(10^(-9))*(0.34-0.14*SQRT(K309))*(1.35*(N309/M309)-0.35)*(('Data 2day'!C309+273.16)^4+('Data 2day'!D309+273.16)^4)/2</f>
        <v>4.763232640506315</v>
      </c>
      <c r="Q309" s="8">
        <f t="shared" si="19"/>
        <v>-4.4254773106763876</v>
      </c>
    </row>
    <row r="310" spans="1:17" x14ac:dyDescent="0.3">
      <c r="A310" s="37">
        <v>43922</v>
      </c>
      <c r="B310" s="8">
        <f>1+0.033*COS(2*'Data 2day'!A309*PI()/365)</f>
        <v>1.000142016763776</v>
      </c>
      <c r="C310" s="8">
        <f>0.409*SIN(((2*PI()*'Data 2day'!A309)/365)-1.39)</f>
        <v>7.1811368637380357E-2</v>
      </c>
      <c r="D310" s="8">
        <f>ACOS(-TAN('Data 2day'!$E$2*PI()/180)*TAN(C310))</f>
        <v>1.5936036329839636</v>
      </c>
      <c r="E310" s="23">
        <f>('Data 2day'!C310+'Data 2day'!D310)/2</f>
        <v>30.5</v>
      </c>
      <c r="F310" s="8">
        <f t="shared" si="16"/>
        <v>0.24949527412829417</v>
      </c>
      <c r="G310" s="8">
        <f>'Data 2day'!E309*4.87/LN(67.8*'Data 2day'!$H$2-5.42)</f>
        <v>3.6119135135369844</v>
      </c>
      <c r="H310" s="8">
        <f>0.6108*EXP(17.27*'Data 2day'!C310/('Data 2day'!C310+237.3))</f>
        <v>6.2748150241265215</v>
      </c>
      <c r="I310" s="8">
        <f>0.6108*EXP(17.27*'Data 2day'!D310/('Data 2day'!D310+237.3))</f>
        <v>2.9839174771655594</v>
      </c>
      <c r="J310" s="8">
        <f t="shared" si="18"/>
        <v>4.62936625064604</v>
      </c>
      <c r="K310" s="8">
        <f>(I310*'Data 2day'!F310+H310*'Data 2day'!G310)/200</f>
        <v>1.0092511730482669</v>
      </c>
      <c r="L310" s="8">
        <f>24*60/PI()*0.0082*B310*(D310*SIN('Data 2day'!$E$2)*SIN(C310)+COS('Data 2day'!$E$2)*COS(C310)*SIN(D310))</f>
        <v>0.73876058506266462</v>
      </c>
      <c r="M310" s="8">
        <f>(0.75+2/100000*'Data 2day'!$E$3)*L310</f>
        <v>0.56175354888165019</v>
      </c>
      <c r="N310" s="8">
        <f>(0.25+0.5*(1-'Data 2day'!H310/8))*L310</f>
        <v>0.3232077559649158</v>
      </c>
      <c r="O310" s="8">
        <f t="shared" si="17"/>
        <v>0.24886997209298517</v>
      </c>
      <c r="P310" s="8">
        <f>4.903*(10^(-9))*(0.34-0.14*SQRT(K310))*(1.35*(N310/M310)-0.35)*(('Data 2day'!C310+273.16)^4+('Data 2day'!D310+273.16)^4)/2</f>
        <v>3.5561651523443554</v>
      </c>
      <c r="Q310" s="8">
        <f t="shared" si="19"/>
        <v>-3.3072951802513701</v>
      </c>
    </row>
    <row r="311" spans="1:17" x14ac:dyDescent="0.3">
      <c r="A311" s="37">
        <v>43923</v>
      </c>
      <c r="B311" s="8">
        <f>1+0.033*COS(2*'Data 2day'!A310*PI()/365)</f>
        <v>0.99957396022952472</v>
      </c>
      <c r="C311" s="8">
        <f>0.409*SIN(((2*PI()*'Data 2day'!A310)/365)-1.39)</f>
        <v>7.8731624979668152E-2</v>
      </c>
      <c r="D311" s="8">
        <f>ACOS(-TAN('Data 2day'!$E$2*PI()/180)*TAN(C311))</f>
        <v>1.5958106559348635</v>
      </c>
      <c r="E311" s="23">
        <f>('Data 2day'!C311+'Data 2day'!D311)/2</f>
        <v>29.5</v>
      </c>
      <c r="F311" s="8">
        <f t="shared" si="16"/>
        <v>0.23735674310788871</v>
      </c>
      <c r="G311" s="8">
        <f>'Data 2day'!E310*4.87/LN(67.8*'Data 2day'!$H$2-5.42)</f>
        <v>2.7783950104130644</v>
      </c>
      <c r="H311" s="8">
        <f>0.6108*EXP(17.27*'Data 2day'!C311/('Data 2day'!C311+237.3))</f>
        <v>5.9409977016273503</v>
      </c>
      <c r="I311" s="8">
        <f>0.6108*EXP(17.27*'Data 2day'!D311/('Data 2day'!D311+237.3))</f>
        <v>2.809437622397069</v>
      </c>
      <c r="J311" s="8">
        <f t="shared" si="18"/>
        <v>4.3752176620122096</v>
      </c>
      <c r="K311" s="8">
        <f>(I311*'Data 2day'!F311+H311*'Data 2day'!G311)/200</f>
        <v>1.0700935536860705</v>
      </c>
      <c r="L311" s="8">
        <f>24*60/PI()*0.0082*B311*(D311*SIN('Data 2day'!$E$2)*SIN(C311)+COS('Data 2day'!$E$2)*COS(C311)*SIN(D311))</f>
        <v>0.69773071106252504</v>
      </c>
      <c r="M311" s="8">
        <f>(0.75+2/100000*'Data 2day'!$E$3)*L311</f>
        <v>0.53055443269194402</v>
      </c>
      <c r="N311" s="8">
        <f>(0.25+0.5*(1-'Data 2day'!H311/8))*L311</f>
        <v>0.39247352497267035</v>
      </c>
      <c r="O311" s="8">
        <f t="shared" si="17"/>
        <v>0.30220461422895617</v>
      </c>
      <c r="P311" s="8">
        <f>4.903*(10^(-9))*(0.34-0.14*SQRT(K311))*(1.35*(N311/M311)-0.35)*(('Data 2day'!C311+273.16)^4+('Data 2day'!D311+273.16)^4)/2</f>
        <v>5.2230200378203673</v>
      </c>
      <c r="Q311" s="8">
        <f t="shared" si="19"/>
        <v>-4.920815423591411</v>
      </c>
    </row>
    <row r="312" spans="1:17" x14ac:dyDescent="0.3">
      <c r="A312" s="37">
        <v>43924</v>
      </c>
      <c r="B312" s="8">
        <f>1+0.033*COS(2*'Data 2day'!A311*PI()/365)</f>
        <v>0.99900602994005205</v>
      </c>
      <c r="C312" s="8">
        <f>0.409*SIN(((2*PI()*'Data 2day'!A311)/365)-1.39)</f>
        <v>8.5628551442306938E-2</v>
      </c>
      <c r="D312" s="8">
        <f>ACOS(-TAN('Data 2day'!$E$2*PI()/180)*TAN(C312))</f>
        <v>1.5980127587987378</v>
      </c>
      <c r="E312" s="23">
        <f>('Data 2day'!C312+'Data 2day'!D312)/2</f>
        <v>30</v>
      </c>
      <c r="F312" s="8">
        <f t="shared" si="16"/>
        <v>0.24336253881311395</v>
      </c>
      <c r="G312" s="8">
        <f>'Data 2day'!E311*4.87/LN(67.8*'Data 2day'!$H$2-5.42)</f>
        <v>3.0562345114543712</v>
      </c>
      <c r="H312" s="8">
        <f>0.6108*EXP(17.27*'Data 2day'!C312/('Data 2day'!C312+237.3))</f>
        <v>6.2748150241265215</v>
      </c>
      <c r="I312" s="8">
        <f>0.6108*EXP(17.27*'Data 2day'!D312/('Data 2day'!D312+237.3))</f>
        <v>2.809437622397069</v>
      </c>
      <c r="J312" s="8">
        <f t="shared" si="18"/>
        <v>4.5421263232617957</v>
      </c>
      <c r="K312" s="8">
        <f>(I312*'Data 2day'!F312+H312*'Data 2day'!G312)/200</f>
        <v>1.1645543495647572</v>
      </c>
      <c r="L312" s="8">
        <f>24*60/PI()*0.0082*B312*(D312*SIN('Data 2day'!$E$2)*SIN(C312)+COS('Data 2day'!$E$2)*COS(C312)*SIN(D312))</f>
        <v>0.65673604651968109</v>
      </c>
      <c r="M312" s="8">
        <f>(0.75+2/100000*'Data 2day'!$E$3)*L312</f>
        <v>0.49938208977356546</v>
      </c>
      <c r="N312" s="8">
        <f>(0.25+0.5*(1-'Data 2day'!H312/8))*L312</f>
        <v>0.28732202035236049</v>
      </c>
      <c r="O312" s="8">
        <f t="shared" si="17"/>
        <v>0.22123795567131757</v>
      </c>
      <c r="P312" s="8">
        <f>4.903*(10^(-9))*(0.34-0.14*SQRT(K312))*(1.35*(N312/M312)-0.35)*(('Data 2day'!C312+273.16)^4+('Data 2day'!D312+273.16)^4)/2</f>
        <v>3.3493950055949155</v>
      </c>
      <c r="Q312" s="8">
        <f t="shared" si="19"/>
        <v>-3.128157049923598</v>
      </c>
    </row>
    <row r="313" spans="1:17" x14ac:dyDescent="0.3">
      <c r="A313" s="37">
        <v>43925</v>
      </c>
      <c r="B313" s="8">
        <f>1+0.033*COS(2*'Data 2day'!A312*PI()/365)</f>
        <v>0.99843839418535973</v>
      </c>
      <c r="C313" s="8">
        <f>0.409*SIN(((2*PI()*'Data 2day'!A312)/365)-1.39)</f>
        <v>9.2500104317137857E-2</v>
      </c>
      <c r="D313" s="8">
        <f>ACOS(-TAN('Data 2day'!$E$2*PI()/180)*TAN(C313))</f>
        <v>1.6002094860369338</v>
      </c>
      <c r="E313" s="23">
        <f>('Data 2day'!C313+'Data 2day'!D313)/2</f>
        <v>26.5</v>
      </c>
      <c r="F313" s="8">
        <f t="shared" si="16"/>
        <v>0.20387302489183121</v>
      </c>
      <c r="G313" s="8">
        <f>'Data 2day'!E312*4.87/LN(67.8*'Data 2day'!$H$2-5.42)</f>
        <v>3.334074012495678</v>
      </c>
      <c r="H313" s="8">
        <f>0.6108*EXP(17.27*'Data 2day'!C313/('Data 2day'!C313+237.3))</f>
        <v>4.7547753962618131</v>
      </c>
      <c r="I313" s="8">
        <f>0.6108*EXP(17.27*'Data 2day'!D313/('Data 2day'!D313+237.3))</f>
        <v>2.4870053972720654</v>
      </c>
      <c r="J313" s="8">
        <f t="shared" si="18"/>
        <v>3.6208903967669395</v>
      </c>
      <c r="K313" s="8">
        <f>(I313*'Data 2day'!F313+H313*'Data 2day'!G313)/200</f>
        <v>1.1381995809583463</v>
      </c>
      <c r="L313" s="8">
        <f>24*60/PI()*0.0082*B313*(D313*SIN('Data 2day'!$E$2)*SIN(C313)+COS('Data 2day'!$E$2)*COS(C313)*SIN(D313))</f>
        <v>0.61579199628245918</v>
      </c>
      <c r="M313" s="8">
        <f>(0.75+2/100000*'Data 2day'!$E$3)*L313</f>
        <v>0.46824823397318194</v>
      </c>
      <c r="N313" s="8">
        <f>(0.25+0.5*(1-'Data 2day'!H313/8))*L313</f>
        <v>0.23092199860592219</v>
      </c>
      <c r="O313" s="8">
        <f t="shared" si="17"/>
        <v>0.17780993892656008</v>
      </c>
      <c r="P313" s="8">
        <f>4.903*(10^(-9))*(0.34-0.14*SQRT(K313))*(1.35*(N313/M313)-0.35)*(('Data 2day'!C313+273.16)^4+('Data 2day'!D313+273.16)^4)/2</f>
        <v>2.3847004704308654</v>
      </c>
      <c r="Q313" s="8">
        <f t="shared" si="19"/>
        <v>-2.2068905315043055</v>
      </c>
    </row>
    <row r="314" spans="1:17" x14ac:dyDescent="0.3">
      <c r="A314" s="37">
        <v>43926</v>
      </c>
      <c r="B314" s="8">
        <f>1+0.033*COS(2*'Data 2day'!A313*PI()/365)</f>
        <v>0.99787122116817262</v>
      </c>
      <c r="C314" s="8">
        <f>0.409*SIN(((2*PI()*'Data 2day'!A313)/365)-1.39)</f>
        <v>9.9344247414743778E-2</v>
      </c>
      <c r="D314" s="8">
        <f>ACOS(-TAN('Data 2day'!$E$2*PI()/180)*TAN(C314))</f>
        <v>1.6024003775593889</v>
      </c>
      <c r="E314" s="23">
        <f>('Data 2day'!C314+'Data 2day'!D314)/2</f>
        <v>28.5</v>
      </c>
      <c r="F314" s="8">
        <f t="shared" si="16"/>
        <v>0.22571768686715196</v>
      </c>
      <c r="G314" s="8">
        <f>'Data 2day'!E313*4.87/LN(67.8*'Data 2day'!$H$2-5.42)</f>
        <v>3.0562345114543712</v>
      </c>
      <c r="H314" s="8">
        <f>0.6108*EXP(17.27*'Data 2day'!C314/('Data 2day'!C314+237.3))</f>
        <v>6.2748150241265215</v>
      </c>
      <c r="I314" s="8">
        <f>0.6108*EXP(17.27*'Data 2day'!D314/('Data 2day'!D314+237.3))</f>
        <v>2.3382812709274461</v>
      </c>
      <c r="J314" s="8">
        <f t="shared" si="18"/>
        <v>4.3065481475269838</v>
      </c>
      <c r="K314" s="8">
        <f>(I314*'Data 2day'!F314+H314*'Data 2day'!G314)/200</f>
        <v>0.90689330587434569</v>
      </c>
      <c r="L314" s="8">
        <f>24*60/PI()*0.0082*B314*(D314*SIN('Data 2day'!$E$2)*SIN(C314)+COS('Data 2day'!$E$2)*COS(C314)*SIN(D314))</f>
        <v>0.5749139761669263</v>
      </c>
      <c r="M314" s="8">
        <f>(0.75+2/100000*'Data 2day'!$E$3)*L314</f>
        <v>0.43716458747733072</v>
      </c>
      <c r="N314" s="8">
        <f>(0.25+0.5*(1-'Data 2day'!H314/8))*L314</f>
        <v>0.28745698808346315</v>
      </c>
      <c r="O314" s="8">
        <f t="shared" si="17"/>
        <v>0.22134188082426662</v>
      </c>
      <c r="P314" s="8">
        <f>4.903*(10^(-9))*(0.34-0.14*SQRT(K314))*(1.35*(N314/M314)-0.35)*(('Data 2day'!C314+273.16)^4+('Data 2day'!D314+273.16)^4)/2</f>
        <v>4.5333686459352167</v>
      </c>
      <c r="Q314" s="8">
        <f t="shared" si="19"/>
        <v>-4.3120267651109501</v>
      </c>
    </row>
    <row r="315" spans="1:17" x14ac:dyDescent="0.3">
      <c r="A315" s="37">
        <v>43927</v>
      </c>
      <c r="B315" s="8">
        <f>1+0.033*COS(2*'Data 2day'!A314*PI()/365)</f>
        <v>0.99730467895409602</v>
      </c>
      <c r="C315" s="8">
        <f>0.409*SIN(((2*PI()*'Data 2day'!A314)/365)-1.39)</f>
        <v>0.10615895266781625</v>
      </c>
      <c r="D315" s="8">
        <f>ACOS(-TAN('Data 2day'!$E$2*PI()/180)*TAN(C315))</f>
        <v>1.6045849684028668</v>
      </c>
      <c r="E315" s="23">
        <f>('Data 2day'!C315+'Data 2day'!D315)/2</f>
        <v>29.5</v>
      </c>
      <c r="F315" s="8">
        <f t="shared" si="16"/>
        <v>0.23735674310788871</v>
      </c>
      <c r="G315" s="8">
        <f>'Data 2day'!E314*4.87/LN(67.8*'Data 2day'!$H$2-5.42)</f>
        <v>2.7783950104130644</v>
      </c>
      <c r="H315" s="8">
        <f>0.6108*EXP(17.27*'Data 2day'!C315/('Data 2day'!C315+237.3))</f>
        <v>6.2748150241265215</v>
      </c>
      <c r="I315" s="8">
        <f>0.6108*EXP(17.27*'Data 2day'!D315/('Data 2day'!D315+237.3))</f>
        <v>2.6439311922105757</v>
      </c>
      <c r="J315" s="8">
        <f t="shared" si="18"/>
        <v>4.459373108168549</v>
      </c>
      <c r="K315" s="8">
        <f>(I315*'Data 2day'!F315+H315*'Data 2day'!G315)/200</f>
        <v>1.0357062035707636</v>
      </c>
      <c r="L315" s="8">
        <f>24*60/PI()*0.0082*B315*(D315*SIN('Data 2day'!$E$2)*SIN(C315)+COS('Data 2day'!$E$2)*COS(C315)*SIN(D315))</f>
        <v>0.53411740239064398</v>
      </c>
      <c r="M315" s="8">
        <f>(0.75+2/100000*'Data 2day'!$E$3)*L315</f>
        <v>0.40614287277784566</v>
      </c>
      <c r="N315" s="8">
        <f>(0.25+0.5*(1-'Data 2day'!H315/8))*L315</f>
        <v>0.30044103884473722</v>
      </c>
      <c r="O315" s="8">
        <f t="shared" si="17"/>
        <v>0.23133959991044767</v>
      </c>
      <c r="P315" s="8">
        <f>4.903*(10^(-9))*(0.34-0.14*SQRT(K315))*(1.35*(N315/M315)-0.35)*(('Data 2day'!C315+273.16)^4+('Data 2day'!D315+273.16)^4)/2</f>
        <v>5.2906332219978083</v>
      </c>
      <c r="Q315" s="8">
        <f t="shared" si="19"/>
        <v>-5.0592936220873606</v>
      </c>
    </row>
    <row r="316" spans="1:17" x14ac:dyDescent="0.3">
      <c r="A316" s="37">
        <v>43928</v>
      </c>
      <c r="B316" s="8">
        <f>1+0.033*COS(2*'Data 2day'!A315*PI()/365)</f>
        <v>0.99673893542181524</v>
      </c>
      <c r="C316" s="8">
        <f>0.409*SIN(((2*PI()*'Data 2day'!A315)/365)-1.39)</f>
        <v>0.1129422007321155</v>
      </c>
      <c r="D316" s="8">
        <f>ACOS(-TAN('Data 2day'!$E$2*PI()/180)*TAN(C316))</f>
        <v>1.6067627884210756</v>
      </c>
      <c r="E316" s="23">
        <f>('Data 2day'!C316+'Data 2day'!D316)/2</f>
        <v>29.5</v>
      </c>
      <c r="F316" s="8">
        <f t="shared" si="16"/>
        <v>0.23735674310788871</v>
      </c>
      <c r="G316" s="8">
        <f>'Data 2day'!E315*4.87/LN(67.8*'Data 2day'!$H$2-5.42)</f>
        <v>3.0562345114543712</v>
      </c>
      <c r="H316" s="8">
        <f>0.6108*EXP(17.27*'Data 2day'!C316/('Data 2day'!C316+237.3))</f>
        <v>5.9409977016273503</v>
      </c>
      <c r="I316" s="8">
        <f>0.6108*EXP(17.27*'Data 2day'!D316/('Data 2day'!D316+237.3))</f>
        <v>2.809437622397069</v>
      </c>
      <c r="J316" s="8">
        <f t="shared" si="18"/>
        <v>4.3752176620122096</v>
      </c>
      <c r="K316" s="8">
        <f>(I316*'Data 2day'!F316+H316*'Data 2day'!G316)/200</f>
        <v>1.2856332122183491</v>
      </c>
      <c r="L316" s="8">
        <f>24*60/PI()*0.0082*B316*(D316*SIN('Data 2day'!$E$2)*SIN(C316)+COS('Data 2day'!$E$2)*COS(C316)*SIN(D316))</f>
        <v>0.49341768113800666</v>
      </c>
      <c r="M316" s="8">
        <f>(0.75+2/100000*'Data 2day'!$E$3)*L316</f>
        <v>0.37519480473734024</v>
      </c>
      <c r="N316" s="8">
        <f>(0.25+0.5*(1-'Data 2day'!H316/8))*L316</f>
        <v>0.1850316304267525</v>
      </c>
      <c r="O316" s="8">
        <f t="shared" si="17"/>
        <v>0.14247435542859943</v>
      </c>
      <c r="P316" s="8">
        <f>4.903*(10^(-9))*(0.34-0.14*SQRT(K316))*(1.35*(N316/M316)-0.35)*(('Data 2day'!C316+273.16)^4+('Data 2day'!D316+273.16)^4)/2</f>
        <v>2.3613057829434965</v>
      </c>
      <c r="Q316" s="8">
        <f t="shared" si="19"/>
        <v>-2.218831427514897</v>
      </c>
    </row>
    <row r="317" spans="1:17" x14ac:dyDescent="0.3">
      <c r="A317" s="37">
        <v>43929</v>
      </c>
      <c r="B317" s="8">
        <f>1+0.033*COS(2*'Data 2day'!A316*PI()/365)</f>
        <v>0.99617415821334854</v>
      </c>
      <c r="C317" s="8">
        <f>0.409*SIN(((2*PI()*'Data 2day'!A316)/365)-1.39)</f>
        <v>0.11969198158484542</v>
      </c>
      <c r="D317" s="8">
        <f>ACOS(-TAN('Data 2day'!$E$2*PI()/180)*TAN(C317))</f>
        <v>1.6089333619876329</v>
      </c>
      <c r="E317" s="23">
        <f>('Data 2day'!C317+'Data 2day'!D317)/2</f>
        <v>29.5</v>
      </c>
      <c r="F317" s="8">
        <f t="shared" si="16"/>
        <v>0.23735674310788871</v>
      </c>
      <c r="G317" s="8">
        <f>'Data 2day'!E316*4.87/LN(67.8*'Data 2day'!$H$2-5.42)</f>
        <v>3.334074012495678</v>
      </c>
      <c r="H317" s="8">
        <f>0.6108*EXP(17.27*'Data 2day'!C317/('Data 2day'!C317+237.3))</f>
        <v>6.2748150241265215</v>
      </c>
      <c r="I317" s="8">
        <f>0.6108*EXP(17.27*'Data 2day'!D317/('Data 2day'!D317+237.3))</f>
        <v>2.6439311922105757</v>
      </c>
      <c r="J317" s="8">
        <f t="shared" si="18"/>
        <v>4.459373108168549</v>
      </c>
      <c r="K317" s="8">
        <f>(I317*'Data 2day'!F317+H317*'Data 2day'!G317)/200</f>
        <v>1.4932785367141437</v>
      </c>
      <c r="L317" s="8">
        <f>24*60/PI()*0.0082*B317*(D317*SIN('Data 2day'!$E$2)*SIN(C317)+COS('Data 2day'!$E$2)*COS(C317)*SIN(D317))</f>
        <v>0.45283019827218202</v>
      </c>
      <c r="M317" s="8">
        <f>(0.75+2/100000*'Data 2day'!$E$3)*L317</f>
        <v>0.34433208276616717</v>
      </c>
      <c r="N317" s="8">
        <f>(0.25+0.5*(1-'Data 2day'!H317/8))*L317</f>
        <v>0.25471698652810237</v>
      </c>
      <c r="O317" s="8">
        <f t="shared" si="17"/>
        <v>0.19613207962663884</v>
      </c>
      <c r="P317" s="8">
        <f>4.903*(10^(-9))*(0.34-0.14*SQRT(K317))*(1.35*(N317/M317)-0.35)*(('Data 2day'!C317+273.16)^4+('Data 2day'!D317+273.16)^4)/2</f>
        <v>4.5245249350826668</v>
      </c>
      <c r="Q317" s="8">
        <f t="shared" si="19"/>
        <v>-4.3283928554560278</v>
      </c>
    </row>
    <row r="318" spans="1:17" x14ac:dyDescent="0.3">
      <c r="A318" s="37">
        <v>43930</v>
      </c>
      <c r="B318" s="8">
        <f>1+0.033*COS(2*'Data 2day'!A317*PI()/365)</f>
        <v>0.99561051468437156</v>
      </c>
      <c r="C318" s="8">
        <f>0.409*SIN(((2*PI()*'Data 2day'!A317)/365)-1.39)</f>
        <v>0.1264062951202673</v>
      </c>
      <c r="D318" s="8">
        <f>ACOS(-TAN('Data 2day'!$E$2*PI()/180)*TAN(C318))</f>
        <v>1.6110962077128468</v>
      </c>
      <c r="E318" s="23">
        <f>('Data 2day'!C318+'Data 2day'!D318)/2</f>
        <v>29</v>
      </c>
      <c r="F318" s="8">
        <f t="shared" si="16"/>
        <v>0.23147581029180006</v>
      </c>
      <c r="G318" s="8">
        <f>'Data 2day'!E317*4.87/LN(67.8*'Data 2day'!$H$2-5.42)</f>
        <v>4.445432016660904</v>
      </c>
      <c r="H318" s="8">
        <f>0.6108*EXP(17.27*'Data 2day'!C318/('Data 2day'!C318+237.3))</f>
        <v>5.9409977016273503</v>
      </c>
      <c r="I318" s="8">
        <f>0.6108*EXP(17.27*'Data 2day'!D318/('Data 2day'!D318+237.3))</f>
        <v>2.6439311922105757</v>
      </c>
      <c r="J318" s="8">
        <f t="shared" si="18"/>
        <v>4.292464446918963</v>
      </c>
      <c r="K318" s="8">
        <f>(I318*'Data 2day'!F318+H318*'Data 2day'!G318)/200</f>
        <v>1.3275552515757767</v>
      </c>
      <c r="L318" s="8">
        <f>24*60/PI()*0.0082*B318*(D318*SIN('Data 2day'!$E$2)*SIN(C318)+COS('Data 2day'!$E$2)*COS(C318)*SIN(D318))</f>
        <v>0.41237030920792173</v>
      </c>
      <c r="M318" s="8">
        <f>(0.75+2/100000*'Data 2day'!$E$3)*L318</f>
        <v>0.31356638312170365</v>
      </c>
      <c r="N318" s="8">
        <f>(0.25+0.5*(1-'Data 2day'!H318/8))*L318</f>
        <v>0.25773144325495106</v>
      </c>
      <c r="O318" s="8">
        <f t="shared" si="17"/>
        <v>0.19845321130631233</v>
      </c>
      <c r="P318" s="8">
        <f>4.903*(10^(-9))*(0.34-0.14*SQRT(K318))*(1.35*(N318/M318)-0.35)*(('Data 2day'!C318+273.16)^4+('Data 2day'!D318+273.16)^4)/2</f>
        <v>5.5655137972082223</v>
      </c>
      <c r="Q318" s="8">
        <f t="shared" si="19"/>
        <v>-5.3670605859019096</v>
      </c>
    </row>
    <row r="319" spans="1:17" x14ac:dyDescent="0.3">
      <c r="A319" s="37">
        <v>43931</v>
      </c>
      <c r="B319" s="8">
        <f>1+0.033*COS(2*'Data 2day'!A318*PI()/365)</f>
        <v>0.99504817185462646</v>
      </c>
      <c r="C319" s="8">
        <f>0.409*SIN(((2*PI()*'Data 2day'!A318)/365)-1.39)</f>
        <v>0.13308315174237367</v>
      </c>
      <c r="D319" s="8">
        <f>ACOS(-TAN('Data 2day'!$E$2*PI()/180)*TAN(C319))</f>
        <v>1.6132508381752999</v>
      </c>
      <c r="E319" s="23">
        <f>('Data 2day'!C319+'Data 2day'!D319)/2</f>
        <v>30.5</v>
      </c>
      <c r="F319" s="8">
        <f t="shared" si="16"/>
        <v>0.24949527412829417</v>
      </c>
      <c r="G319" s="8">
        <f>'Data 2day'!E318*4.87/LN(67.8*'Data 2day'!$H$2-5.42)</f>
        <v>3.0562345114543712</v>
      </c>
      <c r="H319" s="8">
        <f>0.6108*EXP(17.27*'Data 2day'!C319/('Data 2day'!C319+237.3))</f>
        <v>6.6247576218785209</v>
      </c>
      <c r="I319" s="8">
        <f>0.6108*EXP(17.27*'Data 2day'!D319/('Data 2day'!D319+237.3))</f>
        <v>2.809437622397069</v>
      </c>
      <c r="J319" s="8">
        <f t="shared" si="18"/>
        <v>4.7170976221377945</v>
      </c>
      <c r="K319" s="8">
        <f>(I319*'Data 2day'!F319+H319*'Data 2day'!G319)/200</f>
        <v>1.2262695559198464</v>
      </c>
      <c r="L319" s="8">
        <f>24*60/PI()*0.0082*B319*(D319*SIN('Data 2day'!$E$2)*SIN(C319)+COS('Data 2day'!$E$2)*COS(C319)*SIN(D319))</f>
        <v>0.37205332895873627</v>
      </c>
      <c r="M319" s="8">
        <f>(0.75+2/100000*'Data 2day'!$E$3)*L319</f>
        <v>0.28290935134022305</v>
      </c>
      <c r="N319" s="8">
        <f>(0.25+0.5*(1-'Data 2day'!H319/8))*L319</f>
        <v>0.27903999671905222</v>
      </c>
      <c r="O319" s="8">
        <f t="shared" si="17"/>
        <v>0.21486079747367021</v>
      </c>
      <c r="P319" s="8">
        <f>4.903*(10^(-9))*(0.34-0.14*SQRT(K319))*(1.35*(N319/M319)-0.35)*(('Data 2day'!C319+273.16)^4+('Data 2day'!D319+273.16)^4)/2</f>
        <v>7.5963019458780678</v>
      </c>
      <c r="Q319" s="8">
        <f t="shared" si="19"/>
        <v>-7.3814411484043978</v>
      </c>
    </row>
    <row r="320" spans="1:17" x14ac:dyDescent="0.3">
      <c r="A320" s="37">
        <v>43932</v>
      </c>
      <c r="B320" s="8">
        <f>1+0.033*COS(2*'Data 2day'!A319*PI()/365)</f>
        <v>0.99448729635843003</v>
      </c>
      <c r="C320" s="8">
        <f>0.409*SIN(((2*PI()*'Data 2day'!A319)/365)-1.39)</f>
        <v>0.13972057295444923</v>
      </c>
      <c r="D320" s="8">
        <f>ACOS(-TAN('Data 2day'!$E$2*PI()/180)*TAN(C320))</f>
        <v>1.6153967596692245</v>
      </c>
      <c r="E320" s="23">
        <f>('Data 2day'!C320+'Data 2day'!D320)/2</f>
        <v>29.5</v>
      </c>
      <c r="F320" s="8">
        <f t="shared" si="16"/>
        <v>0.23735674310788871</v>
      </c>
      <c r="G320" s="8">
        <f>'Data 2day'!E319*4.87/LN(67.8*'Data 2day'!$H$2-5.42)</f>
        <v>3.334074012495678</v>
      </c>
      <c r="H320" s="8">
        <f>0.6108*EXP(17.27*'Data 2day'!C320/('Data 2day'!C320+237.3))</f>
        <v>6.2748150241265215</v>
      </c>
      <c r="I320" s="8">
        <f>0.6108*EXP(17.27*'Data 2day'!D320/('Data 2day'!D320+237.3))</f>
        <v>2.6439311922105757</v>
      </c>
      <c r="J320" s="8">
        <f t="shared" si="18"/>
        <v>4.459373108168549</v>
      </c>
      <c r="K320" s="8">
        <f>(I320*'Data 2day'!F320+H320*'Data 2day'!G320)/200</f>
        <v>1.1645526336172933</v>
      </c>
      <c r="L320" s="8">
        <f>24*60/PI()*0.0082*B320*(D320*SIN('Data 2day'!$E$2)*SIN(C320)+COS('Data 2day'!$E$2)*COS(C320)*SIN(D320))</f>
        <v>0.33189452237110778</v>
      </c>
      <c r="M320" s="8">
        <f>(0.75+2/100000*'Data 2day'!$E$3)*L320</f>
        <v>0.25237259481099034</v>
      </c>
      <c r="N320" s="8">
        <f>(0.25+0.5*(1-'Data 2day'!H320/8))*L320</f>
        <v>0.18669066883374813</v>
      </c>
      <c r="O320" s="8">
        <f t="shared" si="17"/>
        <v>0.14375181500198606</v>
      </c>
      <c r="P320" s="8">
        <f>4.903*(10^(-9))*(0.34-0.14*SQRT(K320))*(1.35*(N320/M320)-0.35)*(('Data 2day'!C320+273.16)^4+('Data 2day'!D320+273.16)^4)/2</f>
        <v>5.060210102637007</v>
      </c>
      <c r="Q320" s="8">
        <f t="shared" si="19"/>
        <v>-4.9164582876350211</v>
      </c>
    </row>
    <row r="321" spans="1:17" x14ac:dyDescent="0.3">
      <c r="A321" s="37">
        <v>43933</v>
      </c>
      <c r="B321" s="8">
        <f>1+0.033*COS(2*'Data 2day'!A320*PI()/365)</f>
        <v>0.99392805439529652</v>
      </c>
      <c r="C321" s="8">
        <f>0.409*SIN(((2*PI()*'Data 2day'!A320)/365)-1.39)</f>
        <v>0.14631659194534136</v>
      </c>
      <c r="D321" s="8">
        <f>ACOS(-TAN('Data 2day'!$E$2*PI()/180)*TAN(C321))</f>
        <v>1.6175334719686738</v>
      </c>
      <c r="E321" s="23">
        <f>('Data 2day'!C321+'Data 2day'!D321)/2</f>
        <v>30</v>
      </c>
      <c r="F321" s="8">
        <f t="shared" si="16"/>
        <v>0.24336253881311395</v>
      </c>
      <c r="G321" s="8">
        <f>'Data 2day'!E320*4.87/LN(67.8*'Data 2day'!$H$2-5.42)</f>
        <v>4.1675925156195976</v>
      </c>
      <c r="H321" s="8">
        <f>0.6108*EXP(17.27*'Data 2day'!C321/('Data 2day'!C321+237.3))</f>
        <v>6.2748150241265215</v>
      </c>
      <c r="I321" s="8">
        <f>0.6108*EXP(17.27*'Data 2day'!D321/('Data 2day'!D321+237.3))</f>
        <v>2.809437622397069</v>
      </c>
      <c r="J321" s="8">
        <f t="shared" si="18"/>
        <v>4.5421263232617957</v>
      </c>
      <c r="K321" s="8">
        <f>(I321*'Data 2day'!F321+H321*'Data 2day'!G321)/200</f>
        <v>0.8887470712723875</v>
      </c>
      <c r="L321" s="8">
        <f>24*60/PI()*0.0082*B321*(D321*SIN('Data 2day'!$E$2)*SIN(C321)+COS('Data 2day'!$E$2)*COS(C321)*SIN(D321))</f>
        <v>0.29190909455758357</v>
      </c>
      <c r="M321" s="8">
        <f>(0.75+2/100000*'Data 2day'!$E$3)*L321</f>
        <v>0.22196767550158653</v>
      </c>
      <c r="N321" s="8">
        <f>(0.25+0.5*(1-'Data 2day'!H321/8))*L321</f>
        <v>0.14595454727879179</v>
      </c>
      <c r="O321" s="8">
        <f t="shared" si="17"/>
        <v>0.11238500140466967</v>
      </c>
      <c r="P321" s="8">
        <f>4.903*(10^(-9))*(0.34-0.14*SQRT(K321))*(1.35*(N321/M321)-0.35)*(('Data 2day'!C321+273.16)^4+('Data 2day'!D321+273.16)^4)/2</f>
        <v>4.6469560215887071</v>
      </c>
      <c r="Q321" s="8">
        <f t="shared" si="19"/>
        <v>-4.5345710201840372</v>
      </c>
    </row>
    <row r="322" spans="1:17" x14ac:dyDescent="0.3">
      <c r="A322" s="37">
        <v>43934</v>
      </c>
      <c r="B322" s="8">
        <f>1+0.033*COS(2*'Data 2day'!A321*PI()/365)</f>
        <v>0.99337061168068908</v>
      </c>
      <c r="C322" s="8">
        <f>0.409*SIN(((2*PI()*'Data 2day'!A321)/365)-1.39)</f>
        <v>0.1528692541722694</v>
      </c>
      <c r="D322" s="8">
        <f>ACOS(-TAN('Data 2day'!$E$2*PI()/180)*TAN(C322))</f>
        <v>1.6196604681094933</v>
      </c>
      <c r="E322" s="23">
        <f>('Data 2day'!C322+'Data 2day'!D322)/2</f>
        <v>29.5</v>
      </c>
      <c r="F322" s="8">
        <f t="shared" si="16"/>
        <v>0.23735674310788871</v>
      </c>
      <c r="G322" s="8">
        <f>'Data 2day'!E321*4.87/LN(67.8*'Data 2day'!$H$2-5.42)</f>
        <v>3.0562345114543712</v>
      </c>
      <c r="H322" s="8">
        <f>0.6108*EXP(17.27*'Data 2day'!C322/('Data 2day'!C322+237.3))</f>
        <v>6.2748150241265215</v>
      </c>
      <c r="I322" s="8">
        <f>0.6108*EXP(17.27*'Data 2day'!D322/('Data 2day'!D322+237.3))</f>
        <v>2.6439311922105757</v>
      </c>
      <c r="J322" s="8">
        <f t="shared" si="18"/>
        <v>4.459373108168549</v>
      </c>
      <c r="K322" s="8">
        <f>(I322*'Data 2day'!F322+H322*'Data 2day'!G322)/200</f>
        <v>0.91514466628676017</v>
      </c>
      <c r="L322" s="8">
        <f>24*60/PI()*0.0082*B322*(D322*SIN('Data 2day'!$E$2)*SIN(C322)+COS('Data 2day'!$E$2)*COS(C322)*SIN(D322))</f>
        <v>0.2521121815397171</v>
      </c>
      <c r="M322" s="8">
        <f>(0.75+2/100000*'Data 2day'!$E$3)*L322</f>
        <v>0.19170610284280087</v>
      </c>
      <c r="N322" s="8">
        <f>(0.25+0.5*(1-'Data 2day'!H322/8))*L322</f>
        <v>0.1733271248085555</v>
      </c>
      <c r="O322" s="8">
        <f t="shared" si="17"/>
        <v>0.13346188610258775</v>
      </c>
      <c r="P322" s="8">
        <f>4.903*(10^(-9))*(0.34-0.14*SQRT(K322))*(1.35*(N322/M322)-0.35)*(('Data 2day'!C322+273.16)^4+('Data 2day'!D322+273.16)^4)/2</f>
        <v>7.4080407633643519</v>
      </c>
      <c r="Q322" s="8">
        <f t="shared" si="19"/>
        <v>-7.2745788772617646</v>
      </c>
    </row>
    <row r="323" spans="1:17" x14ac:dyDescent="0.3">
      <c r="A323" s="37">
        <v>43935</v>
      </c>
      <c r="B323" s="8">
        <f>1+0.033*COS(2*'Data 2day'!A322*PI()/365)</f>
        <v>0.99281513339691441</v>
      </c>
      <c r="C323" s="8">
        <f>0.409*SIN(((2*PI()*'Data 2day'!A322)/365)-1.39)</f>
        <v>0.15937661793999758</v>
      </c>
      <c r="D323" s="8">
        <f>ACOS(-TAN('Data 2day'!$E$2*PI()/180)*TAN(C323))</f>
        <v>1.6217772341901076</v>
      </c>
      <c r="E323" s="23">
        <f>('Data 2day'!C323+'Data 2day'!D323)/2</f>
        <v>30</v>
      </c>
      <c r="F323" s="8">
        <f t="shared" si="16"/>
        <v>0.24336253881311395</v>
      </c>
      <c r="G323" s="8">
        <f>'Data 2day'!E322*4.87/LN(67.8*'Data 2day'!$H$2-5.42)</f>
        <v>3.8897530145782908</v>
      </c>
      <c r="H323" s="8">
        <f>0.6108*EXP(17.27*'Data 2day'!C323/('Data 2day'!C323+237.3))</f>
        <v>6.6247576218785209</v>
      </c>
      <c r="I323" s="8">
        <f>0.6108*EXP(17.27*'Data 2day'!D323/('Data 2day'!D323+237.3))</f>
        <v>2.6439311922105757</v>
      </c>
      <c r="J323" s="8">
        <f t="shared" si="18"/>
        <v>4.6343444070445479</v>
      </c>
      <c r="K323" s="8">
        <f>(I323*'Data 2day'!F323+H323*'Data 2day'!G323)/200</f>
        <v>0.93325476476915481</v>
      </c>
      <c r="L323" s="8">
        <f>24*60/PI()*0.0082*B323*(D323*SIN('Data 2day'!$E$2)*SIN(C323)+COS('Data 2day'!$E$2)*COS(C323)*SIN(D323))</f>
        <v>0.21251884111094982</v>
      </c>
      <c r="M323" s="8">
        <f>(0.75+2/100000*'Data 2day'!$E$3)*L323</f>
        <v>0.16159932678076624</v>
      </c>
      <c r="N323" s="8">
        <f>(0.25+0.5*(1-'Data 2day'!H323/8))*L323</f>
        <v>0.11954184812490927</v>
      </c>
      <c r="O323" s="8">
        <f t="shared" si="17"/>
        <v>9.2047223056180141E-2</v>
      </c>
      <c r="P323" s="8">
        <f>4.903*(10^(-9))*(0.34-0.14*SQRT(K323))*(1.35*(N323/M323)-0.35)*(('Data 2day'!C323+273.16)^4+('Data 2day'!D323+273.16)^4)/2</f>
        <v>5.5233453394792642</v>
      </c>
      <c r="Q323" s="8">
        <f t="shared" si="19"/>
        <v>-5.4312981164230845</v>
      </c>
    </row>
    <row r="324" spans="1:17" x14ac:dyDescent="0.3">
      <c r="A324" s="37">
        <v>43936</v>
      </c>
      <c r="B324" s="8">
        <f>1+0.033*COS(2*'Data 2day'!A323*PI()/365)</f>
        <v>0.99226178414417643</v>
      </c>
      <c r="C324" s="8">
        <f>0.409*SIN(((2*PI()*'Data 2day'!A323)/365)-1.39)</f>
        <v>0.16583675497620104</v>
      </c>
      <c r="D324" s="8">
        <f>ACOS(-TAN('Data 2day'!$E$2*PI()/180)*TAN(C324))</f>
        <v>1.6238832491921404</v>
      </c>
      <c r="E324" s="23">
        <f>('Data 2day'!C324+'Data 2day'!D324)/2</f>
        <v>30.5</v>
      </c>
      <c r="F324" s="8">
        <f t="shared" si="16"/>
        <v>0.24949527412829417</v>
      </c>
      <c r="G324" s="8">
        <f>'Data 2day'!E323*4.87/LN(67.8*'Data 2day'!$H$2-5.42)</f>
        <v>3.0562345114543712</v>
      </c>
      <c r="H324" s="8">
        <f>0.6108*EXP(17.27*'Data 2day'!C324/('Data 2day'!C324+237.3))</f>
        <v>6.6247576218785209</v>
      </c>
      <c r="I324" s="8">
        <f>0.6108*EXP(17.27*'Data 2day'!D324/('Data 2day'!D324+237.3))</f>
        <v>2.809437622397069</v>
      </c>
      <c r="J324" s="8">
        <f t="shared" si="18"/>
        <v>4.7170976221377945</v>
      </c>
      <c r="K324" s="8">
        <f>(I324*'Data 2day'!F324+H324*'Data 2day'!G324)/200</f>
        <v>0.79583613633372285</v>
      </c>
      <c r="L324" s="8">
        <f>24*60/PI()*0.0082*B324*(D324*SIN('Data 2day'!$E$2)*SIN(C324)+COS('Data 2day'!$E$2)*COS(C324)*SIN(D324))</f>
        <v>0.17314404392861668</v>
      </c>
      <c r="M324" s="8">
        <f>(0.75+2/100000*'Data 2day'!$E$3)*L324</f>
        <v>0.13165873100332012</v>
      </c>
      <c r="N324" s="8">
        <f>(0.25+0.5*(1-'Data 2day'!H324/8))*L324</f>
        <v>0.10821502745538543</v>
      </c>
      <c r="O324" s="8">
        <f t="shared" si="17"/>
        <v>8.3325571140646787E-2</v>
      </c>
      <c r="P324" s="8">
        <f>4.903*(10^(-9))*(0.34-0.14*SQRT(K324))*(1.35*(N324/M324)-0.35)*(('Data 2day'!C324+273.16)^4+('Data 2day'!D324+273.16)^4)/2</f>
        <v>6.8366791485913314</v>
      </c>
      <c r="Q324" s="8">
        <f t="shared" si="19"/>
        <v>-6.7533535774506843</v>
      </c>
    </row>
    <row r="325" spans="1:17" x14ac:dyDescent="0.3">
      <c r="A325" s="37">
        <v>43937</v>
      </c>
      <c r="B325" s="8">
        <f>1+0.033*COS(2*'Data 2day'!A324*PI()/365)</f>
        <v>0.99171072789180092</v>
      </c>
      <c r="C325" s="8">
        <f>0.409*SIN(((2*PI()*'Data 2day'!A324)/365)-1.39)</f>
        <v>0.17224775100285461</v>
      </c>
      <c r="D325" s="8">
        <f>ACOS(-TAN('Data 2day'!$E$2*PI()/180)*TAN(C325))</f>
        <v>1.6259779848218836</v>
      </c>
      <c r="E325" s="23">
        <f>('Data 2day'!C325+'Data 2day'!D325)/2</f>
        <v>30</v>
      </c>
      <c r="F325" s="8">
        <f t="shared" ref="F325:F370" si="20">(4098*0.6108*EXP((17.27*E325)/(E325+237.3)))/((E325+237.3)^2)</f>
        <v>0.24336253881311395</v>
      </c>
      <c r="G325" s="8">
        <f>'Data 2day'!E324*4.87/LN(67.8*'Data 2day'!$H$2-5.42)</f>
        <v>3.8897530145782908</v>
      </c>
      <c r="H325" s="8">
        <f>0.6108*EXP(17.27*'Data 2day'!C325/('Data 2day'!C325+237.3))</f>
        <v>6.6247576218785209</v>
      </c>
      <c r="I325" s="8">
        <f>0.6108*EXP(17.27*'Data 2day'!D325/('Data 2day'!D325+237.3))</f>
        <v>2.6439311922105757</v>
      </c>
      <c r="J325" s="8">
        <f t="shared" si="18"/>
        <v>4.6343444070445479</v>
      </c>
      <c r="K325" s="8">
        <f>(I325*'Data 2day'!F325+H325*'Data 2day'!G325)/200</f>
        <v>0.82719892425369024</v>
      </c>
      <c r="L325" s="8">
        <f>24*60/PI()*0.0082*B325*(D325*SIN('Data 2day'!$E$2)*SIN(C325)+COS('Data 2day'!$E$2)*COS(C325)*SIN(D325))</f>
        <v>0.13400266484333834</v>
      </c>
      <c r="M325" s="8">
        <f>(0.75+2/100000*'Data 2day'!$E$3)*L325</f>
        <v>0.10189562634687446</v>
      </c>
      <c r="N325" s="8">
        <f>(0.25+0.5*(1-'Data 2day'!H325/8))*L325</f>
        <v>9.2126832079795107E-2</v>
      </c>
      <c r="O325" s="8">
        <f t="shared" ref="O325:O370" si="21">(1-0.23)*N325</f>
        <v>7.0937660701442237E-2</v>
      </c>
      <c r="P325" s="8">
        <f>4.903*(10^(-9))*(0.34-0.14*SQRT(K325))*(1.35*(N325/M325)-0.35)*(('Data 2day'!C325+273.16)^4+('Data 2day'!D325+273.16)^4)/2</f>
        <v>7.6996571318769442</v>
      </c>
      <c r="Q325" s="8">
        <f t="shared" si="19"/>
        <v>-7.6287194711755024</v>
      </c>
    </row>
    <row r="326" spans="1:17" x14ac:dyDescent="0.3">
      <c r="A326" s="37">
        <v>43938</v>
      </c>
      <c r="B326" s="8">
        <f>1+0.033*COS(2*'Data 2day'!A325*PI()/365)</f>
        <v>0.99116212792964831</v>
      </c>
      <c r="C326" s="8">
        <f>0.409*SIN(((2*PI()*'Data 2day'!A325)/365)-1.39)</f>
        <v>0.17860770630347517</v>
      </c>
      <c r="D326" s="8">
        <f>ACOS(-TAN('Data 2day'!$E$2*PI()/180)*TAN(C326))</f>
        <v>1.628060905373633</v>
      </c>
      <c r="E326" s="23">
        <f>('Data 2day'!C326+'Data 2day'!D326)/2</f>
        <v>30.5</v>
      </c>
      <c r="F326" s="8">
        <f t="shared" si="20"/>
        <v>0.24949527412829417</v>
      </c>
      <c r="G326" s="8">
        <f>'Data 2day'!E325*4.87/LN(67.8*'Data 2day'!$H$2-5.42)</f>
        <v>4.1675925156195976</v>
      </c>
      <c r="H326" s="8">
        <f>0.6108*EXP(17.27*'Data 2day'!C326/('Data 2day'!C326+237.3))</f>
        <v>6.6247576218785209</v>
      </c>
      <c r="I326" s="8">
        <f>0.6108*EXP(17.27*'Data 2day'!D326/('Data 2day'!D326+237.3))</f>
        <v>2.809437622397069</v>
      </c>
      <c r="J326" s="8">
        <f t="shared" si="18"/>
        <v>4.7170976221377945</v>
      </c>
      <c r="K326" s="8">
        <f>(I326*'Data 2day'!F326+H326*'Data 2day'!G326)/200</f>
        <v>1.0075850055577833</v>
      </c>
      <c r="L326" s="8">
        <f>24*60/PI()*0.0082*B326*(D326*SIN('Data 2day'!$E$2)*SIN(C326)+COS('Data 2day'!$E$2)*COS(C326)*SIN(D326))</f>
        <v>9.5109474473139125E-2</v>
      </c>
      <c r="M326" s="8">
        <f>(0.75+2/100000*'Data 2day'!$E$3)*L326</f>
        <v>7.2321244389374983E-2</v>
      </c>
      <c r="N326" s="8">
        <f>(0.25+0.5*(1-'Data 2day'!H326/8))*L326</f>
        <v>6.5387763700283152E-2</v>
      </c>
      <c r="O326" s="8">
        <f t="shared" si="21"/>
        <v>5.034857804921803E-2</v>
      </c>
      <c r="P326" s="8">
        <f>4.903*(10^(-9))*(0.34-0.14*SQRT(K326))*(1.35*(N326/M326)-0.35)*(('Data 2day'!C326+273.16)^4+('Data 2day'!D326+273.16)^4)/2</f>
        <v>7.265789772079577</v>
      </c>
      <c r="Q326" s="8">
        <f t="shared" si="19"/>
        <v>-7.2154411940303591</v>
      </c>
    </row>
    <row r="327" spans="1:17" x14ac:dyDescent="0.3">
      <c r="A327" s="37">
        <v>43939</v>
      </c>
      <c r="B327" s="8">
        <f>1+0.033*COS(2*'Data 2day'!A326*PI()/365)</f>
        <v>0.99061614681972687</v>
      </c>
      <c r="C327" s="8">
        <f>0.409*SIN(((2*PI()*'Data 2day'!A326)/365)-1.39)</f>
        <v>0.18491473628604796</v>
      </c>
      <c r="D327" s="8">
        <f>ACOS(-TAN('Data 2day'!$E$2*PI()/180)*TAN(C327))</f>
        <v>1.6301314676159087</v>
      </c>
      <c r="E327" s="23">
        <f>('Data 2day'!C327+'Data 2day'!D327)/2</f>
        <v>31</v>
      </c>
      <c r="F327" s="8">
        <f t="shared" si="20"/>
        <v>0.25575704908466146</v>
      </c>
      <c r="G327" s="8">
        <f>'Data 2day'!E326*4.87/LN(67.8*'Data 2day'!$H$2-5.42)</f>
        <v>3.6119135135369844</v>
      </c>
      <c r="H327" s="8">
        <f>0.6108*EXP(17.27*'Data 2day'!C327/('Data 2day'!C327+237.3))</f>
        <v>6.6247576218785209</v>
      </c>
      <c r="I327" s="8">
        <f>0.6108*EXP(17.27*'Data 2day'!D327/('Data 2day'!D327+237.3))</f>
        <v>2.9839174771655594</v>
      </c>
      <c r="J327" s="8">
        <f t="shared" ref="J327:J370" si="22">(H327+I327)/2</f>
        <v>4.8043375495220406</v>
      </c>
      <c r="K327" s="8">
        <f>(I327*'Data 2day'!F327+H327*'Data 2day'!G327)/200</f>
        <v>1.0223269934825989</v>
      </c>
      <c r="L327" s="8">
        <f>24*60/PI()*0.0082*B327*(D327*SIN('Data 2day'!$E$2)*SIN(C327)+COS('Data 2day'!$E$2)*COS(C327)*SIN(D327))</f>
        <v>5.6479131028705665E-2</v>
      </c>
      <c r="M327" s="8">
        <f>(0.75+2/100000*'Data 2day'!$E$3)*L327</f>
        <v>4.2946731234227785E-2</v>
      </c>
      <c r="N327" s="8">
        <f>(0.25+0.5*(1-'Data 2day'!H327/8))*L327</f>
        <v>3.8829402582235148E-2</v>
      </c>
      <c r="O327" s="8">
        <f t="shared" si="21"/>
        <v>2.9898639988321065E-2</v>
      </c>
      <c r="P327" s="8">
        <f>4.903*(10^(-9))*(0.34-0.14*SQRT(K327))*(1.35*(N327/M327)-0.35)*(('Data 2day'!C327+273.16)^4+('Data 2day'!D327+273.16)^4)/2</f>
        <v>7.2727087355662494</v>
      </c>
      <c r="Q327" s="8">
        <f t="shared" ref="Q327:Q370" si="23">O327-P327</f>
        <v>-7.2428100955779282</v>
      </c>
    </row>
    <row r="328" spans="1:17" x14ac:dyDescent="0.3">
      <c r="A328" s="37">
        <v>43940</v>
      </c>
      <c r="B328" s="8">
        <f>1+0.033*COS(2*'Data 2day'!A327*PI()/365)</f>
        <v>0.99007294634802301</v>
      </c>
      <c r="C328" s="8">
        <f>0.409*SIN(((2*PI()*'Data 2day'!A327)/365)-1.39)</f>
        <v>0.19116697204147237</v>
      </c>
      <c r="D328" s="8">
        <f>ACOS(-TAN('Data 2day'!$E$2*PI()/180)*TAN(C328))</f>
        <v>1.6321891207015575</v>
      </c>
      <c r="E328" s="23">
        <f>('Data 2day'!C328+'Data 2day'!D328)/2</f>
        <v>31</v>
      </c>
      <c r="F328" s="8">
        <f t="shared" si="20"/>
        <v>0.25575704908466146</v>
      </c>
      <c r="G328" s="8">
        <f>'Data 2day'!E327*4.87/LN(67.8*'Data 2day'!$H$2-5.42)</f>
        <v>3.334074012495678</v>
      </c>
      <c r="H328" s="8">
        <f>0.6108*EXP(17.27*'Data 2day'!C328/('Data 2day'!C328+237.3))</f>
        <v>7.3756135930620479</v>
      </c>
      <c r="I328" s="8">
        <f>0.6108*EXP(17.27*'Data 2day'!D328/('Data 2day'!D328+237.3))</f>
        <v>2.6439311922105757</v>
      </c>
      <c r="J328" s="8">
        <f t="shared" si="22"/>
        <v>5.0097723926363118</v>
      </c>
      <c r="K328" s="8">
        <f>(I328*'Data 2day'!F328+H328*'Data 2day'!G328)/200</f>
        <v>1.3644469893113871</v>
      </c>
      <c r="L328" s="8">
        <f>24*60/PI()*0.0082*B328*(D328*SIN('Data 2day'!$E$2)*SIN(C328)+COS('Data 2day'!$E$2)*COS(C328)*SIN(D328))</f>
        <v>1.8126172395243244E-2</v>
      </c>
      <c r="M328" s="8">
        <f>(0.75+2/100000*'Data 2day'!$E$3)*L328</f>
        <v>1.3783141489342962E-2</v>
      </c>
      <c r="N328" s="8">
        <f>(0.25+0.5*(1-'Data 2day'!H328/8))*L328</f>
        <v>7.9302004229189187E-3</v>
      </c>
      <c r="O328" s="8">
        <f t="shared" si="21"/>
        <v>6.1062543256475673E-3</v>
      </c>
      <c r="P328" s="8">
        <f>4.903*(10^(-9))*(0.34-0.14*SQRT(K328))*(1.35*(N328/M328)-0.35)*(('Data 2day'!C328+273.16)^4+('Data 2day'!D328+273.16)^4)/2</f>
        <v>3.1765906585135415</v>
      </c>
      <c r="Q328" s="8">
        <f t="shared" si="23"/>
        <v>-3.1704844041878939</v>
      </c>
    </row>
    <row r="329" spans="1:17" x14ac:dyDescent="0.3">
      <c r="A329" s="37">
        <v>43941</v>
      </c>
      <c r="B329" s="8">
        <f>1+0.033*COS(2*'Data 2day'!A328*PI()/365)</f>
        <v>0.98953268747655954</v>
      </c>
      <c r="C329" s="8">
        <f>0.409*SIN(((2*PI()*'Data 2day'!A328)/365)-1.39)</f>
        <v>0.19736256089735987</v>
      </c>
      <c r="D329" s="8">
        <f>ACOS(-TAN('Data 2day'!$E$2*PI()/180)*TAN(C329))</f>
        <v>1.6342333061027432</v>
      </c>
      <c r="E329" s="23">
        <f>('Data 2day'!C329+'Data 2day'!D329)/2</f>
        <v>30.5</v>
      </c>
      <c r="F329" s="8">
        <f t="shared" si="20"/>
        <v>0.24949527412829417</v>
      </c>
      <c r="G329" s="8">
        <f>'Data 2day'!E328*4.87/LN(67.8*'Data 2day'!$H$2-5.42)</f>
        <v>2.222716008330452</v>
      </c>
      <c r="H329" s="8">
        <f>0.6108*EXP(17.27*'Data 2day'!C329/('Data 2day'!C329+237.3))</f>
        <v>6.991469290024015</v>
      </c>
      <c r="I329" s="8">
        <f>0.6108*EXP(17.27*'Data 2day'!D329/('Data 2day'!D329+237.3))</f>
        <v>2.6439311922105757</v>
      </c>
      <c r="J329" s="8">
        <f t="shared" si="22"/>
        <v>4.8177002411172953</v>
      </c>
      <c r="K329" s="8">
        <f>(I329*'Data 2day'!F329+H329*'Data 2day'!G329)/200</f>
        <v>1.1362807840552094</v>
      </c>
      <c r="L329" s="8">
        <f>24*60/PI()*0.0082*B329*(D329*SIN('Data 2day'!$E$2)*SIN(C329)+COS('Data 2day'!$E$2)*COS(C329)*SIN(D329))</f>
        <v>-1.9934991524528878E-2</v>
      </c>
      <c r="M329" s="8">
        <f>(0.75+2/100000*'Data 2day'!$E$3)*L329</f>
        <v>-1.5158567555251757E-2</v>
      </c>
      <c r="N329" s="8">
        <f>(0.25+0.5*(1-'Data 2day'!H329/8))*L329</f>
        <v>-1.1213432732547494E-2</v>
      </c>
      <c r="O329" s="8">
        <f t="shared" si="21"/>
        <v>-8.6343432040615706E-3</v>
      </c>
      <c r="P329" s="8">
        <f>4.903*(10^(-9))*(0.34-0.14*SQRT(K329))*(1.35*(N329/M329)-0.35)*(('Data 2day'!C329+273.16)^4+('Data 2day'!D329+273.16)^4)/2</f>
        <v>5.1827444065559707</v>
      </c>
      <c r="Q329" s="8">
        <f t="shared" si="23"/>
        <v>-5.1913787497600321</v>
      </c>
    </row>
    <row r="330" spans="1:17" x14ac:dyDescent="0.3">
      <c r="A330" s="37">
        <v>43942</v>
      </c>
      <c r="B330" s="8">
        <f>1+0.033*COS(2*'Data 2day'!A329*PI()/365)</f>
        <v>0.98899553029569987</v>
      </c>
      <c r="C330" s="8">
        <f>0.409*SIN(((2*PI()*'Data 2day'!A329)/365)-1.39)</f>
        <v>0.2034996669670204</v>
      </c>
      <c r="D330" s="8">
        <f>ACOS(-TAN('Data 2day'!$E$2*PI()/180)*TAN(C330))</f>
        <v>1.6362634575717956</v>
      </c>
      <c r="E330" s="23">
        <f>('Data 2day'!C330+'Data 2day'!D330)/2</f>
        <v>31.5</v>
      </c>
      <c r="F330" s="8">
        <f t="shared" si="20"/>
        <v>0.26214998710924375</v>
      </c>
      <c r="G330" s="8">
        <f>'Data 2day'!E329*4.87/LN(67.8*'Data 2day'!$H$2-5.42)</f>
        <v>2.5005555093717584</v>
      </c>
      <c r="H330" s="8">
        <f>0.6108*EXP(17.27*'Data 2day'!C330/('Data 2day'!C330+237.3))</f>
        <v>6.6247576218785209</v>
      </c>
      <c r="I330" s="8">
        <f>0.6108*EXP(17.27*'Data 2day'!D330/('Data 2day'!D330+237.3))</f>
        <v>3.1677777175068473</v>
      </c>
      <c r="J330" s="8">
        <f t="shared" si="22"/>
        <v>4.8962676696926843</v>
      </c>
      <c r="K330" s="8">
        <f>(I330*'Data 2day'!F330+H330*'Data 2day'!G330)/200</f>
        <v>1.1001805989015141</v>
      </c>
      <c r="L330" s="8">
        <f>24*60/PI()*0.0082*B330*(D330*SIN('Data 2day'!$E$2)*SIN(C330)+COS('Data 2day'!$E$2)*COS(C330)*SIN(D330))</f>
        <v>-5.7690086202631642E-2</v>
      </c>
      <c r="M330" s="8">
        <f>(0.75+2/100000*'Data 2day'!$E$3)*L330</f>
        <v>-4.3867541548481097E-2</v>
      </c>
      <c r="N330" s="8">
        <f>(0.25+0.5*(1-'Data 2day'!H330/8))*L330</f>
        <v>-2.5239412713651342E-2</v>
      </c>
      <c r="O330" s="8">
        <f t="shared" si="21"/>
        <v>-1.9434347789511534E-2</v>
      </c>
      <c r="P330" s="8">
        <f>4.903*(10^(-9))*(0.34-0.14*SQRT(K330))*(1.35*(N330/M330)-0.35)*(('Data 2day'!C330+273.16)^4+('Data 2day'!D330+273.16)^4)/2</f>
        <v>3.4911303173892643</v>
      </c>
      <c r="Q330" s="8">
        <f t="shared" si="23"/>
        <v>-3.5105646651787756</v>
      </c>
    </row>
    <row r="331" spans="1:17" x14ac:dyDescent="0.3">
      <c r="A331" s="37">
        <v>43943</v>
      </c>
      <c r="B331" s="8">
        <f>1+0.033*COS(2*'Data 2day'!A330*PI()/365)</f>
        <v>0.9884616339767095</v>
      </c>
      <c r="C331" s="8">
        <f>0.409*SIN(((2*PI()*'Data 2day'!A330)/365)-1.39)</f>
        <v>0.2095764716934761</v>
      </c>
      <c r="D331" s="8">
        <f>ACOS(-TAN('Data 2day'!$E$2*PI()/180)*TAN(C331))</f>
        <v>1.6382790011288915</v>
      </c>
      <c r="E331" s="23">
        <f>('Data 2day'!C331+'Data 2day'!D331)/2</f>
        <v>31.5</v>
      </c>
      <c r="F331" s="8">
        <f t="shared" si="20"/>
        <v>0.26214998710924375</v>
      </c>
      <c r="G331" s="8">
        <f>'Data 2day'!E330*4.87/LN(67.8*'Data 2day'!$H$2-5.42)</f>
        <v>3.8897530145782908</v>
      </c>
      <c r="H331" s="8">
        <f>0.6108*EXP(17.27*'Data 2day'!C331/('Data 2day'!C331+237.3))</f>
        <v>6.6247576218785209</v>
      </c>
      <c r="I331" s="8">
        <f>0.6108*EXP(17.27*'Data 2day'!D331/('Data 2day'!D331+237.3))</f>
        <v>3.1677777175068473</v>
      </c>
      <c r="J331" s="8">
        <f t="shared" si="22"/>
        <v>4.8962676696926843</v>
      </c>
      <c r="K331" s="8">
        <f>(I331*'Data 2day'!F331+H331*'Data 2day'!G331)/200</f>
        <v>1.0541099440732355</v>
      </c>
      <c r="L331" s="8">
        <f>24*60/PI()*0.0082*B331*(D331*SIN('Data 2day'!$E$2)*SIN(C331)+COS('Data 2day'!$E$2)*COS(C331)*SIN(D331))</f>
        <v>-9.5124979610660923E-2</v>
      </c>
      <c r="M331" s="8">
        <f>(0.75+2/100000*'Data 2day'!$E$3)*L331</f>
        <v>-7.2333034495946566E-2</v>
      </c>
      <c r="N331" s="8">
        <f>(0.25+0.5*(1-'Data 2day'!H331/8))*L331</f>
        <v>-3.5671867353997848E-2</v>
      </c>
      <c r="O331" s="8">
        <f t="shared" si="21"/>
        <v>-2.7467337862578343E-2</v>
      </c>
      <c r="P331" s="8">
        <f>4.903*(10^(-9))*(0.34-0.14*SQRT(K331))*(1.35*(N331/M331)-0.35)*(('Data 2day'!C331+273.16)^4+('Data 2day'!D331+273.16)^4)/2</f>
        <v>2.6249017289746304</v>
      </c>
      <c r="Q331" s="8">
        <f t="shared" si="23"/>
        <v>-2.6523690668372089</v>
      </c>
    </row>
    <row r="332" spans="1:17" x14ac:dyDescent="0.3">
      <c r="A332" s="37">
        <v>43944</v>
      </c>
      <c r="B332" s="8">
        <f>1+0.033*COS(2*'Data 2day'!A331*PI()/365)</f>
        <v>0.98793115672459009</v>
      </c>
      <c r="C332" s="8">
        <f>0.409*SIN(((2*PI()*'Data 2day'!A331)/365)-1.39)</f>
        <v>0.21559117438833836</v>
      </c>
      <c r="D332" s="8">
        <f>ACOS(-TAN('Data 2day'!$E$2*PI()/180)*TAN(C332))</f>
        <v>1.6402793550774974</v>
      </c>
      <c r="E332" s="23">
        <f>('Data 2day'!C332+'Data 2day'!D332)/2</f>
        <v>30.5</v>
      </c>
      <c r="F332" s="8">
        <f t="shared" si="20"/>
        <v>0.24949527412829417</v>
      </c>
      <c r="G332" s="8">
        <f>'Data 2day'!E331*4.87/LN(67.8*'Data 2day'!$H$2-5.42)</f>
        <v>4.1675925156195976</v>
      </c>
      <c r="H332" s="8">
        <f>0.6108*EXP(17.27*'Data 2day'!C332/('Data 2day'!C332+237.3))</f>
        <v>6.2748150241265215</v>
      </c>
      <c r="I332" s="8">
        <f>0.6108*EXP(17.27*'Data 2day'!D332/('Data 2day'!D332+237.3))</f>
        <v>2.9839174771655594</v>
      </c>
      <c r="J332" s="8">
        <f t="shared" si="22"/>
        <v>4.62936625064604</v>
      </c>
      <c r="K332" s="8">
        <f>(I332*'Data 2day'!F332+H332*'Data 2day'!G332)/200</f>
        <v>1.3929851601368008</v>
      </c>
      <c r="L332" s="8">
        <f>24*60/PI()*0.0082*B332*(D332*SIN('Data 2day'!$E$2)*SIN(C332)+COS('Data 2day'!$E$2)*COS(C332)*SIN(D332))</f>
        <v>-0.13222568907539967</v>
      </c>
      <c r="M332" s="8">
        <f>(0.75+2/100000*'Data 2day'!$E$3)*L332</f>
        <v>-0.1005444139729339</v>
      </c>
      <c r="N332" s="8">
        <f>(0.25+0.5*(1-'Data 2day'!H332/8))*L332</f>
        <v>-6.6112844537699833E-2</v>
      </c>
      <c r="O332" s="8">
        <f t="shared" si="21"/>
        <v>-5.0906890294028874E-2</v>
      </c>
      <c r="P332" s="8">
        <f>4.903*(10^(-9))*(0.34-0.14*SQRT(K332))*(1.35*(N332/M332)-0.35)*(('Data 2day'!C332+273.16)^4+('Data 2day'!D332+273.16)^4)/2</f>
        <v>3.9281887664833586</v>
      </c>
      <c r="Q332" s="8">
        <f t="shared" si="23"/>
        <v>-3.9790956567773876</v>
      </c>
    </row>
    <row r="333" spans="1:17" x14ac:dyDescent="0.3">
      <c r="A333" s="37">
        <v>43945</v>
      </c>
      <c r="B333" s="8">
        <f>1+0.033*COS(2*'Data 2day'!A332*PI()/365)</f>
        <v>0.98740425573120028</v>
      </c>
      <c r="C333" s="8">
        <f>0.409*SIN(((2*PI()*'Data 2day'!A332)/365)-1.39)</f>
        <v>0.22154199276539069</v>
      </c>
      <c r="D333" s="8">
        <f>ACOS(-TAN('Data 2day'!$E$2*PI()/180)*TAN(C333))</f>
        <v>1.642263930048494</v>
      </c>
      <c r="E333" s="23">
        <f>('Data 2day'!C333+'Data 2day'!D333)/2</f>
        <v>32</v>
      </c>
      <c r="F333" s="8">
        <f t="shared" si="20"/>
        <v>0.26867623510832173</v>
      </c>
      <c r="G333" s="8">
        <f>'Data 2day'!E332*4.87/LN(67.8*'Data 2day'!$H$2-5.42)</f>
        <v>4.1675925156195976</v>
      </c>
      <c r="H333" s="8">
        <f>0.6108*EXP(17.27*'Data 2day'!C333/('Data 2day'!C333+237.3))</f>
        <v>6.991469290024015</v>
      </c>
      <c r="I333" s="8">
        <f>0.6108*EXP(17.27*'Data 2day'!D333/('Data 2day'!D333+237.3))</f>
        <v>3.1677777175068473</v>
      </c>
      <c r="J333" s="8">
        <f t="shared" si="22"/>
        <v>5.0796235037654309</v>
      </c>
      <c r="K333" s="8">
        <f>(I333*'Data 2day'!F333+H333*'Data 2day'!G333)/200</f>
        <v>1.351261972578633</v>
      </c>
      <c r="L333" s="8">
        <f>24*60/PI()*0.0082*B333*(D333*SIN('Data 2day'!$E$2)*SIN(C333)+COS('Data 2day'!$E$2)*COS(C333)*SIN(D333))</f>
        <v>-0.16897838786432889</v>
      </c>
      <c r="M333" s="8">
        <f>(0.75+2/100000*'Data 2day'!$E$3)*L333</f>
        <v>-0.12849116613203568</v>
      </c>
      <c r="N333" s="8">
        <f>(0.25+0.5*(1-'Data 2day'!H333/8))*L333</f>
        <v>-0.10561149241520557</v>
      </c>
      <c r="O333" s="8">
        <f t="shared" si="21"/>
        <v>-8.1320849159708289E-2</v>
      </c>
      <c r="P333" s="8">
        <f>4.903*(10^(-9))*(0.34-0.14*SQRT(K333))*(1.35*(N333/M333)-0.35)*(('Data 2day'!C333+273.16)^4+('Data 2day'!D333+273.16)^4)/2</f>
        <v>5.7430358420875534</v>
      </c>
      <c r="Q333" s="8">
        <f t="shared" si="23"/>
        <v>-5.824356691247262</v>
      </c>
    </row>
    <row r="334" spans="1:17" x14ac:dyDescent="0.3">
      <c r="A334" s="37">
        <v>43946</v>
      </c>
      <c r="B334" s="8">
        <f>1+0.033*COS(2*'Data 2day'!A333*PI()/365)</f>
        <v>0.98688108712867562</v>
      </c>
      <c r="C334" s="8">
        <f>0.409*SIN(((2*PI()*'Data 2day'!A333)/365)-1.39)</f>
        <v>0.22742716346871902</v>
      </c>
      <c r="D334" s="8">
        <f>ACOS(-TAN('Data 2day'!$E$2*PI()/180)*TAN(C334))</f>
        <v>1.6442321290738542</v>
      </c>
      <c r="E334" s="23">
        <f>('Data 2day'!C334+'Data 2day'!D334)/2</f>
        <v>30.5</v>
      </c>
      <c r="F334" s="8">
        <f t="shared" si="20"/>
        <v>0.24949527412829417</v>
      </c>
      <c r="G334" s="8">
        <f>'Data 2day'!E333*4.87/LN(67.8*'Data 2day'!$H$2-5.42)</f>
        <v>3.6119135135369844</v>
      </c>
      <c r="H334" s="8">
        <f>0.6108*EXP(17.27*'Data 2day'!C334/('Data 2day'!C334+237.3))</f>
        <v>6.6247576218785209</v>
      </c>
      <c r="I334" s="8">
        <f>0.6108*EXP(17.27*'Data 2day'!D334/('Data 2day'!D334+237.3))</f>
        <v>2.809437622397069</v>
      </c>
      <c r="J334" s="8">
        <f t="shared" si="22"/>
        <v>4.7170976221377945</v>
      </c>
      <c r="K334" s="8">
        <f>(I334*'Data 2day'!F334+H334*'Data 2day'!G334)/200</f>
        <v>1.6709259894539357</v>
      </c>
      <c r="L334" s="8">
        <f>24*60/PI()*0.0082*B334*(D334*SIN('Data 2day'!$E$2)*SIN(C334)+COS('Data 2day'!$E$2)*COS(C334)*SIN(D334))</f>
        <v>-0.20536941150101803</v>
      </c>
      <c r="M334" s="8">
        <f>(0.75+2/100000*'Data 2day'!$E$3)*L334</f>
        <v>-0.1561629005053741</v>
      </c>
      <c r="N334" s="8">
        <f>(0.25+0.5*(1-'Data 2day'!H334/8))*L334</f>
        <v>-0.12835588218813626</v>
      </c>
      <c r="O334" s="8">
        <f t="shared" si="21"/>
        <v>-9.8834029284864927E-2</v>
      </c>
      <c r="P334" s="8">
        <f>4.903*(10^(-9))*(0.34-0.14*SQRT(K334))*(1.35*(N334/M334)-0.35)*(('Data 2day'!C334+273.16)^4+('Data 2day'!D334+273.16)^4)/2</f>
        <v>5.0544124125577765</v>
      </c>
      <c r="Q334" s="8">
        <f t="shared" si="23"/>
        <v>-5.1532464418426418</v>
      </c>
    </row>
    <row r="335" spans="1:17" x14ac:dyDescent="0.3">
      <c r="A335" s="37">
        <v>43947</v>
      </c>
      <c r="B335" s="8">
        <f>1+0.033*COS(2*'Data 2day'!A334*PI()/365)</f>
        <v>0.98636180594316414</v>
      </c>
      <c r="C335" s="8">
        <f>0.409*SIN(((2*PI()*'Data 2day'!A334)/365)-1.39)</f>
        <v>0.23324494259523124</v>
      </c>
      <c r="D335" s="8">
        <f>ACOS(-TAN('Data 2day'!$E$2*PI()/180)*TAN(C335))</f>
        <v>1.6461833476907206</v>
      </c>
      <c r="E335" s="23">
        <f>('Data 2day'!C335+'Data 2day'!D335)/2</f>
        <v>31.5</v>
      </c>
      <c r="F335" s="8">
        <f t="shared" si="20"/>
        <v>0.26214998710924375</v>
      </c>
      <c r="G335" s="8">
        <f>'Data 2day'!E334*4.87/LN(67.8*'Data 2day'!$H$2-5.42)</f>
        <v>4.7232715177022104</v>
      </c>
      <c r="H335" s="8">
        <f>0.6108*EXP(17.27*'Data 2day'!C335/('Data 2day'!C335+237.3))</f>
        <v>6.991469290024015</v>
      </c>
      <c r="I335" s="8">
        <f>0.6108*EXP(17.27*'Data 2day'!D335/('Data 2day'!D335+237.3))</f>
        <v>2.9839174771655594</v>
      </c>
      <c r="J335" s="8">
        <f t="shared" si="22"/>
        <v>4.9876933835947872</v>
      </c>
      <c r="K335" s="8">
        <f>(I335*'Data 2day'!F335+H335*'Data 2day'!G335)/200</f>
        <v>1.3351360872649667</v>
      </c>
      <c r="L335" s="8">
        <f>24*60/PI()*0.0082*B335*(D335*SIN('Data 2day'!$E$2)*SIN(C335)+COS('Data 2day'!$E$2)*COS(C335)*SIN(D335))</f>
        <v>-0.24138526381119571</v>
      </c>
      <c r="M335" s="8">
        <f>(0.75+2/100000*'Data 2day'!$E$3)*L335</f>
        <v>-0.1835493546020332</v>
      </c>
      <c r="N335" s="8">
        <f>(0.25+0.5*(1-'Data 2day'!H335/8))*L335</f>
        <v>-0.10560605291739812</v>
      </c>
      <c r="O335" s="8">
        <f t="shared" si="21"/>
        <v>-8.1316660746396555E-2</v>
      </c>
      <c r="P335" s="8">
        <f>4.903*(10^(-9))*(0.34-0.14*SQRT(K335))*(1.35*(N335/M335)-0.35)*(('Data 2day'!C335+273.16)^4+('Data 2day'!D335+273.16)^4)/2</f>
        <v>3.2243334325252033</v>
      </c>
      <c r="Q335" s="8">
        <f t="shared" si="23"/>
        <v>-3.3056500932715998</v>
      </c>
    </row>
    <row r="336" spans="1:17" x14ac:dyDescent="0.3">
      <c r="A336" s="37">
        <v>43948</v>
      </c>
      <c r="B336" s="8">
        <f>1+0.033*COS(2*'Data 2day'!A335*PI()/365)</f>
        <v>0.9858465660488881</v>
      </c>
      <c r="C336" s="8">
        <f>0.409*SIN(((2*PI()*'Data 2day'!A335)/365)-1.39)</f>
        <v>0.23899360621141433</v>
      </c>
      <c r="D336" s="8">
        <f>ACOS(-TAN('Data 2day'!$E$2*PI()/180)*TAN(C336))</f>
        <v>1.6481169740766766</v>
      </c>
      <c r="E336" s="23">
        <f>('Data 2day'!C336+'Data 2day'!D336)/2</f>
        <v>29.5</v>
      </c>
      <c r="F336" s="8">
        <f t="shared" si="20"/>
        <v>0.23735674310788871</v>
      </c>
      <c r="G336" s="8">
        <f>'Data 2day'!E335*4.87/LN(67.8*'Data 2day'!$H$2-5.42)</f>
        <v>3.0562345114543712</v>
      </c>
      <c r="H336" s="8">
        <f>0.6108*EXP(17.27*'Data 2day'!C336/('Data 2day'!C336+237.3))</f>
        <v>6.2748150241265215</v>
      </c>
      <c r="I336" s="8">
        <f>0.6108*EXP(17.27*'Data 2day'!D336/('Data 2day'!D336+237.3))</f>
        <v>2.6439311922105757</v>
      </c>
      <c r="J336" s="8">
        <f t="shared" si="22"/>
        <v>4.459373108168549</v>
      </c>
      <c r="K336" s="8">
        <f>(I336*'Data 2day'!F336+H336*'Data 2day'!G336)/200</f>
        <v>1.6931580097644647</v>
      </c>
      <c r="L336" s="8">
        <f>24*60/PI()*0.0082*B336*(D336*SIN('Data 2day'!$E$2)*SIN(C336)+COS('Data 2day'!$E$2)*COS(C336)*SIN(D336))</f>
        <v>-0.277012622701162</v>
      </c>
      <c r="M336" s="8">
        <f>(0.75+2/100000*'Data 2day'!$E$3)*L336</f>
        <v>-0.21064039830196357</v>
      </c>
      <c r="N336" s="8">
        <f>(0.25+0.5*(1-'Data 2day'!H336/8))*L336</f>
        <v>-0.17313288918822625</v>
      </c>
      <c r="O336" s="8">
        <f t="shared" si="21"/>
        <v>-0.13331232467493423</v>
      </c>
      <c r="P336" s="8">
        <f>4.903*(10^(-9))*(0.34-0.14*SQRT(K336))*(1.35*(N336/M336)-0.35)*(('Data 2day'!C336+273.16)^4+('Data 2day'!D336+273.16)^4)/2</f>
        <v>4.9506425697647902</v>
      </c>
      <c r="Q336" s="8">
        <f t="shared" si="23"/>
        <v>-5.0839548944397244</v>
      </c>
    </row>
    <row r="337" spans="1:17" x14ac:dyDescent="0.3">
      <c r="A337" s="37">
        <v>43949</v>
      </c>
      <c r="B337" s="8">
        <f>1+0.033*COS(2*'Data 2day'!A336*PI()/365)</f>
        <v>0.98533552012254777</v>
      </c>
      <c r="C337" s="8">
        <f>0.409*SIN(((2*PI()*'Data 2day'!A336)/365)-1.39)</f>
        <v>0.2446714508641725</v>
      </c>
      <c r="D337" s="8">
        <f>ACOS(-TAN('Data 2day'!$E$2*PI()/180)*TAN(C337))</f>
        <v>1.6500323892169579</v>
      </c>
      <c r="E337" s="23">
        <f>('Data 2day'!C337+'Data 2day'!D337)/2</f>
        <v>29.5</v>
      </c>
      <c r="F337" s="8">
        <f t="shared" si="20"/>
        <v>0.23735674310788871</v>
      </c>
      <c r="G337" s="8">
        <f>'Data 2day'!E336*4.87/LN(67.8*'Data 2day'!$H$2-5.42)</f>
        <v>3.8897530145782908</v>
      </c>
      <c r="H337" s="8">
        <f>0.6108*EXP(17.27*'Data 2day'!C337/('Data 2day'!C337+237.3))</f>
        <v>6.2748150241265215</v>
      </c>
      <c r="I337" s="8">
        <f>0.6108*EXP(17.27*'Data 2day'!D337/('Data 2day'!D337+237.3))</f>
        <v>2.6439311922105757</v>
      </c>
      <c r="J337" s="8">
        <f t="shared" si="22"/>
        <v>4.459373108168549</v>
      </c>
      <c r="K337" s="8">
        <f>(I337*'Data 2day'!F337+H337*'Data 2day'!G337)/200</f>
        <v>1.564311579717935</v>
      </c>
      <c r="L337" s="8">
        <f>24*60/PI()*0.0082*B337*(D337*SIN('Data 2day'!$E$2)*SIN(C337)+COS('Data 2day'!$E$2)*COS(C337)*SIN(D337))</f>
        <v>-0.31223834567093867</v>
      </c>
      <c r="M337" s="8">
        <f>(0.75+2/100000*'Data 2day'!$E$3)*L337</f>
        <v>-0.23742603804818174</v>
      </c>
      <c r="N337" s="8">
        <f>(0.25+0.5*(1-'Data 2day'!H337/8))*L337</f>
        <v>-0.19514896604433668</v>
      </c>
      <c r="O337" s="8">
        <f t="shared" si="21"/>
        <v>-0.15026470385413926</v>
      </c>
      <c r="P337" s="8">
        <f>4.903*(10^(-9))*(0.34-0.14*SQRT(K337))*(1.35*(N337/M337)-0.35)*(('Data 2day'!C337+273.16)^4+('Data 2day'!D337+273.16)^4)/2</f>
        <v>5.1723611819970507</v>
      </c>
      <c r="Q337" s="8">
        <f t="shared" si="23"/>
        <v>-5.3226258858511901</v>
      </c>
    </row>
    <row r="338" spans="1:17" x14ac:dyDescent="0.3">
      <c r="A338" s="37">
        <v>43950</v>
      </c>
      <c r="B338" s="8">
        <f>1+0.033*COS(2*'Data 2day'!A337*PI()/365)</f>
        <v>0.98482881959808055</v>
      </c>
      <c r="C338" s="8">
        <f>0.409*SIN(((2*PI()*'Data 2day'!A337)/365)-1.39)</f>
        <v>0.25027679408559728</v>
      </c>
      <c r="D338" s="8">
        <f>ACOS(-TAN('Data 2day'!$E$2*PI()/180)*TAN(C338))</f>
        <v>1.6519289671042949</v>
      </c>
      <c r="E338" s="23">
        <f>('Data 2day'!C338+'Data 2day'!D338)/2</f>
        <v>29.5</v>
      </c>
      <c r="F338" s="8">
        <f t="shared" si="20"/>
        <v>0.23735674310788871</v>
      </c>
      <c r="G338" s="8">
        <f>'Data 2day'!E337*4.87/LN(67.8*'Data 2day'!$H$2-5.42)</f>
        <v>4.445432016660904</v>
      </c>
      <c r="H338" s="8">
        <f>0.6108*EXP(17.27*'Data 2day'!C338/('Data 2day'!C338+237.3))</f>
        <v>6.2748150241265215</v>
      </c>
      <c r="I338" s="8">
        <f>0.6108*EXP(17.27*'Data 2day'!D338/('Data 2day'!D338+237.3))</f>
        <v>2.6439311922105757</v>
      </c>
      <c r="J338" s="8">
        <f t="shared" si="22"/>
        <v>4.459373108168549</v>
      </c>
      <c r="K338" s="8">
        <f>(I338*'Data 2day'!F338+H338*'Data 2day'!G338)/200</f>
        <v>1.4552042024655127</v>
      </c>
      <c r="L338" s="8">
        <f>24*60/PI()*0.0082*B338*(D338*SIN('Data 2day'!$E$2)*SIN(C338)+COS('Data 2day'!$E$2)*COS(C338)*SIN(D338))</f>
        <v>-0.34704947506533251</v>
      </c>
      <c r="M338" s="8">
        <f>(0.75+2/100000*'Data 2day'!$E$3)*L338</f>
        <v>-0.26389642083967885</v>
      </c>
      <c r="N338" s="8">
        <f>(0.25+0.5*(1-'Data 2day'!H338/8))*L338</f>
        <v>-0.17352473753266626</v>
      </c>
      <c r="O338" s="8">
        <f t="shared" si="21"/>
        <v>-0.13361404790015302</v>
      </c>
      <c r="P338" s="8">
        <f>4.903*(10^(-9))*(0.34-0.14*SQRT(K338))*(1.35*(N338/M338)-0.35)*(('Data 2day'!C338+273.16)^4+('Data 2day'!D338+273.16)^4)/2</f>
        <v>3.7992772436095792</v>
      </c>
      <c r="Q338" s="8">
        <f t="shared" si="23"/>
        <v>-3.932891291509732</v>
      </c>
    </row>
    <row r="339" spans="1:17" x14ac:dyDescent="0.3">
      <c r="A339" s="37">
        <v>43951</v>
      </c>
      <c r="B339" s="8">
        <f>1+0.033*COS(2*'Data 2day'!A338*PI()/365)</f>
        <v>0.98432661462178739</v>
      </c>
      <c r="C339" s="8">
        <f>0.409*SIN(((2*PI()*'Data 2day'!A338)/365)-1.39)</f>
        <v>0.25580797489151891</v>
      </c>
      <c r="D339" s="8">
        <f>ACOS(-TAN('Data 2day'!$E$2*PI()/180)*TAN(C339))</f>
        <v>1.6538060749720132</v>
      </c>
      <c r="E339" s="23">
        <f>('Data 2day'!C339+'Data 2day'!D339)/2</f>
        <v>29.5</v>
      </c>
      <c r="F339" s="8">
        <f t="shared" si="20"/>
        <v>0.23735674310788871</v>
      </c>
      <c r="G339" s="8">
        <f>'Data 2day'!E338*4.87/LN(67.8*'Data 2day'!$H$2-5.42)</f>
        <v>3.8897530145782908</v>
      </c>
      <c r="H339" s="8">
        <f>0.6108*EXP(17.27*'Data 2day'!C339/('Data 2day'!C339+237.3))</f>
        <v>6.2748150241265215</v>
      </c>
      <c r="I339" s="8">
        <f>0.6108*EXP(17.27*'Data 2day'!D339/('Data 2day'!D339+237.3))</f>
        <v>2.6439311922105757</v>
      </c>
      <c r="J339" s="8">
        <f t="shared" si="22"/>
        <v>4.459373108168549</v>
      </c>
      <c r="K339" s="8">
        <f>(I339*'Data 2day'!F339+H339*'Data 2day'!G339)/200</f>
        <v>1.2273007838585586</v>
      </c>
      <c r="L339" s="8">
        <f>24*60/PI()*0.0082*B339*(D339*SIN('Data 2day'!$E$2)*SIN(C339)+COS('Data 2day'!$E$2)*COS(C339)*SIN(D339))</f>
        <v>-0.38143324306678994</v>
      </c>
      <c r="M339" s="8">
        <f>(0.75+2/100000*'Data 2day'!$E$3)*L339</f>
        <v>-0.29004183802798705</v>
      </c>
      <c r="N339" s="8">
        <f>(0.25+0.5*(1-'Data 2day'!H339/8))*L339</f>
        <v>-0.21455619922506936</v>
      </c>
      <c r="O339" s="8">
        <f t="shared" si="21"/>
        <v>-0.16520827340330341</v>
      </c>
      <c r="P339" s="8">
        <f>4.903*(10^(-9))*(0.34-0.14*SQRT(K339))*(1.35*(N339/M339)-0.35)*(('Data 2day'!C339+273.16)^4+('Data 2day'!D339+273.16)^4)/2</f>
        <v>4.9526192955912851</v>
      </c>
      <c r="Q339" s="8">
        <f t="shared" si="23"/>
        <v>-5.1178275689945885</v>
      </c>
    </row>
    <row r="340" spans="1:17" x14ac:dyDescent="0.3">
      <c r="A340" s="37">
        <v>43952</v>
      </c>
      <c r="B340" s="8">
        <f>1+0.033*COS(2*'Data 2day'!A339*PI()/365)</f>
        <v>0.98382905400784104</v>
      </c>
      <c r="C340" s="8">
        <f>0.409*SIN(((2*PI()*'Data 2day'!A339)/365)-1.39)</f>
        <v>0.26126335427369202</v>
      </c>
      <c r="D340" s="8">
        <f>ACOS(-TAN('Data 2day'!$E$2*PI()/180)*TAN(C340))</f>
        <v>1.6556630735609552</v>
      </c>
      <c r="E340" s="23">
        <f>('Data 2day'!C340+'Data 2day'!D340)/2</f>
        <v>31</v>
      </c>
      <c r="F340" s="8">
        <f t="shared" si="20"/>
        <v>0.25575704908466146</v>
      </c>
      <c r="G340" s="8">
        <f>'Data 2day'!E339*4.87/LN(67.8*'Data 2day'!$H$2-5.42)</f>
        <v>2.222716008330452</v>
      </c>
      <c r="H340" s="8">
        <f>0.6108*EXP(17.27*'Data 2day'!C340/('Data 2day'!C340+237.3))</f>
        <v>6.6247576218785209</v>
      </c>
      <c r="I340" s="8">
        <f>0.6108*EXP(17.27*'Data 2day'!D340/('Data 2day'!D340+237.3))</f>
        <v>2.9839174771655594</v>
      </c>
      <c r="J340" s="8">
        <f t="shared" si="22"/>
        <v>4.8043375495220406</v>
      </c>
      <c r="K340" s="8">
        <f>(I340*'Data 2day'!F340+H340*'Data 2day'!G340)/200</f>
        <v>1.1962962947399156</v>
      </c>
      <c r="L340" s="8">
        <f>24*60/PI()*0.0082*B340*(D340*SIN('Data 2day'!$E$2)*SIN(C340)+COS('Data 2day'!$E$2)*COS(C340)*SIN(D340))</f>
        <v>-0.41537707643459099</v>
      </c>
      <c r="M340" s="8">
        <f>(0.75+2/100000*'Data 2day'!$E$3)*L340</f>
        <v>-0.31585272892086297</v>
      </c>
      <c r="N340" s="8">
        <f>(0.25+0.5*(1-'Data 2day'!H340/8))*L340</f>
        <v>-0.20768853821729549</v>
      </c>
      <c r="O340" s="8">
        <f t="shared" si="21"/>
        <v>-0.15992017442731754</v>
      </c>
      <c r="P340" s="8">
        <f>4.903*(10^(-9))*(0.34-0.14*SQRT(K340))*(1.35*(N340/M340)-0.35)*(('Data 2day'!C340+273.16)^4+('Data 2day'!D340+273.16)^4)/2</f>
        <v>4.2299089986532623</v>
      </c>
      <c r="Q340" s="8">
        <f t="shared" si="23"/>
        <v>-4.3898291730805798</v>
      </c>
    </row>
    <row r="341" spans="1:17" x14ac:dyDescent="0.3">
      <c r="A341" s="37">
        <v>43953</v>
      </c>
      <c r="B341" s="8">
        <f>1+0.033*COS(2*'Data 2day'!A340*PI()/365)</f>
        <v>0.98333628519418981</v>
      </c>
      <c r="C341" s="8">
        <f>0.409*SIN(((2*PI()*'Data 2day'!A340)/365)-1.39)</f>
        <v>0.26664131568546878</v>
      </c>
      <c r="D341" s="8">
        <f>ACOS(-TAN('Data 2day'!$E$2*PI()/180)*TAN(C341))</f>
        <v>1.6574993174207</v>
      </c>
      <c r="E341" s="23">
        <f>('Data 2day'!C341+'Data 2day'!D341)/2</f>
        <v>32</v>
      </c>
      <c r="F341" s="8">
        <f t="shared" si="20"/>
        <v>0.26867623510832173</v>
      </c>
      <c r="G341" s="8">
        <f>'Data 2day'!E340*4.87/LN(67.8*'Data 2day'!$H$2-5.42)</f>
        <v>2.7783950104130644</v>
      </c>
      <c r="H341" s="8">
        <f>0.6108*EXP(17.27*'Data 2day'!C341/('Data 2day'!C341+237.3))</f>
        <v>6.991469290024015</v>
      </c>
      <c r="I341" s="8">
        <f>0.6108*EXP(17.27*'Data 2day'!D341/('Data 2day'!D341+237.3))</f>
        <v>3.1677777175068473</v>
      </c>
      <c r="J341" s="8">
        <f t="shared" si="22"/>
        <v>5.0796235037654309</v>
      </c>
      <c r="K341" s="8">
        <f>(I341*'Data 2day'!F341+H341*'Data 2day'!G341)/200</f>
        <v>1.3359820417788226</v>
      </c>
      <c r="L341" s="8">
        <f>24*60/PI()*0.0082*B341*(D341*SIN('Data 2day'!$E$2)*SIN(C341)+COS('Data 2day'!$E$2)*COS(C341)*SIN(D341))</f>
        <v>-0.44886860099554909</v>
      </c>
      <c r="M341" s="8">
        <f>(0.75+2/100000*'Data 2day'!$E$3)*L341</f>
        <v>-0.34131968419701553</v>
      </c>
      <c r="N341" s="8">
        <f>(0.25+0.5*(1-'Data 2day'!H341/8))*L341</f>
        <v>-0.19638001293555274</v>
      </c>
      <c r="O341" s="8">
        <f t="shared" si="21"/>
        <v>-0.15121260996037561</v>
      </c>
      <c r="P341" s="8">
        <f>4.903*(10^(-9))*(0.34-0.14*SQRT(K341))*(1.35*(N341/M341)-0.35)*(('Data 2day'!C341+273.16)^4+('Data 2day'!D341+273.16)^4)/2</f>
        <v>3.2430703551733635</v>
      </c>
      <c r="Q341" s="8">
        <f t="shared" si="23"/>
        <v>-3.3942829651337392</v>
      </c>
    </row>
    <row r="342" spans="1:17" x14ac:dyDescent="0.3">
      <c r="A342" s="37">
        <v>43954</v>
      </c>
      <c r="B342" s="8">
        <f>1+0.033*COS(2*'Data 2day'!A341*PI()/365)</f>
        <v>0.98284845419886802</v>
      </c>
      <c r="C342" s="8">
        <f>0.409*SIN(((2*PI()*'Data 2day'!A341)/365)-1.39)</f>
        <v>0.27194026552081696</v>
      </c>
      <c r="D342" s="8">
        <f>ACOS(-TAN('Data 2day'!$E$2*PI()/180)*TAN(C342))</f>
        <v>1.65931415524549</v>
      </c>
      <c r="E342" s="23">
        <f>('Data 2day'!C342+'Data 2day'!D342)/2</f>
        <v>32</v>
      </c>
      <c r="F342" s="8">
        <f t="shared" si="20"/>
        <v>0.26867623510832173</v>
      </c>
      <c r="G342" s="8">
        <f>'Data 2day'!E341*4.87/LN(67.8*'Data 2day'!$H$2-5.42)</f>
        <v>3.6119135135369844</v>
      </c>
      <c r="H342" s="8">
        <f>0.6108*EXP(17.27*'Data 2day'!C342/('Data 2day'!C342+237.3))</f>
        <v>7.3756135930620479</v>
      </c>
      <c r="I342" s="8">
        <f>0.6108*EXP(17.27*'Data 2day'!D342/('Data 2day'!D342+237.3))</f>
        <v>2.9839174771655594</v>
      </c>
      <c r="J342" s="8">
        <f t="shared" si="22"/>
        <v>5.1797655351138037</v>
      </c>
      <c r="K342" s="8">
        <f>(I342*'Data 2day'!F342+H342*'Data 2day'!G342)/200</f>
        <v>1.2746665051960053</v>
      </c>
      <c r="L342" s="8">
        <f>24*60/PI()*0.0082*B342*(D342*SIN('Data 2day'!$E$2)*SIN(C342)+COS('Data 2day'!$E$2)*COS(C342)*SIN(D342))</f>
        <v>-0.4818956458919757</v>
      </c>
      <c r="M342" s="8">
        <f>(0.75+2/100000*'Data 2day'!$E$3)*L342</f>
        <v>-0.3664334491362583</v>
      </c>
      <c r="N342" s="8">
        <f>(0.25+0.5*(1-'Data 2day'!H342/8))*L342</f>
        <v>-0.27106630081423633</v>
      </c>
      <c r="O342" s="8">
        <f t="shared" si="21"/>
        <v>-0.20872105162696197</v>
      </c>
      <c r="P342" s="8">
        <f>4.903*(10^(-9))*(0.34-0.14*SQRT(K342))*(1.35*(N342/M342)-0.35)*(('Data 2day'!C342+273.16)^4+('Data 2day'!D342+273.16)^4)/2</f>
        <v>5.0384376520998861</v>
      </c>
      <c r="Q342" s="8">
        <f t="shared" si="23"/>
        <v>-5.2471587037268481</v>
      </c>
    </row>
    <row r="343" spans="1:17" x14ac:dyDescent="0.3">
      <c r="A343" s="37">
        <v>43955</v>
      </c>
      <c r="B343" s="8">
        <f>1+0.033*COS(2*'Data 2day'!A342*PI()/365)</f>
        <v>0.98236570557672775</v>
      </c>
      <c r="C343" s="8">
        <f>0.409*SIN(((2*PI()*'Data 2day'!A342)/365)-1.39)</f>
        <v>0.27715863358653975</v>
      </c>
      <c r="D343" s="8">
        <f>ACOS(-TAN('Data 2day'!$E$2*PI()/180)*TAN(C343))</f>
        <v>1.6611069302451693</v>
      </c>
      <c r="E343" s="23">
        <f>('Data 2day'!C343+'Data 2day'!D343)/2</f>
        <v>34</v>
      </c>
      <c r="F343" s="8">
        <f t="shared" si="20"/>
        <v>0.29615809125881837</v>
      </c>
      <c r="G343" s="8">
        <f>'Data 2day'!E342*4.87/LN(67.8*'Data 2day'!$H$2-5.42)</f>
        <v>2.7783950104130644</v>
      </c>
      <c r="H343" s="8">
        <f>0.6108*EXP(17.27*'Data 2day'!C343/('Data 2day'!C343+237.3))</f>
        <v>7.7778742566753829</v>
      </c>
      <c r="I343" s="8">
        <f>0.6108*EXP(17.27*'Data 2day'!D343/('Data 2day'!D343+237.3))</f>
        <v>3.5653401758108458</v>
      </c>
      <c r="J343" s="8">
        <f t="shared" si="22"/>
        <v>5.6716072162431139</v>
      </c>
      <c r="K343" s="8">
        <f>(I343*'Data 2day'!F343+H343*'Data 2day'!G343)/200</f>
        <v>1.097078925217958</v>
      </c>
      <c r="L343" s="8">
        <f>24*60/PI()*0.0082*B343*(D343*SIN('Data 2day'!$E$2)*SIN(C343)+COS('Data 2day'!$E$2)*COS(C343)*SIN(D343))</f>
        <v>-0.5144462475931918</v>
      </c>
      <c r="M343" s="8">
        <f>(0.75+2/100000*'Data 2day'!$E$3)*L343</f>
        <v>-0.39118492666986304</v>
      </c>
      <c r="N343" s="8">
        <f>(0.25+0.5*(1-'Data 2day'!H343/8))*L343</f>
        <v>-0.2572231237965959</v>
      </c>
      <c r="O343" s="8">
        <f t="shared" si="21"/>
        <v>-0.19806180532337886</v>
      </c>
      <c r="P343" s="8">
        <f>4.903*(10^(-9))*(0.34-0.14*SQRT(K343))*(1.35*(N343/M343)-0.35)*(('Data 2day'!C343+273.16)^4+('Data 2day'!D343+273.16)^4)/2</f>
        <v>4.5517162071300525</v>
      </c>
      <c r="Q343" s="8">
        <f t="shared" si="23"/>
        <v>-4.7497780124534312</v>
      </c>
    </row>
    <row r="344" spans="1:17" x14ac:dyDescent="0.3">
      <c r="A344" s="37">
        <v>43956</v>
      </c>
      <c r="B344" s="8">
        <f>1+0.033*COS(2*'Data 2day'!A343*PI()/365)</f>
        <v>0.98188818237660425</v>
      </c>
      <c r="C344" s="8">
        <f>0.409*SIN(((2*PI()*'Data 2day'!A343)/365)-1.39)</f>
        <v>0.28229487356755767</v>
      </c>
      <c r="D344" s="8">
        <f>ACOS(-TAN('Data 2day'!$E$2*PI()/180)*TAN(C344))</f>
        <v>1.6628769805513572</v>
      </c>
      <c r="E344" s="23">
        <f>('Data 2day'!C344+'Data 2day'!D344)/2</f>
        <v>32</v>
      </c>
      <c r="F344" s="8">
        <f t="shared" si="20"/>
        <v>0.26867623510832173</v>
      </c>
      <c r="G344" s="8">
        <f>'Data 2day'!E343*4.87/LN(67.8*'Data 2day'!$H$2-5.42)</f>
        <v>4.445432016660904</v>
      </c>
      <c r="H344" s="8">
        <f>0.6108*EXP(17.27*'Data 2day'!C344/('Data 2day'!C344+237.3))</f>
        <v>7.3756135930620479</v>
      </c>
      <c r="I344" s="8">
        <f>0.6108*EXP(17.27*'Data 2day'!D344/('Data 2day'!D344+237.3))</f>
        <v>2.9839174771655594</v>
      </c>
      <c r="J344" s="8">
        <f t="shared" si="22"/>
        <v>5.1797655351138037</v>
      </c>
      <c r="K344" s="8">
        <f>(I344*'Data 2day'!F344+H344*'Data 2day'!G344)/200</f>
        <v>1.3633422285124539</v>
      </c>
      <c r="L344" s="8">
        <f>24*60/PI()*0.0082*B344*(D344*SIN('Data 2day'!$E$2)*SIN(C344)+COS('Data 2day'!$E$2)*COS(C344)*SIN(D344))</f>
        <v>-0.54650865367734536</v>
      </c>
      <c r="M344" s="8">
        <f>(0.75+2/100000*'Data 2day'!$E$3)*L344</f>
        <v>-0.41556518025625339</v>
      </c>
      <c r="N344" s="8">
        <f>(0.25+0.5*(1-'Data 2day'!H344/8))*L344</f>
        <v>-0.30741111769350676</v>
      </c>
      <c r="O344" s="8">
        <f t="shared" si="21"/>
        <v>-0.23670656062400022</v>
      </c>
      <c r="P344" s="8">
        <f>4.903*(10^(-9))*(0.34-0.14*SQRT(K344))*(1.35*(N344/M344)-0.35)*(('Data 2day'!C344+273.16)^4+('Data 2day'!D344+273.16)^4)/2</f>
        <v>4.888740856762678</v>
      </c>
      <c r="Q344" s="8">
        <f t="shared" si="23"/>
        <v>-5.1254474173866784</v>
      </c>
    </row>
    <row r="345" spans="1:17" x14ac:dyDescent="0.3">
      <c r="A345" s="37">
        <v>43957</v>
      </c>
      <c r="B345" s="8">
        <f>1+0.033*COS(2*'Data 2day'!A344*PI()/365)</f>
        <v>0.98141602609892764</v>
      </c>
      <c r="C345" s="8">
        <f>0.409*SIN(((2*PI()*'Data 2day'!A344)/365)-1.39)</f>
        <v>0.28734746348511525</v>
      </c>
      <c r="D345" s="8">
        <f>ACOS(-TAN('Data 2day'!$E$2*PI()/180)*TAN(C345))</f>
        <v>1.6646236396589649</v>
      </c>
      <c r="E345" s="23">
        <f>('Data 2day'!C345+'Data 2day'!D345)/2</f>
        <v>33.5</v>
      </c>
      <c r="F345" s="8">
        <f t="shared" si="20"/>
        <v>0.28907666190217957</v>
      </c>
      <c r="G345" s="8">
        <f>'Data 2day'!E344*4.87/LN(67.8*'Data 2day'!$H$2-5.42)</f>
        <v>4.1675925156195976</v>
      </c>
      <c r="H345" s="8">
        <f>0.6108*EXP(17.27*'Data 2day'!C345/('Data 2day'!C345+237.3))</f>
        <v>7.7778742566753829</v>
      </c>
      <c r="I345" s="8">
        <f>0.6108*EXP(17.27*'Data 2day'!D345/('Data 2day'!D345+237.3))</f>
        <v>3.3614398286025637</v>
      </c>
      <c r="J345" s="8">
        <f t="shared" si="22"/>
        <v>5.5696570426389735</v>
      </c>
      <c r="K345" s="8">
        <f>(I345*'Data 2day'!F345+H345*'Data 2day'!G345)/200</f>
        <v>1.2493712818228562</v>
      </c>
      <c r="L345" s="8">
        <f>24*60/PI()*0.0082*B345*(D345*SIN('Data 2day'!$E$2)*SIN(C345)+COS('Data 2day'!$E$2)*COS(C345)*SIN(D345))</f>
        <v>-0.57807132639073666</v>
      </c>
      <c r="M345" s="8">
        <f>(0.75+2/100000*'Data 2day'!$E$3)*L345</f>
        <v>-0.43956543658751612</v>
      </c>
      <c r="N345" s="8">
        <f>(0.25+0.5*(1-'Data 2day'!H345/8))*L345</f>
        <v>-0.25290620529594732</v>
      </c>
      <c r="O345" s="8">
        <f t="shared" si="21"/>
        <v>-0.19473777807787943</v>
      </c>
      <c r="P345" s="8">
        <f>4.903*(10^(-9))*(0.34-0.14*SQRT(K345))*(1.35*(N345/M345)-0.35)*(('Data 2day'!C345+273.16)^4+('Data 2day'!D345+273.16)^4)/2</f>
        <v>3.4077645410049255</v>
      </c>
      <c r="Q345" s="8">
        <f t="shared" si="23"/>
        <v>-3.6025023190828049</v>
      </c>
    </row>
    <row r="346" spans="1:17" x14ac:dyDescent="0.3">
      <c r="A346" s="37">
        <v>43958</v>
      </c>
      <c r="B346" s="8">
        <f>1+0.033*COS(2*'Data 2day'!A345*PI()/365)</f>
        <v>0.980949376653793</v>
      </c>
      <c r="C346" s="8">
        <f>0.409*SIN(((2*PI()*'Data 2day'!A345)/365)-1.39)</f>
        <v>0.29231490614777594</v>
      </c>
      <c r="D346" s="8">
        <f>ACOS(-TAN('Data 2day'!$E$2*PI()/180)*TAN(C346))</f>
        <v>1.6663462369030626</v>
      </c>
      <c r="E346" s="23">
        <f>('Data 2day'!C346+'Data 2day'!D346)/2</f>
        <v>32</v>
      </c>
      <c r="F346" s="8">
        <f t="shared" si="20"/>
        <v>0.26867623510832173</v>
      </c>
      <c r="G346" s="8">
        <f>'Data 2day'!E345*4.87/LN(67.8*'Data 2day'!$H$2-5.42)</f>
        <v>3.0562345114543712</v>
      </c>
      <c r="H346" s="8">
        <f>0.6108*EXP(17.27*'Data 2day'!C346/('Data 2day'!C346+237.3))</f>
        <v>7.7778742566753829</v>
      </c>
      <c r="I346" s="8">
        <f>0.6108*EXP(17.27*'Data 2day'!D346/('Data 2day'!D346+237.3))</f>
        <v>2.809437622397069</v>
      </c>
      <c r="J346" s="8">
        <f t="shared" si="22"/>
        <v>5.2936559395362259</v>
      </c>
      <c r="K346" s="8">
        <f>(I346*'Data 2day'!F346+H346*'Data 2day'!G346)/200</f>
        <v>1.5546733807809801</v>
      </c>
      <c r="L346" s="8">
        <f>24*60/PI()*0.0082*B346*(D346*SIN('Data 2day'!$E$2)*SIN(C346)+COS('Data 2day'!$E$2)*COS(C346)*SIN(D346))</f>
        <v>-0.60912294599221684</v>
      </c>
      <c r="M346" s="8">
        <f>(0.75+2/100000*'Data 2day'!$E$3)*L346</f>
        <v>-0.46317708813248165</v>
      </c>
      <c r="N346" s="8">
        <f>(0.25+0.5*(1-'Data 2day'!H346/8))*L346</f>
        <v>-0.34263165712062199</v>
      </c>
      <c r="O346" s="8">
        <f t="shared" si="21"/>
        <v>-0.26382637598287895</v>
      </c>
      <c r="P346" s="8">
        <f>4.903*(10^(-9))*(0.34-0.14*SQRT(K346))*(1.35*(N346/M346)-0.35)*(('Data 2day'!C346+273.16)^4+('Data 2day'!D346+273.16)^4)/2</f>
        <v>4.5865122570211021</v>
      </c>
      <c r="Q346" s="8">
        <f t="shared" si="23"/>
        <v>-4.8503386330039806</v>
      </c>
    </row>
    <row r="347" spans="1:17" x14ac:dyDescent="0.3">
      <c r="A347" s="37">
        <v>43959</v>
      </c>
      <c r="B347" s="8">
        <f>1+0.033*COS(2*'Data 2day'!A346*PI()/365)</f>
        <v>0.98048837231950192</v>
      </c>
      <c r="C347" s="8">
        <f>0.409*SIN(((2*PI()*'Data 2day'!A346)/365)-1.39)</f>
        <v>0.29719572959507262</v>
      </c>
      <c r="D347" s="8">
        <f>ACOS(-TAN('Data 2day'!$E$2*PI()/180)*TAN(C347))</f>
        <v>1.6680440979709861</v>
      </c>
      <c r="E347" s="23">
        <f>('Data 2day'!C347+'Data 2day'!D347)/2</f>
        <v>31</v>
      </c>
      <c r="F347" s="8">
        <f t="shared" si="20"/>
        <v>0.25575704908466146</v>
      </c>
      <c r="G347" s="8">
        <f>'Data 2day'!E346*4.87/LN(67.8*'Data 2day'!$H$2-5.42)</f>
        <v>5.0011110187435168</v>
      </c>
      <c r="H347" s="8">
        <f>0.6108*EXP(17.27*'Data 2day'!C347/('Data 2day'!C347+237.3))</f>
        <v>6.991469290024015</v>
      </c>
      <c r="I347" s="8">
        <f>0.6108*EXP(17.27*'Data 2day'!D347/('Data 2day'!D347+237.3))</f>
        <v>2.809437622397069</v>
      </c>
      <c r="J347" s="8">
        <f t="shared" si="22"/>
        <v>4.900453456210542</v>
      </c>
      <c r="K347" s="8">
        <f>(I347*'Data 2day'!F347+H347*'Data 2day'!G347)/200</f>
        <v>1.4080480571681315</v>
      </c>
      <c r="L347" s="8">
        <f>24*60/PI()*0.0082*B347*(D347*SIN('Data 2day'!$E$2)*SIN(C347)+COS('Data 2day'!$E$2)*COS(C347)*SIN(D347))</f>
        <v>-0.63965241389055116</v>
      </c>
      <c r="M347" s="8">
        <f>(0.75+2/100000*'Data 2day'!$E$3)*L347</f>
        <v>-0.4863916955223751</v>
      </c>
      <c r="N347" s="8">
        <f>(0.25+0.5*(1-'Data 2day'!H347/8))*L347</f>
        <v>-0.31982620694527558</v>
      </c>
      <c r="O347" s="8">
        <f t="shared" si="21"/>
        <v>-0.24626617934786221</v>
      </c>
      <c r="P347" s="8">
        <f>4.903*(10^(-9))*(0.34-0.14*SQRT(K347))*(1.35*(N347/M347)-0.35)*(('Data 2day'!C347+273.16)^4+('Data 2day'!D347+273.16)^4)/2</f>
        <v>3.9394661672145865</v>
      </c>
      <c r="Q347" s="8">
        <f t="shared" si="23"/>
        <v>-4.1857323465624487</v>
      </c>
    </row>
    <row r="348" spans="1:17" x14ac:dyDescent="0.3">
      <c r="A348" s="37">
        <v>43960</v>
      </c>
      <c r="B348" s="8">
        <f>1+0.033*COS(2*'Data 2day'!A347*PI()/365)</f>
        <v>0.98003314970158795</v>
      </c>
      <c r="C348" s="8">
        <f>0.409*SIN(((2*PI()*'Data 2day'!A347)/365)-1.39)</f>
        <v>0.30198848753368118</v>
      </c>
      <c r="D348" s="8">
        <f>ACOS(-TAN('Data 2day'!$E$2*PI()/180)*TAN(C348))</f>
        <v>1.6697165454494491</v>
      </c>
      <c r="E348" s="23">
        <f>('Data 2day'!C348+'Data 2day'!D348)/2</f>
        <v>32</v>
      </c>
      <c r="F348" s="8">
        <f t="shared" si="20"/>
        <v>0.26867623510832173</v>
      </c>
      <c r="G348" s="8">
        <f>'Data 2day'!E347*4.87/LN(67.8*'Data 2day'!$H$2-5.42)</f>
        <v>3.6119135135369844</v>
      </c>
      <c r="H348" s="8">
        <f>0.6108*EXP(17.27*'Data 2day'!C348/('Data 2day'!C348+237.3))</f>
        <v>6.991469290024015</v>
      </c>
      <c r="I348" s="8">
        <f>0.6108*EXP(17.27*'Data 2day'!D348/('Data 2day'!D348+237.3))</f>
        <v>3.1677777175068473</v>
      </c>
      <c r="J348" s="8">
        <f t="shared" si="22"/>
        <v>5.0796235037654309</v>
      </c>
      <c r="K348" s="8">
        <f>(I348*'Data 2day'!F348+H348*'Data 2day'!G348)/200</f>
        <v>1.5074892047543713</v>
      </c>
      <c r="L348" s="8">
        <f>24*60/PI()*0.0082*B348*(D348*SIN('Data 2day'!$E$2)*SIN(C348)+COS('Data 2day'!$E$2)*COS(C348)*SIN(D348))</f>
        <v>-0.66964885558291154</v>
      </c>
      <c r="M348" s="8">
        <f>(0.75+2/100000*'Data 2day'!$E$3)*L348</f>
        <v>-0.50920098978524586</v>
      </c>
      <c r="N348" s="8">
        <f>(0.25+0.5*(1-'Data 2day'!H348/8))*L348</f>
        <v>-0.33482442779145577</v>
      </c>
      <c r="O348" s="8">
        <f t="shared" si="21"/>
        <v>-0.25781480939942097</v>
      </c>
      <c r="P348" s="8">
        <f>4.903*(10^(-9))*(0.34-0.14*SQRT(K348))*(1.35*(N348/M348)-0.35)*(('Data 2day'!C348+273.16)^4+('Data 2day'!D348+273.16)^4)/2</f>
        <v>3.8553413300277963</v>
      </c>
      <c r="Q348" s="8">
        <f t="shared" si="23"/>
        <v>-4.1131561394272174</v>
      </c>
    </row>
    <row r="349" spans="1:17" x14ac:dyDescent="0.3">
      <c r="A349" s="37">
        <v>43961</v>
      </c>
      <c r="B349" s="8">
        <f>1+0.033*COS(2*'Data 2day'!A348*PI()/365)</f>
        <v>0.97958384369233742</v>
      </c>
      <c r="C349" s="8">
        <f>0.409*SIN(((2*PI()*'Data 2day'!A348)/365)-1.39)</f>
        <v>0.30669175976598817</v>
      </c>
      <c r="D349" s="8">
        <f>ACOS(-TAN('Data 2day'!$E$2*PI()/180)*TAN(C349))</f>
        <v>1.6713628994063012</v>
      </c>
      <c r="E349" s="23">
        <f>('Data 2day'!C349+'Data 2day'!D349)/2</f>
        <v>32</v>
      </c>
      <c r="F349" s="8">
        <f t="shared" si="20"/>
        <v>0.26867623510832173</v>
      </c>
      <c r="G349" s="8">
        <f>'Data 2day'!E348*4.87/LN(67.8*'Data 2day'!$H$2-5.42)</f>
        <v>3.334074012495678</v>
      </c>
      <c r="H349" s="8">
        <f>0.6108*EXP(17.27*'Data 2day'!C349/('Data 2day'!C349+237.3))</f>
        <v>7.3756135930620479</v>
      </c>
      <c r="I349" s="8">
        <f>0.6108*EXP(17.27*'Data 2day'!D349/('Data 2day'!D349+237.3))</f>
        <v>2.9839174771655594</v>
      </c>
      <c r="J349" s="8">
        <f t="shared" si="22"/>
        <v>5.1797655351138037</v>
      </c>
      <c r="K349" s="8">
        <f>(I349*'Data 2day'!F349+H349*'Data 2day'!G349)/200</f>
        <v>1.4449790586352476</v>
      </c>
      <c r="L349" s="8">
        <f>24*60/PI()*0.0082*B349*(D349*SIN('Data 2day'!$E$2)*SIN(C349)+COS('Data 2day'!$E$2)*COS(C349)*SIN(D349))</f>
        <v>-0.69910162340285187</v>
      </c>
      <c r="M349" s="8">
        <f>(0.75+2/100000*'Data 2day'!$E$3)*L349</f>
        <v>-0.5315968744355285</v>
      </c>
      <c r="N349" s="8">
        <f>(0.25+0.5*(1-'Data 2day'!H349/8))*L349</f>
        <v>-0.4369385146267824</v>
      </c>
      <c r="O349" s="8">
        <f t="shared" si="21"/>
        <v>-0.33644265626262249</v>
      </c>
      <c r="P349" s="8">
        <f>4.903*(10^(-9))*(0.34-0.14*SQRT(K349))*(1.35*(N349/M349)-0.35)*(('Data 2day'!C349+273.16)^4+('Data 2day'!D349+273.16)^4)/2</f>
        <v>5.568617481172299</v>
      </c>
      <c r="Q349" s="8">
        <f t="shared" si="23"/>
        <v>-5.9050601374349219</v>
      </c>
    </row>
    <row r="350" spans="1:17" x14ac:dyDescent="0.3">
      <c r="A350" s="37">
        <v>43962</v>
      </c>
      <c r="B350" s="8">
        <f>1+0.033*COS(2*'Data 2day'!A349*PI()/365)</f>
        <v>0.97914058743081744</v>
      </c>
      <c r="C350" s="8">
        <f>0.409*SIN(((2*PI()*'Data 2day'!A349)/365)-1.39)</f>
        <v>0.31130415261092631</v>
      </c>
      <c r="D350" s="8">
        <f>ACOS(-TAN('Data 2day'!$E$2*PI()/180)*TAN(C350))</f>
        <v>1.6729824780064377</v>
      </c>
      <c r="E350" s="23">
        <f>('Data 2day'!C350+'Data 2day'!D350)/2</f>
        <v>31</v>
      </c>
      <c r="F350" s="8">
        <f t="shared" si="20"/>
        <v>0.25575704908466146</v>
      </c>
      <c r="G350" s="8">
        <f>'Data 2day'!E349*4.87/LN(67.8*'Data 2day'!$H$2-5.42)</f>
        <v>3.0562345114543712</v>
      </c>
      <c r="H350" s="8">
        <f>0.6108*EXP(17.27*'Data 2day'!C350/('Data 2day'!C350+237.3))</f>
        <v>6.991469290024015</v>
      </c>
      <c r="I350" s="8">
        <f>0.6108*EXP(17.27*'Data 2day'!D350/('Data 2day'!D350+237.3))</f>
        <v>2.809437622397069</v>
      </c>
      <c r="J350" s="8">
        <f t="shared" si="22"/>
        <v>4.900453456210542</v>
      </c>
      <c r="K350" s="8">
        <f>(I350*'Data 2day'!F350+H350*'Data 2day'!G350)/200</f>
        <v>1.2678974237079648</v>
      </c>
      <c r="L350" s="8">
        <f>24*60/PI()*0.0082*B350*(D350*SIN('Data 2day'!$E$2)*SIN(C350)+COS('Data 2day'!$E$2)*COS(C350)*SIN(D350))</f>
        <v>-0.72800029908631503</v>
      </c>
      <c r="M350" s="8">
        <f>(0.75+2/100000*'Data 2day'!$E$3)*L350</f>
        <v>-0.55357142742523391</v>
      </c>
      <c r="N350" s="8">
        <f>(0.25+0.5*(1-'Data 2day'!H350/8))*L350</f>
        <v>-0.36400014954315751</v>
      </c>
      <c r="O350" s="8">
        <f t="shared" si="21"/>
        <v>-0.28028011514823131</v>
      </c>
      <c r="P350" s="8">
        <f>4.903*(10^(-9))*(0.34-0.14*SQRT(K350))*(1.35*(N350/M350)-0.35)*(('Data 2day'!C350+273.16)^4+('Data 2day'!D350+273.16)^4)/2</f>
        <v>4.1316958596827016</v>
      </c>
      <c r="Q350" s="8">
        <f t="shared" si="23"/>
        <v>-4.4119759748309333</v>
      </c>
    </row>
    <row r="351" spans="1:17" x14ac:dyDescent="0.3">
      <c r="A351" s="37">
        <v>43963</v>
      </c>
      <c r="B351" s="8">
        <f>1+0.033*COS(2*'Data 2day'!A350*PI()/365)</f>
        <v>0.97870351226342489</v>
      </c>
      <c r="C351" s="8">
        <f>0.409*SIN(((2*PI()*'Data 2day'!A350)/365)-1.39)</f>
        <v>0.31582429931695188</v>
      </c>
      <c r="D351" s="8">
        <f>ACOS(-TAN('Data 2day'!$E$2*PI()/180)*TAN(C351))</f>
        <v>1.6745745981612288</v>
      </c>
      <c r="E351" s="23">
        <f>('Data 2day'!C351+'Data 2day'!D351)/2</f>
        <v>31</v>
      </c>
      <c r="F351" s="8">
        <f t="shared" si="20"/>
        <v>0.25575704908466146</v>
      </c>
      <c r="G351" s="8">
        <f>'Data 2day'!E350*4.87/LN(67.8*'Data 2day'!$H$2-5.42)</f>
        <v>2.7783950104130644</v>
      </c>
      <c r="H351" s="8">
        <f>0.6108*EXP(17.27*'Data 2day'!C351/('Data 2day'!C351+237.3))</f>
        <v>6.991469290024015</v>
      </c>
      <c r="I351" s="8">
        <f>0.6108*EXP(17.27*'Data 2day'!D351/('Data 2day'!D351+237.3))</f>
        <v>2.809437622397069</v>
      </c>
      <c r="J351" s="8">
        <f t="shared" si="22"/>
        <v>4.900453456210542</v>
      </c>
      <c r="K351" s="8">
        <f>(I351*'Data 2day'!F351+H351*'Data 2day'!G351)/200</f>
        <v>1.2260771070316954</v>
      </c>
      <c r="L351" s="8">
        <f>24*60/PI()*0.0082*B351*(D351*SIN('Data 2day'!$E$2)*SIN(C351)+COS('Data 2day'!$E$2)*COS(C351)*SIN(D351))</f>
        <v>-0.75633469616427818</v>
      </c>
      <c r="M351" s="8">
        <f>(0.75+2/100000*'Data 2day'!$E$3)*L351</f>
        <v>-0.57511690296331708</v>
      </c>
      <c r="N351" s="8">
        <f>(0.25+0.5*(1-'Data 2day'!H351/8))*L351</f>
        <v>-0.47270918510267385</v>
      </c>
      <c r="O351" s="8">
        <f t="shared" si="21"/>
        <v>-0.36398607252905885</v>
      </c>
      <c r="P351" s="8">
        <f>4.903*(10^(-9))*(0.34-0.14*SQRT(K351))*(1.35*(N351/M351)-0.35)*(('Data 2day'!C351+273.16)^4+('Data 2day'!D351+273.16)^4)/2</f>
        <v>5.9208964012012482</v>
      </c>
      <c r="Q351" s="8">
        <f t="shared" si="23"/>
        <v>-6.2848824737303071</v>
      </c>
    </row>
    <row r="352" spans="1:17" x14ac:dyDescent="0.3">
      <c r="A352" s="37">
        <v>43964</v>
      </c>
      <c r="B352" s="8">
        <f>1+0.033*COS(2*'Data 2day'!A351*PI()/365)</f>
        <v>0.97827274770496442</v>
      </c>
      <c r="C352" s="8">
        <f>0.409*SIN(((2*PI()*'Data 2day'!A351)/365)-1.39)</f>
        <v>0.32025086046704321</v>
      </c>
      <c r="D352" s="8">
        <f>ACOS(-TAN('Data 2day'!$E$2*PI()/180)*TAN(C352))</f>
        <v>1.676138576210694</v>
      </c>
      <c r="E352" s="23">
        <f>('Data 2day'!C352+'Data 2day'!D352)/2</f>
        <v>30.5</v>
      </c>
      <c r="F352" s="8">
        <f t="shared" si="20"/>
        <v>0.24949527412829417</v>
      </c>
      <c r="G352" s="8">
        <f>'Data 2day'!E351*4.87/LN(67.8*'Data 2day'!$H$2-5.42)</f>
        <v>2.5005555093717584</v>
      </c>
      <c r="H352" s="8">
        <f>0.6108*EXP(17.27*'Data 2day'!C352/('Data 2day'!C352+237.3))</f>
        <v>6.6247576218785209</v>
      </c>
      <c r="I352" s="8">
        <f>0.6108*EXP(17.27*'Data 2day'!D352/('Data 2day'!D352+237.3))</f>
        <v>2.809437622397069</v>
      </c>
      <c r="J352" s="8">
        <f t="shared" si="22"/>
        <v>4.7170976221377945</v>
      </c>
      <c r="K352" s="8">
        <f>(I352*'Data 2day'!F352+H352*'Data 2day'!G352)/200</f>
        <v>1.2203749223261244</v>
      </c>
      <c r="L352" s="8">
        <f>24*60/PI()*0.0082*B352*(D352*SIN('Data 2day'!$E$2)*SIN(C352)+COS('Data 2day'!$E$2)*COS(C352)*SIN(D352))</f>
        <v>-0.78409486219072511</v>
      </c>
      <c r="M352" s="8">
        <f>(0.75+2/100000*'Data 2day'!$E$3)*L352</f>
        <v>-0.5962257332098273</v>
      </c>
      <c r="N352" s="8">
        <f>(0.25+0.5*(1-'Data 2day'!H352/8))*L352</f>
        <v>-0.4410533599822829</v>
      </c>
      <c r="O352" s="8">
        <f t="shared" si="21"/>
        <v>-0.33961108718635785</v>
      </c>
      <c r="P352" s="8">
        <f>4.903*(10^(-9))*(0.34-0.14*SQRT(K352))*(1.35*(N352/M352)-0.35)*(('Data 2day'!C352+273.16)^4+('Data 2day'!D352+273.16)^4)/2</f>
        <v>5.0301716264580865</v>
      </c>
      <c r="Q352" s="8">
        <f t="shared" si="23"/>
        <v>-5.3697827136444447</v>
      </c>
    </row>
    <row r="353" spans="1:17" x14ac:dyDescent="0.3">
      <c r="A353" s="37">
        <v>43965</v>
      </c>
      <c r="B353" s="8">
        <f>1+0.033*COS(2*'Data 2day'!A352*PI()/365)</f>
        <v>0.97784842140027151</v>
      </c>
      <c r="C353" s="8">
        <f>0.409*SIN(((2*PI()*'Data 2day'!A352)/365)-1.39)</f>
        <v>0.32458252437559854</v>
      </c>
      <c r="D353" s="8">
        <f>ACOS(-TAN('Data 2day'!$E$2*PI()/180)*TAN(C353))</f>
        <v>1.6776737286375001</v>
      </c>
      <c r="E353" s="23">
        <f>('Data 2day'!C353+'Data 2day'!D353)/2</f>
        <v>31</v>
      </c>
      <c r="F353" s="8">
        <f t="shared" si="20"/>
        <v>0.25575704908466146</v>
      </c>
      <c r="G353" s="8">
        <f>'Data 2day'!E352*4.87/LN(67.8*'Data 2day'!$H$2-5.42)</f>
        <v>2.5005555093717584</v>
      </c>
      <c r="H353" s="8">
        <f>0.6108*EXP(17.27*'Data 2day'!C353/('Data 2day'!C353+237.3))</f>
        <v>6.6247576218785209</v>
      </c>
      <c r="I353" s="8">
        <f>0.6108*EXP(17.27*'Data 2day'!D353/('Data 2day'!D353+237.3))</f>
        <v>2.9839174771655594</v>
      </c>
      <c r="J353" s="8">
        <f t="shared" si="22"/>
        <v>4.8043375495220406</v>
      </c>
      <c r="K353" s="8">
        <f>(I353*'Data 2day'!F353+H353*'Data 2day'!G353)/200</f>
        <v>1.1333333318588676</v>
      </c>
      <c r="L353" s="8">
        <f>24*60/PI()*0.0082*B353*(D353*SIN('Data 2day'!$E$2)*SIN(C353)+COS('Data 2day'!$E$2)*COS(C353)*SIN(D353))</f>
        <v>-0.81127108081461219</v>
      </c>
      <c r="M353" s="8">
        <f>(0.75+2/100000*'Data 2day'!$E$3)*L353</f>
        <v>-0.61689052985143111</v>
      </c>
      <c r="N353" s="8">
        <f>(0.25+0.5*(1-'Data 2day'!H353/8))*L353</f>
        <v>-0.40563554040730609</v>
      </c>
      <c r="O353" s="8">
        <f t="shared" si="21"/>
        <v>-0.31233936611362573</v>
      </c>
      <c r="P353" s="8">
        <f>4.903*(10^(-9))*(0.34-0.14*SQRT(K353))*(1.35*(N353/M353)-0.35)*(('Data 2day'!C353+273.16)^4+('Data 2day'!D353+273.16)^4)/2</f>
        <v>4.322352271662905</v>
      </c>
      <c r="Q353" s="8">
        <f t="shared" si="23"/>
        <v>-4.6346916377765304</v>
      </c>
    </row>
    <row r="354" spans="1:17" x14ac:dyDescent="0.3">
      <c r="A354" s="37">
        <v>43966</v>
      </c>
      <c r="B354" s="8">
        <f>1+0.033*COS(2*'Data 2day'!A353*PI()/365)</f>
        <v>0.97743065908638782</v>
      </c>
      <c r="C354" s="8">
        <f>0.409*SIN(((2*PI()*'Data 2day'!A353)/365)-1.39)</f>
        <v>0.32881800747711681</v>
      </c>
      <c r="D354" s="8">
        <f>ACOS(-TAN('Data 2day'!$E$2*PI()/180)*TAN(C354))</f>
        <v>1.6791793728117086</v>
      </c>
      <c r="E354" s="23">
        <f>('Data 2day'!C354+'Data 2day'!D354)/2</f>
        <v>31.5</v>
      </c>
      <c r="F354" s="8">
        <f t="shared" si="20"/>
        <v>0.26214998710924375</v>
      </c>
      <c r="G354" s="8">
        <f>'Data 2day'!E353*4.87/LN(67.8*'Data 2day'!$H$2-5.42)</f>
        <v>2.5005555093717584</v>
      </c>
      <c r="H354" s="8">
        <f>0.6108*EXP(17.27*'Data 2day'!C354/('Data 2day'!C354+237.3))</f>
        <v>7.3756135930620479</v>
      </c>
      <c r="I354" s="8">
        <f>0.6108*EXP(17.27*'Data 2day'!D354/('Data 2day'!D354+237.3))</f>
        <v>2.809437622397069</v>
      </c>
      <c r="J354" s="8">
        <f t="shared" si="22"/>
        <v>5.0925256077295584</v>
      </c>
      <c r="K354" s="8">
        <f>(I354*'Data 2day'!F354+H354*'Data 2day'!G354)/200</f>
        <v>1.4065628923108557</v>
      </c>
      <c r="L354" s="8">
        <f>24*60/PI()*0.0082*B354*(D354*SIN('Data 2day'!$E$2)*SIN(C354)+COS('Data 2day'!$E$2)*COS(C354)*SIN(D354))</f>
        <v>-0.83785387370443098</v>
      </c>
      <c r="M354" s="8">
        <f>(0.75+2/100000*'Data 2day'!$E$3)*L354</f>
        <v>-0.63710408556484932</v>
      </c>
      <c r="N354" s="8">
        <f>(0.25+0.5*(1-'Data 2day'!H354/8))*L354</f>
        <v>-0.41892693685221549</v>
      </c>
      <c r="O354" s="8">
        <f t="shared" si="21"/>
        <v>-0.32257374137620592</v>
      </c>
      <c r="P354" s="8">
        <f>4.903*(10^(-9))*(0.34-0.14*SQRT(K354))*(1.35*(N354/M354)-0.35)*(('Data 2day'!C354+273.16)^4+('Data 2day'!D354+273.16)^4)/2</f>
        <v>3.9694864704622241</v>
      </c>
      <c r="Q354" s="8">
        <f t="shared" si="23"/>
        <v>-4.2920602118384297</v>
      </c>
    </row>
    <row r="355" spans="1:17" x14ac:dyDescent="0.3">
      <c r="A355" s="37">
        <v>43967</v>
      </c>
      <c r="B355" s="8">
        <f>1+0.033*COS(2*'Data 2day'!A354*PI()/365)</f>
        <v>0.97701958455530324</v>
      </c>
      <c r="C355" s="8">
        <f>0.409*SIN(((2*PI()*'Data 2day'!A354)/365)-1.39)</f>
        <v>0.33295605470654577</v>
      </c>
      <c r="D355" s="8">
        <f>ACOS(-TAN('Data 2day'!$E$2*PI()/180)*TAN(C355))</f>
        <v>1.6806548277650508</v>
      </c>
      <c r="E355" s="23">
        <f>('Data 2day'!C355+'Data 2day'!D355)/2</f>
        <v>30</v>
      </c>
      <c r="F355" s="8">
        <f t="shared" si="20"/>
        <v>0.24336253881311395</v>
      </c>
      <c r="G355" s="8">
        <f>'Data 2day'!E354*4.87/LN(67.8*'Data 2day'!$H$2-5.42)</f>
        <v>4.1675925156195976</v>
      </c>
      <c r="H355" s="8">
        <f>0.6108*EXP(17.27*'Data 2day'!C355/('Data 2day'!C355+237.3))</f>
        <v>6.6247576218785209</v>
      </c>
      <c r="I355" s="8">
        <f>0.6108*EXP(17.27*'Data 2day'!D355/('Data 2day'!D355+237.3))</f>
        <v>2.6439311922105757</v>
      </c>
      <c r="J355" s="8">
        <f t="shared" si="22"/>
        <v>4.6343444070445479</v>
      </c>
      <c r="K355" s="8">
        <f>(I355*'Data 2day'!F355+H355*'Data 2day'!G355)/200</f>
        <v>1.5948347484758818</v>
      </c>
      <c r="L355" s="8">
        <f>24*60/PI()*0.0082*B355*(D355*SIN('Data 2day'!$E$2)*SIN(C355)+COS('Data 2day'!$E$2)*COS(C355)*SIN(D355))</f>
        <v>-0.86383400233388619</v>
      </c>
      <c r="M355" s="8">
        <f>(0.75+2/100000*'Data 2day'!$E$3)*L355</f>
        <v>-0.65685937537468697</v>
      </c>
      <c r="N355" s="8">
        <f>(0.25+0.5*(1-'Data 2day'!H355/8))*L355</f>
        <v>-0.32393775087520732</v>
      </c>
      <c r="O355" s="8">
        <f t="shared" si="21"/>
        <v>-0.24943206817390964</v>
      </c>
      <c r="P355" s="8">
        <f>4.903*(10^(-9))*(0.34-0.14*SQRT(K355))*(1.35*(N355/M355)-0.35)*(('Data 2day'!C355+273.16)^4+('Data 2day'!D355+273.16)^4)/2</f>
        <v>2.1431119132862664</v>
      </c>
      <c r="Q355" s="8">
        <f t="shared" si="23"/>
        <v>-2.3925439814601761</v>
      </c>
    </row>
    <row r="356" spans="1:17" x14ac:dyDescent="0.3">
      <c r="A356" s="37">
        <v>43968</v>
      </c>
      <c r="B356" s="8">
        <f>1+0.033*COS(2*'Data 2day'!A355*PI()/365)</f>
        <v>0.97661531961727288</v>
      </c>
      <c r="C356" s="8">
        <f>0.409*SIN(((2*PI()*'Data 2day'!A355)/365)-1.39)</f>
        <v>0.33699543987118497</v>
      </c>
      <c r="D356" s="8">
        <f>ACOS(-TAN('Data 2day'!$E$2*PI()/180)*TAN(C356))</f>
        <v>1.6820994149933497</v>
      </c>
      <c r="E356" s="23">
        <f>('Data 2day'!C356+'Data 2day'!D356)/2</f>
        <v>30</v>
      </c>
      <c r="F356" s="8">
        <f t="shared" si="20"/>
        <v>0.24336253881311395</v>
      </c>
      <c r="G356" s="8">
        <f>'Data 2day'!E355*4.87/LN(67.8*'Data 2day'!$H$2-5.42)</f>
        <v>2.7783950104130644</v>
      </c>
      <c r="H356" s="8">
        <f>0.6108*EXP(17.27*'Data 2day'!C356/('Data 2day'!C356+237.3))</f>
        <v>6.991469290024015</v>
      </c>
      <c r="I356" s="8">
        <f>0.6108*EXP(17.27*'Data 2day'!D356/('Data 2day'!D356+237.3))</f>
        <v>2.4870053972720654</v>
      </c>
      <c r="J356" s="8">
        <f t="shared" si="22"/>
        <v>4.7392373436480399</v>
      </c>
      <c r="K356" s="8">
        <f>(I356*'Data 2day'!F356+H356*'Data 2day'!G356)/200</f>
        <v>1.4902931871115408</v>
      </c>
      <c r="L356" s="8">
        <f>24*60/PI()*0.0082*B356*(D356*SIN('Data 2day'!$E$2)*SIN(C356)+COS('Data 2day'!$E$2)*COS(C356)*SIN(D356))</f>
        <v>-0.8892024696370352</v>
      </c>
      <c r="M356" s="8">
        <f>(0.75+2/100000*'Data 2day'!$E$3)*L356</f>
        <v>-0.67614955791200149</v>
      </c>
      <c r="N356" s="8">
        <f>(0.25+0.5*(1-'Data 2day'!H356/8))*L356</f>
        <v>-0.27787577176157352</v>
      </c>
      <c r="O356" s="8">
        <f t="shared" si="21"/>
        <v>-0.21396434425641161</v>
      </c>
      <c r="P356" s="8">
        <f>4.903*(10^(-9))*(0.34-0.14*SQRT(K356))*(1.35*(N356/M356)-0.35)*(('Data 2day'!C356+273.16)^4+('Data 2day'!D356+273.16)^4)/2</f>
        <v>1.4418032108996144</v>
      </c>
      <c r="Q356" s="8">
        <f t="shared" si="23"/>
        <v>-1.655767555156026</v>
      </c>
    </row>
    <row r="357" spans="1:17" x14ac:dyDescent="0.3">
      <c r="A357" s="37">
        <v>43969</v>
      </c>
      <c r="B357" s="8">
        <f>1+0.033*COS(2*'Data 2day'!A356*PI()/365)</f>
        <v>0.9762179840647226</v>
      </c>
      <c r="C357" s="8">
        <f>0.409*SIN(((2*PI()*'Data 2day'!A356)/365)-1.39)</f>
        <v>0.34093496601403311</v>
      </c>
      <c r="D357" s="8">
        <f>ACOS(-TAN('Data 2day'!$E$2*PI()/180)*TAN(C357))</f>
        <v>1.6835124592855526</v>
      </c>
      <c r="E357" s="23">
        <f>('Data 2day'!C357+'Data 2day'!D357)/2</f>
        <v>32</v>
      </c>
      <c r="F357" s="8">
        <f t="shared" si="20"/>
        <v>0.26867623510832173</v>
      </c>
      <c r="G357" s="8">
        <f>'Data 2day'!E356*4.87/LN(67.8*'Data 2day'!$H$2-5.42)</f>
        <v>3.8897530145782908</v>
      </c>
      <c r="H357" s="8">
        <f>0.6108*EXP(17.27*'Data 2day'!C357/('Data 2day'!C357+237.3))</f>
        <v>7.3756135930620479</v>
      </c>
      <c r="I357" s="8">
        <f>0.6108*EXP(17.27*'Data 2day'!D357/('Data 2day'!D357+237.3))</f>
        <v>2.9839174771655594</v>
      </c>
      <c r="J357" s="8">
        <f t="shared" si="22"/>
        <v>5.1797655351138037</v>
      </c>
      <c r="K357" s="8">
        <f>(I357*'Data 2day'!F357+H357*'Data 2day'!G357)/200</f>
        <v>1.3185834663549705</v>
      </c>
      <c r="L357" s="8">
        <f>24*60/PI()*0.0082*B357*(D357*SIN('Data 2day'!$E$2)*SIN(C357)+COS('Data 2day'!$E$2)*COS(C357)*SIN(D357))</f>
        <v>-0.91395052154103928</v>
      </c>
      <c r="M357" s="8">
        <f>(0.75+2/100000*'Data 2day'!$E$3)*L357</f>
        <v>-0.69496797657980625</v>
      </c>
      <c r="N357" s="8">
        <f>(0.25+0.5*(1-'Data 2day'!H357/8))*L357</f>
        <v>-0.22848763038525982</v>
      </c>
      <c r="O357" s="8">
        <f t="shared" si="21"/>
        <v>-0.17593547539665005</v>
      </c>
      <c r="P357" s="8">
        <f>4.903*(10^(-9))*(0.34-0.14*SQRT(K357))*(1.35*(N357/M357)-0.35)*(('Data 2day'!C357+273.16)^4+('Data 2day'!D357+273.16)^4)/2</f>
        <v>0.71813138780218289</v>
      </c>
      <c r="Q357" s="8">
        <f t="shared" si="23"/>
        <v>-0.89406686319883288</v>
      </c>
    </row>
    <row r="358" spans="1:17" x14ac:dyDescent="0.3">
      <c r="A358" s="37">
        <v>43970</v>
      </c>
      <c r="B358" s="8">
        <f>1+0.033*COS(2*'Data 2day'!A357*PI()/365)</f>
        <v>0.97582769563675187</v>
      </c>
      <c r="C358" s="8">
        <f>0.409*SIN(((2*PI()*'Data 2day'!A357)/365)-1.39)</f>
        <v>0.34477346576847218</v>
      </c>
      <c r="D358" s="8">
        <f>ACOS(-TAN('Data 2day'!$E$2*PI()/180)*TAN(C358))</f>
        <v>1.6848932895776851</v>
      </c>
      <c r="E358" s="23">
        <f>('Data 2day'!C358+'Data 2day'!D358)/2</f>
        <v>32</v>
      </c>
      <c r="F358" s="8">
        <f t="shared" si="20"/>
        <v>0.26867623510832173</v>
      </c>
      <c r="G358" s="8">
        <f>'Data 2day'!E357*4.87/LN(67.8*'Data 2day'!$H$2-5.42)</f>
        <v>3.8897530145782908</v>
      </c>
      <c r="H358" s="8">
        <f>0.6108*EXP(17.27*'Data 2day'!C358/('Data 2day'!C358+237.3))</f>
        <v>6.991469290024015</v>
      </c>
      <c r="I358" s="8">
        <f>0.6108*EXP(17.27*'Data 2day'!D358/('Data 2day'!D358+237.3))</f>
        <v>3.1677777175068473</v>
      </c>
      <c r="J358" s="8">
        <f t="shared" si="22"/>
        <v>5.0796235037654309</v>
      </c>
      <c r="K358" s="8">
        <f>(I358*'Data 2day'!F358+H358*'Data 2day'!G358)/200</f>
        <v>1.1235173515907744</v>
      </c>
      <c r="L358" s="8">
        <f>24*60/PI()*0.0082*B358*(D358*SIN('Data 2day'!$E$2)*SIN(C358)+COS('Data 2day'!$E$2)*COS(C358)*SIN(D358))</f>
        <v>-0.93806964838443618</v>
      </c>
      <c r="M358" s="8">
        <f>(0.75+2/100000*'Data 2day'!$E$3)*L358</f>
        <v>-0.71330816063152525</v>
      </c>
      <c r="N358" s="8">
        <f>(0.25+0.5*(1-'Data 2day'!H358/8))*L358</f>
        <v>-0.23451741209610905</v>
      </c>
      <c r="O358" s="8">
        <f t="shared" si="21"/>
        <v>-0.18057840731400396</v>
      </c>
      <c r="P358" s="8">
        <f>4.903*(10^(-9))*(0.34-0.14*SQRT(K358))*(1.35*(N358/M358)-0.35)*(('Data 2day'!C358+273.16)^4+('Data 2day'!D358+273.16)^4)/2</f>
        <v>0.76694109723951331</v>
      </c>
      <c r="Q358" s="8">
        <f t="shared" si="23"/>
        <v>-0.9475195045535173</v>
      </c>
    </row>
    <row r="359" spans="1:17" x14ac:dyDescent="0.3">
      <c r="A359" s="37">
        <v>43971</v>
      </c>
      <c r="B359" s="8">
        <f>1+0.033*COS(2*'Data 2day'!A358*PI()/365)</f>
        <v>0.97544456998424511</v>
      </c>
      <c r="C359" s="8">
        <f>0.409*SIN(((2*PI()*'Data 2day'!A358)/365)-1.39)</f>
        <v>0.34850980170418311</v>
      </c>
      <c r="D359" s="8">
        <f>ACOS(-TAN('Data 2day'!$E$2*PI()/180)*TAN(C359))</f>
        <v>1.6862412398298814</v>
      </c>
      <c r="E359" s="23">
        <f>('Data 2day'!C359+'Data 2day'!D359)/2</f>
        <v>32.5</v>
      </c>
      <c r="F359" s="8">
        <f t="shared" si="20"/>
        <v>0.27533796354894219</v>
      </c>
      <c r="G359" s="8">
        <f>'Data 2day'!E358*4.87/LN(67.8*'Data 2day'!$H$2-5.42)</f>
        <v>5.0011110187435168</v>
      </c>
      <c r="H359" s="8">
        <f>0.6108*EXP(17.27*'Data 2day'!C359/('Data 2day'!C359+237.3))</f>
        <v>7.3756135930620479</v>
      </c>
      <c r="I359" s="8">
        <f>0.6108*EXP(17.27*'Data 2day'!D359/('Data 2day'!D359+237.3))</f>
        <v>3.1677777175068473</v>
      </c>
      <c r="J359" s="8">
        <f t="shared" si="22"/>
        <v>5.2716956552844474</v>
      </c>
      <c r="K359" s="8">
        <f>(I359*'Data 2day'!F359+H359*'Data 2day'!G359)/200</f>
        <v>1.0285756933224897</v>
      </c>
      <c r="L359" s="8">
        <f>24*60/PI()*0.0082*B359*(D359*SIN('Data 2day'!$E$2)*SIN(C359)+COS('Data 2day'!$E$2)*COS(C359)*SIN(D359))</f>
        <v>-0.96155158622857406</v>
      </c>
      <c r="M359" s="8">
        <f>(0.75+2/100000*'Data 2day'!$E$3)*L359</f>
        <v>-0.73116382616820763</v>
      </c>
      <c r="N359" s="8">
        <f>(0.25+0.5*(1-'Data 2day'!H359/8))*L359</f>
        <v>-0.24038789655714352</v>
      </c>
      <c r="O359" s="8">
        <f t="shared" si="21"/>
        <v>-0.18509868034900051</v>
      </c>
      <c r="P359" s="8">
        <f>4.903*(10^(-9))*(0.34-0.14*SQRT(K359))*(1.35*(N359/M359)-0.35)*(('Data 2day'!C359+273.16)^4+('Data 2day'!D359+273.16)^4)/2</f>
        <v>0.79816132043397114</v>
      </c>
      <c r="Q359" s="8">
        <f t="shared" si="23"/>
        <v>-0.98326000078297171</v>
      </c>
    </row>
    <row r="360" spans="1:17" x14ac:dyDescent="0.3">
      <c r="A360" s="37">
        <v>43972</v>
      </c>
      <c r="B360" s="8">
        <f>1+0.033*COS(2*'Data 2day'!A359*PI()/365)</f>
        <v>0.97506872063560157</v>
      </c>
      <c r="C360" s="8">
        <f>0.409*SIN(((2*PI()*'Data 2day'!A359)/365)-1.39)</f>
        <v>0.35214286666419159</v>
      </c>
      <c r="D360" s="8">
        <f>ACOS(-TAN('Data 2day'!$E$2*PI()/180)*TAN(C360))</f>
        <v>1.6875556499244886</v>
      </c>
      <c r="E360" s="23">
        <f>('Data 2day'!C360+'Data 2day'!D360)/2</f>
        <v>33.5</v>
      </c>
      <c r="F360" s="8">
        <f t="shared" si="20"/>
        <v>0.28907666190217957</v>
      </c>
      <c r="G360" s="8">
        <f>'Data 2day'!E359*4.87/LN(67.8*'Data 2day'!$H$2-5.42)</f>
        <v>6.6681480249913561</v>
      </c>
      <c r="H360" s="8">
        <f>0.6108*EXP(17.27*'Data 2day'!C360/('Data 2day'!C360+237.3))</f>
        <v>8.1989555611411973</v>
      </c>
      <c r="I360" s="8">
        <f>0.6108*EXP(17.27*'Data 2day'!D360/('Data 2day'!D360+237.3))</f>
        <v>3.1677777175068473</v>
      </c>
      <c r="J360" s="8">
        <f t="shared" si="22"/>
        <v>5.6833666393240225</v>
      </c>
      <c r="K360" s="8">
        <f>(I360*'Data 2day'!F360+H360*'Data 2day'!G360)/200</f>
        <v>0.6288971056087983</v>
      </c>
      <c r="L360" s="8">
        <f>24*60/PI()*0.0082*B360*(D360*SIN('Data 2day'!$E$2)*SIN(C360)+COS('Data 2day'!$E$2)*COS(C360)*SIN(D360))</f>
        <v>-0.98438831806951266</v>
      </c>
      <c r="M360" s="8">
        <f>(0.75+2/100000*'Data 2day'!$E$3)*L360</f>
        <v>-0.74852887706005744</v>
      </c>
      <c r="N360" s="8">
        <f>(0.25+0.5*(1-'Data 2day'!H360/8))*L360</f>
        <v>-0.24609707951737816</v>
      </c>
      <c r="O360" s="8">
        <f t="shared" si="21"/>
        <v>-0.18949475122838119</v>
      </c>
      <c r="P360" s="8">
        <f>4.903*(10^(-9))*(0.34-0.14*SQRT(K360))*(1.35*(N360/M360)-0.35)*(('Data 2day'!C360+273.16)^4+('Data 2day'!D360+273.16)^4)/2</f>
        <v>0.93603110585977434</v>
      </c>
      <c r="Q360" s="8">
        <f t="shared" si="23"/>
        <v>-1.1255258570881554</v>
      </c>
    </row>
    <row r="361" spans="1:17" x14ac:dyDescent="0.3">
      <c r="A361" s="37">
        <v>43973</v>
      </c>
      <c r="B361" s="8">
        <f>1+0.033*COS(2*'Data 2day'!A360*PI()/365)</f>
        <v>0.97470025896309476</v>
      </c>
      <c r="C361" s="8">
        <f>0.409*SIN(((2*PI()*'Data 2day'!A360)/365)-1.39)</f>
        <v>0.35567158409294203</v>
      </c>
      <c r="D361" s="8">
        <f>ACOS(-TAN('Data 2day'!$E$2*PI()/180)*TAN(C361))</f>
        <v>1.6888358665831031</v>
      </c>
      <c r="E361" s="23">
        <f>('Data 2day'!C361+'Data 2day'!D361)/2</f>
        <v>33.5</v>
      </c>
      <c r="F361" s="8">
        <f t="shared" si="20"/>
        <v>0.28907666190217957</v>
      </c>
      <c r="G361" s="8">
        <f>'Data 2day'!E360*4.87/LN(67.8*'Data 2day'!$H$2-5.42)</f>
        <v>5.0011110187435168</v>
      </c>
      <c r="H361" s="8">
        <f>0.6108*EXP(17.27*'Data 2day'!C361/('Data 2day'!C361+237.3))</f>
        <v>8.1989555611411973</v>
      </c>
      <c r="I361" s="8">
        <f>0.6108*EXP(17.27*'Data 2day'!D361/('Data 2day'!D361+237.3))</f>
        <v>3.1677777175068473</v>
      </c>
      <c r="J361" s="8">
        <f t="shared" si="22"/>
        <v>5.6833666393240225</v>
      </c>
      <c r="K361" s="8">
        <f>(I361*'Data 2day'!F361+H361*'Data 2day'!G361)/200</f>
        <v>0.55622455062802389</v>
      </c>
      <c r="L361" s="8">
        <f>24*60/PI()*0.0082*B361*(D361*SIN('Data 2day'!$E$2)*SIN(C361)+COS('Data 2day'!$E$2)*COS(C361)*SIN(D361))</f>
        <v>-1.0065720749573617</v>
      </c>
      <c r="M361" s="8">
        <f>(0.75+2/100000*'Data 2day'!$E$3)*L361</f>
        <v>-0.76539740579757776</v>
      </c>
      <c r="N361" s="8">
        <f>(0.25+0.5*(1-'Data 2day'!H361/8))*L361</f>
        <v>-0.44037528279384575</v>
      </c>
      <c r="O361" s="8">
        <f t="shared" si="21"/>
        <v>-0.33908896775126124</v>
      </c>
      <c r="P361" s="8">
        <f>4.903*(10^(-9))*(0.34-0.14*SQRT(K361))*(1.35*(N361/M361)-0.35)*(('Data 2day'!C361+273.16)^4+('Data 2day'!D361+273.16)^4)/2</f>
        <v>4.3791773897268209</v>
      </c>
      <c r="Q361" s="8">
        <f t="shared" si="23"/>
        <v>-4.7182663574780825</v>
      </c>
    </row>
    <row r="362" spans="1:17" x14ac:dyDescent="0.3">
      <c r="A362" s="37">
        <v>43974</v>
      </c>
      <c r="B362" s="8">
        <f>1+0.033*COS(2*'Data 2day'!A361*PI()/365)</f>
        <v>0.97433929414987031</v>
      </c>
      <c r="C362" s="8">
        <f>0.409*SIN(((2*PI()*'Data 2day'!A361)/365)-1.39)</f>
        <v>0.35909490835530428</v>
      </c>
      <c r="D362" s="8">
        <f>ACOS(-TAN('Data 2day'!$E$2*PI()/180)*TAN(C362))</f>
        <v>1.6900812443002386</v>
      </c>
      <c r="E362" s="23">
        <f>('Data 2day'!C362+'Data 2day'!D362)/2</f>
        <v>34</v>
      </c>
      <c r="F362" s="8">
        <f t="shared" si="20"/>
        <v>0.29615809125881837</v>
      </c>
      <c r="G362" s="8">
        <f>'Data 2day'!E361*4.87/LN(67.8*'Data 2day'!$H$2-5.42)</f>
        <v>5.0011110187435168</v>
      </c>
      <c r="H362" s="8">
        <f>0.6108*EXP(17.27*'Data 2day'!C362/('Data 2day'!C362+237.3))</f>
        <v>8.1989555611411973</v>
      </c>
      <c r="I362" s="8">
        <f>0.6108*EXP(17.27*'Data 2day'!D362/('Data 2day'!D362+237.3))</f>
        <v>3.3614398286025637</v>
      </c>
      <c r="J362" s="8">
        <f t="shared" si="22"/>
        <v>5.7801976948718803</v>
      </c>
      <c r="K362" s="8">
        <f>(I362*'Data 2day'!F362+H362*'Data 2day'!G362)/200</f>
        <v>0.53907143178513417</v>
      </c>
      <c r="L362" s="8">
        <f>24*60/PI()*0.0082*B362*(D362*SIN('Data 2day'!$E$2)*SIN(C362)+COS('Data 2day'!$E$2)*COS(C362)*SIN(D362))</f>
        <v>-1.0280953370296482</v>
      </c>
      <c r="M362" s="8">
        <f>(0.75+2/100000*'Data 2day'!$E$3)*L362</f>
        <v>-0.78176369427734438</v>
      </c>
      <c r="N362" s="8">
        <f>(0.25+0.5*(1-'Data 2day'!H362/8))*L362</f>
        <v>-0.70681554420788317</v>
      </c>
      <c r="O362" s="8">
        <f t="shared" si="21"/>
        <v>-0.54424796904007</v>
      </c>
      <c r="P362" s="8">
        <f>4.903*(10^(-9))*(0.34-0.14*SQRT(K362))*(1.35*(N362/M362)-0.35)*(('Data 2day'!C362+273.16)^4+('Data 2day'!D362+273.16)^4)/2</f>
        <v>9.049480354527196</v>
      </c>
      <c r="Q362" s="8">
        <f t="shared" si="23"/>
        <v>-9.5937283235672659</v>
      </c>
    </row>
    <row r="363" spans="1:17" x14ac:dyDescent="0.3">
      <c r="A363" s="37">
        <v>43975</v>
      </c>
      <c r="B363" s="8">
        <f>1+0.033*COS(2*'Data 2day'!A362*PI()/365)</f>
        <v>0.97398593315759263</v>
      </c>
      <c r="C363" s="8">
        <f>0.409*SIN(((2*PI()*'Data 2day'!A362)/365)-1.39)</f>
        <v>0.36241182504641795</v>
      </c>
      <c r="D363" s="8">
        <f>ACOS(-TAN('Data 2day'!$E$2*PI()/180)*TAN(C363))</f>
        <v>1.6912911462911948</v>
      </c>
      <c r="E363" s="23">
        <f>('Data 2day'!C363+'Data 2day'!D363)/2</f>
        <v>34</v>
      </c>
      <c r="F363" s="8">
        <f t="shared" si="20"/>
        <v>0.29615809125881837</v>
      </c>
      <c r="G363" s="8">
        <f>'Data 2day'!E362*4.87/LN(67.8*'Data 2day'!$H$2-5.42)</f>
        <v>3.8897530145782908</v>
      </c>
      <c r="H363" s="8">
        <f>0.6108*EXP(17.27*'Data 2day'!C363/('Data 2day'!C363+237.3))</f>
        <v>8.1989555611411973</v>
      </c>
      <c r="I363" s="8">
        <f>0.6108*EXP(17.27*'Data 2day'!D363/('Data 2day'!D363+237.3))</f>
        <v>3.3614398286025637</v>
      </c>
      <c r="J363" s="8">
        <f t="shared" si="22"/>
        <v>5.7801976948718803</v>
      </c>
      <c r="K363" s="8">
        <f>(I363*'Data 2day'!F363+H363*'Data 2day'!G363)/200</f>
        <v>0.99819974806250855</v>
      </c>
      <c r="L363" s="8">
        <f>24*60/PI()*0.0082*B363*(D363*SIN('Data 2day'!$E$2)*SIN(C363)+COS('Data 2day'!$E$2)*COS(C363)*SIN(D363))</f>
        <v>-1.0489508344649114</v>
      </c>
      <c r="M363" s="8">
        <f>(0.75+2/100000*'Data 2day'!$E$3)*L363</f>
        <v>-0.79762221452711868</v>
      </c>
      <c r="N363" s="8">
        <f>(0.25+0.5*(1-'Data 2day'!H363/8))*L363</f>
        <v>-0.6555942715405696</v>
      </c>
      <c r="O363" s="8">
        <f t="shared" si="21"/>
        <v>-0.50480758908623857</v>
      </c>
      <c r="P363" s="8">
        <f>4.903*(10^(-9))*(0.34-0.14*SQRT(K363))*(1.35*(N363/M363)-0.35)*(('Data 2day'!C363+273.16)^4+('Data 2day'!D363+273.16)^4)/2</f>
        <v>6.6616378823798827</v>
      </c>
      <c r="Q363" s="8">
        <f t="shared" si="23"/>
        <v>-7.1664454714661217</v>
      </c>
    </row>
    <row r="364" spans="1:17" x14ac:dyDescent="0.3">
      <c r="A364" s="37">
        <v>43976</v>
      </c>
      <c r="B364" s="8">
        <f>1+0.033*COS(2*'Data 2day'!A363*PI()/365)</f>
        <v>0.97364028069474995</v>
      </c>
      <c r="C364" s="8">
        <f>0.409*SIN(((2*PI()*'Data 2day'!A363)/365)-1.39)</f>
        <v>0.36562135129228263</v>
      </c>
      <c r="D364" s="8">
        <f>ACOS(-TAN('Data 2day'!$E$2*PI()/180)*TAN(C364))</f>
        <v>1.6924649454515563</v>
      </c>
      <c r="E364" s="23">
        <f>('Data 2day'!C364+'Data 2day'!D364)/2</f>
        <v>34.5</v>
      </c>
      <c r="F364" s="8">
        <f t="shared" si="20"/>
        <v>0.30338392009421339</v>
      </c>
      <c r="G364" s="8">
        <f>'Data 2day'!E363*4.87/LN(67.8*'Data 2day'!$H$2-5.42)</f>
        <v>4.1675925156195976</v>
      </c>
      <c r="H364" s="8">
        <f>0.6108*EXP(17.27*'Data 2day'!C364/('Data 2day'!C364+237.3))</f>
        <v>8.1989555611411973</v>
      </c>
      <c r="I364" s="8">
        <f>0.6108*EXP(17.27*'Data 2day'!D364/('Data 2day'!D364+237.3))</f>
        <v>3.5653401758108458</v>
      </c>
      <c r="J364" s="8">
        <f t="shared" si="22"/>
        <v>5.8821478684760216</v>
      </c>
      <c r="K364" s="8">
        <f>(I364*'Data 2day'!F364+H364*'Data 2day'!G364)/200</f>
        <v>1.3101630013687049</v>
      </c>
      <c r="L364" s="8">
        <f>24*60/PI()*0.0082*B364*(D364*SIN('Data 2day'!$E$2)*SIN(C364)+COS('Data 2day'!$E$2)*COS(C364)*SIN(D364))</f>
        <v>-1.0691315483622832</v>
      </c>
      <c r="M364" s="8">
        <f>(0.75+2/100000*'Data 2day'!$E$3)*L364</f>
        <v>-0.81296762937468015</v>
      </c>
      <c r="N364" s="8">
        <f>(0.25+0.5*(1-'Data 2day'!H364/8))*L364</f>
        <v>-0.73502793949906975</v>
      </c>
      <c r="O364" s="8">
        <f t="shared" si="21"/>
        <v>-0.56597151341428376</v>
      </c>
      <c r="P364" s="8">
        <f>4.903*(10^(-9))*(0.34-0.14*SQRT(K364))*(1.35*(N364/M364)-0.35)*(('Data 2day'!C364+273.16)^4+('Data 2day'!D364+273.16)^4)/2</f>
        <v>6.8987980600694296</v>
      </c>
      <c r="Q364" s="8">
        <f t="shared" si="23"/>
        <v>-7.4647695734837134</v>
      </c>
    </row>
    <row r="365" spans="1:17" x14ac:dyDescent="0.3">
      <c r="A365" s="37">
        <v>43977</v>
      </c>
      <c r="B365" s="8">
        <f>1+0.033*COS(2*'Data 2day'!A364*PI()/365)</f>
        <v>0.97330243918562676</v>
      </c>
      <c r="C365" s="8">
        <f>0.409*SIN(((2*PI()*'Data 2day'!A364)/365)-1.39)</f>
        <v>0.3687225360410043</v>
      </c>
      <c r="D365" s="8">
        <f>ACOS(-TAN('Data 2day'!$E$2*PI()/180)*TAN(C365))</f>
        <v>1.6936020253256288</v>
      </c>
      <c r="E365" s="23">
        <f>('Data 2day'!C365+'Data 2day'!D365)/2</f>
        <v>35</v>
      </c>
      <c r="F365" s="8">
        <f t="shared" si="20"/>
        <v>0.31075643783282036</v>
      </c>
      <c r="G365" s="8">
        <f>'Data 2day'!E364*4.87/LN(67.8*'Data 2day'!$H$2-5.42)</f>
        <v>3.8897530145782908</v>
      </c>
      <c r="H365" s="8">
        <f>0.6108*EXP(17.27*'Data 2day'!C365/('Data 2day'!C365+237.3))</f>
        <v>8.6395827361885367</v>
      </c>
      <c r="I365" s="8">
        <f>0.6108*EXP(17.27*'Data 2day'!D365/('Data 2day'!D365+237.3))</f>
        <v>3.5653401758108458</v>
      </c>
      <c r="J365" s="8">
        <f t="shared" si="22"/>
        <v>6.1024614559996913</v>
      </c>
      <c r="K365" s="8">
        <f>(I365*'Data 2day'!F365+H365*'Data 2day'!G365)/200</f>
        <v>1.3000121258163124</v>
      </c>
      <c r="L365" s="8">
        <f>24*60/PI()*0.0082*B365*(D365*SIN('Data 2day'!$E$2)*SIN(C365)+COS('Data 2day'!$E$2)*COS(C365)*SIN(D365))</f>
        <v>-1.0886307115524132</v>
      </c>
      <c r="M365" s="8">
        <f>(0.75+2/100000*'Data 2day'!$E$3)*L365</f>
        <v>-0.82779479306445491</v>
      </c>
      <c r="N365" s="8">
        <f>(0.25+0.5*(1-'Data 2day'!H365/8))*L365</f>
        <v>-0.68039419472025831</v>
      </c>
      <c r="O365" s="8">
        <f t="shared" si="21"/>
        <v>-0.52390352993459888</v>
      </c>
      <c r="P365" s="8">
        <f>4.903*(10^(-9))*(0.34-0.14*SQRT(K365))*(1.35*(N365/M365)-0.35)*(('Data 2day'!C365+273.16)^4+('Data 2day'!D365+273.16)^4)/2</f>
        <v>6.0825820149623624</v>
      </c>
      <c r="Q365" s="8">
        <f t="shared" si="23"/>
        <v>-6.6064855448969615</v>
      </c>
    </row>
    <row r="366" spans="1:17" x14ac:dyDescent="0.3">
      <c r="A366" s="37">
        <v>43978</v>
      </c>
      <c r="B366" s="8">
        <f>1+0.033*COS(2*'Data 2day'!A365*PI()/365)</f>
        <v>0.97297250873995333</v>
      </c>
      <c r="C366" s="8">
        <f>0.409*SIN(((2*PI()*'Data 2day'!A365)/365)-1.39)</f>
        <v>0.37171446034461308</v>
      </c>
      <c r="D366" s="8">
        <f>ACOS(-TAN('Data 2day'!$E$2*PI()/180)*TAN(C366))</f>
        <v>1.694701781080993</v>
      </c>
      <c r="E366" s="23">
        <f>('Data 2day'!C366+'Data 2day'!D366)/2</f>
        <v>33</v>
      </c>
      <c r="F366" s="8">
        <f t="shared" si="20"/>
        <v>0.28213736653847254</v>
      </c>
      <c r="G366" s="8">
        <f>'Data 2day'!E365*4.87/LN(67.8*'Data 2day'!$H$2-5.42)</f>
        <v>3.6119135135369844</v>
      </c>
      <c r="H366" s="8">
        <f>0.6108*EXP(17.27*'Data 2day'!C366/('Data 2day'!C366+237.3))</f>
        <v>7.3756135930620479</v>
      </c>
      <c r="I366" s="8">
        <f>0.6108*EXP(17.27*'Data 2day'!D366/('Data 2day'!D366+237.3))</f>
        <v>3.3614398286025637</v>
      </c>
      <c r="J366" s="8">
        <f t="shared" si="22"/>
        <v>5.368526710832306</v>
      </c>
      <c r="K366" s="8">
        <f>(I366*'Data 2day'!F366+H366*'Data 2day'!G366)/200</f>
        <v>1.7455044571403839</v>
      </c>
      <c r="L366" s="8">
        <f>24*60/PI()*0.0082*B366*(D366*SIN('Data 2day'!$E$2)*SIN(C366)+COS('Data 2day'!$E$2)*COS(C366)*SIN(D366))</f>
        <v>-1.1074418093446166</v>
      </c>
      <c r="M366" s="8">
        <f>(0.75+2/100000*'Data 2day'!$E$3)*L366</f>
        <v>-0.84209875182564642</v>
      </c>
      <c r="N366" s="8">
        <f>(0.25+0.5*(1-'Data 2day'!H366/8))*L366</f>
        <v>-0.55372090467230828</v>
      </c>
      <c r="O366" s="8">
        <f t="shared" si="21"/>
        <v>-0.42636509659767741</v>
      </c>
      <c r="P366" s="8">
        <f>4.903*(10^(-9))*(0.34-0.14*SQRT(K366))*(1.35*(N366/M366)-0.35)*(('Data 2day'!C366+273.16)^4+('Data 2day'!D366+273.16)^4)/2</f>
        <v>3.6022957684936943</v>
      </c>
      <c r="Q366" s="8">
        <f t="shared" si="23"/>
        <v>-4.0286608650913713</v>
      </c>
    </row>
    <row r="367" spans="1:17" x14ac:dyDescent="0.3">
      <c r="A367" s="37">
        <v>43979</v>
      </c>
      <c r="B367" s="8">
        <f>1+0.033*COS(2*'Data 2day'!A366*PI()/365)</f>
        <v>0.97265058712324137</v>
      </c>
      <c r="C367" s="8">
        <f>0.409*SIN(((2*PI()*'Data 2day'!A366)/365)-1.39)</f>
        <v>0.37459623763136657</v>
      </c>
      <c r="D367" s="8">
        <f>ACOS(-TAN('Data 2day'!$E$2*PI()/180)*TAN(C367))</f>
        <v>1.6957636204862647</v>
      </c>
      <c r="E367" s="23">
        <f>('Data 2day'!C367+'Data 2day'!D367)/2</f>
        <v>35</v>
      </c>
      <c r="F367" s="8">
        <f t="shared" si="20"/>
        <v>0.31075643783282036</v>
      </c>
      <c r="G367" s="8">
        <f>'Data 2day'!E366*4.87/LN(67.8*'Data 2day'!$H$2-5.42)</f>
        <v>3.6119135135369844</v>
      </c>
      <c r="H367" s="8">
        <f>0.6108*EXP(17.27*'Data 2day'!C367/('Data 2day'!C367+237.3))</f>
        <v>8.1989555611411973</v>
      </c>
      <c r="I367" s="8">
        <f>0.6108*EXP(17.27*'Data 2day'!D367/('Data 2day'!D367+237.3))</f>
        <v>3.7799303639952631</v>
      </c>
      <c r="J367" s="8">
        <f t="shared" si="22"/>
        <v>5.9894429625682299</v>
      </c>
      <c r="K367" s="8">
        <f>(I367*'Data 2day'!F367+H367*'Data 2day'!G367)/200</f>
        <v>1.1819112216848793</v>
      </c>
      <c r="L367" s="8">
        <f>24*60/PI()*0.0082*B367*(D367*SIN('Data 2day'!$E$2)*SIN(C367)+COS('Data 2day'!$E$2)*COS(C367)*SIN(D367))</f>
        <v>-1.1255585802146906</v>
      </c>
      <c r="M367" s="8">
        <f>(0.75+2/100000*'Data 2day'!$E$3)*L367</f>
        <v>-0.85587474439525069</v>
      </c>
      <c r="N367" s="8">
        <f>(0.25+0.5*(1-'Data 2day'!H367/8))*L367</f>
        <v>-0.49243187884392714</v>
      </c>
      <c r="O367" s="8">
        <f t="shared" si="21"/>
        <v>-0.37917254670982392</v>
      </c>
      <c r="P367" s="8">
        <f>4.903*(10^(-9))*(0.34-0.14*SQRT(K367))*(1.35*(N367/M367)-0.35)*(('Data 2day'!C367+273.16)^4+('Data 2day'!D367+273.16)^4)/2</f>
        <v>3.5542907010594353</v>
      </c>
      <c r="Q367" s="8">
        <f t="shared" si="23"/>
        <v>-3.933463247769259</v>
      </c>
    </row>
    <row r="368" spans="1:17" x14ac:dyDescent="0.3">
      <c r="A368" s="37">
        <v>43980</v>
      </c>
      <c r="B368" s="8">
        <f>1+0.033*COS(2*'Data 2day'!A367*PI()/365)</f>
        <v>0.97233676972781347</v>
      </c>
      <c r="C368" s="8">
        <f>0.409*SIN(((2*PI()*'Data 2day'!A367)/365)-1.39)</f>
        <v>0.37736701396846101</v>
      </c>
      <c r="D368" s="8">
        <f>ACOS(-TAN('Data 2day'!$E$2*PI()/180)*TAN(C368))</f>
        <v>1.6967869648890312</v>
      </c>
      <c r="E368" s="23">
        <f>('Data 2day'!C368+'Data 2day'!D368)/2</f>
        <v>36</v>
      </c>
      <c r="F368" s="8">
        <f t="shared" si="20"/>
        <v>0.32595081782575125</v>
      </c>
      <c r="G368" s="8">
        <f>'Data 2day'!E367*4.87/LN(67.8*'Data 2day'!$H$2-5.42)</f>
        <v>3.334074012495678</v>
      </c>
      <c r="H368" s="8">
        <f>0.6108*EXP(17.27*'Data 2day'!C368/('Data 2day'!C368+237.3))</f>
        <v>9.1005023571626538</v>
      </c>
      <c r="I368" s="8">
        <f>0.6108*EXP(17.27*'Data 2day'!D368/('Data 2day'!D368+237.3))</f>
        <v>3.7799303639952631</v>
      </c>
      <c r="J368" s="8">
        <f t="shared" si="22"/>
        <v>6.4402163605789582</v>
      </c>
      <c r="K368" s="8">
        <f>(I368*'Data 2day'!F368+H368*'Data 2day'!G368)/200</f>
        <v>1.1508189996690013</v>
      </c>
      <c r="L368" s="8">
        <f>24*60/PI()*0.0082*B368*(D368*SIN('Data 2day'!$E$2)*SIN(C368)+COS('Data 2day'!$E$2)*COS(C368)*SIN(D368))</f>
        <v>-1.1429750164374</v>
      </c>
      <c r="M368" s="8">
        <f>(0.75+2/100000*'Data 2day'!$E$3)*L368</f>
        <v>-0.86911820249899885</v>
      </c>
      <c r="N368" s="8">
        <f>(0.25+0.5*(1-'Data 2day'!H368/8))*L368</f>
        <v>-0.78579532380071249</v>
      </c>
      <c r="O368" s="8">
        <f t="shared" si="21"/>
        <v>-0.60506239932654859</v>
      </c>
      <c r="P368" s="8">
        <f>4.903*(10^(-9))*(0.34-0.14*SQRT(K368))*(1.35*(N368/M368)-0.35)*(('Data 2day'!C368+273.16)^4+('Data 2day'!D368+273.16)^4)/2</f>
        <v>7.4313757712193302</v>
      </c>
      <c r="Q368" s="8">
        <f t="shared" si="23"/>
        <v>-8.0364381705458783</v>
      </c>
    </row>
    <row r="369" spans="1:17" x14ac:dyDescent="0.3">
      <c r="A369" s="37">
        <v>43981</v>
      </c>
      <c r="B369" s="8">
        <f>1+0.033*COS(2*'Data 2day'!A368*PI()/365)</f>
        <v>0.97203114954453662</v>
      </c>
      <c r="C369" s="8">
        <f>0.409*SIN(((2*PI()*'Data 2day'!A368)/365)-1.39)</f>
        <v>0.38002596831506935</v>
      </c>
      <c r="D369" s="8">
        <f>ACOS(-TAN('Data 2day'!$E$2*PI()/180)*TAN(C369))</f>
        <v>1.6977712501908704</v>
      </c>
      <c r="E369" s="23">
        <f>('Data 2day'!C369+'Data 2day'!D369)/2</f>
        <v>34.5</v>
      </c>
      <c r="F369" s="8">
        <f t="shared" si="20"/>
        <v>0.30338392009421339</v>
      </c>
      <c r="G369" s="8">
        <f>'Data 2day'!E368*4.87/LN(67.8*'Data 2day'!$H$2-5.42)</f>
        <v>3.6119135135369844</v>
      </c>
      <c r="H369" s="8">
        <f>0.6108*EXP(17.27*'Data 2day'!C369/('Data 2day'!C369+237.3))</f>
        <v>8.1989555611411973</v>
      </c>
      <c r="I369" s="8">
        <f>0.6108*EXP(17.27*'Data 2day'!D369/('Data 2day'!D369+237.3))</f>
        <v>3.5653401758108458</v>
      </c>
      <c r="J369" s="8">
        <f t="shared" si="22"/>
        <v>5.8821478684760216</v>
      </c>
      <c r="K369" s="8">
        <f>(I369*'Data 2day'!F369+H369*'Data 2day'!G369)/200</f>
        <v>1.2798509756581939</v>
      </c>
      <c r="L369" s="8">
        <f>24*60/PI()*0.0082*B369*(D369*SIN('Data 2day'!$E$2)*SIN(C369)+COS('Data 2day'!$E$2)*COS(C369)*SIN(D369))</f>
        <v>-1.1596853646671528</v>
      </c>
      <c r="M369" s="8">
        <f>(0.75+2/100000*'Data 2day'!$E$3)*L369</f>
        <v>-0.88182475129290294</v>
      </c>
      <c r="N369" s="8">
        <f>(0.25+0.5*(1-'Data 2day'!H369/8))*L369</f>
        <v>-0.43488201175018226</v>
      </c>
      <c r="O369" s="8">
        <f t="shared" si="21"/>
        <v>-0.33485914904764036</v>
      </c>
      <c r="P369" s="8">
        <f>4.903*(10^(-9))*(0.34-0.14*SQRT(K369))*(1.35*(N369/M369)-0.35)*(('Data 2day'!C369+273.16)^4+('Data 2day'!D369+273.16)^4)/2</f>
        <v>2.5282342503327442</v>
      </c>
      <c r="Q369" s="8">
        <f t="shared" si="23"/>
        <v>-2.8630933993803844</v>
      </c>
    </row>
    <row r="370" spans="1:17" x14ac:dyDescent="0.3">
      <c r="A370" s="37">
        <v>43982</v>
      </c>
      <c r="B370" s="8">
        <f>1+0.033*COS(2*'Data 2day'!A369*PI()/365)</f>
        <v>0.97173381713526685</v>
      </c>
      <c r="C370" s="8">
        <f>0.409*SIN(((2*PI()*'Data 2day'!A369)/365)-1.39)</f>
        <v>0.38257231276563386</v>
      </c>
      <c r="D370" s="8">
        <f>ACOS(-TAN('Data 2day'!$E$2*PI()/180)*TAN(C370))</f>
        <v>1.6987159278162698</v>
      </c>
      <c r="E370" s="23">
        <f>('Data 2day'!C370+'Data 2day'!D370)/2</f>
        <v>33.5</v>
      </c>
      <c r="F370" s="8">
        <f t="shared" si="20"/>
        <v>0.28907666190217957</v>
      </c>
      <c r="G370" s="8">
        <f>'Data 2day'!E369*4.87/LN(67.8*'Data 2day'!$H$2-5.42)</f>
        <v>3.0562345114543712</v>
      </c>
      <c r="H370" s="8">
        <f>0.6108*EXP(17.27*'Data 2day'!C370/('Data 2day'!C370+237.3))</f>
        <v>7.7778742566753829</v>
      </c>
      <c r="I370" s="8">
        <f>0.6108*EXP(17.27*'Data 2day'!D370/('Data 2day'!D370+237.3))</f>
        <v>3.3614398286025637</v>
      </c>
      <c r="J370" s="8">
        <f t="shared" si="22"/>
        <v>5.5696570426389735</v>
      </c>
      <c r="K370" s="8">
        <f>(I370*'Data 2day'!F370+H370*'Data 2day'!G370)/200</f>
        <v>1.505771961814441</v>
      </c>
      <c r="L370" s="8">
        <f>24*60/PI()*0.0082*B370*(D370*SIN('Data 2day'!$E$2)*SIN(C370)+COS('Data 2day'!$E$2)*COS(C370)*SIN(D370))</f>
        <v>-1.1756841264699822</v>
      </c>
      <c r="M370" s="8">
        <f>(0.75+2/100000*'Data 2day'!$E$3)*L370</f>
        <v>-0.89399020976777444</v>
      </c>
      <c r="N370" s="8">
        <f>(0.25+0.5*(1-'Data 2day'!H370/8))*L370</f>
        <v>-0.58784206323499111</v>
      </c>
      <c r="O370" s="8">
        <f t="shared" si="21"/>
        <v>-0.45263838869094314</v>
      </c>
      <c r="P370" s="8">
        <f>4.903*(10^(-9))*(0.34-0.14*SQRT(K370))*(1.35*(N370/M370)-0.35)*(('Data 2day'!C370+273.16)^4+('Data 2day'!D370+273.16)^4)/2</f>
        <v>3.9356890277924461</v>
      </c>
      <c r="Q370" s="8">
        <f t="shared" si="23"/>
        <v>-4.3883274164833894</v>
      </c>
    </row>
    <row r="371" spans="1:17" x14ac:dyDescent="0.3">
      <c r="B371" s="16"/>
      <c r="C371" s="16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3">
      <c r="B372" s="16"/>
      <c r="C372" s="16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3">
      <c r="B373" s="16"/>
      <c r="C373" s="16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3">
      <c r="B374" s="16"/>
      <c r="C374" s="16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3">
      <c r="B375" s="16"/>
      <c r="C375" s="16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3">
      <c r="B376" s="16"/>
      <c r="C376" s="16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3">
      <c r="B377" s="16"/>
      <c r="C377" s="16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3">
      <c r="B378" s="16"/>
      <c r="C378" s="16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3">
      <c r="B379" s="16"/>
      <c r="C379" s="16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3">
      <c r="B380" s="16"/>
      <c r="C380" s="16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3">
      <c r="B381" s="16"/>
      <c r="C381" s="16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3">
      <c r="B382" s="16"/>
      <c r="C382" s="16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3">
      <c r="B383" s="16"/>
      <c r="C383" s="16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3">
      <c r="B384" s="16"/>
      <c r="C384" s="16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29"/>
      <c r="C435" s="21"/>
      <c r="D435" s="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3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3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F473"/>
  <sheetViews>
    <sheetView workbookViewId="0">
      <selection activeCell="F7" sqref="F7:F370"/>
    </sheetView>
  </sheetViews>
  <sheetFormatPr defaultRowHeight="14.4" x14ac:dyDescent="0.3"/>
  <cols>
    <col min="2" max="2" width="10.33203125" bestFit="1" customWidth="1"/>
    <col min="6" max="6" width="12.88671875" customWidth="1"/>
  </cols>
  <sheetData>
    <row r="3" spans="2:6" x14ac:dyDescent="0.3">
      <c r="C3" s="62" t="s">
        <v>33</v>
      </c>
      <c r="D3" s="62"/>
      <c r="E3" s="62"/>
    </row>
    <row r="4" spans="2:6" ht="17.100000000000001" customHeight="1" x14ac:dyDescent="0.3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3">
      <c r="B5" s="7">
        <v>43617</v>
      </c>
      <c r="C5" s="8"/>
      <c r="D5" s="8"/>
      <c r="E5" s="8"/>
      <c r="F5" s="8"/>
    </row>
    <row r="6" spans="2:6" ht="17.100000000000001" customHeight="1" x14ac:dyDescent="0.3">
      <c r="B6" s="7">
        <v>43618</v>
      </c>
      <c r="C6" s="8"/>
      <c r="D6" s="8"/>
      <c r="E6" s="8"/>
      <c r="F6" s="8"/>
    </row>
    <row r="7" spans="2:6" ht="17.100000000000001" customHeight="1" x14ac:dyDescent="0.3">
      <c r="B7" s="7">
        <v>43619</v>
      </c>
      <c r="C7" s="8">
        <f>0.408*'2day cloud to net rad'!F8*'2day cloud to net rad'!Q8</f>
        <v>-0.25797402906337735</v>
      </c>
      <c r="D7" s="8">
        <f>'2day cloud to net rad'!$I$3*900*'2day cloud to net rad'!G8*('2day cloud to net rad'!J8-'2day cloud to net rad'!K8)/('2day cloud to net rad'!E8+273)</f>
        <v>3.8545445265703857</v>
      </c>
      <c r="E7" s="8">
        <f>'2day cloud to net rad'!F8+'2day cloud to net rad'!$I$3*(1+0.34*'2day cloud to net rad'!G8)</f>
        <v>0.46063196230512238</v>
      </c>
      <c r="F7" s="8">
        <f t="shared" ref="F7:F69" si="0">(C7+D7)/E7</f>
        <v>7.8079047739302156</v>
      </c>
    </row>
    <row r="8" spans="2:6" ht="17.100000000000001" customHeight="1" x14ac:dyDescent="0.3">
      <c r="B8" s="7">
        <v>43620</v>
      </c>
      <c r="C8" s="8">
        <f>0.408*'2day cloud to net rad'!F9*'2day cloud to net rad'!Q9</f>
        <v>-0.15318894694779595</v>
      </c>
      <c r="D8" s="8">
        <f>'2day cloud to net rad'!$I$3*900*'2day cloud to net rad'!G9*('2day cloud to net rad'!J9-'2day cloud to net rad'!K9)/('2day cloud to net rad'!E9+273)</f>
        <v>2.5288959407786895</v>
      </c>
      <c r="E8" s="8">
        <f>'2day cloud to net rad'!F9+'2day cloud to net rad'!$I$3*(1+0.34*'2day cloud to net rad'!G9)</f>
        <v>0.40694428962173623</v>
      </c>
      <c r="F8" s="8">
        <f t="shared" si="0"/>
        <v>5.8379170181726012</v>
      </c>
    </row>
    <row r="9" spans="2:6" ht="17.100000000000001" customHeight="1" x14ac:dyDescent="0.3">
      <c r="B9" s="7">
        <v>43621</v>
      </c>
      <c r="C9" s="8">
        <f>0.408*'2day cloud to net rad'!F10*'2day cloud to net rad'!Q10</f>
        <v>-0.43306982403917071</v>
      </c>
      <c r="D9" s="8">
        <f>'2day cloud to net rad'!$I$3*900*'2day cloud to net rad'!G10*('2day cloud to net rad'!J10-'2day cloud to net rad'!K10)/('2day cloud to net rad'!E10+273)</f>
        <v>5.0476251043072056</v>
      </c>
      <c r="E9" s="8">
        <f>'2day cloud to net rad'!F10+'2day cloud to net rad'!$I$3*(1+0.34*'2day cloud to net rad'!G10)</f>
        <v>0.49357607037494583</v>
      </c>
      <c r="F9" s="8">
        <f t="shared" si="0"/>
        <v>9.3492281276168452</v>
      </c>
    </row>
    <row r="10" spans="2:6" ht="17.100000000000001" customHeight="1" x14ac:dyDescent="0.3">
      <c r="B10" s="7">
        <v>43622</v>
      </c>
      <c r="C10" s="8">
        <f>0.408*'2day cloud to net rad'!F11*'2day cloud to net rad'!Q11</f>
        <v>-0.22501575745740912</v>
      </c>
      <c r="D10" s="8">
        <f>'2day cloud to net rad'!$I$3*900*'2day cloud to net rad'!G11*('2day cloud to net rad'!J11-'2day cloud to net rad'!K11)/('2day cloud to net rad'!E11+273)</f>
        <v>3.6680756479024557</v>
      </c>
      <c r="E10" s="8">
        <f>'2day cloud to net rad'!F11+'2day cloud to net rad'!$I$3*(1+0.34*'2day cloud to net rad'!G11)</f>
        <v>0.45615766465806734</v>
      </c>
      <c r="F10" s="8">
        <f t="shared" si="0"/>
        <v>7.5479601839551256</v>
      </c>
    </row>
    <row r="11" spans="2:6" ht="17.100000000000001" customHeight="1" x14ac:dyDescent="0.3">
      <c r="B11" s="7">
        <v>43623</v>
      </c>
      <c r="C11" s="8">
        <f>0.408*'2day cloud to net rad'!F12*'2day cloud to net rad'!Q12</f>
        <v>-0.14974589222104015</v>
      </c>
      <c r="D11" s="8">
        <f>'2day cloud to net rad'!$I$3*900*'2day cloud to net rad'!G12*('2day cloud to net rad'!J12-'2day cloud to net rad'!K12)/('2day cloud to net rad'!E12+273)</f>
        <v>2.1181244240535282</v>
      </c>
      <c r="E11" s="8">
        <f>'2day cloud to net rad'!F12+'2day cloud to net rad'!$I$3*(1+0.34*'2day cloud to net rad'!G12)</f>
        <v>0.39641684033893743</v>
      </c>
      <c r="F11" s="8">
        <f t="shared" si="0"/>
        <v>4.9654261159781186</v>
      </c>
    </row>
    <row r="12" spans="2:6" ht="17.100000000000001" customHeight="1" x14ac:dyDescent="0.3">
      <c r="B12" s="7">
        <v>43624</v>
      </c>
      <c r="C12" s="8">
        <f>0.408*'2day cloud to net rad'!F13*'2day cloud to net rad'!Q13</f>
        <v>-0.16137465789863309</v>
      </c>
      <c r="D12" s="8">
        <f>'2day cloud to net rad'!$I$3*900*'2day cloud to net rad'!G13*('2day cloud to net rad'!J13-'2day cloud to net rad'!K13)/('2day cloud to net rad'!E13+273)</f>
        <v>2.4330455508643567</v>
      </c>
      <c r="E12" s="8">
        <f>'2day cloud to net rad'!F13+'2day cloud to net rad'!$I$3*(1+0.34*'2day cloud to net rad'!G13)</f>
        <v>0.4072276214963847</v>
      </c>
      <c r="F12" s="8">
        <f t="shared" si="0"/>
        <v>5.5783811633855267</v>
      </c>
    </row>
    <row r="13" spans="2:6" ht="17.100000000000001" customHeight="1" x14ac:dyDescent="0.3">
      <c r="B13" s="7">
        <v>43625</v>
      </c>
      <c r="C13" s="8">
        <f>0.408*'2day cloud to net rad'!F14*'2day cloud to net rad'!Q14</f>
        <v>-0.24466586516933969</v>
      </c>
      <c r="D13" s="8">
        <f>'2day cloud to net rad'!$I$3*900*'2day cloud to net rad'!G14*('2day cloud to net rad'!J14-'2day cloud to net rad'!K14)/('2day cloud to net rad'!E14+273)</f>
        <v>2.297171115618148</v>
      </c>
      <c r="E13" s="8">
        <f>'2day cloud to net rad'!F14+'2day cloud to net rad'!$I$3*(1+0.34*'2day cloud to net rad'!G14)</f>
        <v>0.39798219040227389</v>
      </c>
      <c r="F13" s="8">
        <f t="shared" si="0"/>
        <v>5.1572791445118931</v>
      </c>
    </row>
    <row r="14" spans="2:6" ht="17.100000000000001" customHeight="1" x14ac:dyDescent="0.3">
      <c r="B14" s="7">
        <v>43626</v>
      </c>
      <c r="C14" s="8">
        <f>0.408*'2day cloud to net rad'!F15*'2day cloud to net rad'!Q15</f>
        <v>-0.28816481407949163</v>
      </c>
      <c r="D14" s="8">
        <f>'2day cloud to net rad'!$I$3*900*'2day cloud to net rad'!G15*('2day cloud to net rad'!J15-'2day cloud to net rad'!K15)/('2day cloud to net rad'!E15+273)</f>
        <v>2.5495832038292425</v>
      </c>
      <c r="E14" s="8">
        <f>'2day cloud to net rad'!F15+'2day cloud to net rad'!$I$3*(1+0.34*'2day cloud to net rad'!G15)</f>
        <v>0.39906310998642258</v>
      </c>
      <c r="F14" s="8">
        <f t="shared" si="0"/>
        <v>5.6668189395574347</v>
      </c>
    </row>
    <row r="15" spans="2:6" ht="17.100000000000001" customHeight="1" x14ac:dyDescent="0.3">
      <c r="B15" s="7">
        <v>43627</v>
      </c>
      <c r="C15" s="8">
        <f>0.408*'2day cloud to net rad'!F16*'2day cloud to net rad'!Q16</f>
        <v>-0.36527387418897117</v>
      </c>
      <c r="D15" s="8">
        <f>'2day cloud to net rad'!$I$3*900*'2day cloud to net rad'!G16*('2day cloud to net rad'!J16-'2day cloud to net rad'!K16)/('2day cloud to net rad'!E16+273)</f>
        <v>3.486983493015023</v>
      </c>
      <c r="E15" s="8">
        <f>'2day cloud to net rad'!F16+'2day cloud to net rad'!$I$3*(1+0.34*'2day cloud to net rad'!G16)</f>
        <v>0.45145036887846668</v>
      </c>
      <c r="F15" s="8">
        <f t="shared" si="0"/>
        <v>6.9148456486618484</v>
      </c>
    </row>
    <row r="16" spans="2:6" ht="17.100000000000001" customHeight="1" x14ac:dyDescent="0.3">
      <c r="B16" s="7">
        <v>43628</v>
      </c>
      <c r="C16" s="8">
        <f>0.408*'2day cloud to net rad'!F17*'2day cloud to net rad'!Q17</f>
        <v>-0.44095845842405557</v>
      </c>
      <c r="D16" s="8">
        <f>'2day cloud to net rad'!$I$3*900*'2day cloud to net rad'!G17*('2day cloud to net rad'!J17-'2day cloud to net rad'!K17)/('2day cloud to net rad'!E17+273)</f>
        <v>3.5587331284160952</v>
      </c>
      <c r="E16" s="8">
        <f>'2day cloud to net rad'!F17+'2day cloud to net rad'!$I$3*(1+0.34*'2day cloud to net rad'!G17)</f>
        <v>0.45025986163938808</v>
      </c>
      <c r="F16" s="8">
        <f t="shared" si="0"/>
        <v>6.9243895261733472</v>
      </c>
    </row>
    <row r="17" spans="2:6" ht="17.100000000000001" customHeight="1" x14ac:dyDescent="0.3">
      <c r="B17" s="7">
        <v>43629</v>
      </c>
      <c r="C17" s="8">
        <f>0.408*'2day cloud to net rad'!F18*'2day cloud to net rad'!Q18</f>
        <v>-0.39942101566187976</v>
      </c>
      <c r="D17" s="8">
        <f>'2day cloud to net rad'!$I$3*900*'2day cloud to net rad'!G18*('2day cloud to net rad'!J18-'2day cloud to net rad'!K18)/('2day cloud to net rad'!E18+273)</f>
        <v>3.691205573207291</v>
      </c>
      <c r="E17" s="8">
        <f>'2day cloud to net rad'!F18+'2day cloud to net rad'!$I$3*(1+0.34*'2day cloud to net rad'!G18)</f>
        <v>0.46085171554798721</v>
      </c>
      <c r="F17" s="8">
        <f t="shared" si="0"/>
        <v>7.1428280431401516</v>
      </c>
    </row>
    <row r="18" spans="2:6" ht="17.100000000000001" customHeight="1" x14ac:dyDescent="0.3">
      <c r="B18" s="7">
        <v>43630</v>
      </c>
      <c r="C18" s="8">
        <f>0.408*'2day cloud to net rad'!F19*'2day cloud to net rad'!Q19</f>
        <v>-0.24679495658315256</v>
      </c>
      <c r="D18" s="8">
        <f>'2day cloud to net rad'!$I$3*900*'2day cloud to net rad'!G19*('2day cloud to net rad'!J19-'2day cloud to net rad'!K19)/('2day cloud to net rad'!E19+273)</f>
        <v>3.7554018381918635</v>
      </c>
      <c r="E18" s="8">
        <f>'2day cloud to net rad'!F19+'2day cloud to net rad'!$I$3*(1+0.34*'2day cloud to net rad'!G19)</f>
        <v>0.46085171554798721</v>
      </c>
      <c r="F18" s="8">
        <f t="shared" si="0"/>
        <v>7.6133097984385598</v>
      </c>
    </row>
    <row r="19" spans="2:6" ht="17.100000000000001" customHeight="1" x14ac:dyDescent="0.3">
      <c r="B19" s="7">
        <v>43631</v>
      </c>
      <c r="C19" s="8">
        <f>0.408*'2day cloud to net rad'!F20*'2day cloud to net rad'!Q20</f>
        <v>-0.15112958802145404</v>
      </c>
      <c r="D19" s="8">
        <f>'2day cloud to net rad'!$I$3*900*'2day cloud to net rad'!G20*('2day cloud to net rad'!J20-'2day cloud to net rad'!K20)/('2day cloud to net rad'!E20+273)</f>
        <v>3.2394844132583378</v>
      </c>
      <c r="E19" s="8">
        <f>'2day cloud to net rad'!F20+'2day cloud to net rad'!$I$3*(1+0.34*'2day cloud to net rad'!G20)</f>
        <v>0.44908312772045356</v>
      </c>
      <c r="F19" s="8">
        <f t="shared" si="0"/>
        <v>6.8770226147514748</v>
      </c>
    </row>
    <row r="20" spans="2:6" ht="17.100000000000001" customHeight="1" x14ac:dyDescent="0.3">
      <c r="B20" s="7">
        <v>43632</v>
      </c>
      <c r="C20" s="8">
        <f>0.408*'2day cloud to net rad'!F21*'2day cloud to net rad'!Q21</f>
        <v>-0.16267568171192595</v>
      </c>
      <c r="D20" s="8">
        <f>'2day cloud to net rad'!$I$3*900*'2day cloud to net rad'!G21*('2day cloud to net rad'!J21-'2day cloud to net rad'!K21)/('2day cloud to net rad'!E21+273)</f>
        <v>2.4330455508643567</v>
      </c>
      <c r="E20" s="8">
        <f>'2day cloud to net rad'!F21+'2day cloud to net rad'!$I$3*(1+0.34*'2day cloud to net rad'!G21)</f>
        <v>0.4072276214963847</v>
      </c>
      <c r="F20" s="8">
        <f t="shared" si="0"/>
        <v>5.5751863314423691</v>
      </c>
    </row>
    <row r="21" spans="2:6" ht="17.100000000000001" customHeight="1" x14ac:dyDescent="0.3">
      <c r="B21" s="7">
        <v>43633</v>
      </c>
      <c r="C21" s="8">
        <f>0.408*'2day cloud to net rad'!F22*'2day cloud to net rad'!Q22</f>
        <v>-0.17319629604698827</v>
      </c>
      <c r="D21" s="8">
        <f>'2day cloud to net rad'!$I$3*900*'2day cloud to net rad'!G22*('2day cloud to net rad'!J22-'2day cloud to net rad'!K22)/('2day cloud to net rad'!E22+273)</f>
        <v>2.2838785313397132</v>
      </c>
      <c r="E21" s="8">
        <f>'2day cloud to net rad'!F22+'2day cloud to net rad'!$I$3*(1+0.34*'2day cloud to net rad'!G22)</f>
        <v>0.4061141242803335</v>
      </c>
      <c r="F21" s="8">
        <f t="shared" si="0"/>
        <v>5.1972637963110042</v>
      </c>
    </row>
    <row r="22" spans="2:6" ht="17.100000000000001" customHeight="1" x14ac:dyDescent="0.3">
      <c r="B22" s="7">
        <v>43634</v>
      </c>
      <c r="C22" s="8">
        <f>0.408*'2day cloud to net rad'!F23*'2day cloud to net rad'!Q23</f>
        <v>-0.22266076349908817</v>
      </c>
      <c r="D22" s="8">
        <f>'2day cloud to net rad'!$I$3*900*'2day cloud to net rad'!G23*('2day cloud to net rad'!J23-'2day cloud to net rad'!K23)/('2day cloud to net rad'!E23+273)</f>
        <v>2.6980879108853668</v>
      </c>
      <c r="E22" s="8">
        <f>'2day cloud to net rad'!F23+'2day cloud to net rad'!$I$3*(1+0.34*'2day cloud to net rad'!G23)</f>
        <v>0.42880464281993935</v>
      </c>
      <c r="F22" s="8">
        <f t="shared" si="0"/>
        <v>5.7728552823196519</v>
      </c>
    </row>
    <row r="23" spans="2:6" ht="17.100000000000001" customHeight="1" x14ac:dyDescent="0.3">
      <c r="B23" s="7">
        <v>43635</v>
      </c>
      <c r="C23" s="8">
        <f>0.408*'2day cloud to net rad'!F24*'2day cloud to net rad'!Q24</f>
        <v>-0.14823054556590165</v>
      </c>
      <c r="D23" s="8">
        <f>'2day cloud to net rad'!$I$3*900*'2day cloud to net rad'!G24*('2day cloud to net rad'!J24-'2day cloud to net rad'!K24)/('2day cloud to net rad'!E24+273)</f>
        <v>2.6098386528938611</v>
      </c>
      <c r="E23" s="8">
        <f>'2day cloud to net rad'!F24+'2day cloud to net rad'!$I$3*(1+0.34*'2day cloud to net rad'!G24)</f>
        <v>0.4414236252703902</v>
      </c>
      <c r="F23" s="8">
        <f t="shared" si="0"/>
        <v>5.576520979864009</v>
      </c>
    </row>
    <row r="24" spans="2:6" ht="17.100000000000001" customHeight="1" x14ac:dyDescent="0.3">
      <c r="B24" s="7">
        <v>43636</v>
      </c>
      <c r="C24" s="8">
        <f>0.408*'2day cloud to net rad'!F25*'2day cloud to net rad'!Q25</f>
        <v>-6.6383614995873169E-2</v>
      </c>
      <c r="D24" s="8">
        <f>'2day cloud to net rad'!$I$3*900*'2day cloud to net rad'!G25*('2day cloud to net rad'!J25-'2day cloud to net rad'!K25)/('2day cloud to net rad'!E25+273)</f>
        <v>0.33224368603341536</v>
      </c>
      <c r="E24" s="8">
        <f>'2day cloud to net rad'!F25+'2day cloud to net rad'!$I$3*(1+0.34*'2day cloud to net rad'!G25)</f>
        <v>0.30487698556736481</v>
      </c>
      <c r="F24" s="8">
        <f t="shared" si="0"/>
        <v>0.87202407404673854</v>
      </c>
    </row>
    <row r="25" spans="2:6" ht="17.100000000000001" customHeight="1" x14ac:dyDescent="0.3">
      <c r="B25" s="7">
        <v>43637</v>
      </c>
      <c r="C25" s="8">
        <f>0.408*'2day cloud to net rad'!F26*'2day cloud to net rad'!Q26</f>
        <v>-0.21686250316850358</v>
      </c>
      <c r="D25" s="8">
        <f>'2day cloud to net rad'!$I$3*900*'2day cloud to net rad'!G26*('2day cloud to net rad'!J26-'2day cloud to net rad'!K26)/('2day cloud to net rad'!E26+273)</f>
        <v>0.33671507866955525</v>
      </c>
      <c r="E25" s="8">
        <f>'2day cloud to net rad'!F26+'2day cloud to net rad'!$I$3*(1+0.34*'2day cloud to net rad'!G26)</f>
        <v>0.30413468307394681</v>
      </c>
      <c r="F25" s="8">
        <f t="shared" si="0"/>
        <v>0.39407730249532541</v>
      </c>
    </row>
    <row r="26" spans="2:6" ht="17.100000000000001" customHeight="1" x14ac:dyDescent="0.3">
      <c r="B26" s="7">
        <v>43638</v>
      </c>
      <c r="C26" s="8">
        <f>0.408*'2day cloud to net rad'!F27*'2day cloud to net rad'!Q27</f>
        <v>-5.0669005496645318E-2</v>
      </c>
      <c r="D26" s="8">
        <f>'2day cloud to net rad'!$I$3*900*'2day cloud to net rad'!G27*('2day cloud to net rad'!J27-'2day cloud to net rad'!K27)/('2day cloud to net rad'!E27+273)</f>
        <v>1.07574510987768</v>
      </c>
      <c r="E26" s="8">
        <f>'2day cloud to net rad'!F27+'2day cloud to net rad'!$I$3*(1+0.34*'2day cloud to net rad'!G27)</f>
        <v>0.43953323061815674</v>
      </c>
      <c r="F26" s="8">
        <f t="shared" si="0"/>
        <v>2.3321925009842244</v>
      </c>
    </row>
    <row r="27" spans="2:6" ht="17.100000000000001" customHeight="1" x14ac:dyDescent="0.3">
      <c r="B27" s="7">
        <v>43639</v>
      </c>
      <c r="C27" s="8">
        <f>0.408*'2day cloud to net rad'!F28*'2day cloud to net rad'!Q28</f>
        <v>-0.24617439722984666</v>
      </c>
      <c r="D27" s="8">
        <f>'2day cloud to net rad'!$I$3*900*'2day cloud to net rad'!G28*('2day cloud to net rad'!J28-'2day cloud to net rad'!K28)/('2day cloud to net rad'!E28+273)</f>
        <v>3.6754737849890371</v>
      </c>
      <c r="E27" s="8">
        <f>'2day cloud to net rad'!F28+'2day cloud to net rad'!$I$3*(1+0.34*'2day cloud to net rad'!G28)</f>
        <v>0.45064847778379002</v>
      </c>
      <c r="F27" s="8">
        <f t="shared" si="0"/>
        <v>7.6096992596621691</v>
      </c>
    </row>
    <row r="28" spans="2:6" ht="17.100000000000001" customHeight="1" x14ac:dyDescent="0.3">
      <c r="B28" s="7">
        <v>43640</v>
      </c>
      <c r="C28" s="8">
        <f>0.408*'2day cloud to net rad'!F29*'2day cloud to net rad'!Q29</f>
        <v>-0.2894014149430762</v>
      </c>
      <c r="D28" s="8">
        <f>'2day cloud to net rad'!$I$3*900*'2day cloud to net rad'!G29*('2day cloud to net rad'!J29-'2day cloud to net rad'!K29)/('2day cloud to net rad'!E29+273)</f>
        <v>2.5495832038292425</v>
      </c>
      <c r="E28" s="8">
        <f>'2day cloud to net rad'!F29+'2day cloud to net rad'!$I$3*(1+0.34*'2day cloud to net rad'!G29)</f>
        <v>0.39906310998642258</v>
      </c>
      <c r="F28" s="8">
        <f t="shared" si="0"/>
        <v>5.6637201794048693</v>
      </c>
    </row>
    <row r="29" spans="2:6" ht="17.100000000000001" customHeight="1" x14ac:dyDescent="0.3">
      <c r="B29" s="7">
        <v>43641</v>
      </c>
      <c r="C29" s="8">
        <f>0.408*'2day cloud to net rad'!F30*'2day cloud to net rad'!Q30</f>
        <v>-0.28610673049114138</v>
      </c>
      <c r="D29" s="8">
        <f>'2day cloud to net rad'!$I$3*900*'2day cloud to net rad'!G30*('2day cloud to net rad'!J30-'2day cloud to net rad'!K30)/('2day cloud to net rad'!E30+273)</f>
        <v>4.5760706684097405</v>
      </c>
      <c r="E29" s="8">
        <f>'2day cloud to net rad'!F30+'2day cloud to net rad'!$I$3*(1+0.34*'2day cloud to net rad'!G30)</f>
        <v>0.48475405459068166</v>
      </c>
      <c r="F29" s="8">
        <f t="shared" si="0"/>
        <v>8.8497742252841469</v>
      </c>
    </row>
    <row r="30" spans="2:6" ht="17.100000000000001" customHeight="1" x14ac:dyDescent="0.3">
      <c r="B30" s="7">
        <v>43642</v>
      </c>
      <c r="C30" s="8">
        <f>0.408*'2day cloud to net rad'!F31*'2day cloud to net rad'!Q31</f>
        <v>-0.41591221045672355</v>
      </c>
      <c r="D30" s="8">
        <f>'2day cloud to net rad'!$I$3*900*'2day cloud to net rad'!G31*('2day cloud to net rad'!J31-'2day cloud to net rad'!K31)/('2day cloud to net rad'!E31+273)</f>
        <v>2.8120790579607098</v>
      </c>
      <c r="E30" s="8">
        <f>'2day cloud to net rad'!F31+'2day cloud to net rad'!$I$3*(1+0.34*'2day cloud to net rad'!G31)</f>
        <v>0.42876808186406845</v>
      </c>
      <c r="F30" s="8">
        <f t="shared" si="0"/>
        <v>5.5884916551779114</v>
      </c>
    </row>
    <row r="31" spans="2:6" ht="17.100000000000001" customHeight="1" x14ac:dyDescent="0.3">
      <c r="B31" s="7">
        <v>43643</v>
      </c>
      <c r="C31" s="8">
        <f>0.408*'2day cloud to net rad'!F32*'2day cloud to net rad'!Q32</f>
        <v>-0.55493729734286745</v>
      </c>
      <c r="D31" s="8">
        <f>'2day cloud to net rad'!$I$3*900*'2day cloud to net rad'!G32*('2day cloud to net rad'!J32-'2day cloud to net rad'!K32)/('2day cloud to net rad'!E32+273)</f>
        <v>3.9205059666517448</v>
      </c>
      <c r="E31" s="8">
        <f>'2day cloud to net rad'!F32+'2day cloud to net rad'!$I$3*(1+0.34*'2day cloud to net rad'!G32)</f>
        <v>0.47066306819233261</v>
      </c>
      <c r="F31" s="8">
        <f t="shared" si="0"/>
        <v>7.150696319205494</v>
      </c>
    </row>
    <row r="32" spans="2:6" ht="17.100000000000001" customHeight="1" x14ac:dyDescent="0.3">
      <c r="B32" s="7">
        <v>43644</v>
      </c>
      <c r="C32" s="8">
        <f>0.408*'2day cloud to net rad'!F33*'2day cloud to net rad'!Q33</f>
        <v>-0.33683069604061466</v>
      </c>
      <c r="D32" s="8">
        <f>'2day cloud to net rad'!$I$3*900*'2day cloud to net rad'!G33*('2day cloud to net rad'!J33-'2day cloud to net rad'!K33)/('2day cloud to net rad'!E33+273)</f>
        <v>2.6779808981314441</v>
      </c>
      <c r="E32" s="8">
        <f>'2day cloud to net rad'!F33+'2day cloud to net rad'!$I$3*(1+0.34*'2day cloud to net rad'!G33)</f>
        <v>0.43555220993798849</v>
      </c>
      <c r="F32" s="8">
        <f t="shared" si="0"/>
        <v>5.3751310375032864</v>
      </c>
    </row>
    <row r="33" spans="2:6" ht="17.100000000000001" customHeight="1" x14ac:dyDescent="0.3">
      <c r="B33" s="7">
        <v>43645</v>
      </c>
      <c r="C33" s="8">
        <f>0.408*'2day cloud to net rad'!F34*'2day cloud to net rad'!Q34</f>
        <v>-0.28995227381217387</v>
      </c>
      <c r="D33" s="8">
        <f>'2day cloud to net rad'!$I$3*900*'2day cloud to net rad'!G34*('2day cloud to net rad'!J34-'2day cloud to net rad'!K34)/('2day cloud to net rad'!E34+273)</f>
        <v>1.4032725144076834</v>
      </c>
      <c r="E33" s="8">
        <f>'2day cloud to net rad'!F34+'2day cloud to net rad'!$I$3*(1+0.34*'2day cloud to net rad'!G34)</f>
        <v>0.38318632226065352</v>
      </c>
      <c r="F33" s="8">
        <f t="shared" si="0"/>
        <v>2.9054279234899192</v>
      </c>
    </row>
    <row r="34" spans="2:6" ht="17.100000000000001" customHeight="1" x14ac:dyDescent="0.3">
      <c r="B34" s="7">
        <v>43646</v>
      </c>
      <c r="C34" s="8">
        <f>0.408*'2day cloud to net rad'!F35*'2day cloud to net rad'!Q35</f>
        <v>-0.17567099456906618</v>
      </c>
      <c r="D34" s="8">
        <f>'2day cloud to net rad'!$I$3*900*'2day cloud to net rad'!G35*('2day cloud to net rad'!J35-'2day cloud to net rad'!K35)/('2day cloud to net rad'!E35+273)</f>
        <v>2.4122399680635662</v>
      </c>
      <c r="E34" s="8">
        <f>'2day cloud to net rad'!F35+'2day cloud to net rad'!$I$3*(1+0.34*'2day cloud to net rad'!G35)</f>
        <v>0.45480719882853948</v>
      </c>
      <c r="F34" s="8">
        <f t="shared" si="0"/>
        <v>4.9176199920654247</v>
      </c>
    </row>
    <row r="35" spans="2:6" ht="17.100000000000001" customHeight="1" x14ac:dyDescent="0.3">
      <c r="B35" s="7">
        <v>43647</v>
      </c>
      <c r="C35" s="8">
        <f>0.408*'2day cloud to net rad'!F36*'2day cloud to net rad'!Q36</f>
        <v>-0.55374567962060384</v>
      </c>
      <c r="D35" s="8">
        <f>'2day cloud to net rad'!$I$3*900*'2day cloud to net rad'!G36*('2day cloud to net rad'!J36-'2day cloud to net rad'!K36)/('2day cloud to net rad'!E36+273)</f>
        <v>6.751982498122449</v>
      </c>
      <c r="E35" s="8">
        <f>'2day cloud to net rad'!F36+'2day cloud to net rad'!$I$3*(1+0.34*'2day cloud to net rad'!G36)</f>
        <v>0.54673659441007805</v>
      </c>
      <c r="F35" s="8">
        <f t="shared" si="0"/>
        <v>11.336787919216686</v>
      </c>
    </row>
    <row r="36" spans="2:6" ht="17.100000000000001" customHeight="1" x14ac:dyDescent="0.3">
      <c r="B36" s="7">
        <v>43648</v>
      </c>
      <c r="C36" s="8">
        <f>0.408*'2day cloud to net rad'!F37*'2day cloud to net rad'!Q37</f>
        <v>-0.33582894505659344</v>
      </c>
      <c r="D36" s="8">
        <f>'2day cloud to net rad'!$I$3*900*'2day cloud to net rad'!G37*('2day cloud to net rad'!J37-'2day cloud to net rad'!K37)/('2day cloud to net rad'!E37+273)</f>
        <v>2.6779808981314441</v>
      </c>
      <c r="E36" s="8">
        <f>'2day cloud to net rad'!F37+'2day cloud to net rad'!$I$3*(1+0.34*'2day cloud to net rad'!G37)</f>
        <v>0.43555220993798849</v>
      </c>
      <c r="F36" s="8">
        <f t="shared" si="0"/>
        <v>5.3774309936535811</v>
      </c>
    </row>
    <row r="37" spans="2:6" ht="17.100000000000001" customHeight="1" x14ac:dyDescent="0.3">
      <c r="B37" s="7">
        <v>43649</v>
      </c>
      <c r="C37" s="8">
        <f>0.408*'2day cloud to net rad'!F38*'2day cloud to net rad'!Q38</f>
        <v>-0.28887102963576844</v>
      </c>
      <c r="D37" s="8">
        <f>'2day cloud to net rad'!$I$3*900*'2day cloud to net rad'!G38*('2day cloud to net rad'!J38-'2day cloud to net rad'!K38)/('2day cloud to net rad'!E38+273)</f>
        <v>1.4032725144076834</v>
      </c>
      <c r="E37" s="8">
        <f>'2day cloud to net rad'!F38+'2day cloud to net rad'!$I$3*(1+0.34*'2day cloud to net rad'!G38)</f>
        <v>0.38318632226065352</v>
      </c>
      <c r="F37" s="8">
        <f t="shared" si="0"/>
        <v>2.9082496426212976</v>
      </c>
    </row>
    <row r="38" spans="2:6" ht="17.100000000000001" customHeight="1" x14ac:dyDescent="0.3">
      <c r="B38" s="7">
        <v>43650</v>
      </c>
      <c r="C38" s="8">
        <f>0.408*'2day cloud to net rad'!F39*'2day cloud to net rad'!Q39</f>
        <v>-0.17479951163272459</v>
      </c>
      <c r="D38" s="8">
        <f>'2day cloud to net rad'!$I$3*900*'2day cloud to net rad'!G39*('2day cloud to net rad'!J39-'2day cloud to net rad'!K39)/('2day cloud to net rad'!E39+273)</f>
        <v>2.4122399680635662</v>
      </c>
      <c r="E38" s="8">
        <f>'2day cloud to net rad'!F39+'2day cloud to net rad'!$I$3*(1+0.34*'2day cloud to net rad'!G39)</f>
        <v>0.45480719882853948</v>
      </c>
      <c r="F38" s="8">
        <f t="shared" si="0"/>
        <v>4.9195361511292779</v>
      </c>
    </row>
    <row r="39" spans="2:6" ht="17.100000000000001" customHeight="1" x14ac:dyDescent="0.3">
      <c r="B39" s="7">
        <v>43651</v>
      </c>
      <c r="C39" s="8">
        <f>0.408*'2day cloud to net rad'!F40*'2day cloud to net rad'!Q40</f>
        <v>-0.10671984890479093</v>
      </c>
      <c r="D39" s="8">
        <f>'2day cloud to net rad'!$I$3*900*'2day cloud to net rad'!G40*('2day cloud to net rad'!J40-'2day cloud to net rad'!K40)/('2day cloud to net rad'!E40+273)</f>
        <v>1.8172325429059892</v>
      </c>
      <c r="E39" s="8">
        <f>'2day cloud to net rad'!F40+'2day cloud to net rad'!$I$3*(1+0.34*'2day cloud to net rad'!G40)</f>
        <v>0.44827399843614407</v>
      </c>
      <c r="F39" s="8">
        <f t="shared" si="0"/>
        <v>3.8157749500718769</v>
      </c>
    </row>
    <row r="40" spans="2:6" ht="17.100000000000001" customHeight="1" x14ac:dyDescent="0.3">
      <c r="B40" s="7">
        <v>43652</v>
      </c>
      <c r="C40" s="8">
        <f>0.408*'2day cloud to net rad'!F41*'2day cloud to net rad'!Q41</f>
        <v>-6.611417042379597E-2</v>
      </c>
      <c r="D40" s="8">
        <f>'2day cloud to net rad'!$I$3*900*'2day cloud to net rad'!G41*('2day cloud to net rad'!J41-'2day cloud to net rad'!K41)/('2day cloud to net rad'!E41+273)</f>
        <v>2.4791612624238688</v>
      </c>
      <c r="E40" s="8">
        <f>'2day cloud to net rad'!F41+'2day cloud to net rad'!$I$3*(1+0.34*'2day cloud to net rad'!G41)</f>
        <v>0.45322959535019047</v>
      </c>
      <c r="F40" s="8">
        <f t="shared" si="0"/>
        <v>5.3241163347588065</v>
      </c>
    </row>
    <row r="41" spans="2:6" ht="17.100000000000001" customHeight="1" x14ac:dyDescent="0.3">
      <c r="B41" s="7">
        <v>43653</v>
      </c>
      <c r="C41" s="8">
        <f>0.408*'2day cloud to net rad'!F42*'2day cloud to net rad'!Q42</f>
        <v>-9.8085328183662335E-2</v>
      </c>
      <c r="D41" s="8">
        <f>'2day cloud to net rad'!$I$3*900*'2day cloud to net rad'!G42*('2day cloud to net rad'!J42-'2day cloud to net rad'!K42)/('2day cloud to net rad'!E42+273)</f>
        <v>1.2302979841531232</v>
      </c>
      <c r="E41" s="8">
        <f>'2day cloud to net rad'!F42+'2day cloud to net rad'!$I$3*(1+0.34*'2day cloud to net rad'!G42)</f>
        <v>0.41644771262043501</v>
      </c>
      <c r="F41" s="8">
        <f t="shared" si="0"/>
        <v>2.718739043720956</v>
      </c>
    </row>
    <row r="42" spans="2:6" ht="17.100000000000001" customHeight="1" x14ac:dyDescent="0.3">
      <c r="B42" s="7">
        <v>43654</v>
      </c>
      <c r="C42" s="8">
        <f>0.408*'2day cloud to net rad'!F43*'2day cloud to net rad'!Q43</f>
        <v>-4.8520369254538995E-2</v>
      </c>
      <c r="D42" s="8">
        <f>'2day cloud to net rad'!$I$3*900*'2day cloud to net rad'!G43*('2day cloud to net rad'!J43-'2day cloud to net rad'!K43)/('2day cloud to net rad'!E43+273)</f>
        <v>0.80119113163475175</v>
      </c>
      <c r="E42" s="8">
        <f>'2day cloud to net rad'!F43+'2day cloud to net rad'!$I$3*(1+0.34*'2day cloud to net rad'!G43)</f>
        <v>0.39810317428247588</v>
      </c>
      <c r="F42" s="8">
        <f t="shared" si="0"/>
        <v>1.8906424540241216</v>
      </c>
    </row>
    <row r="43" spans="2:6" ht="17.100000000000001" customHeight="1" x14ac:dyDescent="0.3">
      <c r="B43" s="7">
        <v>43655</v>
      </c>
      <c r="C43" s="8">
        <f>0.408*'2day cloud to net rad'!F44*'2day cloud to net rad'!Q44</f>
        <v>-6.1584035299271124E-2</v>
      </c>
      <c r="D43" s="8">
        <f>'2day cloud to net rad'!$I$3*900*'2day cloud to net rad'!G44*('2day cloud to net rad'!J44-'2day cloud to net rad'!K44)/('2day cloud to net rad'!E44+273)</f>
        <v>2.2982433850611774</v>
      </c>
      <c r="E43" s="8">
        <f>'2day cloud to net rad'!F44+'2day cloud to net rad'!$I$3*(1+0.34*'2day cloud to net rad'!G44)</f>
        <v>0.4623198643412319</v>
      </c>
      <c r="F43" s="8">
        <f t="shared" si="0"/>
        <v>4.8379044948651808</v>
      </c>
    </row>
    <row r="44" spans="2:6" ht="17.100000000000001" customHeight="1" x14ac:dyDescent="0.3">
      <c r="B44" s="7">
        <v>43656</v>
      </c>
      <c r="C44" s="8">
        <f>0.408*'2day cloud to net rad'!F45*'2day cloud to net rad'!Q45</f>
        <v>-0.11607631658222509</v>
      </c>
      <c r="D44" s="8">
        <f>'2day cloud to net rad'!$I$3*900*'2day cloud to net rad'!G45*('2day cloud to net rad'!J45-'2day cloud to net rad'!K45)/('2day cloud to net rad'!E45+273)</f>
        <v>1.5224305524764692</v>
      </c>
      <c r="E44" s="8">
        <f>'2day cloud to net rad'!F45+'2day cloud to net rad'!$I$3*(1+0.34*'2day cloud to net rad'!G45)</f>
        <v>0.39794995754160112</v>
      </c>
      <c r="F44" s="8">
        <f t="shared" si="0"/>
        <v>3.533997703083624</v>
      </c>
    </row>
    <row r="45" spans="2:6" ht="17.100000000000001" customHeight="1" x14ac:dyDescent="0.3">
      <c r="B45" s="7">
        <v>43657</v>
      </c>
      <c r="C45" s="8">
        <f>0.408*'2day cloud to net rad'!F46*'2day cloud to net rad'!Q46</f>
        <v>-6.1089300235110174E-2</v>
      </c>
      <c r="D45" s="8">
        <f>'2day cloud to net rad'!$I$3*900*'2day cloud to net rad'!G46*('2day cloud to net rad'!J46-'2day cloud to net rad'!K46)/('2day cloud to net rad'!E46+273)</f>
        <v>1.6310114345595452</v>
      </c>
      <c r="E45" s="8">
        <f>'2day cloud to net rad'!F46+'2day cloud to net rad'!$I$3*(1+0.34*'2day cloud to net rad'!G46)</f>
        <v>0.40965357695971583</v>
      </c>
      <c r="F45" s="8">
        <f t="shared" si="0"/>
        <v>3.8323164317904066</v>
      </c>
    </row>
    <row r="46" spans="2:6" ht="17.100000000000001" customHeight="1" x14ac:dyDescent="0.3">
      <c r="B46" s="7">
        <v>43658</v>
      </c>
      <c r="C46" s="8">
        <f>0.408*'2day cloud to net rad'!F47*'2day cloud to net rad'!Q47</f>
        <v>-0.11542720481918238</v>
      </c>
      <c r="D46" s="8">
        <f>'2day cloud to net rad'!$I$3*900*'2day cloud to net rad'!G47*('2day cloud to net rad'!J47-'2day cloud to net rad'!K47)/('2day cloud to net rad'!E47+273)</f>
        <v>1.5224305524764692</v>
      </c>
      <c r="E46" s="8">
        <f>'2day cloud to net rad'!F47+'2day cloud to net rad'!$I$3*(1+0.34*'2day cloud to net rad'!G47)</f>
        <v>0.39794995754160112</v>
      </c>
      <c r="F46" s="8">
        <f t="shared" si="0"/>
        <v>3.5356288422526108</v>
      </c>
    </row>
    <row r="47" spans="2:6" ht="17.100000000000001" customHeight="1" x14ac:dyDescent="0.3">
      <c r="B47" s="7">
        <v>43659</v>
      </c>
      <c r="C47" s="8">
        <f>0.408*'2day cloud to net rad'!F48*'2day cloud to net rad'!Q48</f>
        <v>-0.11005079515829642</v>
      </c>
      <c r="D47" s="8">
        <f>'2day cloud to net rad'!$I$3*900*'2day cloud to net rad'!G48*('2day cloud to net rad'!J48-'2day cloud to net rad'!K48)/('2day cloud to net rad'!E48+273)</f>
        <v>1.5181792865703452</v>
      </c>
      <c r="E47" s="8">
        <f>'2day cloud to net rad'!F48+'2day cloud to net rad'!$I$3*(1+0.34*'2day cloud to net rad'!G48)</f>
        <v>0.40854515936149938</v>
      </c>
      <c r="F47" s="8">
        <f t="shared" si="0"/>
        <v>3.4466899414810404</v>
      </c>
    </row>
    <row r="48" spans="2:6" ht="17.100000000000001" customHeight="1" x14ac:dyDescent="0.3">
      <c r="B48" s="7">
        <v>43660</v>
      </c>
      <c r="C48" s="8">
        <f>0.408*'2day cloud to net rad'!F49*'2day cloud to net rad'!Q49</f>
        <v>-6.0298252381521977E-2</v>
      </c>
      <c r="D48" s="8">
        <f>'2day cloud to net rad'!$I$3*900*'2day cloud to net rad'!G49*('2day cloud to net rad'!J49-'2day cloud to net rad'!K49)/('2day cloud to net rad'!E49+273)</f>
        <v>1.5071322659278779</v>
      </c>
      <c r="E48" s="8">
        <f>'2day cloud to net rad'!F49+'2day cloud to net rad'!$I$3*(1+0.34*'2day cloud to net rad'!G49)</f>
        <v>0.3957378412802372</v>
      </c>
      <c r="F48" s="8">
        <f t="shared" si="0"/>
        <v>3.6560416079133486</v>
      </c>
    </row>
    <row r="49" spans="2:6" ht="17.100000000000001" customHeight="1" x14ac:dyDescent="0.3">
      <c r="B49" s="7">
        <v>43661</v>
      </c>
      <c r="C49" s="8">
        <f>0.408*'2day cloud to net rad'!F50*'2day cloud to net rad'!Q50</f>
        <v>-0.11900811284783003</v>
      </c>
      <c r="D49" s="8">
        <f>'2day cloud to net rad'!$I$3*900*'2day cloud to net rad'!G50*('2day cloud to net rad'!J50-'2day cloud to net rad'!K50)/('2day cloud to net rad'!E50+273)</f>
        <v>2.0498021631698204</v>
      </c>
      <c r="E49" s="8">
        <f>'2day cloud to net rad'!F50+'2day cloud to net rad'!$I$3*(1+0.34*'2day cloud to net rad'!G50)</f>
        <v>0.42982235651396117</v>
      </c>
      <c r="F49" s="8">
        <f t="shared" si="0"/>
        <v>4.4920745072023163</v>
      </c>
    </row>
    <row r="50" spans="2:6" ht="17.100000000000001" customHeight="1" x14ac:dyDescent="0.3">
      <c r="B50" s="7">
        <v>43662</v>
      </c>
      <c r="C50" s="8">
        <f>0.408*'2day cloud to net rad'!F51*'2day cloud to net rad'!Q51</f>
        <v>-6.399254026624536E-2</v>
      </c>
      <c r="D50" s="8">
        <f>'2day cloud to net rad'!$I$3*900*'2day cloud to net rad'!G51*('2day cloud to net rad'!J51-'2day cloud to net rad'!K51)/('2day cloud to net rad'!E51+273)</f>
        <v>1.620083982985097</v>
      </c>
      <c r="E50" s="8">
        <f>'2day cloud to net rad'!F51+'2day cloud to net rad'!$I$3*(1+0.34*'2day cloud to net rad'!G51)</f>
        <v>0.40167994582368349</v>
      </c>
      <c r="F50" s="8">
        <f t="shared" si="0"/>
        <v>3.873958505764922</v>
      </c>
    </row>
    <row r="51" spans="2:6" ht="17.100000000000001" customHeight="1" x14ac:dyDescent="0.3">
      <c r="B51" s="7">
        <v>43663</v>
      </c>
      <c r="C51" s="8">
        <f>0.408*'2day cloud to net rad'!F52*'2day cloud to net rad'!Q52</f>
        <v>-5.3167817566254459E-2</v>
      </c>
      <c r="D51" s="8">
        <f>'2day cloud to net rad'!$I$3*900*'2day cloud to net rad'!G52*('2day cloud to net rad'!J52-'2day cloud to net rad'!K52)/('2day cloud to net rad'!E52+273)</f>
        <v>0.82980411174664703</v>
      </c>
      <c r="E51" s="8">
        <f>'2day cloud to net rad'!F52+'2day cloud to net rad'!$I$3*(1+0.34*'2day cloud to net rad'!G52)</f>
        <v>0.36473551310581365</v>
      </c>
      <c r="F51" s="8">
        <f t="shared" si="0"/>
        <v>2.1293136156859016</v>
      </c>
    </row>
    <row r="52" spans="2:6" ht="17.100000000000001" customHeight="1" x14ac:dyDescent="0.3">
      <c r="B52" s="7">
        <v>43664</v>
      </c>
      <c r="C52" s="8">
        <f>0.408*'2day cloud to net rad'!F53*'2day cloud to net rad'!Q53</f>
        <v>-5.1155770133945122E-2</v>
      </c>
      <c r="D52" s="8">
        <f>'2day cloud to net rad'!$I$3*900*'2day cloud to net rad'!G53*('2day cloud to net rad'!J53-'2day cloud to net rad'!K53)/('2day cloud to net rad'!E53+273)</f>
        <v>0.56888903993342654</v>
      </c>
      <c r="E52" s="8">
        <f>'2day cloud to net rad'!F53+'2day cloud to net rad'!$I$3*(1+0.34*'2day cloud to net rad'!G53)</f>
        <v>0.34718008397864164</v>
      </c>
      <c r="F52" s="8">
        <f t="shared" si="0"/>
        <v>1.4912527926899521</v>
      </c>
    </row>
    <row r="53" spans="2:6" ht="17.100000000000001" customHeight="1" x14ac:dyDescent="0.3">
      <c r="B53" s="7">
        <v>43665</v>
      </c>
      <c r="C53" s="8">
        <f>0.408*'2day cloud to net rad'!F54*'2day cloud to net rad'!Q54</f>
        <v>-0.10228038146944581</v>
      </c>
      <c r="D53" s="8">
        <f>'2day cloud to net rad'!$I$3*900*'2day cloud to net rad'!G54*('2day cloud to net rad'!J54-'2day cloud to net rad'!K54)/('2day cloud to net rad'!E54+273)</f>
        <v>0.70344485531844758</v>
      </c>
      <c r="E53" s="8">
        <f>'2day cloud to net rad'!F54+'2day cloud to net rad'!$I$3*(1+0.34*'2day cloud to net rad'!G54)</f>
        <v>0.33708961396405446</v>
      </c>
      <c r="F53" s="8">
        <f t="shared" si="0"/>
        <v>1.7833966071500111</v>
      </c>
    </row>
    <row r="54" spans="2:6" ht="17.100000000000001" customHeight="1" x14ac:dyDescent="0.3">
      <c r="B54" s="7">
        <v>43666</v>
      </c>
      <c r="C54" s="8">
        <f>0.408*'2day cloud to net rad'!F55*'2day cloud to net rad'!Q55</f>
        <v>-6.1997103004067355E-2</v>
      </c>
      <c r="D54" s="8">
        <f>'2day cloud to net rad'!$I$3*900*'2day cloud to net rad'!G55*('2day cloud to net rad'!J55-'2day cloud to net rad'!K55)/('2day cloud to net rad'!E55+273)</f>
        <v>2.4791612624238688</v>
      </c>
      <c r="E54" s="8">
        <f>'2day cloud to net rad'!F55+'2day cloud to net rad'!$I$3*(1+0.34*'2day cloud to net rad'!G55)</f>
        <v>0.45322959535019047</v>
      </c>
      <c r="F54" s="8">
        <f t="shared" si="0"/>
        <v>5.3332001798165134</v>
      </c>
    </row>
    <row r="55" spans="2:6" ht="17.100000000000001" customHeight="1" x14ac:dyDescent="0.3">
      <c r="B55" s="7">
        <v>43667</v>
      </c>
      <c r="C55" s="8">
        <f>0.408*'2day cloud to net rad'!F56*'2day cloud to net rad'!Q56</f>
        <v>-0.10132906029417114</v>
      </c>
      <c r="D55" s="8">
        <f>'2day cloud to net rad'!$I$3*900*'2day cloud to net rad'!G56*('2day cloud to net rad'!J56-'2day cloud to net rad'!K56)/('2day cloud to net rad'!E56+273)</f>
        <v>1.7083096923167138</v>
      </c>
      <c r="E55" s="8">
        <f>'2day cloud to net rad'!F56+'2day cloud to net rad'!$I$3*(1+0.34*'2day cloud to net rad'!G56)</f>
        <v>0.44587758765888136</v>
      </c>
      <c r="F55" s="8">
        <f t="shared" si="0"/>
        <v>3.6040847903123652</v>
      </c>
    </row>
    <row r="56" spans="2:6" ht="17.100000000000001" customHeight="1" x14ac:dyDescent="0.3">
      <c r="B56" s="7">
        <v>43668</v>
      </c>
      <c r="C56" s="8">
        <f>0.408*'2day cloud to net rad'!F57*'2day cloud to net rad'!Q57</f>
        <v>-9.9816046875791792E-2</v>
      </c>
      <c r="D56" s="8">
        <f>'2day cloud to net rad'!$I$3*900*'2day cloud to net rad'!G57*('2day cloud to net rad'!J57-'2day cloud to net rad'!K57)/('2day cloud to net rad'!E57+273)</f>
        <v>0.57311926075617947</v>
      </c>
      <c r="E56" s="8">
        <f>'2day cloud to net rad'!F57+'2day cloud to net rad'!$I$3*(1+0.34*'2day cloud to net rad'!G57)</f>
        <v>0.33832344285281118</v>
      </c>
      <c r="F56" s="8">
        <f t="shared" si="0"/>
        <v>1.398966651229959</v>
      </c>
    </row>
    <row r="57" spans="2:6" ht="17.100000000000001" customHeight="1" x14ac:dyDescent="0.3">
      <c r="B57" s="7">
        <v>43669</v>
      </c>
      <c r="C57" s="8">
        <f>0.408*'2day cloud to net rad'!F58*'2day cloud to net rad'!Q58</f>
        <v>-4.3175866797913721E-2</v>
      </c>
      <c r="D57" s="8">
        <f>'2day cloud to net rad'!$I$3*900*'2day cloud to net rad'!G58*('2day cloud to net rad'!J58-'2day cloud to net rad'!K58)/('2day cloud to net rad'!E58+273)</f>
        <v>0.23047712453500252</v>
      </c>
      <c r="E57" s="8">
        <f>'2day cloud to net rad'!F58+'2day cloud to net rad'!$I$3*(1+0.34*'2day cloud to net rad'!G58)</f>
        <v>0.30682151374274469</v>
      </c>
      <c r="F57" s="8">
        <f t="shared" si="0"/>
        <v>0.61045672923096272</v>
      </c>
    </row>
    <row r="58" spans="2:6" ht="17.100000000000001" customHeight="1" x14ac:dyDescent="0.3">
      <c r="B58" s="7">
        <v>43670</v>
      </c>
      <c r="C58" s="8">
        <f>0.408*'2day cloud to net rad'!F59*'2day cloud to net rad'!Q59</f>
        <v>-4.1193628006954357E-2</v>
      </c>
      <c r="D58" s="8">
        <f>'2day cloud to net rad'!$I$3*900*'2day cloud to net rad'!G59*('2day cloud to net rad'!J59-'2day cloud to net rad'!K59)/('2day cloud to net rad'!E59+273)</f>
        <v>0.47660579574657469</v>
      </c>
      <c r="E58" s="8">
        <f>'2day cloud to net rad'!F59+'2day cloud to net rad'!$I$3*(1+0.34*'2day cloud to net rad'!G59)</f>
        <v>0.38455318237896557</v>
      </c>
      <c r="F58" s="8">
        <f t="shared" si="0"/>
        <v>1.1322547509450456</v>
      </c>
    </row>
    <row r="59" spans="2:6" ht="17.100000000000001" customHeight="1" x14ac:dyDescent="0.3">
      <c r="B59" s="7">
        <v>43671</v>
      </c>
      <c r="C59" s="8">
        <f>0.408*'2day cloud to net rad'!F60*'2day cloud to net rad'!Q60</f>
        <v>-4.7613522271206188E-2</v>
      </c>
      <c r="D59" s="8">
        <f>'2day cloud to net rad'!$I$3*900*'2day cloud to net rad'!G60*('2day cloud to net rad'!J60-'2day cloud to net rad'!K60)/('2day cloud to net rad'!E60+273)</f>
        <v>1.4086542348549769</v>
      </c>
      <c r="E59" s="8">
        <f>'2day cloud to net rad'!F60+'2day cloud to net rad'!$I$3*(1+0.34*'2day cloud to net rad'!G60)</f>
        <v>0.44178663275380303</v>
      </c>
      <c r="F59" s="8">
        <f t="shared" si="0"/>
        <v>3.0807648119635291</v>
      </c>
    </row>
    <row r="60" spans="2:6" ht="17.100000000000001" customHeight="1" x14ac:dyDescent="0.3">
      <c r="B60" s="7">
        <v>43672</v>
      </c>
      <c r="C60" s="8">
        <f>0.408*'2day cloud to net rad'!F61*'2day cloud to net rad'!Q61</f>
        <v>-9.4801709442185411E-2</v>
      </c>
      <c r="D60" s="8">
        <f>'2day cloud to net rad'!$I$3*900*'2day cloud to net rad'!G61*('2day cloud to net rad'!J61-'2day cloud to net rad'!K61)/('2day cloud to net rad'!E61+273)</f>
        <v>1.4261421442109659</v>
      </c>
      <c r="E60" s="8">
        <f>'2day cloud to net rad'!F61+'2day cloud to net rad'!$I$3*(1+0.34*'2day cloud to net rad'!G61)</f>
        <v>0.42449619760979951</v>
      </c>
      <c r="F60" s="8">
        <f t="shared" si="0"/>
        <v>3.136283533904725</v>
      </c>
    </row>
    <row r="61" spans="2:6" ht="17.100000000000001" customHeight="1" x14ac:dyDescent="0.3">
      <c r="B61" s="7">
        <v>43673</v>
      </c>
      <c r="C61" s="8">
        <f>0.408*'2day cloud to net rad'!F62*'2day cloud to net rad'!Q62</f>
        <v>-4.1790757333080415E-2</v>
      </c>
      <c r="D61" s="8">
        <f>'2day cloud to net rad'!$I$3*900*'2day cloud to net rad'!G62*('2day cloud to net rad'!J62-'2day cloud to net rad'!K62)/('2day cloud to net rad'!E62+273)</f>
        <v>0.5866690442709156</v>
      </c>
      <c r="E61" s="8">
        <f>'2day cloud to net rad'!F62+'2day cloud to net rad'!$I$3*(1+0.34*'2day cloud to net rad'!G62)</f>
        <v>0.40630227879671965</v>
      </c>
      <c r="F61" s="8">
        <f t="shared" si="0"/>
        <v>1.34106628333839</v>
      </c>
    </row>
    <row r="62" spans="2:6" ht="17.100000000000001" customHeight="1" x14ac:dyDescent="0.3">
      <c r="B62" s="7">
        <v>43674</v>
      </c>
      <c r="C62" s="8">
        <f>0.408*'2day cloud to net rad'!F63*'2day cloud to net rad'!Q63</f>
        <v>-3.9898970252409724E-2</v>
      </c>
      <c r="D62" s="8">
        <f>'2day cloud to net rad'!$I$3*900*'2day cloud to net rad'!G63*('2day cloud to net rad'!J63-'2day cloud to net rad'!K63)/('2day cloud to net rad'!E63+273)</f>
        <v>0.47660579574657469</v>
      </c>
      <c r="E62" s="8">
        <f>'2day cloud to net rad'!F63+'2day cloud to net rad'!$I$3*(1+0.34*'2day cloud to net rad'!G63)</f>
        <v>0.38455318237896557</v>
      </c>
      <c r="F62" s="8">
        <f t="shared" si="0"/>
        <v>1.1356214055818254</v>
      </c>
    </row>
    <row r="63" spans="2:6" ht="17.100000000000001" customHeight="1" x14ac:dyDescent="0.3">
      <c r="B63" s="7">
        <v>43675</v>
      </c>
      <c r="C63" s="8">
        <f>0.408*'2day cloud to net rad'!F64*'2day cloud to net rad'!Q64</f>
        <v>-4.1217148234156759E-2</v>
      </c>
      <c r="D63" s="8">
        <f>'2day cloud to net rad'!$I$3*900*'2day cloud to net rad'!G64*('2day cloud to net rad'!J64-'2day cloud to net rad'!K64)/('2day cloud to net rad'!E64+273)</f>
        <v>0.72963646774378099</v>
      </c>
      <c r="E63" s="8">
        <f>'2day cloud to net rad'!F64+'2day cloud to net rad'!$I$3*(1+0.34*'2day cloud to net rad'!G64)</f>
        <v>0.4346192999049347</v>
      </c>
      <c r="F63" s="8">
        <f t="shared" si="0"/>
        <v>1.5839593862035206</v>
      </c>
    </row>
    <row r="64" spans="2:6" ht="17.100000000000001" customHeight="1" x14ac:dyDescent="0.3">
      <c r="B64" s="7">
        <v>43676</v>
      </c>
      <c r="C64" s="8">
        <f>0.408*'2day cloud to net rad'!F65*'2day cloud to net rad'!Q65</f>
        <v>-4.1866126568297544E-2</v>
      </c>
      <c r="D64" s="8">
        <f>'2day cloud to net rad'!$I$3*900*'2day cloud to net rad'!G65*('2day cloud to net rad'!J65-'2day cloud to net rad'!K65)/('2day cloud to net rad'!E65+273)</f>
        <v>0.71357504117849802</v>
      </c>
      <c r="E64" s="8">
        <f>'2day cloud to net rad'!F65+'2day cloud to net rad'!$I$3*(1+0.34*'2day cloud to net rad'!G65)</f>
        <v>0.39039210966637605</v>
      </c>
      <c r="F64" s="8">
        <f t="shared" si="0"/>
        <v>1.7206006422215705</v>
      </c>
    </row>
    <row r="65" spans="2:6" ht="17.100000000000001" customHeight="1" x14ac:dyDescent="0.3">
      <c r="B65" s="7">
        <v>43677</v>
      </c>
      <c r="C65" s="8">
        <f>0.408*'2day cloud to net rad'!F66*'2day cloud to net rad'!Q66</f>
        <v>-0.1328538564753691</v>
      </c>
      <c r="D65" s="8">
        <f>'2day cloud to net rad'!$I$3*900*'2day cloud to net rad'!G66*('2day cloud to net rad'!J66-'2day cloud to net rad'!K66)/('2day cloud to net rad'!E66+273)</f>
        <v>1.2914749168847532</v>
      </c>
      <c r="E65" s="8">
        <f>'2day cloud to net rad'!F66+'2day cloud to net rad'!$I$3*(1+0.34*'2day cloud to net rad'!G66)</f>
        <v>0.42881751150738878</v>
      </c>
      <c r="F65" s="8">
        <f t="shared" si="0"/>
        <v>2.7018977287951085</v>
      </c>
    </row>
    <row r="66" spans="2:6" ht="17.100000000000001" customHeight="1" x14ac:dyDescent="0.3">
      <c r="B66" s="7">
        <v>43678</v>
      </c>
      <c r="C66" s="8">
        <f>0.408*'2day cloud to net rad'!F67*'2day cloud to net rad'!Q67</f>
        <v>-9.1664528046191476E-2</v>
      </c>
      <c r="D66" s="8">
        <f>'2day cloud to net rad'!$I$3*900*'2day cloud to net rad'!G67*('2day cloud to net rad'!J67-'2day cloud to net rad'!K67)/('2day cloud to net rad'!E67+273)</f>
        <v>1.5789430882335693</v>
      </c>
      <c r="E66" s="8">
        <f>'2day cloud to net rad'!F67+'2day cloud to net rad'!$I$3*(1+0.34*'2day cloud to net rad'!G67)</f>
        <v>0.44205162673697151</v>
      </c>
      <c r="F66" s="8">
        <f t="shared" si="0"/>
        <v>3.3644906391721863</v>
      </c>
    </row>
    <row r="67" spans="2:6" ht="17.100000000000001" customHeight="1" x14ac:dyDescent="0.3">
      <c r="B67" s="7">
        <v>43679</v>
      </c>
      <c r="C67" s="8">
        <f>0.408*'2day cloud to net rad'!F68*'2day cloud to net rad'!Q68</f>
        <v>-3.8601824445338724E-2</v>
      </c>
      <c r="D67" s="8">
        <f>'2day cloud to net rad'!$I$3*900*'2day cloud to net rad'!G68*('2day cloud to net rad'!J68-'2day cloud to net rad'!K68)/('2day cloud to net rad'!E68+273)</f>
        <v>0.51043587257629941</v>
      </c>
      <c r="E67" s="8">
        <f>'2day cloud to net rad'!F68+'2day cloud to net rad'!$I$3*(1+0.34*'2day cloud to net rad'!G68)</f>
        <v>0.39526856911124036</v>
      </c>
      <c r="F67" s="8">
        <f t="shared" si="0"/>
        <v>1.1937049515266986</v>
      </c>
    </row>
    <row r="68" spans="2:6" ht="17.100000000000001" customHeight="1" x14ac:dyDescent="0.3">
      <c r="B68" s="7">
        <v>43680</v>
      </c>
      <c r="C68" s="8">
        <f>0.408*'2day cloud to net rad'!F69*'2day cloud to net rad'!Q69</f>
        <v>-3.8983488035431876E-2</v>
      </c>
      <c r="D68" s="8">
        <f>'2day cloud to net rad'!$I$3*900*'2day cloud to net rad'!G69*('2day cloud to net rad'!J69-'2day cloud to net rad'!K69)/('2day cloud to net rad'!E69+273)</f>
        <v>0.74222862604134121</v>
      </c>
      <c r="E68" s="8">
        <f>'2day cloud to net rad'!F69+'2day cloud to net rad'!$I$3*(1+0.34*'2day cloud to net rad'!G69)</f>
        <v>0.4484479586430653</v>
      </c>
      <c r="F68" s="8">
        <f t="shared" si="0"/>
        <v>1.5681755808050086</v>
      </c>
    </row>
    <row r="69" spans="2:6" ht="17.100000000000001" customHeight="1" x14ac:dyDescent="0.3">
      <c r="B69" s="7">
        <v>43681</v>
      </c>
      <c r="C69" s="8">
        <f>0.408*'2day cloud to net rad'!F70*'2day cloud to net rad'!Q70</f>
        <v>-0.13330555641531994</v>
      </c>
      <c r="D69" s="8">
        <f>'2day cloud to net rad'!$I$3*900*'2day cloud to net rad'!G70*('2day cloud to net rad'!J70-'2day cloud to net rad'!K70)/('2day cloud to net rad'!E70+273)</f>
        <v>1.5505939689587536</v>
      </c>
      <c r="E69" s="8">
        <f>'2day cloud to net rad'!F70+'2day cloud to net rad'!$I$3*(1+0.34*'2day cloud to net rad'!G70)</f>
        <v>0.45304763792886882</v>
      </c>
      <c r="F69" s="8">
        <f t="shared" si="0"/>
        <v>3.1283430127185796</v>
      </c>
    </row>
    <row r="70" spans="2:6" ht="17.100000000000001" customHeight="1" x14ac:dyDescent="0.3">
      <c r="B70" s="7">
        <v>43682</v>
      </c>
      <c r="C70" s="8">
        <f>0.408*'2day cloud to net rad'!F71*'2day cloud to net rad'!Q71</f>
        <v>-4.0812497548275366E-2</v>
      </c>
      <c r="D70" s="8">
        <f>'2day cloud to net rad'!$I$3*900*'2day cloud to net rad'!G71*('2day cloud to net rad'!J71-'2day cloud to net rad'!K71)/('2day cloud to net rad'!E71+273)</f>
        <v>0.49611911820194116</v>
      </c>
      <c r="E70" s="8">
        <f>'2day cloud to net rad'!F71+'2day cloud to net rad'!$I$3*(1+0.34*'2day cloud to net rad'!G71)</f>
        <v>0.34622599611174676</v>
      </c>
      <c r="F70" s="8">
        <f t="shared" ref="F70:F133" si="1">(C70+D70)/E70</f>
        <v>1.3150561360698996</v>
      </c>
    </row>
    <row r="71" spans="2:6" ht="17.100000000000001" customHeight="1" x14ac:dyDescent="0.3">
      <c r="B71" s="7">
        <v>43683</v>
      </c>
      <c r="C71" s="8">
        <f>0.408*'2day cloud to net rad'!F72*'2day cloud to net rad'!Q72</f>
        <v>-3.826376174012118E-2</v>
      </c>
      <c r="D71" s="8">
        <f>'2day cloud to net rad'!$I$3*900*'2day cloud to net rad'!G72*('2day cloud to net rad'!J72-'2day cloud to net rad'!K72)/('2day cloud to net rad'!E72+273)</f>
        <v>0.4035146442300423</v>
      </c>
      <c r="E71" s="8">
        <f>'2day cloud to net rad'!F72+'2day cloud to net rad'!$I$3*(1+0.34*'2day cloud to net rad'!G72)</f>
        <v>0.35400948711794267</v>
      </c>
      <c r="F71" s="8">
        <f t="shared" si="1"/>
        <v>1.0317545031448077</v>
      </c>
    </row>
    <row r="72" spans="2:6" ht="17.100000000000001" customHeight="1" x14ac:dyDescent="0.3">
      <c r="B72" s="7">
        <v>43684</v>
      </c>
      <c r="C72" s="8">
        <f>0.408*'2day cloud to net rad'!F73*'2day cloud to net rad'!Q73</f>
        <v>-4.0072907016200476E-2</v>
      </c>
      <c r="D72" s="8">
        <f>'2day cloud to net rad'!$I$3*900*'2day cloud to net rad'!G73*('2day cloud to net rad'!J73-'2day cloud to net rad'!K73)/('2day cloud to net rad'!E73+273)</f>
        <v>1.0010397773579811</v>
      </c>
      <c r="E72" s="8">
        <f>'2day cloud to net rad'!F73+'2day cloud to net rad'!$I$3*(1+0.34*'2day cloud to net rad'!G73)</f>
        <v>0.42670882664454846</v>
      </c>
      <c r="F72" s="8">
        <f t="shared" si="1"/>
        <v>2.2520435724247929</v>
      </c>
    </row>
    <row r="73" spans="2:6" ht="17.100000000000001" customHeight="1" x14ac:dyDescent="0.3">
      <c r="B73" s="7">
        <v>43685</v>
      </c>
      <c r="C73" s="8">
        <f>0.408*'2day cloud to net rad'!F74*'2day cloud to net rad'!Q74</f>
        <v>-0.31488897510722719</v>
      </c>
      <c r="D73" s="8">
        <f>'2day cloud to net rad'!$I$3*900*'2day cloud to net rad'!G74*('2day cloud to net rad'!J74-'2day cloud to net rad'!K74)/('2day cloud to net rad'!E74+273)</f>
        <v>1.8547435308884863</v>
      </c>
      <c r="E73" s="8">
        <f>'2day cloud to net rad'!F74+'2day cloud to net rad'!$I$3*(1+0.34*'2day cloud to net rad'!G74)</f>
        <v>0.45736533136266116</v>
      </c>
      <c r="F73" s="8">
        <f t="shared" si="1"/>
        <v>3.3667933491886246</v>
      </c>
    </row>
    <row r="74" spans="2:6" ht="17.100000000000001" customHeight="1" x14ac:dyDescent="0.3">
      <c r="B74" s="7">
        <v>43686</v>
      </c>
      <c r="C74" s="8">
        <f>0.408*'2day cloud to net rad'!F75*'2day cloud to net rad'!Q75</f>
        <v>-0.26962436236870058</v>
      </c>
      <c r="D74" s="8">
        <f>'2day cloud to net rad'!$I$3*900*'2day cloud to net rad'!G75*('2day cloud to net rad'!J75-'2day cloud to net rad'!K75)/('2day cloud to net rad'!E75+273)</f>
        <v>1.6340441502780847</v>
      </c>
      <c r="E74" s="8">
        <f>'2day cloud to net rad'!F75+'2day cloud to net rad'!$I$3*(1+0.34*'2day cloud to net rad'!G75)</f>
        <v>0.43292105295729166</v>
      </c>
      <c r="F74" s="8">
        <f t="shared" si="1"/>
        <v>3.1516595891768433</v>
      </c>
    </row>
    <row r="75" spans="2:6" ht="17.100000000000001" customHeight="1" x14ac:dyDescent="0.3">
      <c r="B75" s="7">
        <v>43687</v>
      </c>
      <c r="C75" s="8">
        <f>0.408*'2day cloud to net rad'!F76*'2day cloud to net rad'!Q76</f>
        <v>-8.5572693314444462E-2</v>
      </c>
      <c r="D75" s="8">
        <f>'2day cloud to net rad'!$I$3*900*'2day cloud to net rad'!G76*('2day cloud to net rad'!J76-'2day cloud to net rad'!K76)/('2day cloud to net rad'!E76+273)</f>
        <v>1.2497935431964815</v>
      </c>
      <c r="E75" s="8">
        <f>'2day cloud to net rad'!F76+'2day cloud to net rad'!$I$3*(1+0.34*'2day cloud to net rad'!G76)</f>
        <v>0.4120849699654674</v>
      </c>
      <c r="F75" s="8">
        <f t="shared" si="1"/>
        <v>2.8251960996772056</v>
      </c>
    </row>
    <row r="76" spans="2:6" ht="17.100000000000001" customHeight="1" x14ac:dyDescent="0.3">
      <c r="B76" s="7">
        <v>43688</v>
      </c>
      <c r="C76" s="8">
        <f>0.408*'2day cloud to net rad'!F77*'2day cloud to net rad'!Q77</f>
        <v>-0.1351096548103165</v>
      </c>
      <c r="D76" s="8">
        <f>'2day cloud to net rad'!$I$3*900*'2day cloud to net rad'!G77*('2day cloud to net rad'!J77-'2day cloud to net rad'!K77)/('2day cloud to net rad'!E77+273)</f>
        <v>1.0505632982047066</v>
      </c>
      <c r="E76" s="8">
        <f>'2day cloud to net rad'!F77+'2day cloud to net rad'!$I$3*(1+0.34*'2day cloud to net rad'!G77)</f>
        <v>0.37272631993413452</v>
      </c>
      <c r="F76" s="8">
        <f t="shared" si="1"/>
        <v>2.4561014192830877</v>
      </c>
    </row>
    <row r="77" spans="2:6" ht="17.100000000000001" customHeight="1" x14ac:dyDescent="0.3">
      <c r="B77" s="7">
        <v>43689</v>
      </c>
      <c r="C77" s="8">
        <f>0.408*'2day cloud to net rad'!F78*'2day cloud to net rad'!Q78</f>
        <v>-3.4866227801491526E-2</v>
      </c>
      <c r="D77" s="8">
        <f>'2day cloud to net rad'!$I$3*900*'2day cloud to net rad'!G78*('2day cloud to net rad'!J78-'2day cloud to net rad'!K78)/('2day cloud to net rad'!E78+273)</f>
        <v>0.38441424539854063</v>
      </c>
      <c r="E77" s="8">
        <f>'2day cloud to net rad'!F78+'2day cloud to net rad'!$I$3*(1+0.34*'2day cloud to net rad'!G78)</f>
        <v>0.35760789469135384</v>
      </c>
      <c r="F77" s="8">
        <f t="shared" si="1"/>
        <v>0.9774616913833486</v>
      </c>
    </row>
    <row r="78" spans="2:6" ht="17.100000000000001" customHeight="1" x14ac:dyDescent="0.3">
      <c r="B78" s="7">
        <v>43690</v>
      </c>
      <c r="C78" s="8">
        <f>0.408*'2day cloud to net rad'!F79*'2day cloud to net rad'!Q79</f>
        <v>-3.713948164764494E-2</v>
      </c>
      <c r="D78" s="8">
        <f>'2day cloud to net rad'!$I$3*900*'2day cloud to net rad'!G79*('2day cloud to net rad'!J79-'2day cloud to net rad'!K79)/('2day cloud to net rad'!E79+273)</f>
        <v>0.63191070073149891</v>
      </c>
      <c r="E78" s="8">
        <f>'2day cloud to net rad'!F79+'2day cloud to net rad'!$I$3*(1+0.34*'2day cloud to net rad'!G79)</f>
        <v>0.35889194807223102</v>
      </c>
      <c r="F78" s="8">
        <f t="shared" si="1"/>
        <v>1.6572431403898469</v>
      </c>
    </row>
    <row r="79" spans="2:6" ht="17.100000000000001" customHeight="1" x14ac:dyDescent="0.3">
      <c r="B79" s="7">
        <v>43691</v>
      </c>
      <c r="C79" s="8">
        <f>0.408*'2day cloud to net rad'!F80*'2day cloud to net rad'!Q80</f>
        <v>-8.2782247752798369E-2</v>
      </c>
      <c r="D79" s="8">
        <f>'2day cloud to net rad'!$I$3*900*'2day cloud to net rad'!G80*('2day cloud to net rad'!J80-'2day cloud to net rad'!K80)/('2day cloud to net rad'!E80+273)</f>
        <v>1.0935693502969215</v>
      </c>
      <c r="E79" s="8">
        <f>'2day cloud to net rad'!F80+'2day cloud to net rad'!$I$3*(1+0.34*'2day cloud to net rad'!G80)</f>
        <v>0.39452954083829533</v>
      </c>
      <c r="F79" s="8">
        <f t="shared" si="1"/>
        <v>2.5620061311414228</v>
      </c>
    </row>
    <row r="80" spans="2:6" ht="17.100000000000001" customHeight="1" x14ac:dyDescent="0.3">
      <c r="B80" s="7">
        <v>43692</v>
      </c>
      <c r="C80" s="8">
        <f>0.408*'2day cloud to net rad'!F81*'2day cloud to net rad'!Q81</f>
        <v>-0.13178830757161145</v>
      </c>
      <c r="D80" s="8">
        <f>'2day cloud to net rad'!$I$3*900*'2day cloud to net rad'!G81*('2day cloud to net rad'!J81-'2day cloud to net rad'!K81)/('2day cloud to net rad'!E81+273)</f>
        <v>1.0505632982047066</v>
      </c>
      <c r="E80" s="8">
        <f>'2day cloud to net rad'!F81+'2day cloud to net rad'!$I$3*(1+0.34*'2day cloud to net rad'!G81)</f>
        <v>0.37272631993413452</v>
      </c>
      <c r="F80" s="8">
        <f t="shared" si="1"/>
        <v>2.4650123736779697</v>
      </c>
    </row>
    <row r="81" spans="2:6" ht="17.100000000000001" customHeight="1" x14ac:dyDescent="0.3">
      <c r="B81" s="7">
        <v>43693</v>
      </c>
      <c r="C81" s="8">
        <f>0.408*'2day cloud to net rad'!F82*'2day cloud to net rad'!Q82</f>
        <v>-3.4852763973841128E-2</v>
      </c>
      <c r="D81" s="8">
        <f>'2day cloud to net rad'!$I$3*900*'2day cloud to net rad'!G82*('2day cloud to net rad'!J82-'2day cloud to net rad'!K82)/('2day cloud to net rad'!E82+273)</f>
        <v>0.59960630893951472</v>
      </c>
      <c r="E81" s="8">
        <f>'2day cloud to net rad'!F82+'2day cloud to net rad'!$I$3*(1+0.34*'2day cloud to net rad'!G82)</f>
        <v>0.37311998903224541</v>
      </c>
      <c r="F81" s="8">
        <f t="shared" si="1"/>
        <v>1.5135976671484812</v>
      </c>
    </row>
    <row r="82" spans="2:6" ht="17.100000000000001" customHeight="1" x14ac:dyDescent="0.3">
      <c r="B82" s="7">
        <v>43694</v>
      </c>
      <c r="C82" s="8">
        <f>0.408*'2day cloud to net rad'!F83*'2day cloud to net rad'!Q83</f>
        <v>-7.9896568070256108E-2</v>
      </c>
      <c r="D82" s="8">
        <f>'2day cloud to net rad'!$I$3*900*'2day cloud to net rad'!G83*('2day cloud to net rad'!J83-'2day cloud to net rad'!K83)/('2day cloud to net rad'!E83+273)</f>
        <v>0.72654555862841996</v>
      </c>
      <c r="E82" s="8">
        <f>'2day cloud to net rad'!F83+'2day cloud to net rad'!$I$3*(1+0.34*'2day cloud to net rad'!G83)</f>
        <v>0.35307428849072831</v>
      </c>
      <c r="F82" s="8">
        <f t="shared" si="1"/>
        <v>1.8314813953810312</v>
      </c>
    </row>
    <row r="83" spans="2:6" ht="17.100000000000001" customHeight="1" x14ac:dyDescent="0.3">
      <c r="B83" s="7">
        <v>43695</v>
      </c>
      <c r="C83" s="8">
        <f>0.408*'2day cloud to net rad'!F84*'2day cloud to net rad'!Q84</f>
        <v>-3.7687682844515728E-2</v>
      </c>
      <c r="D83" s="8">
        <f>'2day cloud to net rad'!$I$3*900*'2day cloud to net rad'!G84*('2day cloud to net rad'!J84-'2day cloud to net rad'!K84)/('2day cloud to net rad'!E84+273)</f>
        <v>0.96319532606196412</v>
      </c>
      <c r="E83" s="8">
        <f>'2day cloud to net rad'!F84+'2day cloud to net rad'!$I$3*(1+0.34*'2day cloud to net rad'!G84)</f>
        <v>0.38878703596822473</v>
      </c>
      <c r="F83" s="8">
        <f t="shared" si="1"/>
        <v>2.3805002677432112</v>
      </c>
    </row>
    <row r="84" spans="2:6" ht="17.100000000000001" customHeight="1" x14ac:dyDescent="0.3">
      <c r="B84" s="7">
        <v>43696</v>
      </c>
      <c r="C84" s="8">
        <f>0.408*'2day cloud to net rad'!F85*'2day cloud to net rad'!Q85</f>
        <v>-3.72915083230526E-2</v>
      </c>
      <c r="D84" s="8">
        <f>'2day cloud to net rad'!$I$3*900*'2day cloud to net rad'!G85*('2day cloud to net rad'!J85-'2day cloud to net rad'!K85)/('2day cloud to net rad'!E85+273)</f>
        <v>0.68971946042541754</v>
      </c>
      <c r="E84" s="8">
        <f>'2day cloud to net rad'!F85+'2day cloud to net rad'!$I$3*(1+0.34*'2day cloud to net rad'!G85)</f>
        <v>0.34984606345798663</v>
      </c>
      <c r="F84" s="8">
        <f t="shared" si="1"/>
        <v>1.8649000810629834</v>
      </c>
    </row>
    <row r="85" spans="2:6" ht="17.100000000000001" customHeight="1" x14ac:dyDescent="0.3">
      <c r="B85" s="7">
        <v>43697</v>
      </c>
      <c r="C85" s="8">
        <f>0.408*'2day cloud to net rad'!F86*'2day cloud to net rad'!Q86</f>
        <v>-3.3467091882640035E-2</v>
      </c>
      <c r="D85" s="8">
        <f>'2day cloud to net rad'!$I$3*900*'2day cloud to net rad'!G86*('2day cloud to net rad'!J86-'2day cloud to net rad'!K86)/('2day cloud to net rad'!E86+273)</f>
        <v>0.59619570194580884</v>
      </c>
      <c r="E85" s="8">
        <f>'2day cloud to net rad'!F86+'2day cloud to net rad'!$I$3*(1+0.34*'2day cloud to net rad'!G86)</f>
        <v>0.36063867292529816</v>
      </c>
      <c r="F85" s="8">
        <f t="shared" si="1"/>
        <v>1.5603667945498763</v>
      </c>
    </row>
    <row r="86" spans="2:6" ht="17.100000000000001" customHeight="1" x14ac:dyDescent="0.3">
      <c r="B86" s="7">
        <v>43698</v>
      </c>
      <c r="C86" s="8">
        <f>0.408*'2day cloud to net rad'!F87*'2day cloud to net rad'!Q87</f>
        <v>-3.2426288269868202E-2</v>
      </c>
      <c r="D86" s="8">
        <f>'2day cloud to net rad'!$I$3*900*'2day cloud to net rad'!G87*('2day cloud to net rad'!J87-'2day cloud to net rad'!K87)/('2day cloud to net rad'!E87+273)</f>
        <v>0.50278157446126437</v>
      </c>
      <c r="E86" s="8">
        <f>'2day cloud to net rad'!F87+'2day cloud to net rad'!$I$3*(1+0.34*'2day cloud to net rad'!G87)</f>
        <v>0.35021521343425965</v>
      </c>
      <c r="F86" s="8">
        <f t="shared" si="1"/>
        <v>1.3430464130299369</v>
      </c>
    </row>
    <row r="87" spans="2:6" ht="17.100000000000001" customHeight="1" x14ac:dyDescent="0.3">
      <c r="B87" s="7">
        <v>43699</v>
      </c>
      <c r="C87" s="8">
        <f>0.408*'2day cloud to net rad'!F88*'2day cloud to net rad'!Q88</f>
        <v>-7.6822069577243107E-2</v>
      </c>
      <c r="D87" s="8">
        <f>'2day cloud to net rad'!$I$3*900*'2day cloud to net rad'!G88*('2day cloud to net rad'!J88-'2day cloud to net rad'!K88)/('2day cloud to net rad'!E88+273)</f>
        <v>0.83319569546432115</v>
      </c>
      <c r="E87" s="8">
        <f>'2day cloud to net rad'!F88+'2day cloud to net rad'!$I$3*(1+0.34*'2day cloud to net rad'!G88)</f>
        <v>0.36527049229300856</v>
      </c>
      <c r="F87" s="8">
        <f t="shared" si="1"/>
        <v>2.0707219494761127</v>
      </c>
    </row>
    <row r="88" spans="2:6" ht="17.100000000000001" customHeight="1" x14ac:dyDescent="0.3">
      <c r="B88" s="7">
        <v>43700</v>
      </c>
      <c r="C88" s="8">
        <f>0.408*'2day cloud to net rad'!F89*'2day cloud to net rad'!Q89</f>
        <v>-0.12471463865541652</v>
      </c>
      <c r="D88" s="8">
        <f>'2day cloud to net rad'!$I$3*900*'2day cloud to net rad'!G89*('2day cloud to net rad'!J89-'2day cloud to net rad'!K89)/('2day cloud to net rad'!E89+273)</f>
        <v>1.0505632982047066</v>
      </c>
      <c r="E88" s="8">
        <f>'2day cloud to net rad'!F89+'2day cloud to net rad'!$I$3*(1+0.34*'2day cloud to net rad'!G89)</f>
        <v>0.37272631993413452</v>
      </c>
      <c r="F88" s="8">
        <f t="shared" si="1"/>
        <v>2.4839905583080348</v>
      </c>
    </row>
    <row r="89" spans="2:6" ht="17.100000000000001" customHeight="1" x14ac:dyDescent="0.3">
      <c r="B89" s="7">
        <v>43701</v>
      </c>
      <c r="C89" s="8">
        <f>0.408*'2day cloud to net rad'!F90*'2day cloud to net rad'!Q90</f>
        <v>-3.1119771505294238E-2</v>
      </c>
      <c r="D89" s="8">
        <f>'2day cloud to net rad'!$I$3*900*'2day cloud to net rad'!G90*('2day cloud to net rad'!J90-'2day cloud to net rad'!K90)/('2day cloud to net rad'!E90+273)</f>
        <v>0.70140670817153961</v>
      </c>
      <c r="E89" s="8">
        <f>'2day cloud to net rad'!F90+'2day cloud to net rad'!$I$3*(1+0.34*'2day cloud to net rad'!G90)</f>
        <v>0.37819410205247017</v>
      </c>
      <c r="F89" s="8">
        <f t="shared" si="1"/>
        <v>1.772335774219056</v>
      </c>
    </row>
    <row r="90" spans="2:6" ht="17.100000000000001" customHeight="1" x14ac:dyDescent="0.3">
      <c r="B90" s="7">
        <v>43702</v>
      </c>
      <c r="C90" s="8">
        <f>0.408*'2day cloud to net rad'!F91*'2day cloud to net rad'!Q91</f>
        <v>-3.0115187643153962E-2</v>
      </c>
      <c r="D90" s="8">
        <f>'2day cloud to net rad'!$I$3*900*'2day cloud to net rad'!G91*('2day cloud to net rad'!J91-'2day cloud to net rad'!K91)/('2day cloud to net rad'!E91+273)</f>
        <v>0.50278157446126437</v>
      </c>
      <c r="E90" s="8">
        <f>'2day cloud to net rad'!F91+'2day cloud to net rad'!$I$3*(1+0.34*'2day cloud to net rad'!G91)</f>
        <v>0.35021521343425965</v>
      </c>
      <c r="F90" s="8">
        <f t="shared" si="1"/>
        <v>1.3496454999286791</v>
      </c>
    </row>
    <row r="91" spans="2:6" ht="17.100000000000001" customHeight="1" x14ac:dyDescent="0.3">
      <c r="B91" s="7">
        <v>43703</v>
      </c>
      <c r="C91" s="8">
        <f>0.408*'2day cloud to net rad'!F92*'2day cloud to net rad'!Q92</f>
        <v>-0.33766933368827134</v>
      </c>
      <c r="D91" s="8">
        <f>'2day cloud to net rad'!$I$3*900*'2day cloud to net rad'!G92*('2day cloud to net rad'!J92-'2day cloud to net rad'!K92)/('2day cloud to net rad'!E92+273)</f>
        <v>0.94735864660255154</v>
      </c>
      <c r="E91" s="8">
        <f>'2day cloud to net rad'!F92+'2day cloud to net rad'!$I$3*(1+0.34*'2day cloud to net rad'!G92)</f>
        <v>0.35997213779582332</v>
      </c>
      <c r="F91" s="8">
        <f t="shared" si="1"/>
        <v>1.6937125096612249</v>
      </c>
    </row>
    <row r="92" spans="2:6" ht="17.100000000000001" customHeight="1" x14ac:dyDescent="0.3">
      <c r="B92" s="7">
        <v>43704</v>
      </c>
      <c r="C92" s="8">
        <f>0.408*'2day cloud to net rad'!F93*'2day cloud to net rad'!Q93</f>
        <v>-0.12122312409109841</v>
      </c>
      <c r="D92" s="8">
        <f>'2day cloud to net rad'!$I$3*900*'2day cloud to net rad'!G93*('2day cloud to net rad'!J93-'2day cloud to net rad'!K93)/('2day cloud to net rad'!E93+273)</f>
        <v>1.190932082819399</v>
      </c>
      <c r="E92" s="8">
        <f>'2day cloud to net rad'!F93+'2day cloud to net rad'!$I$3*(1+0.34*'2day cloud to net rad'!G93)</f>
        <v>0.38654469602339447</v>
      </c>
      <c r="F92" s="8">
        <f t="shared" si="1"/>
        <v>2.7673616265673959</v>
      </c>
    </row>
    <row r="93" spans="2:6" ht="17.100000000000001" customHeight="1" x14ac:dyDescent="0.3">
      <c r="B93" s="7">
        <v>43705</v>
      </c>
      <c r="C93" s="8">
        <f>0.408*'2day cloud to net rad'!F94*'2day cloud to net rad'!Q94</f>
        <v>-0.11659657341597192</v>
      </c>
      <c r="D93" s="8">
        <f>'2day cloud to net rad'!$I$3*900*'2day cloud to net rad'!G94*('2day cloud to net rad'!J94-'2day cloud to net rad'!K94)/('2day cloud to net rad'!E94+273)</f>
        <v>1.1138877455800351</v>
      </c>
      <c r="E93" s="8">
        <f>'2day cloud to net rad'!F94+'2day cloud to net rad'!$I$3*(1+0.34*'2day cloud to net rad'!G94)</f>
        <v>0.39136991903007567</v>
      </c>
      <c r="F93" s="8">
        <f t="shared" si="1"/>
        <v>2.5482059904747665</v>
      </c>
    </row>
    <row r="94" spans="2:6" ht="17.100000000000001" customHeight="1" x14ac:dyDescent="0.3">
      <c r="B94" s="7">
        <v>43706</v>
      </c>
      <c r="C94" s="8">
        <f>0.408*'2day cloud to net rad'!F95*'2day cloud to net rad'!Q95</f>
        <v>-2.9534699351709558E-2</v>
      </c>
      <c r="D94" s="8">
        <f>'2day cloud to net rad'!$I$3*900*'2day cloud to net rad'!G95*('2day cloud to net rad'!J95-'2day cloud to net rad'!K95)/('2day cloud to net rad'!E95+273)</f>
        <v>0.87864267293003018</v>
      </c>
      <c r="E94" s="8">
        <f>'2day cloud to net rad'!F95+'2day cloud to net rad'!$I$3*(1+0.34*'2day cloud to net rad'!G95)</f>
        <v>0.38760892099427458</v>
      </c>
      <c r="F94" s="8">
        <f t="shared" si="1"/>
        <v>2.1906306268705897</v>
      </c>
    </row>
    <row r="95" spans="2:6" ht="17.100000000000001" customHeight="1" x14ac:dyDescent="0.3">
      <c r="B95" s="7">
        <v>43707</v>
      </c>
      <c r="C95" s="8">
        <f>0.408*'2day cloud to net rad'!F96*'2day cloud to net rad'!Q96</f>
        <v>-2.7549319823911612E-2</v>
      </c>
      <c r="D95" s="8">
        <f>'2day cloud to net rad'!$I$3*900*'2day cloud to net rad'!G96*('2day cloud to net rad'!J96-'2day cloud to net rad'!K96)/('2day cloud to net rad'!E96+273)</f>
        <v>0.71299579931803037</v>
      </c>
      <c r="E95" s="8">
        <f>'2day cloud to net rad'!F96+'2day cloud to net rad'!$I$3*(1+0.34*'2day cloud to net rad'!G96)</f>
        <v>0.37922220298182463</v>
      </c>
      <c r="F95" s="8">
        <f t="shared" si="1"/>
        <v>1.8075061905775882</v>
      </c>
    </row>
    <row r="96" spans="2:6" ht="17.100000000000001" customHeight="1" x14ac:dyDescent="0.3">
      <c r="B96" s="7">
        <v>43708</v>
      </c>
      <c r="C96" s="8">
        <f>0.408*'2day cloud to net rad'!F97*'2day cloud to net rad'!Q97</f>
        <v>-2.6887843919490347E-2</v>
      </c>
      <c r="D96" s="8">
        <f>'2day cloud to net rad'!$I$3*900*'2day cloud to net rad'!G97*('2day cloud to net rad'!J97-'2day cloud to net rad'!K97)/('2day cloud to net rad'!E97+273)</f>
        <v>0.76971153622968547</v>
      </c>
      <c r="E96" s="8">
        <f>'2day cloud to net rad'!F97+'2day cloud to net rad'!$I$3*(1+0.34*'2day cloud to net rad'!G97)</f>
        <v>0.39370665325304466</v>
      </c>
      <c r="F96" s="8">
        <f t="shared" si="1"/>
        <v>1.886744067372325</v>
      </c>
    </row>
    <row r="97" spans="2:6" ht="17.100000000000001" customHeight="1" x14ac:dyDescent="0.3">
      <c r="B97" s="7">
        <v>43709</v>
      </c>
      <c r="C97" s="8">
        <f>0.408*'2day cloud to net rad'!F98*'2day cloud to net rad'!Q98</f>
        <v>-2.5160466859621134E-2</v>
      </c>
      <c r="D97" s="8">
        <f>'2day cloud to net rad'!$I$3*900*'2day cloud to net rad'!G98*('2day cloud to net rad'!J98-'2day cloud to net rad'!K98)/('2day cloud to net rad'!E98+273)</f>
        <v>0.52805788614686344</v>
      </c>
      <c r="E97" s="8">
        <f>'2day cloud to net rad'!F98+'2day cloud to net rad'!$I$3*(1+0.34*'2day cloud to net rad'!G98)</f>
        <v>0.37059556749034572</v>
      </c>
      <c r="F97" s="8">
        <f t="shared" si="1"/>
        <v>1.3569979336041118</v>
      </c>
    </row>
    <row r="98" spans="2:6" ht="17.100000000000001" customHeight="1" x14ac:dyDescent="0.3">
      <c r="B98" s="7">
        <v>43710</v>
      </c>
      <c r="C98" s="8">
        <f>0.408*'2day cloud to net rad'!F99*'2day cloud to net rad'!Q99</f>
        <v>-2.5436918904983404E-2</v>
      </c>
      <c r="D98" s="8">
        <f>'2day cloud to net rad'!$I$3*900*'2day cloud to net rad'!G99*('2day cloud to net rad'!J99-'2day cloud to net rad'!K99)/('2day cloud to net rad'!E99+273)</f>
        <v>0.64705495252702261</v>
      </c>
      <c r="E98" s="8">
        <f>'2day cloud to net rad'!F99+'2day cloud to net rad'!$I$3*(1+0.34*'2day cloud to net rad'!G99)</f>
        <v>0.3749912699225656</v>
      </c>
      <c r="F98" s="8">
        <f t="shared" si="1"/>
        <v>1.6576866809470021</v>
      </c>
    </row>
    <row r="99" spans="2:6" ht="17.100000000000001" customHeight="1" x14ac:dyDescent="0.3">
      <c r="B99" s="7">
        <v>43711</v>
      </c>
      <c r="C99" s="8">
        <f>0.408*'2day cloud to net rad'!F100*'2day cloud to net rad'!Q100</f>
        <v>-2.2462862572026596E-2</v>
      </c>
      <c r="D99" s="8">
        <f>'2day cloud to net rad'!$I$3*900*'2day cloud to net rad'!G100*('2day cloud to net rad'!J100-'2day cloud to net rad'!K100)/('2day cloud to net rad'!E100+273)</f>
        <v>0.39244793370786751</v>
      </c>
      <c r="E99" s="8">
        <f>'2day cloud to net rad'!F100+'2day cloud to net rad'!$I$3*(1+0.34*'2day cloud to net rad'!G100)</f>
        <v>0.37915176280297735</v>
      </c>
      <c r="F99" s="8">
        <f t="shared" si="1"/>
        <v>0.97582315957238519</v>
      </c>
    </row>
    <row r="100" spans="2:6" ht="17.100000000000001" customHeight="1" x14ac:dyDescent="0.3">
      <c r="B100" s="7">
        <v>43712</v>
      </c>
      <c r="C100" s="8">
        <f>0.408*'2day cloud to net rad'!F101*'2day cloud to net rad'!Q101</f>
        <v>-5.7206473228981099E-2</v>
      </c>
      <c r="D100" s="8">
        <f>'2day cloud to net rad'!$I$3*900*'2day cloud to net rad'!G101*('2day cloud to net rad'!J101-'2day cloud to net rad'!K101)/('2day cloud to net rad'!E101+273)</f>
        <v>0.57256609960952221</v>
      </c>
      <c r="E100" s="8">
        <f>'2day cloud to net rad'!F101+'2day cloud to net rad'!$I$3*(1+0.34*'2day cloud to net rad'!G101)</f>
        <v>0.39178500786808518</v>
      </c>
      <c r="F100" s="8">
        <f t="shared" si="1"/>
        <v>1.3154143625476955</v>
      </c>
    </row>
    <row r="101" spans="2:6" ht="17.100000000000001" customHeight="1" x14ac:dyDescent="0.3">
      <c r="B101" s="7">
        <v>43713</v>
      </c>
      <c r="C101" s="8">
        <f>0.408*'2day cloud to net rad'!F102*'2day cloud to net rad'!Q102</f>
        <v>-2.2504185840379293E-2</v>
      </c>
      <c r="D101" s="8">
        <f>'2day cloud to net rad'!$I$3*900*'2day cloud to net rad'!G102*('2day cloud to net rad'!J102-'2day cloud to net rad'!K102)/('2day cloud to net rad'!E102+273)</f>
        <v>0.73558667235337316</v>
      </c>
      <c r="E101" s="8">
        <f>'2day cloud to net rad'!F102+'2day cloud to net rad'!$I$3*(1+0.34*'2day cloud to net rad'!G102)</f>
        <v>0.4213358737273164</v>
      </c>
      <c r="F101" s="8">
        <f t="shared" si="1"/>
        <v>1.6924324060155687</v>
      </c>
    </row>
    <row r="102" spans="2:6" ht="17.100000000000001" customHeight="1" x14ac:dyDescent="0.3">
      <c r="B102" s="7">
        <v>43714</v>
      </c>
      <c r="C102" s="8">
        <f>0.408*'2day cloud to net rad'!F103*'2day cloud to net rad'!Q103</f>
        <v>-2.2088849151254062E-2</v>
      </c>
      <c r="D102" s="8">
        <f>'2day cloud to net rad'!$I$3*900*'2day cloud to net rad'!G103*('2day cloud to net rad'!J103-'2day cloud to net rad'!K103)/('2day cloud to net rad'!E103+273)</f>
        <v>0.61175765538075977</v>
      </c>
      <c r="E102" s="8">
        <f>'2day cloud to net rad'!F103+'2day cloud to net rad'!$I$3*(1+0.34*'2day cloud to net rad'!G103)</f>
        <v>0.40610467498396774</v>
      </c>
      <c r="F102" s="8">
        <f t="shared" si="1"/>
        <v>1.4520118643125315</v>
      </c>
    </row>
    <row r="103" spans="2:6" ht="17.100000000000001" customHeight="1" x14ac:dyDescent="0.3">
      <c r="B103" s="7">
        <v>43715</v>
      </c>
      <c r="C103" s="8">
        <f>0.408*'2day cloud to net rad'!F104*'2day cloud to net rad'!Q104</f>
        <v>-2.2229159390742662E-2</v>
      </c>
      <c r="D103" s="8">
        <f>'2day cloud to net rad'!$I$3*900*'2day cloud to net rad'!G104*('2day cloud to net rad'!J104-'2day cloud to net rad'!K104)/('2day cloud to net rad'!E104+273)</f>
        <v>1.0388293326547329</v>
      </c>
      <c r="E103" s="8">
        <f>'2day cloud to net rad'!F104+'2day cloud to net rad'!$I$3*(1+0.34*'2day cloud to net rad'!G104)</f>
        <v>0.4500804777102011</v>
      </c>
      <c r="F103" s="8">
        <f t="shared" si="1"/>
        <v>2.2587075503384999</v>
      </c>
    </row>
    <row r="104" spans="2:6" ht="17.100000000000001" customHeight="1" x14ac:dyDescent="0.3">
      <c r="B104" s="7">
        <v>43716</v>
      </c>
      <c r="C104" s="8">
        <f>0.408*'2day cloud to net rad'!F105*'2day cloud to net rad'!Q105</f>
        <v>-9.9979348009898217E-2</v>
      </c>
      <c r="D104" s="8">
        <f>'2day cloud to net rad'!$I$3*900*'2day cloud to net rad'!G105*('2day cloud to net rad'!J105-'2day cloud to net rad'!K105)/('2day cloud to net rad'!E105+273)</f>
        <v>1.3575217085144113</v>
      </c>
      <c r="E104" s="8">
        <f>'2day cloud to net rad'!F105+'2day cloud to net rad'!$I$3*(1+0.34*'2day cloud to net rad'!G105)</f>
        <v>0.43517837996715147</v>
      </c>
      <c r="F104" s="8">
        <f t="shared" si="1"/>
        <v>2.8897169951306774</v>
      </c>
    </row>
    <row r="105" spans="2:6" ht="17.100000000000001" customHeight="1" x14ac:dyDescent="0.3">
      <c r="B105" s="7">
        <v>43717</v>
      </c>
      <c r="C105" s="8">
        <f>0.408*'2day cloud to net rad'!F106*'2day cloud to net rad'!Q106</f>
        <v>-6.4793337952855218E-2</v>
      </c>
      <c r="D105" s="8">
        <f>'2day cloud to net rad'!$I$3*900*'2day cloud to net rad'!G106*('2day cloud to net rad'!J106-'2day cloud to net rad'!K106)/('2day cloud to net rad'!E106+273)</f>
        <v>1.5079086459664857</v>
      </c>
      <c r="E105" s="8">
        <f>'2day cloud to net rad'!F106+'2day cloud to net rad'!$I$3*(1+0.34*'2day cloud to net rad'!G106)</f>
        <v>0.4237885893835821</v>
      </c>
      <c r="F105" s="8">
        <f t="shared" si="1"/>
        <v>3.4052717420086771</v>
      </c>
    </row>
    <row r="106" spans="2:6" ht="17.100000000000001" customHeight="1" x14ac:dyDescent="0.3">
      <c r="B106" s="7">
        <v>43718</v>
      </c>
      <c r="C106" s="8">
        <f>0.408*'2day cloud to net rad'!F107*'2day cloud to net rad'!Q107</f>
        <v>-9.9539494284933291E-2</v>
      </c>
      <c r="D106" s="8">
        <f>'2day cloud to net rad'!$I$3*900*'2day cloud to net rad'!G107*('2day cloud to net rad'!J107-'2day cloud to net rad'!K107)/('2day cloud to net rad'!E107+273)</f>
        <v>1.1744397360267615</v>
      </c>
      <c r="E106" s="8">
        <f>'2day cloud to net rad'!F107+'2day cloud to net rad'!$I$3*(1+0.34*'2day cloud to net rad'!G107)</f>
        <v>0.40251235083950287</v>
      </c>
      <c r="F106" s="8">
        <f t="shared" si="1"/>
        <v>2.6704776623622966</v>
      </c>
    </row>
    <row r="107" spans="2:6" ht="17.100000000000001" customHeight="1" x14ac:dyDescent="0.3">
      <c r="B107" s="7">
        <v>43719</v>
      </c>
      <c r="C107" s="8">
        <f>0.408*'2day cloud to net rad'!F108*'2day cloud to net rad'!Q108</f>
        <v>-2.7435587303253919E-2</v>
      </c>
      <c r="D107" s="8">
        <f>'2day cloud to net rad'!$I$3*900*'2day cloud to net rad'!G108*('2day cloud to net rad'!J108-'2day cloud to net rad'!K108)/('2day cloud to net rad'!E108+273)</f>
        <v>1.4827376677814044</v>
      </c>
      <c r="E107" s="8">
        <f>'2day cloud to net rad'!F108+'2day cloud to net rad'!$I$3*(1+0.34*'2day cloud to net rad'!G108)</f>
        <v>0.39794995754160112</v>
      </c>
      <c r="F107" s="8">
        <f t="shared" si="1"/>
        <v>3.6569977025968528</v>
      </c>
    </row>
    <row r="108" spans="2:6" ht="17.100000000000001" customHeight="1" x14ac:dyDescent="0.3">
      <c r="B108" s="7">
        <v>43720</v>
      </c>
      <c r="C108" s="8">
        <f>0.408*'2day cloud to net rad'!F109*'2day cloud to net rad'!Q109</f>
        <v>-7.282047652756414E-2</v>
      </c>
      <c r="D108" s="8">
        <f>'2day cloud to net rad'!$I$3*900*'2day cloud to net rad'!G109*('2day cloud to net rad'!J109-'2day cloud to net rad'!K109)/('2day cloud to net rad'!E109+273)</f>
        <v>1.5224305524764692</v>
      </c>
      <c r="E108" s="8">
        <f>'2day cloud to net rad'!F109+'2day cloud to net rad'!$I$3*(1+0.34*'2day cloud to net rad'!G109)</f>
        <v>0.39794995754160112</v>
      </c>
      <c r="F108" s="8">
        <f t="shared" si="1"/>
        <v>3.642694385254118</v>
      </c>
    </row>
    <row r="109" spans="2:6" ht="17.100000000000001" customHeight="1" x14ac:dyDescent="0.3">
      <c r="B109" s="7">
        <v>43721</v>
      </c>
      <c r="C109" s="8">
        <f>0.408*'2day cloud to net rad'!F110*'2day cloud to net rad'!Q110</f>
        <v>-1.8617043477974941E-2</v>
      </c>
      <c r="D109" s="8">
        <f>'2day cloud to net rad'!$I$3*900*'2day cloud to net rad'!G110*('2day cloud to net rad'!J110-'2day cloud to net rad'!K110)/('2day cloud to net rad'!E110+273)</f>
        <v>0.67218368583541543</v>
      </c>
      <c r="E109" s="8">
        <f>'2day cloud to net rad'!F110+'2day cloud to net rad'!$I$3*(1+0.34*'2day cloud to net rad'!G110)</f>
        <v>0.37985876120151285</v>
      </c>
      <c r="F109" s="8">
        <f t="shared" si="1"/>
        <v>1.720551713195124</v>
      </c>
    </row>
    <row r="110" spans="2:6" ht="17.100000000000001" customHeight="1" x14ac:dyDescent="0.3">
      <c r="B110" s="7">
        <v>43722</v>
      </c>
      <c r="C110" s="8">
        <f>0.408*'2day cloud to net rad'!F111*'2day cloud to net rad'!Q111</f>
        <v>-9.4315844839020016E-2</v>
      </c>
      <c r="D110" s="8">
        <f>'2day cloud to net rad'!$I$3*900*'2day cloud to net rad'!G111*('2day cloud to net rad'!J111-'2day cloud to net rad'!K111)/('2day cloud to net rad'!E111+273)</f>
        <v>1.3575217085144113</v>
      </c>
      <c r="E110" s="8">
        <f>'2day cloud to net rad'!F111+'2day cloud to net rad'!$I$3*(1+0.34*'2day cloud to net rad'!G111)</f>
        <v>0.43517837996715147</v>
      </c>
      <c r="F110" s="8">
        <f t="shared" si="1"/>
        <v>2.9027312059269623</v>
      </c>
    </row>
    <row r="111" spans="2:6" ht="17.100000000000001" customHeight="1" x14ac:dyDescent="0.3">
      <c r="B111" s="7">
        <v>43723</v>
      </c>
      <c r="C111" s="8">
        <f>0.408*'2day cloud to net rad'!F112*'2day cloud to net rad'!Q112</f>
        <v>-6.6400810311394817E-2</v>
      </c>
      <c r="D111" s="8">
        <f>'2day cloud to net rad'!$I$3*900*'2day cloud to net rad'!G112*('2day cloud to net rad'!J112-'2day cloud to net rad'!K112)/('2day cloud to net rad'!E112+273)</f>
        <v>1.7632809047813942</v>
      </c>
      <c r="E111" s="8">
        <f>'2day cloud to net rad'!F112+'2day cloud to net rad'!$I$3*(1+0.34*'2day cloud to net rad'!G112)</f>
        <v>0.4227197792486187</v>
      </c>
      <c r="F111" s="8">
        <f t="shared" si="1"/>
        <v>4.0141961123422973</v>
      </c>
    </row>
    <row r="112" spans="2:6" ht="17.100000000000001" customHeight="1" x14ac:dyDescent="0.3">
      <c r="B112" s="7">
        <v>43724</v>
      </c>
      <c r="C112" s="8">
        <f>0.408*'2day cloud to net rad'!F113*'2day cloud to net rad'!Q113</f>
        <v>-6.5980743131857589E-2</v>
      </c>
      <c r="D112" s="8">
        <f>'2day cloud to net rad'!$I$3*900*'2day cloud to net rad'!G113*('2day cloud to net rad'!J113-'2day cloud to net rad'!K113)/('2day cloud to net rad'!E113+273)</f>
        <v>0.33568191967223104</v>
      </c>
      <c r="E112" s="8">
        <f>'2day cloud to net rad'!F113+'2day cloud to net rad'!$I$3*(1+0.34*'2day cloud to net rad'!G113)</f>
        <v>0.30036560630618286</v>
      </c>
      <c r="F112" s="8">
        <f t="shared" si="1"/>
        <v>0.8979096503660573</v>
      </c>
    </row>
    <row r="113" spans="2:6" ht="17.100000000000001" customHeight="1" x14ac:dyDescent="0.3">
      <c r="B113" s="7">
        <v>43725</v>
      </c>
      <c r="C113" s="8">
        <f>0.408*'2day cloud to net rad'!F114*'2day cloud to net rad'!Q114</f>
        <v>-1.6575748542664002E-2</v>
      </c>
      <c r="D113" s="8">
        <f>'2day cloud to net rad'!$I$3*900*'2day cloud to net rad'!G114*('2day cloud to net rad'!J114-'2day cloud to net rad'!K114)/('2day cloud to net rad'!E114+273)</f>
        <v>0.18641198005800982</v>
      </c>
      <c r="E113" s="8">
        <f>'2day cloud to net rad'!F114+'2day cloud to net rad'!$I$3*(1+0.34*'2day cloud to net rad'!G114)</f>
        <v>0.29299557914426178</v>
      </c>
      <c r="F113" s="8">
        <f t="shared" si="1"/>
        <v>0.57965458731963948</v>
      </c>
    </row>
    <row r="114" spans="2:6" ht="17.100000000000001" customHeight="1" x14ac:dyDescent="0.3">
      <c r="B114" s="7">
        <v>43726</v>
      </c>
      <c r="C114" s="8">
        <f>0.408*'2day cloud to net rad'!F115*'2day cloud to net rad'!Q115</f>
        <v>-1.5302160086273475E-2</v>
      </c>
      <c r="D114" s="8">
        <f>'2day cloud to net rad'!$I$3*900*'2day cloud to net rad'!G115*('2day cloud to net rad'!J115-'2day cloud to net rad'!K115)/('2day cloud to net rad'!E115+273)</f>
        <v>0.28474719920997149</v>
      </c>
      <c r="E114" s="8">
        <f>'2day cloud to net rad'!F115+'2day cloud to net rad'!$I$3*(1+0.34*'2day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3">
      <c r="B115" s="7">
        <v>43727</v>
      </c>
      <c r="C115" s="8">
        <f>0.408*'2day cloud to net rad'!F116*'2day cloud to net rad'!Q116</f>
        <v>-1.5706409485151798E-2</v>
      </c>
      <c r="D115" s="8">
        <f>'2day cloud to net rad'!$I$3*900*'2day cloud to net rad'!G116*('2day cloud to net rad'!J116-'2day cloud to net rad'!K116)/('2day cloud to net rad'!E116+273)</f>
        <v>0.55549910350865594</v>
      </c>
      <c r="E115" s="8">
        <f>'2day cloud to net rad'!F116+'2day cloud to net rad'!$I$3*(1+0.34*'2day cloud to net rad'!G116)</f>
        <v>0.34771380481199121</v>
      </c>
      <c r="F115" s="8">
        <f t="shared" si="1"/>
        <v>1.552405129026643</v>
      </c>
    </row>
    <row r="116" spans="2:6" ht="17.100000000000001" customHeight="1" x14ac:dyDescent="0.3">
      <c r="B116" s="7">
        <v>43728</v>
      </c>
      <c r="C116" s="8">
        <f>0.408*'2day cloud to net rad'!F117*'2day cloud to net rad'!Q117</f>
        <v>-5.2961499806099918E-2</v>
      </c>
      <c r="D116" s="8">
        <f>'2day cloud to net rad'!$I$3*900*'2day cloud to net rad'!G117*('2day cloud to net rad'!J117-'2day cloud to net rad'!K117)/('2day cloud to net rad'!E117+273)</f>
        <v>0.77763283529735627</v>
      </c>
      <c r="E116" s="8">
        <f>'2day cloud to net rad'!F117+'2day cloud to net rad'!$I$3*(1+0.34*'2day cloud to net rad'!G117)</f>
        <v>0.36260705927292897</v>
      </c>
      <c r="F116" s="8">
        <f t="shared" si="1"/>
        <v>1.9985031095211168</v>
      </c>
    </row>
    <row r="117" spans="2:6" ht="17.100000000000001" customHeight="1" x14ac:dyDescent="0.3">
      <c r="B117" s="7">
        <v>43729</v>
      </c>
      <c r="C117" s="8">
        <f>0.408*'2day cloud to net rad'!F118*'2day cloud to net rad'!Q118</f>
        <v>-5.9823264570702687E-2</v>
      </c>
      <c r="D117" s="8">
        <f>'2day cloud to net rad'!$I$3*900*'2day cloud to net rad'!G118*('2day cloud to net rad'!J118-'2day cloud to net rad'!K118)/('2day cloud to net rad'!E118+273)</f>
        <v>1.3259047309214085</v>
      </c>
      <c r="E117" s="8">
        <f>'2day cloud to net rad'!F118+'2day cloud to net rad'!$I$3*(1+0.34*'2day cloud to net rad'!G118)</f>
        <v>0.39463884567728208</v>
      </c>
      <c r="F117" s="8">
        <f t="shared" si="1"/>
        <v>3.2082028422160205</v>
      </c>
    </row>
    <row r="118" spans="2:6" ht="17.100000000000001" customHeight="1" x14ac:dyDescent="0.3">
      <c r="B118" s="7">
        <v>43730</v>
      </c>
      <c r="C118" s="8">
        <f>0.408*'2day cloud to net rad'!F119*'2day cloud to net rad'!Q119</f>
        <v>-1.5804164240765421E-2</v>
      </c>
      <c r="D118" s="8">
        <f>'2day cloud to net rad'!$I$3*900*'2day cloud to net rad'!G119*('2day cloud to net rad'!J119-'2day cloud to net rad'!K119)/('2day cloud to net rad'!E119+273)</f>
        <v>0.31595927494308623</v>
      </c>
      <c r="E118" s="8">
        <f>'2day cloud to net rad'!F119+'2day cloud to net rad'!$I$3*(1+0.34*'2day cloud to net rad'!G119)</f>
        <v>0.3072885245803067</v>
      </c>
      <c r="F118" s="8">
        <f t="shared" si="1"/>
        <v>0.97678594120060724</v>
      </c>
    </row>
    <row r="119" spans="2:6" ht="17.100000000000001" customHeight="1" x14ac:dyDescent="0.3">
      <c r="B119" s="7">
        <v>43731</v>
      </c>
      <c r="C119" s="8">
        <f>0.408*'2day cloud to net rad'!F120*'2day cloud to net rad'!Q120</f>
        <v>-1.2648402992326724E-2</v>
      </c>
      <c r="D119" s="8">
        <f>'2day cloud to net rad'!$I$3*900*'2day cloud to net rad'!G120*('2day cloud to net rad'!J120-'2day cloud to net rad'!K120)/('2day cloud to net rad'!E120+273)</f>
        <v>0.12221521560643918</v>
      </c>
      <c r="E119" s="8">
        <f>'2day cloud to net rad'!F120+'2day cloud to net rad'!$I$3*(1+0.34*'2day cloud to net rad'!G120)</f>
        <v>0.27452618643848065</v>
      </c>
      <c r="F119" s="8">
        <f t="shared" si="1"/>
        <v>0.39911242725351298</v>
      </c>
    </row>
    <row r="120" spans="2:6" ht="17.100000000000001" customHeight="1" x14ac:dyDescent="0.3">
      <c r="B120" s="7">
        <v>43732</v>
      </c>
      <c r="C120" s="8">
        <f>0.408*'2day cloud to net rad'!F121*'2day cloud to net rad'!Q121</f>
        <v>-8.4984348527616618E-2</v>
      </c>
      <c r="D120" s="8">
        <f>'2day cloud to net rad'!$I$3*900*'2day cloud to net rad'!G121*('2day cloud to net rad'!J121-'2day cloud to net rad'!K121)/('2day cloud to net rad'!E121+273)</f>
        <v>1.3575217085144113</v>
      </c>
      <c r="E120" s="8">
        <f>'2day cloud to net rad'!F121+'2day cloud to net rad'!$I$3*(1+0.34*'2day cloud to net rad'!G121)</f>
        <v>0.43517837996715147</v>
      </c>
      <c r="F120" s="8">
        <f t="shared" si="1"/>
        <v>2.9241741285098986</v>
      </c>
    </row>
    <row r="121" spans="2:6" ht="17.100000000000001" customHeight="1" x14ac:dyDescent="0.3">
      <c r="B121" s="7">
        <v>43733</v>
      </c>
      <c r="C121" s="8">
        <f>0.408*'2day cloud to net rad'!F122*'2day cloud to net rad'!Q122</f>
        <v>-1.3320769268408307E-2</v>
      </c>
      <c r="D121" s="8">
        <f>'2day cloud to net rad'!$I$3*900*'2day cloud to net rad'!G122*('2day cloud to net rad'!J122-'2day cloud to net rad'!K122)/('2day cloud to net rad'!E122+273)</f>
        <v>1.087062094720358</v>
      </c>
      <c r="E121" s="8">
        <f>'2day cloud to net rad'!F122+'2day cloud to net rad'!$I$3*(1+0.34*'2day cloud to net rad'!G122)</f>
        <v>0.40722919684422854</v>
      </c>
      <c r="F121" s="8">
        <f t="shared" si="1"/>
        <v>2.6367002507992381</v>
      </c>
    </row>
    <row r="122" spans="2:6" ht="17.100000000000001" customHeight="1" x14ac:dyDescent="0.3">
      <c r="B122" s="7">
        <v>43734</v>
      </c>
      <c r="C122" s="8">
        <f>0.408*'2day cloud to net rad'!F123*'2day cloud to net rad'!Q123</f>
        <v>-1.3977642899620692E-2</v>
      </c>
      <c r="D122" s="8">
        <f>'2day cloud to net rad'!$I$3*900*'2day cloud to net rad'!G123*('2day cloud to net rad'!J123-'2day cloud to net rad'!K123)/('2day cloud to net rad'!E123+273)</f>
        <v>0.79506344196004797</v>
      </c>
      <c r="E122" s="8">
        <f>'2day cloud to net rad'!F123+'2day cloud to net rad'!$I$3*(1+0.34*'2day cloud to net rad'!G123)</f>
        <v>0.35530035692834316</v>
      </c>
      <c r="F122" s="8">
        <f t="shared" si="1"/>
        <v>2.1983816898274502</v>
      </c>
    </row>
    <row r="123" spans="2:6" ht="17.100000000000001" customHeight="1" x14ac:dyDescent="0.3">
      <c r="B123" s="7">
        <v>43735</v>
      </c>
      <c r="C123" s="8">
        <f>0.408*'2day cloud to net rad'!F124*'2day cloud to net rad'!Q124</f>
        <v>-1.0933115645189151E-2</v>
      </c>
      <c r="D123" s="8">
        <f>'2day cloud to net rad'!$I$3*900*'2day cloud to net rad'!G124*('2day cloud to net rad'!J124-'2day cloud to net rad'!K124)/('2day cloud to net rad'!E124+273)</f>
        <v>0.45134302160078288</v>
      </c>
      <c r="E123" s="8">
        <f>'2day cloud to net rad'!F124+'2day cloud to net rad'!$I$3*(1+0.34*'2day cloud to net rad'!G124)</f>
        <v>0.33015837568481921</v>
      </c>
      <c r="F123" s="8">
        <f t="shared" si="1"/>
        <v>1.3339352819448824</v>
      </c>
    </row>
    <row r="124" spans="2:6" ht="17.100000000000001" customHeight="1" x14ac:dyDescent="0.3">
      <c r="B124" s="7">
        <v>43736</v>
      </c>
      <c r="C124" s="8">
        <f>0.408*'2day cloud to net rad'!F125*'2day cloud to net rad'!Q125</f>
        <v>-4.6560338326824047E-2</v>
      </c>
      <c r="D124" s="8">
        <f>'2day cloud to net rad'!$I$3*900*'2day cloud to net rad'!G125*('2day cloud to net rad'!J125-'2day cloud to net rad'!K125)/('2day cloud to net rad'!E125+273)</f>
        <v>0.77763283529735627</v>
      </c>
      <c r="E124" s="8">
        <f>'2day cloud to net rad'!F125+'2day cloud to net rad'!$I$3*(1+0.34*'2day cloud to net rad'!G125)</f>
        <v>0.36260705927292897</v>
      </c>
      <c r="F124" s="8">
        <f t="shared" si="1"/>
        <v>2.0161562724024762</v>
      </c>
    </row>
    <row r="125" spans="2:6" ht="17.100000000000001" customHeight="1" x14ac:dyDescent="0.3">
      <c r="B125" s="7">
        <v>43737</v>
      </c>
      <c r="C125" s="8">
        <f>0.408*'2day cloud to net rad'!F126*'2day cloud to net rad'!Q126</f>
        <v>-1.3336394224488287E-2</v>
      </c>
      <c r="D125" s="8">
        <f>'2day cloud to net rad'!$I$3*900*'2day cloud to net rad'!G126*('2day cloud to net rad'!J126-'2day cloud to net rad'!K126)/('2day cloud to net rad'!E126+273)</f>
        <v>1.1533862406826614</v>
      </c>
      <c r="E125" s="8">
        <f>'2day cloud to net rad'!F126+'2day cloud to net rad'!$I$3*(1+0.34*'2day cloud to net rad'!G126)</f>
        <v>0.3849569217123307</v>
      </c>
      <c r="F125" s="8">
        <f t="shared" si="1"/>
        <v>2.9614997994765391</v>
      </c>
    </row>
    <row r="126" spans="2:6" ht="17.100000000000001" customHeight="1" x14ac:dyDescent="0.3">
      <c r="B126" s="7">
        <v>43738</v>
      </c>
      <c r="C126" s="8">
        <f>0.408*'2day cloud to net rad'!F127*'2day cloud to net rad'!Q127</f>
        <v>-1.0851590735977613E-2</v>
      </c>
      <c r="D126" s="8">
        <f>'2day cloud to net rad'!$I$3*900*'2day cloud to net rad'!G127*('2day cloud to net rad'!J127-'2day cloud to net rad'!K127)/('2day cloud to net rad'!E127+273)</f>
        <v>0.37186961496777271</v>
      </c>
      <c r="E126" s="8">
        <f>'2day cloud to net rad'!F127+'2day cloud to net rad'!$I$3*(1+0.34*'2day cloud to net rad'!G127)</f>
        <v>0.30427685631417362</v>
      </c>
      <c r="F126" s="8">
        <f t="shared" si="1"/>
        <v>1.1864787503228138</v>
      </c>
    </row>
    <row r="127" spans="2:6" ht="17.100000000000001" customHeight="1" x14ac:dyDescent="0.3">
      <c r="B127" s="7">
        <v>43739</v>
      </c>
      <c r="C127" s="8">
        <f>0.408*'2day cloud to net rad'!F128*'2day cloud to net rad'!Q128</f>
        <v>-1.5902848625817315E-2</v>
      </c>
      <c r="D127" s="8">
        <f>'2day cloud to net rad'!$I$3*900*'2day cloud to net rad'!G128*('2day cloud to net rad'!J128-'2day cloud to net rad'!K128)/('2day cloud to net rad'!E128+273)</f>
        <v>0.43548150417417264</v>
      </c>
      <c r="E127" s="8">
        <f>'2day cloud to net rad'!F128+'2day cloud to net rad'!$I$3*(1+0.34*'2day cloud to net rad'!G128)</f>
        <v>0.28531083337368368</v>
      </c>
      <c r="F127" s="8">
        <f t="shared" si="1"/>
        <v>1.4706019066539102</v>
      </c>
    </row>
    <row r="128" spans="2:6" ht="17.100000000000001" customHeight="1" x14ac:dyDescent="0.3">
      <c r="B128" s="7">
        <v>43740</v>
      </c>
      <c r="C128" s="8">
        <f>0.408*'2day cloud to net rad'!F129*'2day cloud to net rad'!Q129</f>
        <v>-1.4733634498579767E-2</v>
      </c>
      <c r="D128" s="8">
        <f>'2day cloud to net rad'!$I$3*900*'2day cloud to net rad'!G129*('2day cloud to net rad'!J129-'2day cloud to net rad'!K129)/('2day cloud to net rad'!E129+273)</f>
        <v>0.49421426353344677</v>
      </c>
      <c r="E128" s="8">
        <f>'2day cloud to net rad'!F129+'2day cloud to net rad'!$I$3*(1+0.34*'2day cloud to net rad'!G129)</f>
        <v>0.28594783079876041</v>
      </c>
      <c r="F128" s="8">
        <f t="shared" si="1"/>
        <v>1.6768115627787639</v>
      </c>
    </row>
    <row r="129" spans="2:6" ht="17.100000000000001" customHeight="1" x14ac:dyDescent="0.3">
      <c r="B129" s="7">
        <v>43741</v>
      </c>
      <c r="C129" s="8">
        <f>0.408*'2day cloud to net rad'!F130*'2day cloud to net rad'!Q130</f>
        <v>-9.0006225808736996E-3</v>
      </c>
      <c r="D129" s="8">
        <f>'2day cloud to net rad'!$I$3*900*'2day cloud to net rad'!G130*('2day cloud to net rad'!J130-'2day cloud to net rad'!K130)/('2day cloud to net rad'!E130+273)</f>
        <v>0.24910779751494599</v>
      </c>
      <c r="E129" s="8">
        <f>'2day cloud to net rad'!F130+'2day cloud to net rad'!$I$3*(1+0.34*'2day cloud to net rad'!G130)</f>
        <v>0.28598710625682183</v>
      </c>
      <c r="F129" s="8">
        <f t="shared" si="1"/>
        <v>0.83957342719657968</v>
      </c>
    </row>
    <row r="130" spans="2:6" ht="17.100000000000001" customHeight="1" x14ac:dyDescent="0.3">
      <c r="B130" s="7">
        <v>43742</v>
      </c>
      <c r="C130" s="8">
        <f>0.408*'2day cloud to net rad'!F131*'2day cloud to net rad'!Q131</f>
        <v>-5.130651651288929E-2</v>
      </c>
      <c r="D130" s="8">
        <f>'2day cloud to net rad'!$I$3*900*'2day cloud to net rad'!G131*('2day cloud to net rad'!J131-'2day cloud to net rad'!K131)/('2day cloud to net rad'!E131+273)</f>
        <v>0.47152782296363743</v>
      </c>
      <c r="E130" s="8">
        <f>'2day cloud to net rad'!F131+'2day cloud to net rad'!$I$3*(1+0.34*'2day cloud to net rad'!G131)</f>
        <v>0.31100271011921271</v>
      </c>
      <c r="F130" s="8">
        <f t="shared" si="1"/>
        <v>1.3511821369327297</v>
      </c>
    </row>
    <row r="131" spans="2:6" ht="17.100000000000001" customHeight="1" x14ac:dyDescent="0.3">
      <c r="B131" s="7">
        <v>43743</v>
      </c>
      <c r="C131" s="8">
        <f>0.408*'2day cloud to net rad'!F132*'2day cloud to net rad'!Q132</f>
        <v>-5.0425431113714315E-2</v>
      </c>
      <c r="D131" s="8">
        <f>'2day cloud to net rad'!$I$3*900*'2day cloud to net rad'!G132*('2day cloud to net rad'!J132-'2day cloud to net rad'!K132)/('2day cloud to net rad'!E132+273)</f>
        <v>0.33909248168872963</v>
      </c>
      <c r="E131" s="8">
        <f>'2day cloud to net rad'!F132+'2day cloud to net rad'!$I$3*(1+0.34*'2day cloud to net rad'!G132)</f>
        <v>0.29983177535841432</v>
      </c>
      <c r="F131" s="8">
        <f t="shared" si="1"/>
        <v>0.96276337032640091</v>
      </c>
    </row>
    <row r="132" spans="2:6" ht="17.100000000000001" customHeight="1" x14ac:dyDescent="0.3">
      <c r="B132" s="7">
        <v>43744</v>
      </c>
      <c r="C132" s="8">
        <f>0.408*'2day cloud to net rad'!F133*'2day cloud to net rad'!Q133</f>
        <v>-5.004483214914613E-2</v>
      </c>
      <c r="D132" s="8">
        <f>'2day cloud to net rad'!$I$3*900*'2day cloud to net rad'!G133*('2day cloud to net rad'!J133-'2day cloud to net rad'!K133)/('2day cloud to net rad'!E133+273)</f>
        <v>0.33568191967223104</v>
      </c>
      <c r="E132" s="8">
        <f>'2day cloud to net rad'!F133+'2day cloud to net rad'!$I$3*(1+0.34*'2day cloud to net rad'!G133)</f>
        <v>0.30036560630618286</v>
      </c>
      <c r="F132" s="8">
        <f t="shared" si="1"/>
        <v>0.95096469611076517</v>
      </c>
    </row>
    <row r="133" spans="2:6" ht="17.100000000000001" customHeight="1" x14ac:dyDescent="0.3">
      <c r="B133" s="7">
        <v>43745</v>
      </c>
      <c r="C133" s="8">
        <f>0.408*'2day cloud to net rad'!F134*'2day cloud to net rad'!Q134</f>
        <v>-0.20061824548051432</v>
      </c>
      <c r="D133" s="8">
        <f>'2day cloud to net rad'!$I$3*900*'2day cloud to net rad'!G134*('2day cloud to net rad'!J134-'2day cloud to net rad'!K134)/('2day cloud to net rad'!E134+273)</f>
        <v>0.30630423890399089</v>
      </c>
      <c r="E133" s="8">
        <f>'2day cloud to net rad'!F134+'2day cloud to net rad'!$I$3*(1+0.34*'2day cloud to net rad'!G134)</f>
        <v>0.29144505734596449</v>
      </c>
      <c r="F133" s="8">
        <f t="shared" si="1"/>
        <v>0.3626275030563319</v>
      </c>
    </row>
    <row r="134" spans="2:6" ht="17.100000000000001" customHeight="1" x14ac:dyDescent="0.3">
      <c r="B134" s="7">
        <v>43746</v>
      </c>
      <c r="C134" s="8">
        <f>0.408*'2day cloud to net rad'!F135*'2day cloud to net rad'!Q135</f>
        <v>-8.5434019036241982E-2</v>
      </c>
      <c r="D134" s="8">
        <f>'2day cloud to net rad'!$I$3*900*'2day cloud to net rad'!G135*('2day cloud to net rad'!J135-'2day cloud to net rad'!K135)/('2day cloud to net rad'!E135+273)</f>
        <v>0.58608177233862324</v>
      </c>
      <c r="E134" s="8">
        <f>'2day cloud to net rad'!F135+'2day cloud to net rad'!$I$3*(1+0.34*'2day cloud to net rad'!G135)</f>
        <v>0.32591967085163764</v>
      </c>
      <c r="F134" s="8">
        <f t="shared" ref="F134:F197" si="2">(C134+D134)/E134</f>
        <v>1.5361078145242781</v>
      </c>
    </row>
    <row r="135" spans="2:6" ht="17.100000000000001" customHeight="1" x14ac:dyDescent="0.3">
      <c r="B135" s="7">
        <v>43747</v>
      </c>
      <c r="C135" s="8">
        <f>0.408*'2day cloud to net rad'!F136*'2day cloud to net rad'!Q136</f>
        <v>-4.6101561385853668E-2</v>
      </c>
      <c r="D135" s="8">
        <f>'2day cloud to net rad'!$I$3*900*'2day cloud to net rad'!G136*('2day cloud to net rad'!J136-'2day cloud to net rad'!K136)/('2day cloud to net rad'!E136+273)</f>
        <v>0.5503901110432281</v>
      </c>
      <c r="E135" s="8">
        <f>'2day cloud to net rad'!F136+'2day cloud to net rad'!$I$3*(1+0.34*'2day cloud to net rad'!G136)</f>
        <v>0.31331181313770989</v>
      </c>
      <c r="F135" s="8">
        <f t="shared" si="2"/>
        <v>1.6095420871849622</v>
      </c>
    </row>
    <row r="136" spans="2:6" ht="17.100000000000001" customHeight="1" x14ac:dyDescent="0.3">
      <c r="B136" s="7">
        <v>43748</v>
      </c>
      <c r="C136" s="8">
        <f>0.408*'2day cloud to net rad'!F137*'2day cloud to net rad'!Q137</f>
        <v>-7.4334126192732971E-3</v>
      </c>
      <c r="D136" s="8">
        <f>'2day cloud to net rad'!$I$3*900*'2day cloud to net rad'!G137*('2day cloud to net rad'!J137-'2day cloud to net rad'!K137)/('2day cloud to net rad'!E137+273)</f>
        <v>0.41313154823337306</v>
      </c>
      <c r="E136" s="8">
        <f>'2day cloud to net rad'!F137+'2day cloud to net rad'!$I$3*(1+0.34*'2day cloud to net rad'!G137)</f>
        <v>0.30040230828557868</v>
      </c>
      <c r="F136" s="8">
        <f t="shared" si="2"/>
        <v>1.3505160394054669</v>
      </c>
    </row>
    <row r="137" spans="2:6" ht="17.100000000000001" customHeight="1" x14ac:dyDescent="0.3">
      <c r="B137" s="7">
        <v>43749</v>
      </c>
      <c r="C137" s="8">
        <f>0.408*'2day cloud to net rad'!F138*'2day cloud to net rad'!Q138</f>
        <v>-6.0966335931906942E-3</v>
      </c>
      <c r="D137" s="8">
        <f>'2day cloud to net rad'!$I$3*900*'2day cloud to net rad'!G138*('2day cloud to net rad'!J138-'2day cloud to net rad'!K138)/('2day cloud to net rad'!E138+273)</f>
        <v>0.36683644491335998</v>
      </c>
      <c r="E137" s="8">
        <f>'2day cloud to net rad'!F138+'2day cloud to net rad'!$I$3*(1+0.34*'2day cloud to net rad'!G138)</f>
        <v>0.29956974314424845</v>
      </c>
      <c r="F137" s="8">
        <f t="shared" si="2"/>
        <v>1.20419307882661</v>
      </c>
    </row>
    <row r="138" spans="2:6" ht="17.100000000000001" customHeight="1" x14ac:dyDescent="0.3">
      <c r="B138" s="7">
        <v>43750</v>
      </c>
      <c r="C138" s="8">
        <f>0.408*'2day cloud to net rad'!F139*'2day cloud to net rad'!Q139</f>
        <v>-4.025495404666371E-2</v>
      </c>
      <c r="D138" s="8">
        <f>'2day cloud to net rad'!$I$3*900*'2day cloud to net rad'!G139*('2day cloud to net rad'!J139-'2day cloud to net rad'!K139)/('2day cloud to net rad'!E139+273)</f>
        <v>0.370637870896251</v>
      </c>
      <c r="E138" s="8">
        <f>'2day cloud to net rad'!F139+'2day cloud to net rad'!$I$3*(1+0.34*'2day cloud to net rad'!G139)</f>
        <v>0.29956974314424845</v>
      </c>
      <c r="F138" s="8">
        <f t="shared" si="2"/>
        <v>1.1028580970225079</v>
      </c>
    </row>
    <row r="139" spans="2:6" ht="17.100000000000001" customHeight="1" x14ac:dyDescent="0.3">
      <c r="B139" s="7">
        <v>43751</v>
      </c>
      <c r="C139" s="8">
        <f>0.408*'2day cloud to net rad'!F140*'2day cloud to net rad'!Q140</f>
        <v>-3.8021867745221503E-2</v>
      </c>
      <c r="D139" s="8">
        <f>'2day cloud to net rad'!$I$3*900*'2day cloud to net rad'!G140*('2day cloud to net rad'!J140-'2day cloud to net rad'!K140)/('2day cloud to net rad'!E140+273)</f>
        <v>0.45787185657676194</v>
      </c>
      <c r="E139" s="8">
        <f>'2day cloud to net rad'!F140+'2day cloud to net rad'!$I$3*(1+0.34*'2day cloud to net rad'!G140)</f>
        <v>0.31229037607694721</v>
      </c>
      <c r="F139" s="8">
        <f t="shared" si="2"/>
        <v>1.3444217977696853</v>
      </c>
    </row>
    <row r="140" spans="2:6" ht="17.100000000000001" customHeight="1" x14ac:dyDescent="0.3">
      <c r="B140" s="7">
        <v>43752</v>
      </c>
      <c r="C140" s="8">
        <f>0.408*'2day cloud to net rad'!F141*'2day cloud to net rad'!Q141</f>
        <v>-3.5814668053057622E-2</v>
      </c>
      <c r="D140" s="8">
        <f>'2day cloud to net rad'!$I$3*900*'2day cloud to net rad'!G141*('2day cloud to net rad'!J141-'2day cloud to net rad'!K141)/('2day cloud to net rad'!E141+273)</f>
        <v>0.5210192738980427</v>
      </c>
      <c r="E140" s="8">
        <f>'2day cloud to net rad'!F141+'2day cloud to net rad'!$I$3*(1+0.34*'2day cloud to net rad'!G141)</f>
        <v>0.32095616488897294</v>
      </c>
      <c r="F140" s="8">
        <f t="shared" si="2"/>
        <v>1.5117472693282896</v>
      </c>
    </row>
    <row r="141" spans="2:6" ht="17.100000000000001" customHeight="1" x14ac:dyDescent="0.3">
      <c r="B141" s="7">
        <v>43753</v>
      </c>
      <c r="C141" s="8">
        <f>0.408*'2day cloud to net rad'!F142*'2day cloud to net rad'!Q142</f>
        <v>-3.7032857436153949E-2</v>
      </c>
      <c r="D141" s="8">
        <f>'2day cloud to net rad'!$I$3*900*'2day cloud to net rad'!G142*('2day cloud to net rad'!J142-'2day cloud to net rad'!K142)/('2day cloud to net rad'!E142+273)</f>
        <v>0.466846578261843</v>
      </c>
      <c r="E141" s="8">
        <f>'2day cloud to net rad'!F142+'2day cloud to net rad'!$I$3*(1+0.34*'2day cloud to net rad'!G142)</f>
        <v>0.30816861669627837</v>
      </c>
      <c r="F141" s="8">
        <f t="shared" si="2"/>
        <v>1.3947355361279385</v>
      </c>
    </row>
    <row r="142" spans="2:6" ht="17.100000000000001" customHeight="1" x14ac:dyDescent="0.3">
      <c r="B142" s="7">
        <v>43754</v>
      </c>
      <c r="C142" s="8">
        <f>0.408*'2day cloud to net rad'!F143*'2day cloud to net rad'!Q143</f>
        <v>-3.7666353295713835E-2</v>
      </c>
      <c r="D142" s="8">
        <f>'2day cloud to net rad'!$I$3*900*'2day cloud to net rad'!G143*('2day cloud to net rad'!J143-'2day cloud to net rad'!K143)/('2day cloud to net rad'!E143+273)</f>
        <v>0.42044505995935061</v>
      </c>
      <c r="E142" s="8">
        <f>'2day cloud to net rad'!F143+'2day cloud to net rad'!$I$3*(1+0.34*'2day cloud to net rad'!G143)</f>
        <v>0.30491470017935224</v>
      </c>
      <c r="F142" s="8">
        <f t="shared" si="2"/>
        <v>1.2553632423706846</v>
      </c>
    </row>
    <row r="143" spans="2:6" ht="17.100000000000001" customHeight="1" x14ac:dyDescent="0.3">
      <c r="B143" s="7">
        <v>43755</v>
      </c>
      <c r="C143" s="8">
        <f>0.408*'2day cloud to net rad'!F144*'2day cloud to net rad'!Q144</f>
        <v>-0.18851829465492148</v>
      </c>
      <c r="D143" s="8">
        <f>'2day cloud to net rad'!$I$3*900*'2day cloud to net rad'!G144*('2day cloud to net rad'!J144-'2day cloud to net rad'!K144)/('2day cloud to net rad'!E144+273)</f>
        <v>0.61260847780798178</v>
      </c>
      <c r="E143" s="8">
        <f>'2day cloud to net rad'!F144+'2day cloud to net rad'!$I$3*(1+0.34*'2day cloud to net rad'!G144)</f>
        <v>0.3207041058912512</v>
      </c>
      <c r="F143" s="8">
        <f t="shared" si="2"/>
        <v>1.3223721660017247</v>
      </c>
    </row>
    <row r="144" spans="2:6" ht="17.100000000000001" customHeight="1" x14ac:dyDescent="0.3">
      <c r="B144" s="7">
        <v>43756</v>
      </c>
      <c r="C144" s="8">
        <f>0.408*'2day cloud to net rad'!F145*'2day cloud to net rad'!Q145</f>
        <v>-7.701747156829751E-2</v>
      </c>
      <c r="D144" s="8">
        <f>'2day cloud to net rad'!$I$3*900*'2day cloud to net rad'!G145*('2day cloud to net rad'!J145-'2day cloud to net rad'!K145)/('2day cloud to net rad'!E145+273)</f>
        <v>0.58608177233862324</v>
      </c>
      <c r="E144" s="8">
        <f>'2day cloud to net rad'!F145+'2day cloud to net rad'!$I$3*(1+0.34*'2day cloud to net rad'!G145)</f>
        <v>0.32591967085163764</v>
      </c>
      <c r="F144" s="8">
        <f t="shared" si="2"/>
        <v>1.5619318080437605</v>
      </c>
    </row>
    <row r="145" spans="2:6" ht="17.100000000000001" customHeight="1" x14ac:dyDescent="0.3">
      <c r="B145" s="7">
        <v>43757</v>
      </c>
      <c r="C145" s="8">
        <f>0.408*'2day cloud to net rad'!F146*'2day cloud to net rad'!Q146</f>
        <v>1.2803508514370389E-3</v>
      </c>
      <c r="D145" s="8">
        <f>'2day cloud to net rad'!$I$3*900*'2day cloud to net rad'!G146*('2day cloud to net rad'!J146-'2day cloud to net rad'!K146)/('2day cloud to net rad'!E146+273)</f>
        <v>0.27498423511448816</v>
      </c>
      <c r="E145" s="8">
        <f>'2day cloud to net rad'!F146+'2day cloud to net rad'!$I$3*(1+0.34*'2day cloud to net rad'!G146)</f>
        <v>0.30378523498376736</v>
      </c>
      <c r="F145" s="8">
        <f t="shared" si="2"/>
        <v>0.90940754898995424</v>
      </c>
    </row>
    <row r="146" spans="2:6" ht="17.100000000000001" customHeight="1" x14ac:dyDescent="0.3">
      <c r="B146" s="7">
        <v>43758</v>
      </c>
      <c r="C146" s="8">
        <f>0.408*'2day cloud to net rad'!F147*'2day cloud to net rad'!Q147</f>
        <v>-6.3346413737869367E-2</v>
      </c>
      <c r="D146" s="8">
        <f>'2day cloud to net rad'!$I$3*900*'2day cloud to net rad'!G147*('2day cloud to net rad'!J147-'2day cloud to net rad'!K147)/('2day cloud to net rad'!E147+273)</f>
        <v>1.3575217085144113</v>
      </c>
      <c r="E146" s="8">
        <f>'2day cloud to net rad'!F147+'2day cloud to net rad'!$I$3*(1+0.34*'2day cloud to net rad'!G147)</f>
        <v>0.43517837996715147</v>
      </c>
      <c r="F146" s="8">
        <f t="shared" si="2"/>
        <v>2.9738961178959076</v>
      </c>
    </row>
    <row r="147" spans="2:6" ht="17.100000000000001" customHeight="1" x14ac:dyDescent="0.3">
      <c r="B147" s="7">
        <v>43759</v>
      </c>
      <c r="C147" s="8">
        <f>0.408*'2day cloud to net rad'!F148*'2day cloud to net rad'!Q148</f>
        <v>-3.3023227832093438E-2</v>
      </c>
      <c r="D147" s="8">
        <f>'2day cloud to net rad'!$I$3*900*'2day cloud to net rad'!G148*('2day cloud to net rad'!J148-'2day cloud to net rad'!K148)/('2day cloud to net rad'!E148+273)</f>
        <v>1.3227409189995347</v>
      </c>
      <c r="E147" s="8">
        <f>'2day cloud to net rad'!F148+'2day cloud to net rad'!$I$3*(1+0.34*'2day cloud to net rad'!G148)</f>
        <v>0.41177114113092211</v>
      </c>
      <c r="F147" s="8">
        <f t="shared" si="2"/>
        <v>3.1321225854372763</v>
      </c>
    </row>
    <row r="148" spans="2:6" ht="17.100000000000001" customHeight="1" x14ac:dyDescent="0.3">
      <c r="B148" s="7">
        <v>43760</v>
      </c>
      <c r="C148" s="8">
        <f>0.408*'2day cloud to net rad'!F149*'2day cloud to net rad'!Q149</f>
        <v>-3.0957933932101802E-2</v>
      </c>
      <c r="D148" s="8">
        <f>'2day cloud to net rad'!$I$3*900*'2day cloud to net rad'!G149*('2day cloud to net rad'!J149-'2day cloud to net rad'!K149)/('2day cloud to net rad'!E149+273)</f>
        <v>0.5210192738980427</v>
      </c>
      <c r="E148" s="8">
        <f>'2day cloud to net rad'!F149+'2day cloud to net rad'!$I$3*(1+0.34*'2day cloud to net rad'!G149)</f>
        <v>0.32095616488897294</v>
      </c>
      <c r="F148" s="8">
        <f t="shared" si="2"/>
        <v>1.5268793485723069</v>
      </c>
    </row>
    <row r="149" spans="2:6" ht="17.100000000000001" customHeight="1" x14ac:dyDescent="0.3">
      <c r="B149" s="7">
        <v>43761</v>
      </c>
      <c r="C149" s="8">
        <f>0.408*'2day cloud to net rad'!F150*'2day cloud to net rad'!Q150</f>
        <v>1.6494156436397403E-4</v>
      </c>
      <c r="D149" s="8">
        <f>'2day cloud to net rad'!$I$3*900*'2day cloud to net rad'!G150*('2day cloud to net rad'!J150-'2day cloud to net rad'!K150)/('2day cloud to net rad'!E150+273)</f>
        <v>0.39200938429485216</v>
      </c>
      <c r="E149" s="8">
        <f>'2day cloud to net rad'!F150+'2day cloud to net rad'!$I$3*(1+0.34*'2day cloud to net rad'!G150)</f>
        <v>0.30382082275434419</v>
      </c>
      <c r="F149" s="8">
        <f t="shared" si="2"/>
        <v>1.2908079252234486</v>
      </c>
    </row>
    <row r="150" spans="2:6" ht="17.100000000000001" customHeight="1" x14ac:dyDescent="0.3">
      <c r="B150" s="7">
        <v>43762</v>
      </c>
      <c r="C150" s="8">
        <f>0.408*'2day cloud to net rad'!F151*'2day cloud to net rad'!Q151</f>
        <v>-2.5832204717140025E-2</v>
      </c>
      <c r="D150" s="8">
        <f>'2day cloud to net rad'!$I$3*900*'2day cloud to net rad'!G151*('2day cloud to net rad'!J151-'2day cloud to net rad'!K151)/('2day cloud to net rad'!E151+273)</f>
        <v>0.298552071082264</v>
      </c>
      <c r="E150" s="8">
        <f>'2day cloud to net rad'!F151+'2day cloud to net rad'!$I$3*(1+0.34*'2day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3">
      <c r="B151" s="7">
        <v>43763</v>
      </c>
      <c r="C151" s="8">
        <f>0.408*'2day cloud to net rad'!F152*'2day cloud to net rad'!Q152</f>
        <v>-6.0556688053383385E-2</v>
      </c>
      <c r="D151" s="8">
        <f>'2day cloud to net rad'!$I$3*900*'2day cloud to net rad'!G152*('2day cloud to net rad'!J152-'2day cloud to net rad'!K152)/('2day cloud to net rad'!E152+273)</f>
        <v>0.59776144506782192</v>
      </c>
      <c r="E151" s="8">
        <f>'2day cloud to net rad'!F152+'2day cloud to net rad'!$I$3*(1+0.34*'2day cloud to net rad'!G152)</f>
        <v>0.33500162717145565</v>
      </c>
      <c r="F151" s="8">
        <f t="shared" si="2"/>
        <v>1.603588500600011</v>
      </c>
    </row>
    <row r="152" spans="2:6" ht="17.100000000000001" customHeight="1" x14ac:dyDescent="0.3">
      <c r="B152" s="7">
        <v>43764</v>
      </c>
      <c r="C152" s="8">
        <f>0.408*'2day cloud to net rad'!F153*'2day cloud to net rad'!Q153</f>
        <v>1.1160105896165424E-3</v>
      </c>
      <c r="D152" s="8">
        <f>'2day cloud to net rad'!$I$3*900*'2day cloud to net rad'!G153*('2day cloud to net rad'!J153-'2day cloud to net rad'!K153)/('2day cloud to net rad'!E153+273)</f>
        <v>0.39390623298858346</v>
      </c>
      <c r="E152" s="8">
        <f>'2day cloud to net rad'!F153+'2day cloud to net rad'!$I$3*(1+0.34*'2day cloud to net rad'!G153)</f>
        <v>0.30231680698722108</v>
      </c>
      <c r="F152" s="8">
        <f t="shared" si="2"/>
        <v>1.3066499594079715</v>
      </c>
    </row>
    <row r="153" spans="2:6" ht="17.100000000000001" customHeight="1" x14ac:dyDescent="0.3">
      <c r="B153" s="7">
        <v>43765</v>
      </c>
      <c r="C153" s="8">
        <f>0.408*'2day cloud to net rad'!F154*'2day cloud to net rad'!Q154</f>
        <v>-8.9255345157848248E-2</v>
      </c>
      <c r="D153" s="8">
        <f>'2day cloud to net rad'!$I$3*900*'2day cloud to net rad'!G154*('2day cloud to net rad'!J154-'2day cloud to net rad'!K154)/('2day cloud to net rad'!E154+273)</f>
        <v>0.37054411160845285</v>
      </c>
      <c r="E153" s="8">
        <f>'2day cloud to net rad'!F154+'2day cloud to net rad'!$I$3*(1+0.34*'2day cloud to net rad'!G154)</f>
        <v>0.30694873100457637</v>
      </c>
      <c r="F153" s="8">
        <f t="shared" si="2"/>
        <v>0.91640309288788302</v>
      </c>
    </row>
    <row r="154" spans="2:6" ht="17.100000000000001" customHeight="1" x14ac:dyDescent="0.3">
      <c r="B154" s="7">
        <v>43766</v>
      </c>
      <c r="C154" s="8">
        <f>0.408*'2day cloud to net rad'!F155*'2day cloud to net rad'!Q155</f>
        <v>-0.13392516275179964</v>
      </c>
      <c r="D154" s="8">
        <f>'2day cloud to net rad'!$I$3*900*'2day cloud to net rad'!G155*('2day cloud to net rad'!J155-'2day cloud to net rad'!K155)/('2day cloud to net rad'!E155+273)</f>
        <v>0.57780466770754202</v>
      </c>
      <c r="E154" s="8">
        <f>'2day cloud to net rad'!F155+'2day cloud to net rad'!$I$3*(1+0.34*'2day cloud to net rad'!G155)</f>
        <v>0.31967600496189674</v>
      </c>
      <c r="F154" s="8">
        <f t="shared" si="2"/>
        <v>1.3885293173901176</v>
      </c>
    </row>
    <row r="155" spans="2:6" ht="17.100000000000001" customHeight="1" x14ac:dyDescent="0.3">
      <c r="B155" s="7">
        <v>43767</v>
      </c>
      <c r="C155" s="8">
        <f>0.408*'2day cloud to net rad'!F156*'2day cloud to net rad'!Q156</f>
        <v>-5.7259307114481274E-2</v>
      </c>
      <c r="D155" s="8">
        <f>'2day cloud to net rad'!$I$3*900*'2day cloud to net rad'!G156*('2day cloud to net rad'!J156-'2day cloud to net rad'!K156)/('2day cloud to net rad'!E156+273)</f>
        <v>0.29558281346731974</v>
      </c>
      <c r="E155" s="8">
        <f>'2day cloud to net rad'!F156+'2day cloud to net rad'!$I$3*(1+0.34*'2day cloud to net rad'!G156)</f>
        <v>0.29116264308274104</v>
      </c>
      <c r="F155" s="8">
        <f t="shared" si="2"/>
        <v>0.81852363967280295</v>
      </c>
    </row>
    <row r="156" spans="2:6" ht="17.100000000000001" customHeight="1" x14ac:dyDescent="0.3">
      <c r="B156" s="7">
        <v>43768</v>
      </c>
      <c r="C156" s="8">
        <f>0.408*'2day cloud to net rad'!F157*'2day cloud to net rad'!Q157</f>
        <v>2.8620885504104911E-3</v>
      </c>
      <c r="D156" s="8">
        <f>'2day cloud to net rad'!$I$3*900*'2day cloud to net rad'!G157*('2day cloud to net rad'!J157-'2day cloud to net rad'!K157)/('2day cloud to net rad'!E157+273)</f>
        <v>0.47492334470367614</v>
      </c>
      <c r="E156" s="8">
        <f>'2day cloud to net rad'!F157+'2day cloud to net rad'!$I$3*(1+0.34*'2day cloud to net rad'!G157)</f>
        <v>0.31402042640533573</v>
      </c>
      <c r="F156" s="8">
        <f t="shared" si="2"/>
        <v>1.5215106823572171</v>
      </c>
    </row>
    <row r="157" spans="2:6" ht="17.100000000000001" customHeight="1" x14ac:dyDescent="0.3">
      <c r="B157" s="7">
        <v>43769</v>
      </c>
      <c r="C157" s="8">
        <f>0.408*'2day cloud to net rad'!F158*'2day cloud to net rad'!Q158</f>
        <v>3.5947530626887427E-3</v>
      </c>
      <c r="D157" s="8">
        <f>'2day cloud to net rad'!$I$3*900*'2day cloud to net rad'!G158*('2day cloud to net rad'!J158-'2day cloud to net rad'!K158)/('2day cloud to net rad'!E158+273)</f>
        <v>0.40368518423893157</v>
      </c>
      <c r="E157" s="8">
        <f>'2day cloud to net rad'!F158+'2day cloud to net rad'!$I$3*(1+0.34*'2day cloud to net rad'!G158)</f>
        <v>0.30888339549458521</v>
      </c>
      <c r="F157" s="8">
        <f t="shared" si="2"/>
        <v>1.3185556208014426</v>
      </c>
    </row>
    <row r="158" spans="2:6" ht="17.100000000000001" customHeight="1" x14ac:dyDescent="0.3">
      <c r="B158" s="7">
        <v>43770</v>
      </c>
      <c r="C158" s="8">
        <f>0.408*'2day cloud to net rad'!F159*'2day cloud to net rad'!Q159</f>
        <v>4.5488062292965313E-3</v>
      </c>
      <c r="D158" s="8">
        <f>'2day cloud to net rad'!$I$3*900*'2day cloud to net rad'!G159*('2day cloud to net rad'!J159-'2day cloud to net rad'!K159)/('2day cloud to net rad'!E159+273)</f>
        <v>0.37186961496777271</v>
      </c>
      <c r="E158" s="8">
        <f>'2day cloud to net rad'!F159+'2day cloud to net rad'!$I$3*(1+0.34*'2day cloud to net rad'!G159)</f>
        <v>0.30427685631417362</v>
      </c>
      <c r="F158" s="8">
        <f t="shared" si="2"/>
        <v>1.2370918569252196</v>
      </c>
    </row>
    <row r="159" spans="2:6" ht="17.100000000000001" customHeight="1" x14ac:dyDescent="0.3">
      <c r="B159" s="7">
        <v>43771</v>
      </c>
      <c r="C159" s="8">
        <f>0.408*'2day cloud to net rad'!F160*'2day cloud to net rad'!Q160</f>
        <v>-0.26127358381194271</v>
      </c>
      <c r="D159" s="8">
        <f>'2day cloud to net rad'!$I$3*900*'2day cloud to net rad'!G160*('2day cloud to net rad'!J160-'2day cloud to net rad'!K160)/('2day cloud to net rad'!E160+273)</f>
        <v>0.45680037322518957</v>
      </c>
      <c r="E159" s="8">
        <f>'2day cloud to net rad'!F160+'2day cloud to net rad'!$I$3*(1+0.34*'2day cloud to net rad'!G160)</f>
        <v>0.26405432822493169</v>
      </c>
      <c r="F159" s="8">
        <f t="shared" si="2"/>
        <v>0.74047939576544108</v>
      </c>
    </row>
    <row r="160" spans="2:6" ht="17.100000000000001" customHeight="1" x14ac:dyDescent="0.3">
      <c r="B160" s="7">
        <v>43772</v>
      </c>
      <c r="C160" s="8">
        <f>0.408*'2day cloud to net rad'!F161*'2day cloud to net rad'!Q161</f>
        <v>-0.29090147177366354</v>
      </c>
      <c r="D160" s="8">
        <f>'2day cloud to net rad'!$I$3*900*'2day cloud to net rad'!G161*('2day cloud to net rad'!J161-'2day cloud to net rad'!K161)/('2day cloud to net rad'!E161+273)</f>
        <v>0.76336722170518723</v>
      </c>
      <c r="E160" s="8">
        <f>'2day cloud to net rad'!F161+'2day cloud to net rad'!$I$3*(1+0.34*'2day cloud to net rad'!G161)</f>
        <v>0.2855096340243074</v>
      </c>
      <c r="F160" s="8">
        <f t="shared" si="2"/>
        <v>1.6548154374759187</v>
      </c>
    </row>
    <row r="161" spans="2:6" ht="17.100000000000001" customHeight="1" x14ac:dyDescent="0.3">
      <c r="B161" s="7">
        <v>43773</v>
      </c>
      <c r="C161" s="8">
        <f>0.408*'2day cloud to net rad'!F162*'2day cloud to net rad'!Q162</f>
        <v>2.8920846763229565E-3</v>
      </c>
      <c r="D161" s="8">
        <f>'2day cloud to net rad'!$I$3*900*'2day cloud to net rad'!G162*('2day cloud to net rad'!J162-'2day cloud to net rad'!K162)/('2day cloud to net rad'!E162+273)</f>
        <v>0.14274920499788296</v>
      </c>
      <c r="E161" s="8">
        <f>'2day cloud to net rad'!F162+'2day cloud to net rad'!$I$3*(1+0.34*'2day cloud to net rad'!G162)</f>
        <v>0.27342330176590168</v>
      </c>
      <c r="F161" s="8">
        <f t="shared" si="2"/>
        <v>0.53265866052228572</v>
      </c>
    </row>
    <row r="162" spans="2:6" ht="17.100000000000001" customHeight="1" x14ac:dyDescent="0.3">
      <c r="B162" s="7">
        <v>43774</v>
      </c>
      <c r="C162" s="8">
        <f>0.408*'2day cloud to net rad'!F163*'2day cloud to net rad'!Q163</f>
        <v>-3.034549856844725E-2</v>
      </c>
      <c r="D162" s="8">
        <f>'2day cloud to net rad'!$I$3*900*'2day cloud to net rad'!G163*('2day cloud to net rad'!J163-'2day cloud to net rad'!K163)/('2day cloud to net rad'!E163+273)</f>
        <v>0.37171761513258461</v>
      </c>
      <c r="E162" s="8">
        <f>'2day cloud to net rad'!F163+'2day cloud to net rad'!$I$3*(1+0.34*'2day cloud to net rad'!G163)</f>
        <v>0.27704916420663989</v>
      </c>
      <c r="F162" s="8">
        <f t="shared" si="2"/>
        <v>1.2321716166937127</v>
      </c>
    </row>
    <row r="163" spans="2:6" ht="17.100000000000001" customHeight="1" x14ac:dyDescent="0.3">
      <c r="B163" s="7">
        <v>43775</v>
      </c>
      <c r="C163" s="8">
        <f>0.408*'2day cloud to net rad'!F164*'2day cloud to net rad'!Q164</f>
        <v>3.4280907024094461E-3</v>
      </c>
      <c r="D163" s="8">
        <f>'2day cloud to net rad'!$I$3*900*'2day cloud to net rad'!G164*('2day cloud to net rad'!J164-'2day cloud to net rad'!K164)/('2day cloud to net rad'!E164+273)</f>
        <v>0.15572640545223601</v>
      </c>
      <c r="E163" s="8">
        <f>'2day cloud to net rad'!F164+'2day cloud to net rad'!$I$3*(1+0.34*'2day cloud to net rad'!G164)</f>
        <v>0.27927511147495904</v>
      </c>
      <c r="F163" s="8">
        <f t="shared" si="2"/>
        <v>0.56988428118098133</v>
      </c>
    </row>
    <row r="164" spans="2:6" ht="17.100000000000001" customHeight="1" x14ac:dyDescent="0.3">
      <c r="B164" s="7">
        <v>43776</v>
      </c>
      <c r="C164" s="8">
        <f>0.408*'2day cloud to net rad'!F165*'2day cloud to net rad'!Q165</f>
        <v>-2.9621924609824265E-2</v>
      </c>
      <c r="D164" s="8">
        <f>'2day cloud to net rad'!$I$3*900*'2day cloud to net rad'!G165*('2day cloud to net rad'!J165-'2day cloud to net rad'!K165)/('2day cloud to net rad'!E165+273)</f>
        <v>0.37171761513258461</v>
      </c>
      <c r="E164" s="8">
        <f>'2day cloud to net rad'!F165+'2day cloud to net rad'!$I$3*(1+0.34*'2day cloud to net rad'!G165)</f>
        <v>0.27704916420663989</v>
      </c>
      <c r="F164" s="8">
        <f t="shared" si="2"/>
        <v>1.2347833335010707</v>
      </c>
    </row>
    <row r="165" spans="2:6" ht="17.100000000000001" customHeight="1" x14ac:dyDescent="0.3">
      <c r="B165" s="7">
        <v>43777</v>
      </c>
      <c r="C165" s="8">
        <f>0.408*'2day cloud to net rad'!F166*'2day cloud to net rad'!Q166</f>
        <v>-0.17741119275452039</v>
      </c>
      <c r="D165" s="8">
        <f>'2day cloud to net rad'!$I$3*900*'2day cloud to net rad'!G166*('2day cloud to net rad'!J166-'2day cloud to net rad'!K166)/('2day cloud to net rad'!E166+273)</f>
        <v>0.78288743324346377</v>
      </c>
      <c r="E165" s="8">
        <f>'2day cloud to net rad'!F166+'2day cloud to net rad'!$I$3*(1+0.34*'2day cloud to net rad'!G166)</f>
        <v>0.31504663710209979</v>
      </c>
      <c r="F165" s="8">
        <f t="shared" si="2"/>
        <v>1.9218622552467417</v>
      </c>
    </row>
    <row r="166" spans="2:6" ht="17.100000000000001" customHeight="1" x14ac:dyDescent="0.3">
      <c r="B166" s="7">
        <v>43778</v>
      </c>
      <c r="C166" s="8">
        <f>0.408*'2day cloud to net rad'!F167*'2day cloud to net rad'!Q167</f>
        <v>-0.20411932902384874</v>
      </c>
      <c r="D166" s="8">
        <f>'2day cloud to net rad'!$I$3*900*'2day cloud to net rad'!G167*('2day cloud to net rad'!J167-'2day cloud to net rad'!K167)/('2day cloud to net rad'!E167+273)</f>
        <v>0.71371553142462907</v>
      </c>
      <c r="E166" s="8">
        <f>'2day cloud to net rad'!F167+'2day cloud to net rad'!$I$3*(1+0.34*'2day cloud to net rad'!G167)</f>
        <v>0.29653874566388533</v>
      </c>
      <c r="F166" s="8">
        <f t="shared" si="2"/>
        <v>1.7184810074646601</v>
      </c>
    </row>
    <row r="167" spans="2:6" ht="17.100000000000001" customHeight="1" x14ac:dyDescent="0.3">
      <c r="B167" s="7">
        <v>43779</v>
      </c>
      <c r="C167" s="8">
        <f>0.408*'2day cloud to net rad'!F168*'2day cloud to net rad'!Q168</f>
        <v>-0.19831895685720294</v>
      </c>
      <c r="D167" s="8">
        <f>'2day cloud to net rad'!$I$3*900*'2day cloud to net rad'!G168*('2day cloud to net rad'!J168-'2day cloud to net rad'!K168)/('2day cloud to net rad'!E168+273)</f>
        <v>0.51419363994957501</v>
      </c>
      <c r="E167" s="8">
        <f>'2day cloud to net rad'!F168+'2day cloud to net rad'!$I$3*(1+0.34*'2day cloud to net rad'!G168)</f>
        <v>0.29511789432463004</v>
      </c>
      <c r="F167" s="8">
        <f t="shared" si="2"/>
        <v>1.0703338874629864</v>
      </c>
    </row>
    <row r="168" spans="2:6" ht="17.100000000000001" customHeight="1" x14ac:dyDescent="0.3">
      <c r="B168" s="7">
        <v>43780</v>
      </c>
      <c r="C168" s="8">
        <f>0.408*'2day cloud to net rad'!F169*'2day cloud to net rad'!Q169</f>
        <v>-0.26464401899599843</v>
      </c>
      <c r="D168" s="8">
        <f>'2day cloud to net rad'!$I$3*900*'2day cloud to net rad'!G169*('2day cloud to net rad'!J169-'2day cloud to net rad'!K169)/('2day cloud to net rad'!E169+273)</f>
        <v>0.64751655389202933</v>
      </c>
      <c r="E168" s="8">
        <f>'2day cloud to net rad'!F169+'2day cloud to net rad'!$I$3*(1+0.34*'2day cloud to net rad'!G169)</f>
        <v>0.29464636114186699</v>
      </c>
      <c r="F168" s="8">
        <f t="shared" si="2"/>
        <v>1.2994307257427307</v>
      </c>
    </row>
    <row r="169" spans="2:6" ht="17.100000000000001" customHeight="1" x14ac:dyDescent="0.3">
      <c r="B169" s="7">
        <v>43781</v>
      </c>
      <c r="C169" s="8">
        <f>0.408*'2day cloud to net rad'!F170*'2day cloud to net rad'!Q170</f>
        <v>-0.10061532918880242</v>
      </c>
      <c r="D169" s="8">
        <f>'2day cloud to net rad'!$I$3*900*'2day cloud to net rad'!G170*('2day cloud to net rad'!J170-'2day cloud to net rad'!K170)/('2day cloud to net rad'!E170+273)</f>
        <v>0.58221423223217261</v>
      </c>
      <c r="E169" s="8">
        <f>'2day cloud to net rad'!F170+'2day cloud to net rad'!$I$3*(1+0.34*'2day cloud to net rad'!G170)</f>
        <v>0.28993599434820805</v>
      </c>
      <c r="F169" s="8">
        <f t="shared" si="2"/>
        <v>1.6610524820349775</v>
      </c>
    </row>
    <row r="170" spans="2:6" ht="17.100000000000001" customHeight="1" x14ac:dyDescent="0.3">
      <c r="B170" s="7">
        <v>43782</v>
      </c>
      <c r="C170" s="8">
        <f>0.408*'2day cloud to net rad'!F171*'2day cloud to net rad'!Q171</f>
        <v>-0.21254667744650801</v>
      </c>
      <c r="D170" s="8">
        <f>'2day cloud to net rad'!$I$3*900*'2day cloud to net rad'!G171*('2day cloud to net rad'!J171-'2day cloud to net rad'!K171)/('2day cloud to net rad'!E171+273)</f>
        <v>0.68963403945979929</v>
      </c>
      <c r="E170" s="8">
        <f>'2day cloud to net rad'!F171+'2day cloud to net rad'!$I$3*(1+0.34*'2day cloud to net rad'!G171)</f>
        <v>0.29136144373336476</v>
      </c>
      <c r="F170" s="8">
        <f t="shared" si="2"/>
        <v>1.6374416460191998</v>
      </c>
    </row>
    <row r="171" spans="2:6" ht="17.100000000000001" customHeight="1" x14ac:dyDescent="0.3">
      <c r="B171" s="7">
        <v>43783</v>
      </c>
      <c r="C171" s="8">
        <f>0.408*'2day cloud to net rad'!F172*'2day cloud to net rad'!Q172</f>
        <v>-0.25222873080626751</v>
      </c>
      <c r="D171" s="8">
        <f>'2day cloud to net rad'!$I$3*900*'2day cloud to net rad'!G172*('2day cloud to net rad'!J172-'2day cloud to net rad'!K172)/('2day cloud to net rad'!E172+273)</f>
        <v>0.65257196175027066</v>
      </c>
      <c r="E171" s="8">
        <f>'2day cloud to net rad'!F172+'2day cloud to net rad'!$I$3*(1+0.34*'2day cloud to net rad'!G172)</f>
        <v>0.28160975735210375</v>
      </c>
      <c r="F171" s="8">
        <f t="shared" si="2"/>
        <v>1.4216241465079775</v>
      </c>
    </row>
    <row r="172" spans="2:6" ht="17.100000000000001" customHeight="1" x14ac:dyDescent="0.3">
      <c r="B172" s="7">
        <v>43784</v>
      </c>
      <c r="C172" s="8">
        <f>0.408*'2day cloud to net rad'!F173*'2day cloud to net rad'!Q173</f>
        <v>-0.28185692791964717</v>
      </c>
      <c r="D172" s="8">
        <f>'2day cloud to net rad'!$I$3*900*'2day cloud to net rad'!G173*('2day cloud to net rad'!J173-'2day cloud to net rad'!K173)/('2day cloud to net rad'!E173+273)</f>
        <v>0.76336722170518723</v>
      </c>
      <c r="E172" s="8">
        <f>'2day cloud to net rad'!F173+'2day cloud to net rad'!$I$3*(1+0.34*'2day cloud to net rad'!G173)</f>
        <v>0.2855096340243074</v>
      </c>
      <c r="F172" s="8">
        <f t="shared" si="2"/>
        <v>1.686494031737457</v>
      </c>
    </row>
    <row r="173" spans="2:6" ht="17.100000000000001" customHeight="1" x14ac:dyDescent="0.3">
      <c r="B173" s="7">
        <v>43785</v>
      </c>
      <c r="C173" s="8">
        <f>0.408*'2day cloud to net rad'!F174*'2day cloud to net rad'!Q174</f>
        <v>-0.30525877312699556</v>
      </c>
      <c r="D173" s="8">
        <f>'2day cloud to net rad'!$I$3*900*'2day cloud to net rad'!G174*('2day cloud to net rad'!J174-'2day cloud to net rad'!K174)/('2day cloud to net rad'!E174+273)</f>
        <v>0.80235375574995005</v>
      </c>
      <c r="E173" s="8">
        <f>'2day cloud to net rad'!F174+'2day cloud to net rad'!$I$3*(1+0.34*'2day cloud to net rad'!G174)</f>
        <v>0.29312012877641258</v>
      </c>
      <c r="F173" s="8">
        <f t="shared" si="2"/>
        <v>1.6958746050569959</v>
      </c>
    </row>
    <row r="174" spans="2:6" ht="17.100000000000001" customHeight="1" x14ac:dyDescent="0.3">
      <c r="B174" s="7">
        <v>43786</v>
      </c>
      <c r="C174" s="8">
        <f>0.408*'2day cloud to net rad'!F175*'2day cloud to net rad'!Q175</f>
        <v>-0.10881130096416376</v>
      </c>
      <c r="D174" s="8">
        <f>'2day cloud to net rad'!$I$3*900*'2day cloud to net rad'!G175*('2day cloud to net rad'!J175-'2day cloud to net rad'!K175)/('2day cloud to net rad'!E175+273)</f>
        <v>1.0160003889410163</v>
      </c>
      <c r="E174" s="8">
        <f>'2day cloud to net rad'!F175+'2day cloud to net rad'!$I$3*(1+0.34*'2day cloud to net rad'!G175)</f>
        <v>0.31919504289349487</v>
      </c>
      <c r="F174" s="8">
        <f t="shared" si="2"/>
        <v>2.8421152150522349</v>
      </c>
    </row>
    <row r="175" spans="2:6" ht="17.100000000000001" customHeight="1" x14ac:dyDescent="0.3">
      <c r="B175" s="7">
        <v>43787</v>
      </c>
      <c r="C175" s="8">
        <f>0.408*'2day cloud to net rad'!F176*'2day cloud to net rad'!Q176</f>
        <v>-0.24978704140090879</v>
      </c>
      <c r="D175" s="8">
        <f>'2day cloud to net rad'!$I$3*900*'2day cloud to net rad'!G176*('2day cloud to net rad'!J176-'2day cloud to net rad'!K176)/('2day cloud to net rad'!E176+273)</f>
        <v>0.84834355027535202</v>
      </c>
      <c r="E175" s="8">
        <f>'2day cloud to net rad'!F176+'2day cloud to net rad'!$I$3*(1+0.34*'2day cloud to net rad'!G176)</f>
        <v>0.29916518647927581</v>
      </c>
      <c r="F175" s="8">
        <f t="shared" si="2"/>
        <v>2.0007558898097497</v>
      </c>
    </row>
    <row r="176" spans="2:6" ht="17.100000000000001" customHeight="1" x14ac:dyDescent="0.3">
      <c r="B176" s="7">
        <v>43788</v>
      </c>
      <c r="C176" s="8">
        <f>0.408*'2day cloud to net rad'!F177*'2day cloud to net rad'!Q177</f>
        <v>-0.27942968818687119</v>
      </c>
      <c r="D176" s="8">
        <f>'2day cloud to net rad'!$I$3*900*'2day cloud to net rad'!G177*('2day cloud to net rad'!J177-'2day cloud to net rad'!K177)/('2day cloud to net rad'!E177+273)</f>
        <v>0.76336722170518723</v>
      </c>
      <c r="E176" s="8">
        <f>'2day cloud to net rad'!F177+'2day cloud to net rad'!$I$3*(1+0.34*'2day cloud to net rad'!G177)</f>
        <v>0.2855096340243074</v>
      </c>
      <c r="F176" s="8">
        <f t="shared" si="2"/>
        <v>1.6949954602131398</v>
      </c>
    </row>
    <row r="177" spans="2:6" ht="17.100000000000001" customHeight="1" x14ac:dyDescent="0.3">
      <c r="B177" s="7">
        <v>43789</v>
      </c>
      <c r="C177" s="8">
        <f>0.408*'2day cloud to net rad'!F178*'2day cloud to net rad'!Q178</f>
        <v>-0.1852005494791735</v>
      </c>
      <c r="D177" s="8">
        <f>'2day cloud to net rad'!$I$3*900*'2day cloud to net rad'!G178*('2day cloud to net rad'!J178-'2day cloud to net rad'!K178)/('2day cloud to net rad'!E178+273)</f>
        <v>0.56018187685702336</v>
      </c>
      <c r="E177" s="8">
        <f>'2day cloud to net rad'!F178+'2day cloud to net rad'!$I$3*(1+0.34*'2day cloud to net rad'!G178)</f>
        <v>0.2917996405078177</v>
      </c>
      <c r="F177" s="8">
        <f t="shared" si="2"/>
        <v>1.2850643911872934</v>
      </c>
    </row>
    <row r="178" spans="2:6" ht="17.100000000000001" customHeight="1" x14ac:dyDescent="0.3">
      <c r="B178" s="7">
        <v>43790</v>
      </c>
      <c r="C178" s="8">
        <f>0.408*'2day cloud to net rad'!F179*'2day cloud to net rad'!Q179</f>
        <v>-0.21358143580437305</v>
      </c>
      <c r="D178" s="8">
        <f>'2day cloud to net rad'!$I$3*900*'2day cloud to net rad'!G179*('2day cloud to net rad'!J179-'2day cloud to net rad'!K179)/('2day cloud to net rad'!E179+273)</f>
        <v>0.61554950918375484</v>
      </c>
      <c r="E178" s="8">
        <f>'2day cloud to net rad'!F179+'2day cloud to net rad'!$I$3*(1+0.34*'2day cloud to net rad'!G179)</f>
        <v>0.28588256447541127</v>
      </c>
      <c r="F178" s="8">
        <f t="shared" si="2"/>
        <v>1.4060601216341579</v>
      </c>
    </row>
    <row r="179" spans="2:6" ht="17.100000000000001" customHeight="1" x14ac:dyDescent="0.3">
      <c r="B179" s="7">
        <v>43791</v>
      </c>
      <c r="C179" s="8">
        <f>0.408*'2day cloud to net rad'!F180*'2day cloud to net rad'!Q180</f>
        <v>-4.8478287661639224E-2</v>
      </c>
      <c r="D179" s="8">
        <f>'2day cloud to net rad'!$I$3*900*'2day cloud to net rad'!G180*('2day cloud to net rad'!J180-'2day cloud to net rad'!K180)/('2day cloud to net rad'!E180+273)</f>
        <v>0.20018111735329494</v>
      </c>
      <c r="E179" s="8">
        <f>'2day cloud to net rad'!F180+'2day cloud to net rad'!$I$3*(1+0.34*'2day cloud to net rad'!G180)</f>
        <v>0.25443994956650007</v>
      </c>
      <c r="F179" s="8">
        <f t="shared" si="2"/>
        <v>0.59622252696606071</v>
      </c>
    </row>
    <row r="180" spans="2:6" ht="17.100000000000001" customHeight="1" x14ac:dyDescent="0.3">
      <c r="B180" s="7">
        <v>43792</v>
      </c>
      <c r="C180" s="8">
        <f>0.408*'2day cloud to net rad'!F181*'2day cloud to net rad'!Q181</f>
        <v>-0.14990083843836408</v>
      </c>
      <c r="D180" s="8">
        <f>'2day cloud to net rad'!$I$3*900*'2day cloud to net rad'!G181*('2day cloud to net rad'!J181-'2day cloud to net rad'!K181)/('2day cloud to net rad'!E181+273)</f>
        <v>0.51238377197815688</v>
      </c>
      <c r="E180" s="8">
        <f>'2day cloud to net rad'!F181+'2day cloud to net rad'!$I$3*(1+0.34*'2day cloud to net rad'!G181)</f>
        <v>0.28875278362475454</v>
      </c>
      <c r="F180" s="8">
        <f t="shared" si="2"/>
        <v>1.2553400489840938</v>
      </c>
    </row>
    <row r="181" spans="2:6" ht="17.100000000000001" customHeight="1" x14ac:dyDescent="0.3">
      <c r="B181" s="7">
        <v>43793</v>
      </c>
      <c r="C181" s="8">
        <f>0.408*'2day cloud to net rad'!F182*'2day cloud to net rad'!Q182</f>
        <v>-0.24559267720372624</v>
      </c>
      <c r="D181" s="8">
        <f>'2day cloud to net rad'!$I$3*900*'2day cloud to net rad'!G182*('2day cloud to net rad'!J182-'2day cloud to net rad'!K182)/('2day cloud to net rad'!E182+273)</f>
        <v>0.75033282922662536</v>
      </c>
      <c r="E181" s="8">
        <f>'2day cloud to net rad'!F182+'2day cloud to net rad'!$I$3*(1+0.34*'2day cloud to net rad'!G182)</f>
        <v>0.29356226335673913</v>
      </c>
      <c r="F181" s="8">
        <f t="shared" si="2"/>
        <v>1.7193631982920605</v>
      </c>
    </row>
    <row r="182" spans="2:6" ht="17.100000000000001" customHeight="1" x14ac:dyDescent="0.3">
      <c r="B182" s="7">
        <v>43794</v>
      </c>
      <c r="C182" s="8">
        <f>0.408*'2day cloud to net rad'!F183*'2day cloud to net rad'!Q183</f>
        <v>-0.20839694967537734</v>
      </c>
      <c r="D182" s="8">
        <f>'2day cloud to net rad'!$I$3*900*'2day cloud to net rad'!G183*('2day cloud to net rad'!J183-'2day cloud to net rad'!K183)/('2day cloud to net rad'!E183+273)</f>
        <v>0.79191065946763817</v>
      </c>
      <c r="E182" s="8">
        <f>'2day cloud to net rad'!F183+'2day cloud to net rad'!$I$3*(1+0.34*'2day cloud to net rad'!G183)</f>
        <v>0.29590453658737464</v>
      </c>
      <c r="F182" s="8">
        <f t="shared" si="2"/>
        <v>1.9719660824461911</v>
      </c>
    </row>
    <row r="183" spans="2:6" ht="17.100000000000001" customHeight="1" x14ac:dyDescent="0.3">
      <c r="B183" s="7">
        <v>43795</v>
      </c>
      <c r="C183" s="8">
        <f>0.408*'2day cloud to net rad'!F184*'2day cloud to net rad'!Q184</f>
        <v>-0.26253684489914136</v>
      </c>
      <c r="D183" s="8">
        <f>'2day cloud to net rad'!$I$3*900*'2day cloud to net rad'!G184*('2day cloud to net rad'!J184-'2day cloud to net rad'!K184)/('2day cloud to net rad'!E184+273)</f>
        <v>0.89342051025841773</v>
      </c>
      <c r="E183" s="8">
        <f>'2day cloud to net rad'!F184+'2day cloud to net rad'!$I$3*(1+0.34*'2day cloud to net rad'!G184)</f>
        <v>0.29985719648483788</v>
      </c>
      <c r="F183" s="8">
        <f t="shared" si="2"/>
        <v>2.1039470546479837</v>
      </c>
    </row>
    <row r="184" spans="2:6" ht="17.100000000000001" customHeight="1" x14ac:dyDescent="0.3">
      <c r="B184" s="7">
        <v>43796</v>
      </c>
      <c r="C184" s="8">
        <f>0.408*'2day cloud to net rad'!F185*'2day cloud to net rad'!Q185</f>
        <v>-0.18558345661071612</v>
      </c>
      <c r="D184" s="8">
        <f>'2day cloud to net rad'!$I$3*900*'2day cloud to net rad'!G185*('2day cloud to net rad'!J185-'2day cloud to net rad'!K185)/('2day cloud to net rad'!E185+273)</f>
        <v>0.89952590246497011</v>
      </c>
      <c r="E184" s="8">
        <f>'2day cloud to net rad'!F185+'2day cloud to net rad'!$I$3*(1+0.34*'2day cloud to net rad'!G185)</f>
        <v>0.29897193848546988</v>
      </c>
      <c r="F184" s="8">
        <f t="shared" si="2"/>
        <v>2.3879914933519819</v>
      </c>
    </row>
    <row r="185" spans="2:6" ht="17.100000000000001" customHeight="1" x14ac:dyDescent="0.3">
      <c r="B185" s="7">
        <v>43797</v>
      </c>
      <c r="C185" s="8">
        <f>0.408*'2day cloud to net rad'!F186*'2day cloud to net rad'!Q186</f>
        <v>-0.17502982729037633</v>
      </c>
      <c r="D185" s="8">
        <f>'2day cloud to net rad'!$I$3*900*'2day cloud to net rad'!G186*('2day cloud to net rad'!J186-'2day cloud to net rad'!K186)/('2day cloud to net rad'!E186+273)</f>
        <v>0.79229707106950775</v>
      </c>
      <c r="E185" s="8">
        <f>'2day cloud to net rad'!F186+'2day cloud to net rad'!$I$3*(1+0.34*'2day cloud to net rad'!G186)</f>
        <v>0.30163961376632276</v>
      </c>
      <c r="F185" s="8">
        <f t="shared" si="2"/>
        <v>2.0463732732973274</v>
      </c>
    </row>
    <row r="186" spans="2:6" ht="17.100000000000001" customHeight="1" x14ac:dyDescent="0.3">
      <c r="B186" s="7">
        <v>43798</v>
      </c>
      <c r="C186" s="8">
        <f>0.408*'2day cloud to net rad'!F187*'2day cloud to net rad'!Q187</f>
        <v>-0.1935560145734912</v>
      </c>
      <c r="D186" s="8">
        <f>'2day cloud to net rad'!$I$3*900*'2day cloud to net rad'!G187*('2day cloud to net rad'!J187-'2day cloud to net rad'!K187)/('2day cloud to net rad'!E187+273)</f>
        <v>0.92626299718861516</v>
      </c>
      <c r="E186" s="8">
        <f>'2day cloud to net rad'!F187+'2day cloud to net rad'!$I$3*(1+0.34*'2day cloud to net rad'!G187)</f>
        <v>0.30298689595634054</v>
      </c>
      <c r="F186" s="8">
        <f t="shared" si="2"/>
        <v>2.4182794450645311</v>
      </c>
    </row>
    <row r="187" spans="2:6" ht="17.100000000000001" customHeight="1" x14ac:dyDescent="0.3">
      <c r="B187" s="7">
        <v>43799</v>
      </c>
      <c r="C187" s="8">
        <f>0.408*'2day cloud to net rad'!F188*'2day cloud to net rad'!Q188</f>
        <v>-4.6704902700234203E-2</v>
      </c>
      <c r="D187" s="8">
        <f>'2day cloud to net rad'!$I$3*900*'2day cloud to net rad'!G188*('2day cloud to net rad'!J188-'2day cloud to net rad'!K188)/('2day cloud to net rad'!E188+273)</f>
        <v>0.34316762974850562</v>
      </c>
      <c r="E187" s="8">
        <f>'2day cloud to net rad'!F188+'2day cloud to net rad'!$I$3*(1+0.34*'2day cloud to net rad'!G188)</f>
        <v>0.28369899811178678</v>
      </c>
      <c r="F187" s="8">
        <f t="shared" si="2"/>
        <v>1.0449903913000613</v>
      </c>
    </row>
    <row r="188" spans="2:6" ht="17.100000000000001" customHeight="1" x14ac:dyDescent="0.3">
      <c r="B188" s="7">
        <v>43800</v>
      </c>
      <c r="C188" s="8">
        <f>0.408*'2day cloud to net rad'!F189*'2day cloud to net rad'!Q189</f>
        <v>-0.14716563824627291</v>
      </c>
      <c r="D188" s="8">
        <f>'2day cloud to net rad'!$I$3*900*'2day cloud to net rad'!G189*('2day cloud to net rad'!J189-'2day cloud to net rad'!K189)/('2day cloud to net rad'!E189+273)</f>
        <v>0.51238377197815688</v>
      </c>
      <c r="E188" s="8">
        <f>'2day cloud to net rad'!F189+'2day cloud to net rad'!$I$3*(1+0.34*'2day cloud to net rad'!G189)</f>
        <v>0.28875278362475454</v>
      </c>
      <c r="F188" s="8">
        <f t="shared" si="2"/>
        <v>1.2648125124448986</v>
      </c>
    </row>
    <row r="189" spans="2:6" ht="17.100000000000001" customHeight="1" x14ac:dyDescent="0.3">
      <c r="B189" s="7">
        <v>43801</v>
      </c>
      <c r="C189" s="8">
        <f>0.408*'2day cloud to net rad'!F190*'2day cloud to net rad'!Q190</f>
        <v>-4.6351646862449289E-2</v>
      </c>
      <c r="D189" s="8">
        <f>'2day cloud to net rad'!$I$3*900*'2day cloud to net rad'!G190*('2day cloud to net rad'!J190-'2day cloud to net rad'!K190)/('2day cloud to net rad'!E190+273)</f>
        <v>0.31457032726946343</v>
      </c>
      <c r="E189" s="8">
        <f>'2day cloud to net rad'!F190+'2day cloud to net rad'!$I$3*(1+0.34*'2day cloud to net rad'!G190)</f>
        <v>0.27784718840272943</v>
      </c>
      <c r="F189" s="8">
        <f t="shared" si="2"/>
        <v>0.96534603048867595</v>
      </c>
    </row>
    <row r="190" spans="2:6" ht="17.100000000000001" customHeight="1" x14ac:dyDescent="0.3">
      <c r="B190" s="7">
        <v>43802</v>
      </c>
      <c r="C190" s="8">
        <f>0.408*'2day cloud to net rad'!F191*'2day cloud to net rad'!Q191</f>
        <v>-0.14662633113168397</v>
      </c>
      <c r="D190" s="8">
        <f>'2day cloud to net rad'!$I$3*900*'2day cloud to net rad'!G191*('2day cloud to net rad'!J191-'2day cloud to net rad'!K191)/('2day cloud to net rad'!E191+273)</f>
        <v>0.51238377197815688</v>
      </c>
      <c r="E190" s="8">
        <f>'2day cloud to net rad'!F191+'2day cloud to net rad'!$I$3*(1+0.34*'2day cloud to net rad'!G191)</f>
        <v>0.28875278362475454</v>
      </c>
      <c r="F190" s="8">
        <f t="shared" si="2"/>
        <v>1.2666802247066435</v>
      </c>
    </row>
    <row r="191" spans="2:6" ht="17.100000000000001" customHeight="1" x14ac:dyDescent="0.3">
      <c r="B191" s="7">
        <v>43803</v>
      </c>
      <c r="C191" s="8">
        <f>0.408*'2day cloud to net rad'!F192*'2day cloud to net rad'!Q192</f>
        <v>6.2979197663442753E-3</v>
      </c>
      <c r="D191" s="8">
        <f>'2day cloud to net rad'!$I$3*900*'2day cloud to net rad'!G192*('2day cloud to net rad'!J192-'2day cloud to net rad'!K192)/('2day cloud to net rad'!E192+273)</f>
        <v>0.68432807798798545</v>
      </c>
      <c r="E191" s="8">
        <f>'2day cloud to net rad'!F192+'2day cloud to net rad'!$I$3*(1+0.34*'2day cloud to net rad'!G192)</f>
        <v>0.30871807220991304</v>
      </c>
      <c r="F191" s="8">
        <f t="shared" si="2"/>
        <v>2.237076672611308</v>
      </c>
    </row>
    <row r="192" spans="2:6" ht="17.100000000000001" customHeight="1" x14ac:dyDescent="0.3">
      <c r="B192" s="7">
        <v>43804</v>
      </c>
      <c r="C192" s="8">
        <f>0.408*'2day cloud to net rad'!F193*'2day cloud to net rad'!Q193</f>
        <v>5.0238714455432491E-3</v>
      </c>
      <c r="D192" s="8">
        <f>'2day cloud to net rad'!$I$3*900*'2day cloud to net rad'!G193*('2day cloud to net rad'!J193-'2day cloud to net rad'!K193)/('2day cloud to net rad'!E193+273)</f>
        <v>0.49421426353344677</v>
      </c>
      <c r="E192" s="8">
        <f>'2day cloud to net rad'!F193+'2day cloud to net rad'!$I$3*(1+0.34*'2day cloud to net rad'!G193)</f>
        <v>0.28594783079876041</v>
      </c>
      <c r="F192" s="8">
        <f t="shared" si="2"/>
        <v>1.7459063549614247</v>
      </c>
    </row>
    <row r="193" spans="2:6" ht="17.100000000000001" customHeight="1" x14ac:dyDescent="0.3">
      <c r="B193" s="7">
        <v>43805</v>
      </c>
      <c r="C193" s="8">
        <f>0.408*'2day cloud to net rad'!F194*'2day cloud to net rad'!Q194</f>
        <v>-0.1727784028544859</v>
      </c>
      <c r="D193" s="8">
        <f>'2day cloud to net rad'!$I$3*900*'2day cloud to net rad'!G194*('2day cloud to net rad'!J194-'2day cloud to net rad'!K194)/('2day cloud to net rad'!E194+273)</f>
        <v>0.52819804737967191</v>
      </c>
      <c r="E193" s="8">
        <f>'2day cloud to net rad'!F194+'2day cloud to net rad'!$I$3*(1+0.34*'2day cloud to net rad'!G194)</f>
        <v>0.27823237493009334</v>
      </c>
      <c r="F193" s="8">
        <f t="shared" si="2"/>
        <v>1.2774201586515093</v>
      </c>
    </row>
    <row r="194" spans="2:6" ht="17.100000000000001" customHeight="1" x14ac:dyDescent="0.3">
      <c r="B194" s="7">
        <v>43806</v>
      </c>
      <c r="C194" s="8">
        <f>0.408*'2day cloud to net rad'!F195*'2day cloud to net rad'!Q195</f>
        <v>-0.19140717139431007</v>
      </c>
      <c r="D194" s="8">
        <f>'2day cloud to net rad'!$I$3*900*'2day cloud to net rad'!G195*('2day cloud to net rad'!J195-'2day cloud to net rad'!K195)/('2day cloud to net rad'!E195+273)</f>
        <v>0.92626299718861516</v>
      </c>
      <c r="E194" s="8">
        <f>'2day cloud to net rad'!F195+'2day cloud to net rad'!$I$3*(1+0.34*'2day cloud to net rad'!G195)</f>
        <v>0.30298689595634054</v>
      </c>
      <c r="F194" s="8">
        <f t="shared" si="2"/>
        <v>2.4253716434660446</v>
      </c>
    </row>
    <row r="195" spans="2:6" ht="17.100000000000001" customHeight="1" x14ac:dyDescent="0.3">
      <c r="B195" s="7">
        <v>43807</v>
      </c>
      <c r="C195" s="8">
        <f>0.408*'2day cloud to net rad'!F196*'2day cloud to net rad'!Q196</f>
        <v>6.7223429690710847E-3</v>
      </c>
      <c r="D195" s="8">
        <f>'2day cloud to net rad'!$I$3*900*'2day cloud to net rad'!G196*('2day cloud to net rad'!J196-'2day cloud to net rad'!K196)/('2day cloud to net rad'!E196+273)</f>
        <v>0.74653972144143887</v>
      </c>
      <c r="E195" s="8">
        <f>'2day cloud to net rad'!F196+'2day cloud to net rad'!$I$3*(1+0.34*'2day cloud to net rad'!G196)</f>
        <v>0.3145698819189704</v>
      </c>
      <c r="F195" s="8">
        <f t="shared" si="2"/>
        <v>2.3945778273984337</v>
      </c>
    </row>
    <row r="196" spans="2:6" ht="17.100000000000001" customHeight="1" x14ac:dyDescent="0.3">
      <c r="B196" s="7">
        <v>43808</v>
      </c>
      <c r="C196" s="8">
        <f>0.408*'2day cloud to net rad'!F197*'2day cloud to net rad'!Q197</f>
        <v>5.3832422348286139E-3</v>
      </c>
      <c r="D196" s="8">
        <f>'2day cloud to net rad'!$I$3*900*'2day cloud to net rad'!G197*('2day cloud to net rad'!J197-'2day cloud to net rad'!K197)/('2day cloud to net rad'!E197+273)</f>
        <v>0.49421426353344677</v>
      </c>
      <c r="E196" s="8">
        <f>'2day cloud to net rad'!F197+'2day cloud to net rad'!$I$3*(1+0.34*'2day cloud to net rad'!G197)</f>
        <v>0.28594783079876041</v>
      </c>
      <c r="F196" s="8">
        <f t="shared" si="2"/>
        <v>1.7471631254299453</v>
      </c>
    </row>
    <row r="197" spans="2:6" ht="17.100000000000001" customHeight="1" x14ac:dyDescent="0.3">
      <c r="B197" s="7">
        <v>43809</v>
      </c>
      <c r="C197" s="8">
        <f>0.408*'2day cloud to net rad'!F198*'2day cloud to net rad'!Q198</f>
        <v>-0.2281197634426419</v>
      </c>
      <c r="D197" s="8">
        <f>'2day cloud to net rad'!$I$3*900*'2day cloud to net rad'!G198*('2day cloud to net rad'!J198-'2day cloud to net rad'!K198)/('2day cloud to net rad'!E198+273)</f>
        <v>0.61711420520142424</v>
      </c>
      <c r="E197" s="8">
        <f>'2day cloud to net rad'!F198+'2day cloud to net rad'!$I$3*(1+0.34*'2day cloud to net rad'!G198)</f>
        <v>0.27689407166563285</v>
      </c>
      <c r="F197" s="8">
        <f t="shared" si="2"/>
        <v>1.4048492964071755</v>
      </c>
    </row>
    <row r="198" spans="2:6" ht="17.100000000000001" customHeight="1" x14ac:dyDescent="0.3">
      <c r="B198" s="7">
        <v>43810</v>
      </c>
      <c r="C198" s="8">
        <f>0.408*'2day cloud to net rad'!F199*'2day cloud to net rad'!Q199</f>
        <v>-0.21757558837350241</v>
      </c>
      <c r="D198" s="8">
        <f>'2day cloud to net rad'!$I$3*900*'2day cloud to net rad'!G199*('2day cloud to net rad'!J199-'2day cloud to net rad'!K199)/('2day cloud to net rad'!E199+273)</f>
        <v>0.70852782471665254</v>
      </c>
      <c r="E198" s="8">
        <f>'2day cloud to net rad'!F199+'2day cloud to net rad'!$I$3*(1+0.34*'2day cloud to net rad'!G199)</f>
        <v>0.28682717156866078</v>
      </c>
      <c r="F198" s="8">
        <f t="shared" ref="F198:F261" si="3">(C198+D198)/E198</f>
        <v>1.7116657172266045</v>
      </c>
    </row>
    <row r="199" spans="2:6" ht="17.100000000000001" customHeight="1" x14ac:dyDescent="0.3">
      <c r="B199" s="7">
        <v>43811</v>
      </c>
      <c r="C199" s="8">
        <f>0.408*'2day cloud to net rad'!F200*'2day cloud to net rad'!Q200</f>
        <v>-6.6645206739563076E-2</v>
      </c>
      <c r="D199" s="8">
        <f>'2day cloud to net rad'!$I$3*900*'2day cloud to net rad'!G200*('2day cloud to net rad'!J200-'2day cloud to net rad'!K200)/('2day cloud to net rad'!E200+273)</f>
        <v>1.036069525565497</v>
      </c>
      <c r="E199" s="8">
        <f>'2day cloud to net rad'!F200+'2day cloud to net rad'!$I$3*(1+0.34*'2day cloud to net rad'!G200)</f>
        <v>0.32280787862505966</v>
      </c>
      <c r="F199" s="8">
        <f t="shared" si="3"/>
        <v>3.0030999334806112</v>
      </c>
    </row>
    <row r="200" spans="2:6" ht="17.100000000000001" customHeight="1" x14ac:dyDescent="0.3">
      <c r="B200" s="7">
        <v>43812</v>
      </c>
      <c r="C200" s="8">
        <f>0.408*'2day cloud to net rad'!F201*'2day cloud to net rad'!Q201</f>
        <v>-0.17511611327108628</v>
      </c>
      <c r="D200" s="8">
        <f>'2day cloud to net rad'!$I$3*900*'2day cloud to net rad'!G201*('2day cloud to net rad'!J201-'2day cloud to net rad'!K201)/('2day cloud to net rad'!E201+273)</f>
        <v>0.77011259206700655</v>
      </c>
      <c r="E200" s="8">
        <f>'2day cloud to net rad'!F201+'2day cloud to net rad'!$I$3*(1+0.34*'2day cloud to net rad'!G201)</f>
        <v>0.29623589810265516</v>
      </c>
      <c r="F200" s="8">
        <f t="shared" si="3"/>
        <v>2.0085225410113368</v>
      </c>
    </row>
    <row r="201" spans="2:6" ht="17.100000000000001" customHeight="1" x14ac:dyDescent="0.3">
      <c r="B201" s="7">
        <v>43813</v>
      </c>
      <c r="C201" s="8">
        <f>0.408*'2day cloud to net rad'!F202*'2day cloud to net rad'!Q202</f>
        <v>-9.7901583215335861E-2</v>
      </c>
      <c r="D201" s="8">
        <f>'2day cloud to net rad'!$I$3*900*'2day cloud to net rad'!G202*('2day cloud to net rad'!J202-'2day cloud to net rad'!K202)/('2day cloud to net rad'!E202+273)</f>
        <v>0.75507141534646538</v>
      </c>
      <c r="E201" s="8">
        <f>'2day cloud to net rad'!F202+'2day cloud to net rad'!$I$3*(1+0.34*'2day cloud to net rad'!G202)</f>
        <v>0.30163961376632276</v>
      </c>
      <c r="F201" s="8">
        <f t="shared" si="3"/>
        <v>2.1786589099674174</v>
      </c>
    </row>
    <row r="202" spans="2:6" ht="17.100000000000001" customHeight="1" x14ac:dyDescent="0.3">
      <c r="B202" s="7">
        <v>43814</v>
      </c>
      <c r="C202" s="8">
        <f>0.408*'2day cloud to net rad'!F203*'2day cloud to net rad'!Q203</f>
        <v>-0.18702441472656925</v>
      </c>
      <c r="D202" s="8">
        <f>'2day cloud to net rad'!$I$3*900*'2day cloud to net rad'!G203*('2day cloud to net rad'!J203-'2day cloud to net rad'!K203)/('2day cloud to net rad'!E203+273)</f>
        <v>0.91126443250772549</v>
      </c>
      <c r="E202" s="8">
        <f>'2day cloud to net rad'!F203+'2day cloud to net rad'!$I$3*(1+0.34*'2day cloud to net rad'!G203)</f>
        <v>0.30163961376632276</v>
      </c>
      <c r="F202" s="8">
        <f t="shared" si="3"/>
        <v>2.4010109572087499</v>
      </c>
    </row>
    <row r="203" spans="2:6" ht="17.100000000000001" customHeight="1" x14ac:dyDescent="0.3">
      <c r="B203" s="7">
        <v>43815</v>
      </c>
      <c r="C203" s="8">
        <f>0.408*'2day cloud to net rad'!F204*'2day cloud to net rad'!Q204</f>
        <v>-0.18793681017745775</v>
      </c>
      <c r="D203" s="8">
        <f>'2day cloud to net rad'!$I$3*900*'2day cloud to net rad'!G204*('2day cloud to net rad'!J204-'2day cloud to net rad'!K204)/('2day cloud to net rad'!E204+273)</f>
        <v>0.91333070818008411</v>
      </c>
      <c r="E203" s="8">
        <f>'2day cloud to net rad'!F204+'2day cloud to net rad'!$I$3*(1+0.34*'2day cloud to net rad'!G204)</f>
        <v>0.30030131050186215</v>
      </c>
      <c r="F203" s="8">
        <f t="shared" si="3"/>
        <v>2.4155535544961539</v>
      </c>
    </row>
    <row r="204" spans="2:6" ht="17.100000000000001" customHeight="1" x14ac:dyDescent="0.3">
      <c r="B204" s="7">
        <v>43816</v>
      </c>
      <c r="C204" s="8">
        <f>0.408*'2day cloud to net rad'!F205*'2day cloud to net rad'!Q205</f>
        <v>-0.21916082041049664</v>
      </c>
      <c r="D204" s="8">
        <f>'2day cloud to net rad'!$I$3*900*'2day cloud to net rad'!G205*('2day cloud to net rad'!J205-'2day cloud to net rad'!K205)/('2day cloud to net rad'!E205+273)</f>
        <v>0.72269959213543855</v>
      </c>
      <c r="E204" s="8">
        <f>'2day cloud to net rad'!F205+'2day cloud to net rad'!$I$3*(1+0.34*'2day cloud to net rad'!G205)</f>
        <v>0.28993599434820805</v>
      </c>
      <c r="F204" s="8">
        <f t="shared" si="3"/>
        <v>1.736723903001159</v>
      </c>
    </row>
    <row r="205" spans="2:6" ht="17.100000000000001" customHeight="1" x14ac:dyDescent="0.3">
      <c r="B205" s="7">
        <v>43817</v>
      </c>
      <c r="C205" s="8">
        <f>0.408*'2day cloud to net rad'!F206*'2day cloud to net rad'!Q206</f>
        <v>7.2910909329810276E-3</v>
      </c>
      <c r="D205" s="8">
        <f>'2day cloud to net rad'!$I$3*900*'2day cloud to net rad'!G206*('2day cloud to net rad'!J206-'2day cloud to net rad'!K206)/('2day cloud to net rad'!E206+273)</f>
        <v>0.55990479108107905</v>
      </c>
      <c r="E205" s="8">
        <f>'2day cloud to net rad'!F206+'2day cloud to net rad'!$I$3*(1+0.34*'2day cloud to net rad'!G206)</f>
        <v>0.29701445279179839</v>
      </c>
      <c r="F205" s="8">
        <f t="shared" si="3"/>
        <v>1.9096575155945488</v>
      </c>
    </row>
    <row r="206" spans="2:6" ht="17.100000000000001" customHeight="1" x14ac:dyDescent="0.3">
      <c r="B206" s="7">
        <v>43818</v>
      </c>
      <c r="C206" s="8">
        <f>0.408*'2day cloud to net rad'!F207*'2day cloud to net rad'!Q207</f>
        <v>5.8357415431791026E-3</v>
      </c>
      <c r="D206" s="8">
        <f>'2day cloud to net rad'!$I$3*900*'2day cloud to net rad'!G207*('2day cloud to net rad'!J207-'2day cloud to net rad'!K207)/('2day cloud to net rad'!E207+273)</f>
        <v>0.49421426353344677</v>
      </c>
      <c r="E206" s="8">
        <f>'2day cloud to net rad'!F207+'2day cloud to net rad'!$I$3*(1+0.34*'2day cloud to net rad'!G207)</f>
        <v>0.28594783079876041</v>
      </c>
      <c r="F206" s="8">
        <f t="shared" si="3"/>
        <v>1.7487455794988798</v>
      </c>
    </row>
    <row r="207" spans="2:6" ht="17.100000000000001" customHeight="1" x14ac:dyDescent="0.3">
      <c r="B207" s="7">
        <v>43819</v>
      </c>
      <c r="C207" s="8">
        <f>0.408*'2day cloud to net rad'!F208*'2day cloud to net rad'!Q208</f>
        <v>-0.29329938416855739</v>
      </c>
      <c r="D207" s="8">
        <f>'2day cloud to net rad'!$I$3*900*'2day cloud to net rad'!G208*('2day cloud to net rad'!J208-'2day cloud to net rad'!K208)/('2day cloud to net rad'!E208+273)</f>
        <v>0.58353000418178191</v>
      </c>
      <c r="E207" s="8">
        <f>'2day cloud to net rad'!F208+'2day cloud to net rad'!$I$3*(1+0.34*'2day cloud to net rad'!G208)</f>
        <v>0.27556469964924052</v>
      </c>
      <c r="F207" s="8">
        <f t="shared" si="3"/>
        <v>1.0532213319871955</v>
      </c>
    </row>
    <row r="208" spans="2:6" ht="17.100000000000001" customHeight="1" x14ac:dyDescent="0.3">
      <c r="B208" s="7">
        <v>43820</v>
      </c>
      <c r="C208" s="8">
        <f>0.408*'2day cloud to net rad'!F209*'2day cloud to net rad'!Q209</f>
        <v>-0.10211861801876329</v>
      </c>
      <c r="D208" s="8">
        <f>'2day cloud to net rad'!$I$3*900*'2day cloud to net rad'!G209*('2day cloud to net rad'!J209-'2day cloud to net rad'!K209)/('2day cloud to net rad'!E209+273)</f>
        <v>1.0160003889410163</v>
      </c>
      <c r="E208" s="8">
        <f>'2day cloud to net rad'!F209+'2day cloud to net rad'!$I$3*(1+0.34*'2day cloud to net rad'!G209)</f>
        <v>0.31919504289349487</v>
      </c>
      <c r="F208" s="8">
        <f t="shared" si="3"/>
        <v>2.8630825925050032</v>
      </c>
    </row>
    <row r="209" spans="2:6" ht="17.100000000000001" customHeight="1" x14ac:dyDescent="0.3">
      <c r="B209" s="7">
        <v>43821</v>
      </c>
      <c r="C209" s="8">
        <f>0.408*'2day cloud to net rad'!F210*'2day cloud to net rad'!Q210</f>
        <v>-4.4756652837423548E-2</v>
      </c>
      <c r="D209" s="8">
        <f>'2day cloud to net rad'!$I$3*900*'2day cloud to net rad'!G210*('2day cloud to net rad'!J210-'2day cloud to net rad'!K210)/('2day cloud to net rad'!E210+273)</f>
        <v>0.37176493222754775</v>
      </c>
      <c r="E209" s="8">
        <f>'2day cloud to net rad'!F210+'2day cloud to net rad'!$I$3*(1+0.34*'2day cloud to net rad'!G210)</f>
        <v>0.28955080782084419</v>
      </c>
      <c r="F209" s="8">
        <f t="shared" si="3"/>
        <v>1.129364072064535</v>
      </c>
    </row>
    <row r="210" spans="2:6" ht="17.100000000000001" customHeight="1" x14ac:dyDescent="0.3">
      <c r="B210" s="7">
        <v>43822</v>
      </c>
      <c r="C210" s="8">
        <f>0.408*'2day cloud to net rad'!F211*'2day cloud to net rad'!Q211</f>
        <v>-0.14434310722858504</v>
      </c>
      <c r="D210" s="8">
        <f>'2day cloud to net rad'!$I$3*900*'2day cloud to net rad'!G211*('2day cloud to net rad'!J211-'2day cloud to net rad'!K211)/('2day cloud to net rad'!E211+273)</f>
        <v>0.51238377197815688</v>
      </c>
      <c r="E210" s="8">
        <f>'2day cloud to net rad'!F211+'2day cloud to net rad'!$I$3*(1+0.34*'2day cloud to net rad'!G211)</f>
        <v>0.28875278362475454</v>
      </c>
      <c r="F210" s="8">
        <f t="shared" si="3"/>
        <v>1.2745874174077401</v>
      </c>
    </row>
    <row r="211" spans="2:6" ht="17.100000000000001" customHeight="1" x14ac:dyDescent="0.3">
      <c r="B211" s="7">
        <v>43823</v>
      </c>
      <c r="C211" s="8">
        <f>0.408*'2day cloud to net rad'!F212*'2day cloud to net rad'!Q212</f>
        <v>-0.29336498467728578</v>
      </c>
      <c r="D211" s="8">
        <f>'2day cloud to net rad'!$I$3*900*'2day cloud to net rad'!G212*('2day cloud to net rad'!J212-'2day cloud to net rad'!K212)/('2day cloud to net rad'!E212+273)</f>
        <v>0.80235375574995005</v>
      </c>
      <c r="E211" s="8">
        <f>'2day cloud to net rad'!F212+'2day cloud to net rad'!$I$3*(1+0.34*'2day cloud to net rad'!G212)</f>
        <v>0.29312012877641258</v>
      </c>
      <c r="F211" s="8">
        <f t="shared" si="3"/>
        <v>1.736451103502731</v>
      </c>
    </row>
    <row r="212" spans="2:6" ht="17.100000000000001" customHeight="1" x14ac:dyDescent="0.3">
      <c r="B212" s="7">
        <v>43824</v>
      </c>
      <c r="C212" s="8">
        <f>0.408*'2day cloud to net rad'!F213*'2day cloud to net rad'!Q213</f>
        <v>-0.10220294235391815</v>
      </c>
      <c r="D212" s="8">
        <f>'2day cloud to net rad'!$I$3*900*'2day cloud to net rad'!G213*('2day cloud to net rad'!J213-'2day cloud to net rad'!K213)/('2day cloud to net rad'!E213+273)</f>
        <v>1.0160003889410163</v>
      </c>
      <c r="E212" s="8">
        <f>'2day cloud to net rad'!F213+'2day cloud to net rad'!$I$3*(1+0.34*'2day cloud to net rad'!G213)</f>
        <v>0.31919504289349487</v>
      </c>
      <c r="F212" s="8">
        <f t="shared" si="3"/>
        <v>2.8628184144200604</v>
      </c>
    </row>
    <row r="213" spans="2:6" ht="17.100000000000001" customHeight="1" x14ac:dyDescent="0.3">
      <c r="B213" s="7">
        <v>43825</v>
      </c>
      <c r="C213" s="8">
        <f>0.408*'2day cloud to net rad'!F214*'2day cloud to net rad'!Q214</f>
        <v>-0.12882060128015274</v>
      </c>
      <c r="D213" s="8">
        <f>'2day cloud to net rad'!$I$3*900*'2day cloud to net rad'!G214*('2day cloud to net rad'!J214-'2day cloud to net rad'!K214)/('2day cloud to net rad'!E214+273)</f>
        <v>0.76362138260172996</v>
      </c>
      <c r="E213" s="8">
        <f>'2day cloud to net rad'!F214+'2day cloud to net rad'!$I$3*(1+0.34*'2day cloud to net rad'!G214)</f>
        <v>0.29366961990968621</v>
      </c>
      <c r="F213" s="8">
        <f t="shared" si="3"/>
        <v>2.1616154286466571</v>
      </c>
    </row>
    <row r="214" spans="2:6" ht="17.100000000000001" customHeight="1" x14ac:dyDescent="0.3">
      <c r="B214" s="7">
        <v>43826</v>
      </c>
      <c r="C214" s="8">
        <f>0.408*'2day cloud to net rad'!F215*'2day cloud to net rad'!Q215</f>
        <v>-9.8870958493864153E-2</v>
      </c>
      <c r="D214" s="8">
        <f>'2day cloud to net rad'!$I$3*900*'2day cloud to net rad'!G215*('2day cloud to net rad'!J215-'2day cloud to net rad'!K215)/('2day cloud to net rad'!E215+273)</f>
        <v>0.72810701726050464</v>
      </c>
      <c r="E214" s="8">
        <f>'2day cloud to net rad'!F215+'2day cloud to net rad'!$I$3*(1+0.34*'2day cloud to net rad'!G215)</f>
        <v>0.29203084016110914</v>
      </c>
      <c r="F214" s="8">
        <f t="shared" si="3"/>
        <v>2.1546904375561846</v>
      </c>
    </row>
    <row r="215" spans="2:6" ht="17.100000000000001" customHeight="1" x14ac:dyDescent="0.3">
      <c r="B215" s="7">
        <v>43827</v>
      </c>
      <c r="C215" s="8">
        <f>0.408*'2day cloud to net rad'!F216*'2day cloud to net rad'!Q216</f>
        <v>-5.4440777569807489E-2</v>
      </c>
      <c r="D215" s="8">
        <f>'2day cloud to net rad'!$I$3*900*'2day cloud to net rad'!G216*('2day cloud to net rad'!J216-'2day cloud to net rad'!K216)/('2day cloud to net rad'!E216+273)</f>
        <v>0.54458016506740459</v>
      </c>
      <c r="E215" s="8">
        <f>'2day cloud to net rad'!F216+'2day cloud to net rad'!$I$3*(1+0.34*'2day cloud to net rad'!G216)</f>
        <v>0.2917996405078177</v>
      </c>
      <c r="F215" s="8">
        <f t="shared" si="3"/>
        <v>1.6797121019224341</v>
      </c>
    </row>
    <row r="216" spans="2:6" ht="17.100000000000001" customHeight="1" x14ac:dyDescent="0.3">
      <c r="B216" s="7">
        <v>43828</v>
      </c>
      <c r="C216" s="8">
        <f>0.408*'2day cloud to net rad'!F217*'2day cloud to net rad'!Q217</f>
        <v>-2.4283698155623985E-2</v>
      </c>
      <c r="D216" s="8">
        <f>'2day cloud to net rad'!$I$3*900*'2day cloud to net rad'!G217*('2day cloud to net rad'!J217-'2day cloud to net rad'!K217)/('2day cloud to net rad'!E217+273)</f>
        <v>0.6471156060823452</v>
      </c>
      <c r="E216" s="8">
        <f>'2day cloud to net rad'!F217+'2day cloud to net rad'!$I$3*(1+0.34*'2day cloud to net rad'!G217)</f>
        <v>0.30262784645216273</v>
      </c>
      <c r="F216" s="8">
        <f t="shared" si="3"/>
        <v>2.0580786442108661</v>
      </c>
    </row>
    <row r="217" spans="2:6" ht="17.100000000000001" customHeight="1" x14ac:dyDescent="0.3">
      <c r="B217" s="7">
        <v>43829</v>
      </c>
      <c r="C217" s="8">
        <f>0.408*'2day cloud to net rad'!F218*'2day cloud to net rad'!Q218</f>
        <v>-0.29404013115220812</v>
      </c>
      <c r="D217" s="8">
        <f>'2day cloud to net rad'!$I$3*900*'2day cloud to net rad'!G218*('2day cloud to net rad'!J218-'2day cloud to net rad'!K218)/('2day cloud to net rad'!E218+273)</f>
        <v>0.94823625679539569</v>
      </c>
      <c r="E217" s="8">
        <f>'2day cloud to net rad'!F218+'2day cloud to net rad'!$I$3*(1+0.34*'2day cloud to net rad'!G218)</f>
        <v>0.30482374819452729</v>
      </c>
      <c r="F217" s="8">
        <f t="shared" si="3"/>
        <v>2.1461455333385104</v>
      </c>
    </row>
    <row r="218" spans="2:6" ht="17.100000000000001" customHeight="1" x14ac:dyDescent="0.3">
      <c r="B218" s="7">
        <v>43830</v>
      </c>
      <c r="C218" s="8">
        <f>0.408*'2day cloud to net rad'!F219*'2day cloud to net rad'!Q219</f>
        <v>-0.10267176334812295</v>
      </c>
      <c r="D218" s="8">
        <f>'2day cloud to net rad'!$I$3*900*'2day cloud to net rad'!G219*('2day cloud to net rad'!J219-'2day cloud to net rad'!K219)/('2day cloud to net rad'!E219+273)</f>
        <v>1.0160003889410163</v>
      </c>
      <c r="E218" s="8">
        <f>'2day cloud to net rad'!F219+'2day cloud to net rad'!$I$3*(1+0.34*'2day cloud to net rad'!G219)</f>
        <v>0.31919504289349487</v>
      </c>
      <c r="F218" s="8">
        <f t="shared" si="3"/>
        <v>2.861349654160017</v>
      </c>
    </row>
    <row r="219" spans="2:6" x14ac:dyDescent="0.3">
      <c r="B219" s="7">
        <v>43831</v>
      </c>
      <c r="C219" s="8">
        <f>0.408*'2day cloud to net rad'!F220*'2day cloud to net rad'!Q220</f>
        <v>-0.18781834642208262</v>
      </c>
      <c r="D219" s="8">
        <f>'2day cloud to net rad'!$I$3*900*'2day cloud to net rad'!G220*('2day cloud to net rad'!J220-'2day cloud to net rad'!K220)/('2day cloud to net rad'!E220+273)</f>
        <v>0.70371399978480942</v>
      </c>
      <c r="E219" s="8">
        <f>'2day cloud to net rad'!F220+'2day cloud to net rad'!$I$3*(1+0.34*'2day cloud to net rad'!G220)</f>
        <v>0.30350325992593241</v>
      </c>
      <c r="F219" s="8">
        <f t="shared" si="3"/>
        <v>1.6998026758876563</v>
      </c>
    </row>
    <row r="220" spans="2:6" x14ac:dyDescent="0.3">
      <c r="B220" s="7">
        <v>43832</v>
      </c>
      <c r="C220" s="8">
        <f>0.408*'2day cloud to net rad'!F221*'2day cloud to net rad'!Q221</f>
        <v>-0.12526091343617618</v>
      </c>
      <c r="D220" s="8">
        <f>'2day cloud to net rad'!$I$3*900*'2day cloud to net rad'!G221*('2day cloud to net rad'!J221-'2day cloud to net rad'!K221)/('2day cloud to net rad'!E221+273)</f>
        <v>0.64303300066492897</v>
      </c>
      <c r="E220" s="8">
        <f>'2day cloud to net rad'!F221+'2day cloud to net rad'!$I$3*(1+0.34*'2day cloud to net rad'!G221)</f>
        <v>0.34012785444267724</v>
      </c>
      <c r="F220" s="8">
        <f t="shared" si="3"/>
        <v>1.5222866356451688</v>
      </c>
    </row>
    <row r="221" spans="2:6" x14ac:dyDescent="0.3">
      <c r="B221" s="7">
        <v>43833</v>
      </c>
      <c r="C221" s="8">
        <f>0.408*'2day cloud to net rad'!F222*'2day cloud to net rad'!Q222</f>
        <v>-0.18259648800503817</v>
      </c>
      <c r="D221" s="8">
        <f>'2day cloud to net rad'!$I$3*900*'2day cloud to net rad'!G222*('2day cloud to net rad'!J222-'2day cloud to net rad'!K222)/('2day cloud to net rad'!E222+273)</f>
        <v>0.58686694771568138</v>
      </c>
      <c r="E221" s="8">
        <f>'2day cloud to net rad'!F222+'2day cloud to net rad'!$I$3*(1+0.34*'2day cloud to net rad'!G222)</f>
        <v>0.29623589810265516</v>
      </c>
      <c r="F221" s="8">
        <f t="shared" si="3"/>
        <v>1.3646909854610216</v>
      </c>
    </row>
    <row r="222" spans="2:6" x14ac:dyDescent="0.3">
      <c r="B222" s="7">
        <v>43834</v>
      </c>
      <c r="C222" s="8">
        <f>0.408*'2day cloud to net rad'!F223*'2day cloud to net rad'!Q223</f>
        <v>-0.27378718367151317</v>
      </c>
      <c r="D222" s="8">
        <f>'2day cloud to net rad'!$I$3*900*'2day cloud to net rad'!G223*('2day cloud to net rad'!J223-'2day cloud to net rad'!K223)/('2day cloud to net rad'!E223+273)</f>
        <v>0.8086595702424082</v>
      </c>
      <c r="E222" s="8">
        <f>'2day cloud to net rad'!F223+'2day cloud to net rad'!$I$3*(1+0.34*'2day cloud to net rad'!G223)</f>
        <v>0.29492029051187807</v>
      </c>
      <c r="F222" s="8">
        <f t="shared" si="3"/>
        <v>1.8136167763925108</v>
      </c>
    </row>
    <row r="223" spans="2:6" x14ac:dyDescent="0.3">
      <c r="B223" s="7">
        <v>43835</v>
      </c>
      <c r="C223" s="8">
        <f>0.408*'2day cloud to net rad'!F224*'2day cloud to net rad'!Q224</f>
        <v>-0.21350839026116791</v>
      </c>
      <c r="D223" s="8">
        <f>'2day cloud to net rad'!$I$3*900*'2day cloud to net rad'!G224*('2day cloud to net rad'!J224-'2day cloud to net rad'!K224)/('2day cloud to net rad'!E224+273)</f>
        <v>0.79122050455969417</v>
      </c>
      <c r="E223" s="8">
        <f>'2day cloud to net rad'!F224+'2day cloud to net rad'!$I$3*(1+0.34*'2day cloud to net rad'!G224)</f>
        <v>0.28907174890769405</v>
      </c>
      <c r="F223" s="8">
        <f t="shared" si="3"/>
        <v>1.9985076939600914</v>
      </c>
    </row>
    <row r="224" spans="2:6" x14ac:dyDescent="0.3">
      <c r="B224" s="7">
        <v>43836</v>
      </c>
      <c r="C224" s="8">
        <f>0.408*'2day cloud to net rad'!F225*'2day cloud to net rad'!Q225</f>
        <v>-0.19646197929166823</v>
      </c>
      <c r="D224" s="8">
        <f>'2day cloud to net rad'!$I$3*900*'2day cloud to net rad'!G225*('2day cloud to net rad'!J225-'2day cloud to net rad'!K225)/('2day cloud to net rad'!E225+273)</f>
        <v>0.77700320876183793</v>
      </c>
      <c r="E224" s="8">
        <f>'2day cloud to net rad'!F225+'2day cloud to net rad'!$I$3*(1+0.34*'2day cloud to net rad'!G225)</f>
        <v>0.31247571963905019</v>
      </c>
      <c r="F224" s="8">
        <f t="shared" si="3"/>
        <v>1.8578762860063811</v>
      </c>
    </row>
    <row r="225" spans="2:6" x14ac:dyDescent="0.3">
      <c r="B225" s="7">
        <v>43837</v>
      </c>
      <c r="C225" s="8">
        <f>0.408*'2day cloud to net rad'!F226*'2day cloud to net rad'!Q226</f>
        <v>-0.19565846053406666</v>
      </c>
      <c r="D225" s="8">
        <f>'2day cloud to net rad'!$I$3*900*'2day cloud to net rad'!G226*('2day cloud to net rad'!J226-'2day cloud to net rad'!K226)/('2day cloud to net rad'!E226+273)</f>
        <v>0.76837176916765904</v>
      </c>
      <c r="E225" s="8">
        <f>'2day cloud to net rad'!F226+'2day cloud to net rad'!$I$3*(1+0.34*'2day cloud to net rad'!G226)</f>
        <v>0.31711364857923424</v>
      </c>
      <c r="F225" s="8">
        <f t="shared" si="3"/>
        <v>1.8060191076591074</v>
      </c>
    </row>
    <row r="226" spans="2:6" x14ac:dyDescent="0.3">
      <c r="B226" s="7">
        <v>43838</v>
      </c>
      <c r="C226" s="8">
        <f>0.408*'2day cloud to net rad'!F227*'2day cloud to net rad'!Q227</f>
        <v>-0.2194714871217289</v>
      </c>
      <c r="D226" s="8">
        <f>'2day cloud to net rad'!$I$3*900*'2day cloud to net rad'!G227*('2day cloud to net rad'!J227-'2day cloud to net rad'!K227)/('2day cloud to net rad'!E227+273)</f>
        <v>1.0176453214779762</v>
      </c>
      <c r="E226" s="8">
        <f>'2day cloud to net rad'!F227+'2day cloud to net rad'!$I$3*(1+0.34*'2day cloud to net rad'!G227)</f>
        <v>0.32770691838239885</v>
      </c>
      <c r="F226" s="8">
        <f t="shared" si="3"/>
        <v>2.4356331514028762</v>
      </c>
    </row>
    <row r="227" spans="2:6" x14ac:dyDescent="0.3">
      <c r="B227" s="7">
        <v>43839</v>
      </c>
      <c r="C227" s="8">
        <f>0.408*'2day cloud to net rad'!F228*'2day cloud to net rad'!Q228</f>
        <v>-0.13072301236370978</v>
      </c>
      <c r="D227" s="8">
        <f>'2day cloud to net rad'!$I$3*900*'2day cloud to net rad'!G228*('2day cloud to net rad'!J228-'2day cloud to net rad'!K228)/('2day cloud to net rad'!E228+273)</f>
        <v>0.84476798885851689</v>
      </c>
      <c r="E227" s="8">
        <f>'2day cloud to net rad'!F228+'2day cloud to net rad'!$I$3*(1+0.34*'2day cloud to net rad'!G228)</f>
        <v>0.31832752934810749</v>
      </c>
      <c r="F227" s="8">
        <f t="shared" si="3"/>
        <v>2.2431141219770607</v>
      </c>
    </row>
    <row r="228" spans="2:6" x14ac:dyDescent="0.3">
      <c r="B228" s="7">
        <v>43840</v>
      </c>
      <c r="C228" s="8">
        <f>0.408*'2day cloud to net rad'!F229*'2day cloud to net rad'!Q229</f>
        <v>-0.20405707885540642</v>
      </c>
      <c r="D228" s="8">
        <f>'2day cloud to net rad'!$I$3*900*'2day cloud to net rad'!G229*('2day cloud to net rad'!J229-'2day cloud to net rad'!K229)/('2day cloud to net rad'!E229+273)</f>
        <v>0.7448325614955974</v>
      </c>
      <c r="E228" s="8">
        <f>'2day cloud to net rad'!F229+'2day cloud to net rad'!$I$3*(1+0.34*'2day cloud to net rad'!G229)</f>
        <v>0.2933133767702184</v>
      </c>
      <c r="F228" s="8">
        <f t="shared" si="3"/>
        <v>1.843678214048295</v>
      </c>
    </row>
    <row r="229" spans="2:6" x14ac:dyDescent="0.3">
      <c r="B229" s="7">
        <v>43841</v>
      </c>
      <c r="C229" s="8">
        <f>0.408*'2day cloud to net rad'!F230*'2day cloud to net rad'!Q230</f>
        <v>-0.31313980937802288</v>
      </c>
      <c r="D229" s="8">
        <f>'2day cloud to net rad'!$I$3*900*'2day cloud to net rad'!G230*('2day cloud to net rad'!J230-'2day cloud to net rad'!K230)/('2day cloud to net rad'!E230+273)</f>
        <v>0.92648273525178659</v>
      </c>
      <c r="E229" s="8">
        <f>'2day cloud to net rad'!F230+'2day cloud to net rad'!$I$3*(1+0.34*'2day cloud to net rad'!G230)</f>
        <v>0.2933133767702184</v>
      </c>
      <c r="F229" s="8">
        <f t="shared" si="3"/>
        <v>2.0910840570161118</v>
      </c>
    </row>
    <row r="230" spans="2:6" x14ac:dyDescent="0.3">
      <c r="B230" s="7">
        <v>43842</v>
      </c>
      <c r="C230" s="8">
        <f>0.408*'2day cloud to net rad'!F231*'2day cloud to net rad'!Q231</f>
        <v>-0.4193597411095128</v>
      </c>
      <c r="D230" s="8">
        <f>'2day cloud to net rad'!$I$3*900*'2day cloud to net rad'!G231*('2day cloud to net rad'!J231-'2day cloud to net rad'!K231)/('2day cloud to net rad'!E231+273)</f>
        <v>1.1181844074969118</v>
      </c>
      <c r="E230" s="8">
        <f>'2day cloud to net rad'!F231+'2day cloud to net rad'!$I$3*(1+0.34*'2day cloud to net rad'!G231)</f>
        <v>0.28594783079876041</v>
      </c>
      <c r="F230" s="8">
        <f t="shared" si="3"/>
        <v>2.4438886786982001</v>
      </c>
    </row>
    <row r="231" spans="2:6" x14ac:dyDescent="0.3">
      <c r="B231" s="7">
        <v>43843</v>
      </c>
      <c r="C231" s="8">
        <f>0.408*'2day cloud to net rad'!F232*'2day cloud to net rad'!Q232</f>
        <v>-0.27202983872300668</v>
      </c>
      <c r="D231" s="8">
        <f>'2day cloud to net rad'!$I$3*900*'2day cloud to net rad'!G232*('2day cloud to net rad'!J232-'2day cloud to net rad'!K232)/('2day cloud to net rad'!E232+273)</f>
        <v>0.66997526317070211</v>
      </c>
      <c r="E231" s="8">
        <f>'2day cloud to net rad'!F232+'2day cloud to net rad'!$I$3*(1+0.34*'2day cloud to net rad'!G232)</f>
        <v>0.27736486138470606</v>
      </c>
      <c r="F231" s="8">
        <f t="shared" si="3"/>
        <v>1.4347362620521122</v>
      </c>
    </row>
    <row r="232" spans="2:6" x14ac:dyDescent="0.3">
      <c r="B232" s="7">
        <v>43844</v>
      </c>
      <c r="C232" s="8">
        <f>0.408*'2day cloud to net rad'!F233*'2day cloud to net rad'!Q233</f>
        <v>-0.22019070093687657</v>
      </c>
      <c r="D232" s="8">
        <f>'2day cloud to net rad'!$I$3*900*'2day cloud to net rad'!G233*('2day cloud to net rad'!J233-'2day cloud to net rad'!K233)/('2day cloud to net rad'!E233+273)</f>
        <v>0.94458543020458408</v>
      </c>
      <c r="E232" s="8">
        <f>'2day cloud to net rad'!F233+'2day cloud to net rad'!$I$3*(1+0.34*'2day cloud to net rad'!G233)</f>
        <v>0.29955821945206218</v>
      </c>
      <c r="F232" s="8">
        <f t="shared" si="3"/>
        <v>2.4182101582548339</v>
      </c>
    </row>
    <row r="233" spans="2:6" x14ac:dyDescent="0.3">
      <c r="B233" s="7">
        <v>43845</v>
      </c>
      <c r="C233" s="8">
        <f>0.408*'2day cloud to net rad'!F234*'2day cloud to net rad'!Q234</f>
        <v>-0.29774108937841515</v>
      </c>
      <c r="D233" s="8">
        <f>'2day cloud to net rad'!$I$3*900*'2day cloud to net rad'!G234*('2day cloud to net rad'!J234-'2day cloud to net rad'!K234)/('2day cloud to net rad'!E234+273)</f>
        <v>1.2681301562052849</v>
      </c>
      <c r="E233" s="8">
        <f>'2day cloud to net rad'!F234+'2day cloud to net rad'!$I$3*(1+0.34*'2day cloud to net rad'!G234)</f>
        <v>0.30935506963498982</v>
      </c>
      <c r="F233" s="8">
        <f t="shared" si="3"/>
        <v>3.1368132029380948</v>
      </c>
    </row>
    <row r="234" spans="2:6" x14ac:dyDescent="0.3">
      <c r="B234" s="7">
        <v>43846</v>
      </c>
      <c r="C234" s="8">
        <f>0.408*'2day cloud to net rad'!F235*'2day cloud to net rad'!Q235</f>
        <v>-0.19981491517619376</v>
      </c>
      <c r="D234" s="8">
        <f>'2day cloud to net rad'!$I$3*900*'2day cloud to net rad'!G235*('2day cloud to net rad'!J235-'2day cloud to net rad'!K235)/('2day cloud to net rad'!E235+273)</f>
        <v>1.4564802068289087</v>
      </c>
      <c r="E234" s="8">
        <f>'2day cloud to net rad'!F235+'2day cloud to net rad'!$I$3*(1+0.34*'2day cloud to net rad'!G235)</f>
        <v>0.32842423502456253</v>
      </c>
      <c r="F234" s="8">
        <f t="shared" si="3"/>
        <v>3.8263476249209503</v>
      </c>
    </row>
    <row r="235" spans="2:6" x14ac:dyDescent="0.3">
      <c r="B235" s="7">
        <v>43847</v>
      </c>
      <c r="C235" s="8">
        <f>0.408*'2day cloud to net rad'!F236*'2day cloud to net rad'!Q236</f>
        <v>-0.31408328739350561</v>
      </c>
      <c r="D235" s="8">
        <f>'2day cloud to net rad'!$I$3*900*'2day cloud to net rad'!G236*('2day cloud to net rad'!J236-'2day cloud to net rad'!K236)/('2day cloud to net rad'!E236+273)</f>
        <v>1.2840447054975406</v>
      </c>
      <c r="E235" s="8">
        <f>'2day cloud to net rad'!F236+'2day cloud to net rad'!$I$3*(1+0.34*'2day cloud to net rad'!G236)</f>
        <v>0.32549494664794187</v>
      </c>
      <c r="F235" s="8">
        <f t="shared" si="3"/>
        <v>2.9799584543263391</v>
      </c>
    </row>
    <row r="236" spans="2:6" x14ac:dyDescent="0.3">
      <c r="B236" s="7">
        <v>43848</v>
      </c>
      <c r="C236" s="8">
        <f>0.408*'2day cloud to net rad'!F237*'2day cloud to net rad'!Q237</f>
        <v>-0.22332360882857166</v>
      </c>
      <c r="D236" s="8">
        <f>'2day cloud to net rad'!$I$3*900*'2day cloud to net rad'!G237*('2day cloud to net rad'!J237-'2day cloud to net rad'!K237)/('2day cloud to net rad'!E237+273)</f>
        <v>1.0275376627603545</v>
      </c>
      <c r="E236" s="8">
        <f>'2day cloud to net rad'!F237+'2day cloud to net rad'!$I$3*(1+0.34*'2day cloud to net rad'!G237)</f>
        <v>0.31832752934810749</v>
      </c>
      <c r="F236" s="8">
        <f t="shared" si="3"/>
        <v>2.5263729328679378</v>
      </c>
    </row>
    <row r="237" spans="2:6" x14ac:dyDescent="0.3">
      <c r="B237" s="7">
        <v>43849</v>
      </c>
      <c r="C237" s="8">
        <f>0.408*'2day cloud to net rad'!F238*'2day cloud to net rad'!Q238</f>
        <v>-0.2211196881803876</v>
      </c>
      <c r="D237" s="8">
        <f>'2day cloud to net rad'!$I$3*900*'2day cloud to net rad'!G238*('2day cloud to net rad'!J238-'2day cloud to net rad'!K238)/('2day cloud to net rad'!E238+273)</f>
        <v>0.97883675912617174</v>
      </c>
      <c r="E237" s="8">
        <f>'2day cloud to net rad'!F238+'2day cloud to net rad'!$I$3*(1+0.34*'2day cloud to net rad'!G238)</f>
        <v>0.31379132722982728</v>
      </c>
      <c r="F237" s="8">
        <f t="shared" si="3"/>
        <v>2.414716422008746</v>
      </c>
    </row>
    <row r="238" spans="2:6" x14ac:dyDescent="0.3">
      <c r="B238" s="7">
        <v>43850</v>
      </c>
      <c r="C238" s="8">
        <f>0.408*'2day cloud to net rad'!F239*'2day cloud to net rad'!Q239</f>
        <v>-0.28242406225513816</v>
      </c>
      <c r="D238" s="8">
        <f>'2day cloud to net rad'!$I$3*900*'2day cloud to net rad'!G239*('2day cloud to net rad'!J239-'2day cloud to net rad'!K239)/('2day cloud to net rad'!E239+273)</f>
        <v>0.64785434378303475</v>
      </c>
      <c r="E238" s="8">
        <f>'2day cloud to net rad'!F239+'2day cloud to net rad'!$I$3*(1+0.34*'2day cloud to net rad'!G239)</f>
        <v>0.28785460003394747</v>
      </c>
      <c r="F238" s="8">
        <f t="shared" si="3"/>
        <v>1.269496063237483</v>
      </c>
    </row>
    <row r="239" spans="2:6" x14ac:dyDescent="0.3">
      <c r="B239" s="7">
        <v>43851</v>
      </c>
      <c r="C239" s="8">
        <f>0.408*'2day cloud to net rad'!F240*'2day cloud to net rad'!Q240</f>
        <v>-0.33024792375391149</v>
      </c>
      <c r="D239" s="8">
        <f>'2day cloud to net rad'!$I$3*900*'2day cloud to net rad'!G240*('2day cloud to net rad'!J240-'2day cloud to net rad'!K240)/('2day cloud to net rad'!E240+273)</f>
        <v>1.1237339431185474</v>
      </c>
      <c r="E239" s="8">
        <f>'2day cloud to net rad'!F240+'2day cloud to net rad'!$I$3*(1+0.34*'2day cloud to net rad'!G240)</f>
        <v>0.31711364857923424</v>
      </c>
      <c r="F239" s="8">
        <f t="shared" si="3"/>
        <v>2.5022133954804371</v>
      </c>
    </row>
    <row r="240" spans="2:6" x14ac:dyDescent="0.3">
      <c r="B240" s="7">
        <v>43852</v>
      </c>
      <c r="C240" s="8">
        <f>0.408*'2day cloud to net rad'!F241*'2day cloud to net rad'!Q241</f>
        <v>-0.36386633488071263</v>
      </c>
      <c r="D240" s="8">
        <f>'2day cloud to net rad'!$I$3*900*'2day cloud to net rad'!G241*('2day cloud to net rad'!J241-'2day cloud to net rad'!K241)/('2day cloud to net rad'!E241+273)</f>
        <v>1.542069586196166</v>
      </c>
      <c r="E240" s="8">
        <f>'2day cloud to net rad'!F241+'2day cloud to net rad'!$I$3*(1+0.34*'2day cloud to net rad'!G241)</f>
        <v>0.33941053780051345</v>
      </c>
      <c r="F240" s="8">
        <f t="shared" si="3"/>
        <v>3.4713219540871632</v>
      </c>
    </row>
    <row r="241" spans="2:6" x14ac:dyDescent="0.3">
      <c r="B241" s="7">
        <v>43853</v>
      </c>
      <c r="C241" s="8">
        <f>0.408*'2day cloud to net rad'!F242*'2day cloud to net rad'!Q242</f>
        <v>-0.35836809631589461</v>
      </c>
      <c r="D241" s="8">
        <f>'2day cloud to net rad'!$I$3*900*'2day cloud to net rad'!G242*('2day cloud to net rad'!J242-'2day cloud to net rad'!K242)/('2day cloud to net rad'!E242+273)</f>
        <v>1.6076607455400698</v>
      </c>
      <c r="E241" s="8">
        <f>'2day cloud to net rad'!F242+'2day cloud to net rad'!$I$3*(1+0.34*'2day cloud to net rad'!G242)</f>
        <v>0.32881726799734889</v>
      </c>
      <c r="F241" s="8">
        <f t="shared" si="3"/>
        <v>3.7993523175742938</v>
      </c>
    </row>
    <row r="242" spans="2:6" x14ac:dyDescent="0.3">
      <c r="B242" s="7">
        <v>43854</v>
      </c>
      <c r="C242" s="8">
        <f>0.408*'2day cloud to net rad'!F243*'2day cloud to net rad'!Q243</f>
        <v>-0.41523582709597862</v>
      </c>
      <c r="D242" s="8">
        <f>'2day cloud to net rad'!$I$3*900*'2day cloud to net rad'!G243*('2day cloud to net rad'!J243-'2day cloud to net rad'!K243)/('2day cloud to net rad'!E243+273)</f>
        <v>1.0005491928544323</v>
      </c>
      <c r="E242" s="8">
        <f>'2day cloud to net rad'!F243+'2day cloud to net rad'!$I$3*(1+0.34*'2day cloud to net rad'!G243)</f>
        <v>0.29844786983711208</v>
      </c>
      <c r="F242" s="8">
        <f t="shared" si="3"/>
        <v>1.9611912997667167</v>
      </c>
    </row>
    <row r="243" spans="2:6" x14ac:dyDescent="0.3">
      <c r="B243" s="7">
        <v>43855</v>
      </c>
      <c r="C243" s="8">
        <f>0.408*'2day cloud to net rad'!F244*'2day cloud to net rad'!Q244</f>
        <v>-0.35850305529186549</v>
      </c>
      <c r="D243" s="8">
        <f>'2day cloud to net rad'!$I$3*900*'2day cloud to net rad'!G244*('2day cloud to net rad'!J244-'2day cloud to net rad'!K244)/('2day cloud to net rad'!E244+273)</f>
        <v>1.0902279692890855</v>
      </c>
      <c r="E243" s="8">
        <f>'2day cloud to net rad'!F244+'2day cloud to net rad'!$I$3*(1+0.34*'2day cloud to net rad'!G244)</f>
        <v>0.30429967954616943</v>
      </c>
      <c r="F243" s="8">
        <f t="shared" si="3"/>
        <v>2.404619403768383</v>
      </c>
    </row>
    <row r="244" spans="2:6" x14ac:dyDescent="0.3">
      <c r="B244" s="7">
        <v>43856</v>
      </c>
      <c r="C244" s="8">
        <f>0.408*'2day cloud to net rad'!F245*'2day cloud to net rad'!Q245</f>
        <v>-0.4308463928713579</v>
      </c>
      <c r="D244" s="8">
        <f>'2day cloud to net rad'!$I$3*900*'2day cloud to net rad'!G245*('2day cloud to net rad'!J245-'2day cloud to net rad'!K245)/('2day cloud to net rad'!E245+273)</f>
        <v>1.0517131212055604</v>
      </c>
      <c r="E244" s="8">
        <f>'2day cloud to net rad'!F245+'2day cloud to net rad'!$I$3*(1+0.34*'2day cloud to net rad'!G245)</f>
        <v>0.30824871163354794</v>
      </c>
      <c r="F244" s="8">
        <f t="shared" si="3"/>
        <v>2.0141746093404627</v>
      </c>
    </row>
    <row r="245" spans="2:6" x14ac:dyDescent="0.3">
      <c r="B245" s="7">
        <v>43857</v>
      </c>
      <c r="C245" s="8">
        <f>0.408*'2day cloud to net rad'!F246*'2day cloud to net rad'!Q246</f>
        <v>-0.38286264155906985</v>
      </c>
      <c r="D245" s="8">
        <f>'2day cloud to net rad'!$I$3*900*'2day cloud to net rad'!G246*('2day cloud to net rad'!J246-'2day cloud to net rad'!K246)/('2day cloud to net rad'!E246+273)</f>
        <v>1.2089489017333257</v>
      </c>
      <c r="E245" s="8">
        <f>'2day cloud to net rad'!F246+'2day cloud to net rad'!$I$3*(1+0.34*'2day cloud to net rad'!G246)</f>
        <v>0.31916362284676725</v>
      </c>
      <c r="F245" s="8">
        <f t="shared" si="3"/>
        <v>2.5882845068808664</v>
      </c>
    </row>
    <row r="246" spans="2:6" x14ac:dyDescent="0.3">
      <c r="B246" s="7">
        <v>43858</v>
      </c>
      <c r="C246" s="8">
        <f>0.408*'2day cloud to net rad'!F247*'2day cloud to net rad'!Q247</f>
        <v>-0.28184969248396169</v>
      </c>
      <c r="D246" s="8">
        <f>'2day cloud to net rad'!$I$3*900*'2day cloud to net rad'!G247*('2day cloud to net rad'!J247-'2day cloud to net rad'!K247)/('2day cloud to net rad'!E247+273)</f>
        <v>1.8513766436946841</v>
      </c>
      <c r="E246" s="8">
        <f>'2day cloud to net rad'!F247+'2day cloud to net rad'!$I$3*(1+0.34*'2day cloud to net rad'!G247)</f>
        <v>0.34335956988789207</v>
      </c>
      <c r="F246" s="8">
        <f t="shared" si="3"/>
        <v>4.5710884124277582</v>
      </c>
    </row>
    <row r="247" spans="2:6" x14ac:dyDescent="0.3">
      <c r="B247" s="7">
        <v>43859</v>
      </c>
      <c r="C247" s="8">
        <f>0.408*'2day cloud to net rad'!F248*'2day cloud to net rad'!Q248</f>
        <v>-0.39151066212393271</v>
      </c>
      <c r="D247" s="8">
        <f>'2day cloud to net rad'!$I$3*900*'2day cloud to net rad'!G248*('2day cloud to net rad'!J248-'2day cloud to net rad'!K248)/('2day cloud to net rad'!E248+273)</f>
        <v>1.4917317296213743</v>
      </c>
      <c r="E247" s="8">
        <f>'2day cloud to net rad'!F248+'2day cloud to net rad'!$I$3*(1+0.34*'2day cloud to net rad'!G248)</f>
        <v>0.32770691838239885</v>
      </c>
      <c r="F247" s="8">
        <f t="shared" si="3"/>
        <v>3.3573324387787311</v>
      </c>
    </row>
    <row r="248" spans="2:6" x14ac:dyDescent="0.3">
      <c r="B248" s="7">
        <v>43860</v>
      </c>
      <c r="C248" s="8">
        <f>0.408*'2day cloud to net rad'!F249*'2day cloud to net rad'!Q249</f>
        <v>-0.42624776461465164</v>
      </c>
      <c r="D248" s="8">
        <f>'2day cloud to net rad'!$I$3*900*'2day cloud to net rad'!G249*('2day cloud to net rad'!J249-'2day cloud to net rad'!K249)/('2day cloud to net rad'!E249+273)</f>
        <v>1.0464547091459497</v>
      </c>
      <c r="E248" s="8">
        <f>'2day cloud to net rad'!F249+'2day cloud to net rad'!$I$3*(1+0.34*'2day cloud to net rad'!G249)</f>
        <v>0.29844786983711208</v>
      </c>
      <c r="F248" s="8">
        <f t="shared" si="3"/>
        <v>2.0781081294693</v>
      </c>
    </row>
    <row r="249" spans="2:6" x14ac:dyDescent="0.3">
      <c r="B249" s="7">
        <v>43861</v>
      </c>
      <c r="C249" s="8">
        <f>0.408*'2day cloud to net rad'!F250*'2day cloud to net rad'!Q250</f>
        <v>-0.3423370713378513</v>
      </c>
      <c r="D249" s="8">
        <f>'2day cloud to net rad'!$I$3*900*'2day cloud to net rad'!G250*('2day cloud to net rad'!J250-'2day cloud to net rad'!K250)/('2day cloud to net rad'!E250+273)</f>
        <v>1.1335375018483833</v>
      </c>
      <c r="E249" s="8">
        <f>'2day cloud to net rad'!F250+'2day cloud to net rad'!$I$3*(1+0.34*'2day cloud to net rad'!G250)</f>
        <v>0.30541002916111948</v>
      </c>
      <c r="F249" s="8">
        <f t="shared" si="3"/>
        <v>2.5906170556472889</v>
      </c>
    </row>
    <row r="250" spans="2:6" x14ac:dyDescent="0.3">
      <c r="B250" s="7">
        <v>43862</v>
      </c>
      <c r="C250" s="8">
        <f>0.408*'2day cloud to net rad'!F251*'2day cloud to net rad'!Q251</f>
        <v>-0.23255301761256578</v>
      </c>
      <c r="D250" s="8">
        <f>'2day cloud to net rad'!$I$3*900*'2day cloud to net rad'!G251*('2day cloud to net rad'!J251-'2day cloud to net rad'!K251)/('2day cloud to net rad'!E251+273)</f>
        <v>1.3918104507086775</v>
      </c>
      <c r="E250" s="8">
        <f>'2day cloud to net rad'!F251+'2day cloud to net rad'!$I$3*(1+0.34*'2day cloud to net rad'!G251)</f>
        <v>0.3229654582882916</v>
      </c>
      <c r="F250" s="8">
        <f t="shared" si="3"/>
        <v>3.5894161537897751</v>
      </c>
    </row>
    <row r="251" spans="2:6" x14ac:dyDescent="0.3">
      <c r="B251" s="7">
        <v>43863</v>
      </c>
      <c r="C251" s="8">
        <f>0.408*'2day cloud to net rad'!F252*'2day cloud to net rad'!Q252</f>
        <v>-0.19456236146845338</v>
      </c>
      <c r="D251" s="8">
        <f>'2day cloud to net rad'!$I$3*900*'2day cloud to net rad'!G252*('2day cloud to net rad'!J252-'2day cloud to net rad'!K252)/('2day cloud to net rad'!E252+273)</f>
        <v>1.4280779815880276</v>
      </c>
      <c r="E251" s="8">
        <f>'2day cloud to net rad'!F252+'2day cloud to net rad'!$I$3*(1+0.34*'2day cloud to net rad'!G252)</f>
        <v>0.34890218548417129</v>
      </c>
      <c r="F251" s="8">
        <f t="shared" si="3"/>
        <v>3.5354195858871611</v>
      </c>
    </row>
    <row r="252" spans="2:6" x14ac:dyDescent="0.3">
      <c r="B252" s="7">
        <v>43864</v>
      </c>
      <c r="C252" s="8">
        <f>0.408*'2day cloud to net rad'!F253*'2day cloud to net rad'!Q253</f>
        <v>-0.17339764954525755</v>
      </c>
      <c r="D252" s="8">
        <f>'2day cloud to net rad'!$I$3*900*'2day cloud to net rad'!G253*('2day cloud to net rad'!J253-'2day cloud to net rad'!K253)/('2day cloud to net rad'!E253+273)</f>
        <v>1.0944832763848651</v>
      </c>
      <c r="E252" s="8">
        <f>'2day cloud to net rad'!F253+'2day cloud to net rad'!$I$3*(1+0.34*'2day cloud to net rad'!G253)</f>
        <v>0.31247571963905019</v>
      </c>
      <c r="F252" s="8">
        <f t="shared" si="3"/>
        <v>2.947703034026389</v>
      </c>
    </row>
    <row r="253" spans="2:6" x14ac:dyDescent="0.3">
      <c r="B253" s="7">
        <v>43865</v>
      </c>
      <c r="C253" s="8">
        <f>0.408*'2day cloud to net rad'!F254*'2day cloud to net rad'!Q254</f>
        <v>-0.20862031070408643</v>
      </c>
      <c r="D253" s="8">
        <f>'2day cloud to net rad'!$I$3*900*'2day cloud to net rad'!G254*('2day cloud to net rad'!J254-'2day cloud to net rad'!K254)/('2day cloud to net rad'!E254+273)</f>
        <v>1.7351981739547493</v>
      </c>
      <c r="E253" s="8">
        <f>'2day cloud to net rad'!F254+'2day cloud to net rad'!$I$3*(1+0.34*'2day cloud to net rad'!G254)</f>
        <v>0.34425735552283054</v>
      </c>
      <c r="F253" s="8">
        <f t="shared" si="3"/>
        <v>4.434408847799979</v>
      </c>
    </row>
    <row r="254" spans="2:6" x14ac:dyDescent="0.3">
      <c r="B254" s="7">
        <v>43866</v>
      </c>
      <c r="C254" s="8">
        <f>0.408*'2day cloud to net rad'!F255*'2day cloud to net rad'!Q255</f>
        <v>-0.15532058462437856</v>
      </c>
      <c r="D254" s="8">
        <f>'2day cloud to net rad'!$I$3*900*'2day cloud to net rad'!G255*('2day cloud to net rad'!J255-'2day cloud to net rad'!K255)/('2day cloud to net rad'!E255+273)</f>
        <v>1.4317561439874753</v>
      </c>
      <c r="E254" s="8">
        <f>'2day cloud to net rad'!F255+'2day cloud to net rad'!$I$3*(1+0.34*'2day cloud to net rad'!G255)</f>
        <v>0.33255373610471584</v>
      </c>
      <c r="F254" s="8">
        <f t="shared" si="3"/>
        <v>3.8382836239168507</v>
      </c>
    </row>
    <row r="255" spans="2:6" x14ac:dyDescent="0.3">
      <c r="B255" s="7">
        <v>43867</v>
      </c>
      <c r="C255" s="8">
        <f>0.408*'2day cloud to net rad'!F256*'2day cloud to net rad'!Q256</f>
        <v>-0.17312430386880556</v>
      </c>
      <c r="D255" s="8">
        <f>'2day cloud to net rad'!$I$3*900*'2day cloud to net rad'!G256*('2day cloud to net rad'!J256-'2day cloud to net rad'!K256)/('2day cloud to net rad'!E256+273)</f>
        <v>1.3916921220186016</v>
      </c>
      <c r="E255" s="8">
        <f>'2day cloud to net rad'!F256+'2day cloud to net rad'!$I$3*(1+0.34*'2day cloud to net rad'!G256)</f>
        <v>0.33086724226488196</v>
      </c>
      <c r="F255" s="8">
        <f t="shared" si="3"/>
        <v>3.6829509316436013</v>
      </c>
    </row>
    <row r="256" spans="2:6" x14ac:dyDescent="0.3">
      <c r="B256" s="7">
        <v>43868</v>
      </c>
      <c r="C256" s="8">
        <f>0.408*'2day cloud to net rad'!F257*'2day cloud to net rad'!Q257</f>
        <v>-0.18252722025163226</v>
      </c>
      <c r="D256" s="8">
        <f>'2day cloud to net rad'!$I$3*900*'2day cloud to net rad'!G257*('2day cloud to net rad'!J257-'2day cloud to net rad'!K257)/('2day cloud to net rad'!E257+273)</f>
        <v>1.6679335096730274</v>
      </c>
      <c r="E256" s="8">
        <f>'2day cloud to net rad'!F257+'2day cloud to net rad'!$I$3*(1+0.34*'2day cloud to net rad'!G257)</f>
        <v>0.35596097494094525</v>
      </c>
      <c r="F256" s="8">
        <f t="shared" si="3"/>
        <v>4.1729470194529821</v>
      </c>
    </row>
    <row r="257" spans="2:6" x14ac:dyDescent="0.3">
      <c r="B257" s="7">
        <v>43869</v>
      </c>
      <c r="C257" s="8">
        <f>0.408*'2day cloud to net rad'!F258*'2day cloud to net rad'!Q258</f>
        <v>-0.19722991859426997</v>
      </c>
      <c r="D257" s="8">
        <f>'2day cloud to net rad'!$I$3*900*'2day cloud to net rad'!G258*('2day cloud to net rad'!J258-'2day cloud to net rad'!K258)/('2day cloud to net rad'!E258+273)</f>
        <v>1.1989445412284752</v>
      </c>
      <c r="E257" s="8">
        <f>'2day cloud to net rad'!F258+'2day cloud to net rad'!$I$3*(1+0.34*'2day cloud to net rad'!G258)</f>
        <v>0.33134675635699928</v>
      </c>
      <c r="F257" s="8">
        <f t="shared" si="3"/>
        <v>3.0231610945813485</v>
      </c>
    </row>
    <row r="258" spans="2:6" x14ac:dyDescent="0.3">
      <c r="B258" s="7">
        <v>43870</v>
      </c>
      <c r="C258" s="8">
        <f>0.408*'2day cloud to net rad'!F259*'2day cloud to net rad'!Q259</f>
        <v>-0.17708895045059617</v>
      </c>
      <c r="D258" s="8">
        <f>'2day cloud to net rad'!$I$3*900*'2day cloud to net rad'!G259*('2day cloud to net rad'!J259-'2day cloud to net rad'!K259)/('2day cloud to net rad'!E259+273)</f>
        <v>0.74533184143686015</v>
      </c>
      <c r="E258" s="8">
        <f>'2day cloud to net rad'!F259+'2day cloud to net rad'!$I$3*(1+0.34*'2day cloud to net rad'!G259)</f>
        <v>0.29916518647927581</v>
      </c>
      <c r="F258" s="8">
        <f t="shared" si="3"/>
        <v>1.8994285320214828</v>
      </c>
    </row>
    <row r="259" spans="2:6" x14ac:dyDescent="0.3">
      <c r="B259" s="7">
        <v>43871</v>
      </c>
      <c r="C259" s="8">
        <f>0.408*'2day cloud to net rad'!F260*'2day cloud to net rad'!Q260</f>
        <v>-0.22810067047436572</v>
      </c>
      <c r="D259" s="8">
        <f>'2day cloud to net rad'!$I$3*900*'2day cloud to net rad'!G260*('2day cloud to net rad'!J260-'2day cloud to net rad'!K260)/('2day cloud to net rad'!E260+273)</f>
        <v>1.0048815831998106</v>
      </c>
      <c r="E259" s="8">
        <f>'2day cloud to net rad'!F260+'2day cloud to net rad'!$I$3*(1+0.34*'2day cloud to net rad'!G260)</f>
        <v>0.31520687934404712</v>
      </c>
      <c r="F259" s="8">
        <f t="shared" si="3"/>
        <v>2.464352663691681</v>
      </c>
    </row>
    <row r="260" spans="2:6" x14ac:dyDescent="0.3">
      <c r="B260" s="7">
        <v>43872</v>
      </c>
      <c r="C260" s="8">
        <f>0.408*'2day cloud to net rad'!F261*'2day cloud to net rad'!Q261</f>
        <v>-0.2041183112447976</v>
      </c>
      <c r="D260" s="8">
        <f>'2day cloud to net rad'!$I$3*900*'2day cloud to net rad'!G261*('2day cloud to net rad'!J261-'2day cloud to net rad'!K261)/('2day cloud to net rad'!E261+273)</f>
        <v>1.0959187516925069</v>
      </c>
      <c r="E260" s="8">
        <f>'2day cloud to net rad'!F261+'2day cloud to net rad'!$I$3*(1+0.34*'2day cloud to net rad'!G261)</f>
        <v>0.31964313693888458</v>
      </c>
      <c r="F260" s="8">
        <f t="shared" si="3"/>
        <v>2.789987762566041</v>
      </c>
    </row>
    <row r="261" spans="2:6" x14ac:dyDescent="0.3">
      <c r="B261" s="7">
        <v>43873</v>
      </c>
      <c r="C261" s="8">
        <f>0.408*'2day cloud to net rad'!F262*'2day cloud to net rad'!Q262</f>
        <v>-0.2228915079486305</v>
      </c>
      <c r="D261" s="8">
        <f>'2day cloud to net rad'!$I$3*900*'2day cloud to net rad'!G262*('2day cloud to net rad'!J262-'2day cloud to net rad'!K262)/('2day cloud to net rad'!E262+273)</f>
        <v>0.77271935174468687</v>
      </c>
      <c r="E261" s="8">
        <f>'2day cloud to net rad'!F262+'2day cloud to net rad'!$I$3*(1+0.34*'2day cloud to net rad'!G262)</f>
        <v>0.29916518647927581</v>
      </c>
      <c r="F261" s="8">
        <f t="shared" si="3"/>
        <v>1.837873752179199</v>
      </c>
    </row>
    <row r="262" spans="2:6" x14ac:dyDescent="0.3">
      <c r="B262" s="7">
        <v>43874</v>
      </c>
      <c r="C262" s="8">
        <f>0.408*'2day cloud to net rad'!F263*'2day cloud to net rad'!Q263</f>
        <v>-0.31217881721765572</v>
      </c>
      <c r="D262" s="8">
        <f>'2day cloud to net rad'!$I$3*900*'2day cloud to net rad'!G263*('2day cloud to net rad'!J263-'2day cloud to net rad'!K263)/('2day cloud to net rad'!E263+273)</f>
        <v>1.1173337331226771</v>
      </c>
      <c r="E262" s="8">
        <f>'2day cloud to net rad'!F263+'2day cloud to net rad'!$I$3*(1+0.34*'2day cloud to net rad'!G263)</f>
        <v>0.30329468755942912</v>
      </c>
      <c r="F262" s="8">
        <f t="shared" ref="F262:F325" si="4">(C262+D262)/E262</f>
        <v>2.6546950834648406</v>
      </c>
    </row>
    <row r="263" spans="2:6" x14ac:dyDescent="0.3">
      <c r="B263" s="7">
        <v>43875</v>
      </c>
      <c r="C263" s="8">
        <f>0.408*'2day cloud to net rad'!F264*'2day cloud to net rad'!Q264</f>
        <v>-0.53765715675138859</v>
      </c>
      <c r="D263" s="8">
        <f>'2day cloud to net rad'!$I$3*900*'2day cloud to net rad'!G264*('2day cloud to net rad'!J264-'2day cloud to net rad'!K264)/('2day cloud to net rad'!E264+273)</f>
        <v>1.3812956202060152</v>
      </c>
      <c r="E263" s="8">
        <f>'2day cloud to net rad'!F264+'2day cloud to net rad'!$I$3*(1+0.34*'2day cloud to net rad'!G264)</f>
        <v>0.3141005213426053</v>
      </c>
      <c r="F263" s="8">
        <f t="shared" si="4"/>
        <v>2.6858868614688718</v>
      </c>
    </row>
    <row r="264" spans="2:6" x14ac:dyDescent="0.3">
      <c r="B264" s="7">
        <v>43876</v>
      </c>
      <c r="C264" s="8">
        <f>0.408*'2day cloud to net rad'!F265*'2day cloud to net rad'!Q265</f>
        <v>-0.54530542451531405</v>
      </c>
      <c r="D264" s="8">
        <f>'2day cloud to net rad'!$I$3*900*'2day cloud to net rad'!G265*('2day cloud to net rad'!J265-'2day cloud to net rad'!K265)/('2day cloud to net rad'!E265+273)</f>
        <v>1.1338895643942342</v>
      </c>
      <c r="E264" s="8">
        <f>'2day cloud to net rad'!F265+'2day cloud to net rad'!$I$3*(1+0.34*'2day cloud to net rad'!G265)</f>
        <v>0.31263407589937692</v>
      </c>
      <c r="F264" s="8">
        <f t="shared" si="4"/>
        <v>1.8826615051020841</v>
      </c>
    </row>
    <row r="265" spans="2:6" x14ac:dyDescent="0.3">
      <c r="B265" s="7">
        <v>43877</v>
      </c>
      <c r="C265" s="8">
        <f>0.408*'2day cloud to net rad'!F266*'2day cloud to net rad'!Q266</f>
        <v>-0.48581788117718389</v>
      </c>
      <c r="D265" s="8">
        <f>'2day cloud to net rad'!$I$3*900*'2day cloud to net rad'!G266*('2day cloud to net rad'!J266-'2day cloud to net rad'!K266)/('2day cloud to net rad'!E266+273)</f>
        <v>1.0304993464815582</v>
      </c>
      <c r="E265" s="8">
        <f>'2day cloud to net rad'!F266+'2day cloud to net rad'!$I$3*(1+0.34*'2day cloud to net rad'!G266)</f>
        <v>0.30239690192449059</v>
      </c>
      <c r="F265" s="8">
        <f t="shared" si="4"/>
        <v>1.8012137751344519</v>
      </c>
    </row>
    <row r="266" spans="2:6" x14ac:dyDescent="0.3">
      <c r="B266" s="7">
        <v>43878</v>
      </c>
      <c r="C266" s="8">
        <f>0.408*'2day cloud to net rad'!F267*'2day cloud to net rad'!Q267</f>
        <v>-0.50993454474393562</v>
      </c>
      <c r="D266" s="8">
        <f>'2day cloud to net rad'!$I$3*900*'2day cloud to net rad'!G267*('2day cloud to net rad'!J267-'2day cloud to net rad'!K267)/('2day cloud to net rad'!E267+273)</f>
        <v>1.4784202173895522</v>
      </c>
      <c r="E266" s="8">
        <f>'2day cloud to net rad'!F267+'2day cloud to net rad'!$I$3*(1+0.34*'2day cloud to net rad'!G267)</f>
        <v>0.31995233105166265</v>
      </c>
      <c r="F266" s="8">
        <f t="shared" si="4"/>
        <v>3.0269686408042933</v>
      </c>
    </row>
    <row r="267" spans="2:6" x14ac:dyDescent="0.3">
      <c r="B267" s="7">
        <v>43879</v>
      </c>
      <c r="C267" s="8">
        <f>0.408*'2day cloud to net rad'!F268*'2day cloud to net rad'!Q268</f>
        <v>-0.21933756274358654</v>
      </c>
      <c r="D267" s="8">
        <f>'2day cloud to net rad'!$I$3*900*'2day cloud to net rad'!G268*('2day cloud to net rad'!J268-'2day cloud to net rad'!K268)/('2day cloud to net rad'!E268+273)</f>
        <v>1.4269456321634741</v>
      </c>
      <c r="E267" s="8">
        <f>'2day cloud to net rad'!F268+'2day cloud to net rad'!$I$3*(1+0.34*'2day cloud to net rad'!G268)</f>
        <v>0.30429967954616943</v>
      </c>
      <c r="F267" s="8">
        <f t="shared" si="4"/>
        <v>3.9684828824693685</v>
      </c>
    </row>
    <row r="268" spans="2:6" x14ac:dyDescent="0.3">
      <c r="B268" s="7">
        <v>43880</v>
      </c>
      <c r="C268" s="8">
        <f>0.408*'2day cloud to net rad'!F269*'2day cloud to net rad'!Q269</f>
        <v>-0.40659158069399925</v>
      </c>
      <c r="D268" s="8">
        <f>'2day cloud to net rad'!$I$3*900*'2day cloud to net rad'!G269*('2day cloud to net rad'!J269-'2day cloud to net rad'!K269)/('2day cloud to net rad'!E269+273)</f>
        <v>1.3188233789773653</v>
      </c>
      <c r="E268" s="8">
        <f>'2day cloud to net rad'!F269+'2day cloud to net rad'!$I$3*(1+0.34*'2day cloud to net rad'!G269)</f>
        <v>0.31015148925522673</v>
      </c>
      <c r="F268" s="8">
        <f t="shared" si="4"/>
        <v>2.9412459068757899</v>
      </c>
    </row>
    <row r="269" spans="2:6" x14ac:dyDescent="0.3">
      <c r="B269" s="7">
        <v>43881</v>
      </c>
      <c r="C269" s="8">
        <f>0.408*'2day cloud to net rad'!F270*'2day cloud to net rad'!Q270</f>
        <v>-0.41729932902567329</v>
      </c>
      <c r="D269" s="8">
        <f>'2day cloud to net rad'!$I$3*900*'2day cloud to net rad'!G270*('2day cloud to net rad'!J270-'2day cloud to net rad'!K270)/('2day cloud to net rad'!E270+273)</f>
        <v>1.5153824883804872</v>
      </c>
      <c r="E269" s="8">
        <f>'2day cloud to net rad'!F270+'2day cloud to net rad'!$I$3*(1+0.34*'2day cloud to net rad'!G270)</f>
        <v>0.3229654582882916</v>
      </c>
      <c r="F269" s="8">
        <f t="shared" si="4"/>
        <v>3.4000018614208023</v>
      </c>
    </row>
    <row r="270" spans="2:6" x14ac:dyDescent="0.3">
      <c r="B270" s="7">
        <v>43882</v>
      </c>
      <c r="C270" s="8">
        <f>0.408*'2day cloud to net rad'!F271*'2day cloud to net rad'!Q271</f>
        <v>-0.47588694206059667</v>
      </c>
      <c r="D270" s="8">
        <f>'2day cloud to net rad'!$I$3*900*'2day cloud to net rad'!G271*('2day cloud to net rad'!J271-'2day cloud to net rad'!K271)/('2day cloud to net rad'!E271+273)</f>
        <v>2.2345673980929397</v>
      </c>
      <c r="E270" s="8">
        <f>'2day cloud to net rad'!F271+'2day cloud to net rad'!$I$3*(1+0.34*'2day cloud to net rad'!G271)</f>
        <v>0.34637269712452101</v>
      </c>
      <c r="F270" s="8">
        <f t="shared" si="4"/>
        <v>5.0774222986752831</v>
      </c>
    </row>
    <row r="271" spans="2:6" x14ac:dyDescent="0.3">
      <c r="B271" s="7">
        <v>43883</v>
      </c>
      <c r="C271" s="8">
        <f>0.408*'2day cloud to net rad'!F272*'2day cloud to net rad'!Q272</f>
        <v>-0.44676725133065209</v>
      </c>
      <c r="D271" s="8">
        <f>'2day cloud to net rad'!$I$3*900*'2day cloud to net rad'!G272*('2day cloud to net rad'!J272-'2day cloud to net rad'!K272)/('2day cloud to net rad'!E272+273)</f>
        <v>1.9715374213314303</v>
      </c>
      <c r="E271" s="8">
        <f>'2day cloud to net rad'!F272+'2day cloud to net rad'!$I$3*(1+0.34*'2day cloud to net rad'!G272)</f>
        <v>0.3405208874154636</v>
      </c>
      <c r="F271" s="8">
        <f t="shared" si="4"/>
        <v>4.4777581239544713</v>
      </c>
    </row>
    <row r="272" spans="2:6" x14ac:dyDescent="0.3">
      <c r="B272" s="7">
        <v>43884</v>
      </c>
      <c r="C272" s="8">
        <f>0.408*'2day cloud to net rad'!F273*'2day cloud to net rad'!Q273</f>
        <v>-0.45667054914046662</v>
      </c>
      <c r="D272" s="8">
        <f>'2day cloud to net rad'!$I$3*900*'2day cloud to net rad'!G273*('2day cloud to net rad'!J273-'2day cloud to net rad'!K273)/('2day cloud to net rad'!E273+273)</f>
        <v>1.8728440599419074</v>
      </c>
      <c r="E272" s="8">
        <f>'2day cloud to net rad'!F273+'2day cloud to net rad'!$I$3*(1+0.34*'2day cloud to net rad'!G273)</f>
        <v>0.33941053780051345</v>
      </c>
      <c r="F272" s="8">
        <f t="shared" si="4"/>
        <v>4.1724500364033732</v>
      </c>
    </row>
    <row r="273" spans="2:6" x14ac:dyDescent="0.3">
      <c r="B273" s="7">
        <v>43885</v>
      </c>
      <c r="C273" s="8">
        <f>0.408*'2day cloud to net rad'!F274*'2day cloud to net rad'!Q274</f>
        <v>-0.2651784377858159</v>
      </c>
      <c r="D273" s="8">
        <f>'2day cloud to net rad'!$I$3*900*'2day cloud to net rad'!G274*('2day cloud to net rad'!J274-'2day cloud to net rad'!K274)/('2day cloud to net rad'!E274+273)</f>
        <v>2.2627576660259705</v>
      </c>
      <c r="E273" s="8">
        <f>'2day cloud to net rad'!F274+'2day cloud to net rad'!$I$3*(1+0.34*'2day cloud to net rad'!G274)</f>
        <v>0.3653003632808931</v>
      </c>
      <c r="F273" s="8">
        <f t="shared" si="4"/>
        <v>5.4683198513660969</v>
      </c>
    </row>
    <row r="274" spans="2:6" x14ac:dyDescent="0.3">
      <c r="B274" s="7">
        <v>43886</v>
      </c>
      <c r="C274" s="8">
        <f>0.408*'2day cloud to net rad'!F275*'2day cloud to net rad'!Q275</f>
        <v>-0.38795943694349372</v>
      </c>
      <c r="D274" s="8">
        <f>'2day cloud to net rad'!$I$3*900*'2day cloud to net rad'!G275*('2day cloud to net rad'!J275-'2day cloud to net rad'!K275)/('2day cloud to net rad'!E275+273)</f>
        <v>1.4377429977929437</v>
      </c>
      <c r="E274" s="8">
        <f>'2day cloud to net rad'!F275+'2day cloud to net rad'!$I$3*(1+0.34*'2day cloud to net rad'!G275)</f>
        <v>0.32670192639565854</v>
      </c>
      <c r="F274" s="8">
        <f t="shared" si="4"/>
        <v>3.2132763110129008</v>
      </c>
    </row>
    <row r="275" spans="2:6" x14ac:dyDescent="0.3">
      <c r="B275" s="7">
        <v>43887</v>
      </c>
      <c r="C275" s="8">
        <f>0.408*'2day cloud to net rad'!F276*'2day cloud to net rad'!Q276</f>
        <v>-0.49826827178600169</v>
      </c>
      <c r="D275" s="8">
        <f>'2day cloud to net rad'!$I$3*900*'2day cloud to net rad'!G276*('2day cloud to net rad'!J276-'2day cloud to net rad'!K276)/('2day cloud to net rad'!E276+273)</f>
        <v>1.0145588656929805</v>
      </c>
      <c r="E275" s="8">
        <f>'2day cloud to net rad'!F276+'2day cloud to net rad'!$I$3*(1+0.34*'2day cloud to net rad'!G276)</f>
        <v>0.29259606012805472</v>
      </c>
      <c r="F275" s="8">
        <f t="shared" si="4"/>
        <v>1.7645165614363507</v>
      </c>
    </row>
    <row r="276" spans="2:6" x14ac:dyDescent="0.3">
      <c r="B276" s="7">
        <v>43888</v>
      </c>
      <c r="C276" s="8">
        <f>0.408*'2day cloud to net rad'!F277*'2day cloud to net rad'!Q277</f>
        <v>-0.47171739719401345</v>
      </c>
      <c r="D276" s="8">
        <f>'2day cloud to net rad'!$I$3*900*'2day cloud to net rad'!G277*('2day cloud to net rad'!J277-'2day cloud to net rad'!K277)/('2day cloud to net rad'!E277+273)</f>
        <v>1.3152795093066907</v>
      </c>
      <c r="E276" s="8">
        <f>'2day cloud to net rad'!F277+'2day cloud to net rad'!$I$3*(1+0.34*'2day cloud to net rad'!G277)</f>
        <v>0.31015148925522673</v>
      </c>
      <c r="F276" s="8">
        <f t="shared" si="4"/>
        <v>2.7198389862268297</v>
      </c>
    </row>
    <row r="277" spans="2:6" x14ac:dyDescent="0.3">
      <c r="B277" s="7">
        <v>43889</v>
      </c>
      <c r="C277" s="8">
        <f>0.408*'2day cloud to net rad'!F278*'2day cloud to net rad'!Q278</f>
        <v>-0.37309245714183592</v>
      </c>
      <c r="D277" s="8">
        <f>'2day cloud to net rad'!$I$3*900*'2day cloud to net rad'!G278*('2day cloud to net rad'!J278-'2day cloud to net rad'!K278)/('2day cloud to net rad'!E278+273)</f>
        <v>1.2654010577490882</v>
      </c>
      <c r="E277" s="8">
        <f>'2day cloud to net rad'!F278+'2day cloud to net rad'!$I$3*(1+0.34*'2day cloud to net rad'!G278)</f>
        <v>0.31600329896428409</v>
      </c>
      <c r="F277" s="8">
        <f t="shared" si="4"/>
        <v>2.8237319152421394</v>
      </c>
    </row>
    <row r="278" spans="2:6" x14ac:dyDescent="0.3">
      <c r="B278" s="7">
        <v>43890</v>
      </c>
      <c r="C278" s="8">
        <f>0.408*'2day cloud to net rad'!F279*'2day cloud to net rad'!Q279</f>
        <v>-0.32719922426798681</v>
      </c>
      <c r="D278" s="8">
        <f>'2day cloud to net rad'!$I$3*900*'2day cloud to net rad'!G279*('2day cloud to net rad'!J279-'2day cloud to net rad'!K279)/('2day cloud to net rad'!E279+273)</f>
        <v>1.4784674686269912</v>
      </c>
      <c r="E278" s="8">
        <f>'2day cloud to net rad'!F279+'2day cloud to net rad'!$I$3*(1+0.34*'2day cloud to net rad'!G279)</f>
        <v>0.33255373610471584</v>
      </c>
      <c r="F278" s="8">
        <f t="shared" si="4"/>
        <v>3.4619013992869063</v>
      </c>
    </row>
    <row r="279" spans="2:6" x14ac:dyDescent="0.3">
      <c r="B279" s="7">
        <v>43891</v>
      </c>
      <c r="C279" s="8">
        <f>0.408*'2day cloud to net rad'!F280*'2day cloud to net rad'!Q280</f>
        <v>-0.1709034572952513</v>
      </c>
      <c r="D279" s="8">
        <f>'2day cloud to net rad'!$I$3*900*'2day cloud to net rad'!G280*('2day cloud to net rad'!J280-'2day cloud to net rad'!K280)/('2day cloud to net rad'!E280+273)</f>
        <v>1.2267564766722669</v>
      </c>
      <c r="E279" s="8">
        <f>'2day cloud to net rad'!F280+'2day cloud to net rad'!$I$3*(1+0.34*'2day cloud to net rad'!G280)</f>
        <v>0.32580414076071995</v>
      </c>
      <c r="F279" s="8">
        <f t="shared" si="4"/>
        <v>3.2407599759527455</v>
      </c>
    </row>
    <row r="280" spans="2:6" x14ac:dyDescent="0.3">
      <c r="B280" s="7">
        <v>43892</v>
      </c>
      <c r="C280" s="8">
        <f>0.408*'2day cloud to net rad'!F281*'2day cloud to net rad'!Q281</f>
        <v>-0.1811298089497696</v>
      </c>
      <c r="D280" s="8">
        <f>'2day cloud to net rad'!$I$3*900*'2day cloud to net rad'!G281*('2day cloud to net rad'!J281-'2day cloud to net rad'!K281)/('2day cloud to net rad'!E281+273)</f>
        <v>0.70225106078967814</v>
      </c>
      <c r="E280" s="8">
        <f>'2day cloud to net rad'!F281+'2day cloud to net rad'!$I$3*(1+0.34*'2day cloud to net rad'!G281)</f>
        <v>0.28160975735210375</v>
      </c>
      <c r="F280" s="8">
        <f t="shared" si="4"/>
        <v>1.8505085077302117</v>
      </c>
    </row>
    <row r="281" spans="2:6" x14ac:dyDescent="0.3">
      <c r="B281" s="7">
        <v>43893</v>
      </c>
      <c r="C281" s="8">
        <f>0.408*'2day cloud to net rad'!F282*'2day cloud to net rad'!Q282</f>
        <v>-0.16470507559016279</v>
      </c>
      <c r="D281" s="8">
        <f>'2day cloud to net rad'!$I$3*900*'2day cloud to net rad'!G282*('2day cloud to net rad'!J282-'2day cloud to net rad'!K282)/('2day cloud to net rad'!E282+273)</f>
        <v>0.99471762063957814</v>
      </c>
      <c r="E281" s="8">
        <f>'2day cloud to net rad'!F282+'2day cloud to net rad'!$I$3*(1+0.34*'2day cloud to net rad'!G282)</f>
        <v>0.32298958376867704</v>
      </c>
      <c r="F281" s="8">
        <f t="shared" si="4"/>
        <v>2.5697811532023422</v>
      </c>
    </row>
    <row r="282" spans="2:6" x14ac:dyDescent="0.3">
      <c r="B282" s="7">
        <v>43894</v>
      </c>
      <c r="C282" s="8">
        <f>0.408*'2day cloud to net rad'!F283*'2day cloud to net rad'!Q283</f>
        <v>-0.36279308579646452</v>
      </c>
      <c r="D282" s="8">
        <f>'2day cloud to net rad'!$I$3*900*'2day cloud to net rad'!G283*('2day cloud to net rad'!J283-'2day cloud to net rad'!K283)/('2day cloud to net rad'!E283+273)</f>
        <v>1.3123830578094855</v>
      </c>
      <c r="E282" s="8">
        <f>'2day cloud to net rad'!F283+'2day cloud to net rad'!$I$3*(1+0.34*'2day cloud to net rad'!G283)</f>
        <v>0.31995233105166265</v>
      </c>
      <c r="F282" s="8">
        <f t="shared" si="4"/>
        <v>2.967910778745634</v>
      </c>
    </row>
    <row r="283" spans="2:6" x14ac:dyDescent="0.3">
      <c r="B283" s="7">
        <v>43895</v>
      </c>
      <c r="C283" s="8">
        <f>0.408*'2day cloud to net rad'!F284*'2day cloud to net rad'!Q284</f>
        <v>-0.42467951836498202</v>
      </c>
      <c r="D283" s="8">
        <f>'2day cloud to net rad'!$I$3*900*'2day cloud to net rad'!G284*('2day cloud to net rad'!J284-'2day cloud to net rad'!K284)/('2day cloud to net rad'!E284+273)</f>
        <v>0.98073191266284865</v>
      </c>
      <c r="E283" s="8">
        <f>'2day cloud to net rad'!F284+'2day cloud to net rad'!$I$3*(1+0.34*'2day cloud to net rad'!G284)</f>
        <v>0.31206922572429757</v>
      </c>
      <c r="F283" s="8">
        <f t="shared" si="4"/>
        <v>1.7818238661864074</v>
      </c>
    </row>
    <row r="284" spans="2:6" x14ac:dyDescent="0.3">
      <c r="B284" s="7">
        <v>43896</v>
      </c>
      <c r="C284" s="8">
        <f>0.408*'2day cloud to net rad'!F285*'2day cloud to net rad'!Q285</f>
        <v>-0.59041270187687578</v>
      </c>
      <c r="D284" s="8">
        <f>'2day cloud to net rad'!$I$3*900*'2day cloud to net rad'!G285*('2day cloud to net rad'!J285-'2day cloud to net rad'!K285)/('2day cloud to net rad'!E285+273)</f>
        <v>2.7291086752962137</v>
      </c>
      <c r="E284" s="8">
        <f>'2day cloud to net rad'!F285+'2day cloud to net rad'!$I$3*(1+0.34*'2day cloud to net rad'!G285)</f>
        <v>0.37643913252392841</v>
      </c>
      <c r="F284" s="8">
        <f t="shared" si="4"/>
        <v>5.6813858832367572</v>
      </c>
    </row>
    <row r="285" spans="2:6" x14ac:dyDescent="0.3">
      <c r="B285" s="7">
        <v>43897</v>
      </c>
      <c r="C285" s="8">
        <f>0.408*'2day cloud to net rad'!F286*'2day cloud to net rad'!Q286</f>
        <v>-0.33420150718973546</v>
      </c>
      <c r="D285" s="8">
        <f>'2day cloud to net rad'!$I$3*900*'2day cloud to net rad'!G286*('2day cloud to net rad'!J286-'2day cloud to net rad'!K286)/('2day cloud to net rad'!E286+273)</f>
        <v>1.5704228928374893</v>
      </c>
      <c r="E285" s="8">
        <f>'2day cloud to net rad'!F286+'2day cloud to net rad'!$I$3*(1+0.34*'2day cloud to net rad'!G286)</f>
        <v>0.33840554581377319</v>
      </c>
      <c r="F285" s="8">
        <f t="shared" si="4"/>
        <v>3.6530766145542266</v>
      </c>
    </row>
    <row r="286" spans="2:6" x14ac:dyDescent="0.3">
      <c r="B286" s="7">
        <v>43898</v>
      </c>
      <c r="C286" s="8">
        <f>0.408*'2day cloud to net rad'!F287*'2day cloud to net rad'!Q287</f>
        <v>-0.17365399466120895</v>
      </c>
      <c r="D286" s="8">
        <f>'2day cloud to net rad'!$I$3*900*'2day cloud to net rad'!G287*('2day cloud to net rad'!J287-'2day cloud to net rad'!K287)/('2day cloud to net rad'!E287+273)</f>
        <v>0.98812468517836161</v>
      </c>
      <c r="E286" s="8">
        <f>'2day cloud to net rad'!F287+'2day cloud to net rad'!$I$3*(1+0.34*'2day cloud to net rad'!G287)</f>
        <v>0.31916362284676725</v>
      </c>
      <c r="F286" s="8">
        <f t="shared" si="4"/>
        <v>2.551890730066646</v>
      </c>
    </row>
    <row r="287" spans="2:6" x14ac:dyDescent="0.3">
      <c r="B287" s="7">
        <v>43899</v>
      </c>
      <c r="C287" s="8">
        <f>0.408*'2day cloud to net rad'!F288*'2day cloud to net rad'!Q288</f>
        <v>-0.36531308827678105</v>
      </c>
      <c r="D287" s="8">
        <f>'2day cloud to net rad'!$I$3*900*'2day cloud to net rad'!G288*('2day cloud to net rad'!J288-'2day cloud to net rad'!K288)/('2day cloud to net rad'!E288+273)</f>
        <v>1.2022896287127058</v>
      </c>
      <c r="E287" s="8">
        <f>'2day cloud to net rad'!F288+'2day cloud to net rad'!$I$3*(1+0.34*'2day cloud to net rad'!G288)</f>
        <v>0.33165595046977736</v>
      </c>
      <c r="F287" s="8">
        <f t="shared" si="4"/>
        <v>2.5236288969047025</v>
      </c>
    </row>
    <row r="288" spans="2:6" x14ac:dyDescent="0.3">
      <c r="B288" s="7">
        <v>43900</v>
      </c>
      <c r="C288" s="8">
        <f>0.408*'2day cloud to net rad'!F289*'2day cloud to net rad'!Q289</f>
        <v>-0.18189695149306509</v>
      </c>
      <c r="D288" s="8">
        <f>'2day cloud to net rad'!$I$3*900*'2day cloud to net rad'!G289*('2day cloud to net rad'!J289-'2day cloud to net rad'!K289)/('2day cloud to net rad'!E289+273)</f>
        <v>1.6488366124572753</v>
      </c>
      <c r="E288" s="8">
        <f>'2day cloud to net rad'!F289+'2day cloud to net rad'!$I$3*(1+0.34*'2day cloud to net rad'!G289)</f>
        <v>0.35427448110111132</v>
      </c>
      <c r="F288" s="8">
        <f t="shared" si="4"/>
        <v>4.1406867816300323</v>
      </c>
    </row>
    <row r="289" spans="2:6" x14ac:dyDescent="0.3">
      <c r="B289" s="7">
        <v>43901</v>
      </c>
      <c r="C289" s="8">
        <f>0.408*'2day cloud to net rad'!F290*'2day cloud to net rad'!Q290</f>
        <v>-0.2046088672688863</v>
      </c>
      <c r="D289" s="8">
        <f>'2day cloud to net rad'!$I$3*900*'2day cloud to net rad'!G290*('2day cloud to net rad'!J290-'2day cloud to net rad'!K290)/('2day cloud to net rad'!E290+273)</f>
        <v>1.430028246261692</v>
      </c>
      <c r="E289" s="8">
        <f>'2day cloud to net rad'!F290+'2day cloud to net rad'!$I$3*(1+0.34*'2day cloud to net rad'!G290)</f>
        <v>0.34132827426958429</v>
      </c>
      <c r="F289" s="8">
        <f t="shared" si="4"/>
        <v>3.5901490482003195</v>
      </c>
    </row>
    <row r="290" spans="2:6" x14ac:dyDescent="0.3">
      <c r="B290" s="7">
        <v>43902</v>
      </c>
      <c r="C290" s="8">
        <f>0.408*'2day cloud to net rad'!F291*'2day cloud to net rad'!Q291</f>
        <v>-0.35072600501590989</v>
      </c>
      <c r="D290" s="8">
        <f>'2day cloud to net rad'!$I$3*900*'2day cloud to net rad'!G291*('2day cloud to net rad'!J291-'2day cloud to net rad'!K291)/('2day cloud to net rad'!E291+273)</f>
        <v>2.0498258883996034</v>
      </c>
      <c r="E290" s="8">
        <f>'2day cloud to net rad'!F291+'2day cloud to net rad'!$I$3*(1+0.34*'2day cloud to net rad'!G291)</f>
        <v>0.36428548875098682</v>
      </c>
      <c r="F290" s="8">
        <f t="shared" si="4"/>
        <v>4.6641986459832347</v>
      </c>
    </row>
    <row r="291" spans="2:6" x14ac:dyDescent="0.3">
      <c r="B291" s="7">
        <v>43903</v>
      </c>
      <c r="C291" s="8">
        <f>0.408*'2day cloud to net rad'!F292*'2day cloud to net rad'!Q292</f>
        <v>-0.36647544570422308</v>
      </c>
      <c r="D291" s="8">
        <f>'2day cloud to net rad'!$I$3*900*'2day cloud to net rad'!G292*('2day cloud to net rad'!J292-'2day cloud to net rad'!K292)/('2day cloud to net rad'!E292+273)</f>
        <v>1.9981357732447471</v>
      </c>
      <c r="E291" s="8">
        <f>'2day cloud to net rad'!F292+'2day cloud to net rad'!$I$3*(1+0.34*'2day cloud to net rad'!G292)</f>
        <v>0.35303189368769905</v>
      </c>
      <c r="F291" s="8">
        <f t="shared" si="4"/>
        <v>4.6218496309116262</v>
      </c>
    </row>
    <row r="292" spans="2:6" x14ac:dyDescent="0.3">
      <c r="B292" s="7">
        <v>43904</v>
      </c>
      <c r="C292" s="8">
        <f>0.408*'2day cloud to net rad'!F293*'2day cloud to net rad'!Q293</f>
        <v>-0.28311844645753725</v>
      </c>
      <c r="D292" s="8">
        <f>'2day cloud to net rad'!$I$3*900*'2day cloud to net rad'!G293*('2day cloud to net rad'!J293-'2day cloud to net rad'!K293)/('2day cloud to net rad'!E293+273)</f>
        <v>1.6127773894097812</v>
      </c>
      <c r="E292" s="8">
        <f>'2day cloud to net rad'!F293+'2day cloud to net rad'!$I$3*(1+0.34*'2day cloud to net rad'!G293)</f>
        <v>0.34132827426958429</v>
      </c>
      <c r="F292" s="8">
        <f t="shared" si="4"/>
        <v>3.895542922125657</v>
      </c>
    </row>
    <row r="293" spans="2:6" x14ac:dyDescent="0.3">
      <c r="B293" s="7">
        <v>43905</v>
      </c>
      <c r="C293" s="8">
        <f>0.408*'2day cloud to net rad'!F294*'2day cloud to net rad'!Q294</f>
        <v>-0.24125617982252379</v>
      </c>
      <c r="D293" s="8">
        <f>'2day cloud to net rad'!$I$3*900*'2day cloud to net rad'!G294*('2day cloud to net rad'!J294-'2day cloud to net rad'!K294)/('2day cloud to net rad'!E294+273)</f>
        <v>1.8629205673168034</v>
      </c>
      <c r="E293" s="8">
        <f>'2day cloud to net rad'!F294+'2day cloud to net rad'!$I$3*(1+0.34*'2day cloud to net rad'!G294)</f>
        <v>0.36373778641998444</v>
      </c>
      <c r="F293" s="8">
        <f t="shared" si="4"/>
        <v>4.4583335799537993</v>
      </c>
    </row>
    <row r="294" spans="2:6" x14ac:dyDescent="0.3">
      <c r="B294" s="7">
        <v>43906</v>
      </c>
      <c r="C294" s="8">
        <f>0.408*'2day cloud to net rad'!F295*'2day cloud to net rad'!Q295</f>
        <v>-0.39892609053801659</v>
      </c>
      <c r="D294" s="8">
        <f>'2day cloud to net rad'!$I$3*900*'2day cloud to net rad'!G295*('2day cloud to net rad'!J295-'2day cloud to net rad'!K295)/('2day cloud to net rad'!E295+273)</f>
        <v>1.2284979147775306</v>
      </c>
      <c r="E294" s="8">
        <f>'2day cloud to net rad'!F295+'2day cloud to net rad'!$I$3*(1+0.34*'2day cloud to net rad'!G295)</f>
        <v>0.34611779411543442</v>
      </c>
      <c r="F294" s="8">
        <f t="shared" si="4"/>
        <v>2.3967904521049905</v>
      </c>
    </row>
    <row r="295" spans="2:6" x14ac:dyDescent="0.3">
      <c r="B295" s="7">
        <v>43907</v>
      </c>
      <c r="C295" s="8">
        <f>0.408*'2day cloud to net rad'!F296*'2day cloud to net rad'!Q296</f>
        <v>-0.39106553767786506</v>
      </c>
      <c r="D295" s="8">
        <f>'2day cloud to net rad'!$I$3*900*'2day cloud to net rad'!G296*('2day cloud to net rad'!J296-'2day cloud to net rad'!K296)/('2day cloud to net rad'!E296+273)</f>
        <v>1.1770203450310759</v>
      </c>
      <c r="E295" s="8">
        <f>'2day cloud to net rad'!F296+'2day cloud to net rad'!$I$3*(1+0.34*'2day cloud to net rad'!G296)</f>
        <v>0.33447873787469767</v>
      </c>
      <c r="F295" s="8">
        <f t="shared" si="4"/>
        <v>2.3497900415052539</v>
      </c>
    </row>
    <row r="296" spans="2:6" x14ac:dyDescent="0.3">
      <c r="B296" s="7">
        <v>43908</v>
      </c>
      <c r="C296" s="8">
        <f>0.408*'2day cloud to net rad'!F297*'2day cloud to net rad'!Q297</f>
        <v>-0.33656772347001124</v>
      </c>
      <c r="D296" s="8">
        <f>'2day cloud to net rad'!$I$3*900*'2day cloud to net rad'!G297*('2day cloud to net rad'!J297-'2day cloud to net rad'!K297)/('2day cloud to net rad'!E297+273)</f>
        <v>2.543510306888471</v>
      </c>
      <c r="E296" s="8">
        <f>'2day cloud to net rad'!F297+'2day cloud to net rad'!$I$3*(1+0.34*'2day cloud to net rad'!G297)</f>
        <v>0.38150768085925058</v>
      </c>
      <c r="F296" s="8">
        <f t="shared" si="4"/>
        <v>5.7847920085065496</v>
      </c>
    </row>
    <row r="297" spans="2:6" x14ac:dyDescent="0.3">
      <c r="B297" s="7">
        <v>43909</v>
      </c>
      <c r="C297" s="8">
        <f>0.408*'2day cloud to net rad'!F298*'2day cloud to net rad'!Q298</f>
        <v>-0.33099933325936431</v>
      </c>
      <c r="D297" s="8">
        <f>'2day cloud to net rad'!$I$3*900*'2day cloud to net rad'!G298*('2day cloud to net rad'!J298-'2day cloud to net rad'!K298)/('2day cloud to net rad'!E298+273)</f>
        <v>1.3501466367079229</v>
      </c>
      <c r="E297" s="8">
        <f>'2day cloud to net rad'!F298+'2day cloud to net rad'!$I$3*(1+0.34*'2day cloud to net rad'!G298)</f>
        <v>0.34033054758375503</v>
      </c>
      <c r="F297" s="8">
        <f t="shared" si="4"/>
        <v>2.9945807412358345</v>
      </c>
    </row>
    <row r="298" spans="2:6" x14ac:dyDescent="0.3">
      <c r="B298" s="7">
        <v>43910</v>
      </c>
      <c r="C298" s="8">
        <f>0.408*'2day cloud to net rad'!F299*'2day cloud to net rad'!Q299</f>
        <v>-0.36657275677000056</v>
      </c>
      <c r="D298" s="8">
        <f>'2day cloud to net rad'!$I$3*900*'2day cloud to net rad'!G299*('2day cloud to net rad'!J299-'2day cloud to net rad'!K299)/('2day cloud to net rad'!E299+273)</f>
        <v>1.4848814785086941</v>
      </c>
      <c r="E298" s="8">
        <f>'2day cloud to net rad'!F299+'2day cloud to net rad'!$I$3*(1+0.34*'2day cloud to net rad'!G299)</f>
        <v>0.33547646456052693</v>
      </c>
      <c r="F298" s="8">
        <f t="shared" si="4"/>
        <v>3.3334938211050789</v>
      </c>
    </row>
    <row r="299" spans="2:6" x14ac:dyDescent="0.3">
      <c r="B299" s="7">
        <v>43911</v>
      </c>
      <c r="C299" s="8">
        <f>0.408*'2day cloud to net rad'!F300*'2day cloud to net rad'!Q300</f>
        <v>-0.58376450785091705</v>
      </c>
      <c r="D299" s="8">
        <f>'2day cloud to net rad'!$I$3*900*'2day cloud to net rad'!G300*('2day cloud to net rad'!J300-'2day cloud to net rad'!K300)/('2day cloud to net rad'!E300+273)</f>
        <v>1.9963243942059063</v>
      </c>
      <c r="E299" s="8">
        <f>'2day cloud to net rad'!F300+'2day cloud to net rad'!$I$3*(1+0.34*'2day cloud to net rad'!G300)</f>
        <v>0.35843367904192946</v>
      </c>
      <c r="F299" s="8">
        <f t="shared" si="4"/>
        <v>3.9409239950070329</v>
      </c>
    </row>
    <row r="300" spans="2:6" x14ac:dyDescent="0.3">
      <c r="B300" s="7">
        <v>43912</v>
      </c>
      <c r="C300" s="8">
        <f>0.408*'2day cloud to net rad'!F301*'2day cloud to net rad'!Q301</f>
        <v>-0.34644689336419193</v>
      </c>
      <c r="D300" s="8">
        <f>'2day cloud to net rad'!$I$3*900*'2day cloud to net rad'!G301*('2day cloud to net rad'!J301-'2day cloud to net rad'!K301)/('2day cloud to net rad'!E301+273)</f>
        <v>1.1721910867747265</v>
      </c>
      <c r="E300" s="8">
        <f>'2day cloud to net rad'!F301+'2day cloud to net rad'!$I$3*(1+0.34*'2day cloud to net rad'!G301)</f>
        <v>0.32377284514241228</v>
      </c>
      <c r="F300" s="8">
        <f t="shared" si="4"/>
        <v>2.5503812496916747</v>
      </c>
    </row>
    <row r="301" spans="2:6" x14ac:dyDescent="0.3">
      <c r="B301" s="7">
        <v>43913</v>
      </c>
      <c r="C301" s="8">
        <f>0.408*'2day cloud to net rad'!F302*'2day cloud to net rad'!Q302</f>
        <v>-0.42792605257094463</v>
      </c>
      <c r="D301" s="8">
        <f>'2day cloud to net rad'!$I$3*900*'2day cloud to net rad'!G302*('2day cloud to net rad'!J302-'2day cloud to net rad'!K302)/('2day cloud to net rad'!E302+273)</f>
        <v>1.8499152204637108</v>
      </c>
      <c r="E301" s="8">
        <f>'2day cloud to net rad'!F302+'2day cloud to net rad'!$I$3*(1+0.34*'2day cloud to net rad'!G302)</f>
        <v>0.35303189368769905</v>
      </c>
      <c r="F301" s="8">
        <f t="shared" si="4"/>
        <v>4.0279340006336479</v>
      </c>
    </row>
    <row r="302" spans="2:6" x14ac:dyDescent="0.3">
      <c r="B302" s="7">
        <v>43914</v>
      </c>
      <c r="C302" s="8">
        <f>0.408*'2day cloud to net rad'!F303*'2day cloud to net rad'!Q303</f>
        <v>-0.46886636963031025</v>
      </c>
      <c r="D302" s="8">
        <f>'2day cloud to net rad'!$I$3*900*'2day cloud to net rad'!G303*('2day cloud to net rad'!J303-'2day cloud to net rad'!K303)/('2day cloud to net rad'!E303+273)</f>
        <v>1.9574442766353497</v>
      </c>
      <c r="E302" s="8">
        <f>'2day cloud to net rad'!F303+'2day cloud to net rad'!$I$3*(1+0.34*'2day cloud to net rad'!G303)</f>
        <v>0.35810044202302116</v>
      </c>
      <c r="F302" s="8">
        <f t="shared" si="4"/>
        <v>4.1568725762961867</v>
      </c>
    </row>
    <row r="303" spans="2:6" x14ac:dyDescent="0.3">
      <c r="B303" s="7">
        <v>43915</v>
      </c>
      <c r="C303" s="8">
        <f>0.408*'2day cloud to net rad'!F304*'2day cloud to net rad'!Q304</f>
        <v>-0.56524826263670769</v>
      </c>
      <c r="D303" s="8">
        <f>'2day cloud to net rad'!$I$3*900*'2day cloud to net rad'!G304*('2day cloud to net rad'!J304-'2day cloud to net rad'!K304)/('2day cloud to net rad'!E304+273)</f>
        <v>1.5570337939774634</v>
      </c>
      <c r="E303" s="8">
        <f>'2day cloud to net rad'!F304+'2day cloud to net rad'!$I$3*(1+0.34*'2day cloud to net rad'!G304)</f>
        <v>0.34618235729281238</v>
      </c>
      <c r="F303" s="8">
        <f t="shared" si="4"/>
        <v>2.8649222308630566</v>
      </c>
    </row>
    <row r="304" spans="2:6" x14ac:dyDescent="0.3">
      <c r="B304" s="7">
        <v>43916</v>
      </c>
      <c r="C304" s="8">
        <f>0.408*'2day cloud to net rad'!F305*'2day cloud to net rad'!Q305</f>
        <v>-0.35850823272912075</v>
      </c>
      <c r="D304" s="8">
        <f>'2day cloud to net rad'!$I$3*900*'2day cloud to net rad'!G305*('2day cloud to net rad'!J305-'2day cloud to net rad'!K305)/('2day cloud to net rad'!E305+273)</f>
        <v>2.5089299216908132</v>
      </c>
      <c r="E304" s="8">
        <f>'2day cloud to net rad'!F305+'2day cloud to net rad'!$I$3*(1+0.34*'2day cloud to net rad'!G305)</f>
        <v>0.38129321554715645</v>
      </c>
      <c r="F304" s="8">
        <f t="shared" si="4"/>
        <v>5.6398110464038371</v>
      </c>
    </row>
    <row r="305" spans="2:6" x14ac:dyDescent="0.3">
      <c r="B305" s="7">
        <v>43917</v>
      </c>
      <c r="C305" s="8">
        <f>0.408*'2day cloud to net rad'!F306*'2day cloud to net rad'!Q306</f>
        <v>-0.74293165132386385</v>
      </c>
      <c r="D305" s="8">
        <f>'2day cloud to net rad'!$I$3*900*'2day cloud to net rad'!G306*('2day cloud to net rad'!J306-'2day cloud to net rad'!K306)/('2day cloud to net rad'!E306+273)</f>
        <v>2.5018003552172376</v>
      </c>
      <c r="E305" s="8">
        <f>'2day cloud to net rad'!F306+'2day cloud to net rad'!$I$3*(1+0.34*'2day cloud to net rad'!G306)</f>
        <v>0.38122865236977854</v>
      </c>
      <c r="F305" s="8">
        <f t="shared" si="4"/>
        <v>4.6136844462239752</v>
      </c>
    </row>
    <row r="306" spans="2:6" x14ac:dyDescent="0.3">
      <c r="B306" s="7">
        <v>43918</v>
      </c>
      <c r="C306" s="8">
        <f>0.408*'2day cloud to net rad'!F307*'2day cloud to net rad'!Q307</f>
        <v>-0.5079602671762059</v>
      </c>
      <c r="D306" s="8">
        <f>'2day cloud to net rad'!$I$3*900*'2day cloud to net rad'!G307*('2day cloud to net rad'!J307-'2day cloud to net rad'!K307)/('2day cloud to net rad'!E307+273)</f>
        <v>2.8172008859773912</v>
      </c>
      <c r="E306" s="8">
        <f>'2day cloud to net rad'!F307+'2day cloud to net rad'!$I$3*(1+0.34*'2day cloud to net rad'!G307)</f>
        <v>0.40548076805560862</v>
      </c>
      <c r="F306" s="8">
        <f t="shared" si="4"/>
        <v>5.6950681776465668</v>
      </c>
    </row>
    <row r="307" spans="2:6" x14ac:dyDescent="0.3">
      <c r="B307" s="7">
        <v>43919</v>
      </c>
      <c r="C307" s="8">
        <f>0.408*'2day cloud to net rad'!F308*'2day cloud to net rad'!Q308</f>
        <v>-0.46149462949730991</v>
      </c>
      <c r="D307" s="8">
        <f>'2day cloud to net rad'!$I$3*900*'2day cloud to net rad'!G308*('2day cloud to net rad'!J308-'2day cloud to net rad'!K308)/('2day cloud to net rad'!E308+273)</f>
        <v>1.5344606828742016</v>
      </c>
      <c r="E307" s="8">
        <f>'2day cloud to net rad'!F308+'2day cloud to net rad'!$I$3*(1+0.34*'2day cloud to net rad'!G308)</f>
        <v>0.35196960382449177</v>
      </c>
      <c r="F307" s="8">
        <f t="shared" si="4"/>
        <v>3.0484622584395722</v>
      </c>
    </row>
    <row r="308" spans="2:6" x14ac:dyDescent="0.3">
      <c r="B308" s="7">
        <v>43920</v>
      </c>
      <c r="C308" s="8">
        <f>0.408*'2day cloud to net rad'!F309*'2day cloud to net rad'!Q309</f>
        <v>-0.40755466875436691</v>
      </c>
      <c r="D308" s="8">
        <f>'2day cloud to net rad'!$I$3*900*'2day cloud to net rad'!G309*('2day cloud to net rad'!J309-'2day cloud to net rad'!K309)/('2day cloud to net rad'!E309+273)</f>
        <v>1.3460676490231542</v>
      </c>
      <c r="E308" s="8">
        <f>'2day cloud to net rad'!F309+'2day cloud to net rad'!$I$3*(1+0.34*'2day cloud to net rad'!G309)</f>
        <v>0.34033054758375503</v>
      </c>
      <c r="F308" s="8">
        <f t="shared" si="4"/>
        <v>2.7576513096809805</v>
      </c>
    </row>
    <row r="309" spans="2:6" x14ac:dyDescent="0.3">
      <c r="B309" s="7">
        <v>43921</v>
      </c>
      <c r="C309" s="8">
        <f>0.408*'2day cloud to net rad'!F310*'2day cloud to net rad'!Q310</f>
        <v>-0.33666304318896068</v>
      </c>
      <c r="D309" s="8">
        <f>'2day cloud to net rad'!$I$3*900*'2day cloud to net rad'!G310*('2day cloud to net rad'!J310-'2day cloud to net rad'!K310)/('2day cloud to net rad'!E310+273)</f>
        <v>2.4019326227367093</v>
      </c>
      <c r="E309" s="8">
        <f>'2day cloud to net rad'!F310+'2day cloud to net rad'!$I$3*(1+0.34*'2day cloud to net rad'!G310)</f>
        <v>0.38751537368112665</v>
      </c>
      <c r="F309" s="8">
        <f t="shared" si="4"/>
        <v>5.3295165038979579</v>
      </c>
    </row>
    <row r="310" spans="2:6" x14ac:dyDescent="0.3">
      <c r="B310" s="7">
        <v>43922</v>
      </c>
      <c r="C310" s="8">
        <f>0.408*'2day cloud to net rad'!F311*'2day cloud to net rad'!Q311</f>
        <v>-0.47653939873051898</v>
      </c>
      <c r="D310" s="8">
        <f>'2day cloud to net rad'!$I$3*900*'2day cloud to net rad'!G311*('2day cloud to net rad'!J311-'2day cloud to net rad'!K311)/('2day cloud to net rad'!E311+273)</f>
        <v>1.6924512991801812</v>
      </c>
      <c r="E310" s="8">
        <f>'2day cloud to net rad'!F311+'2day cloud to net rad'!$I$3*(1+0.34*'2day cloud to net rad'!G311)</f>
        <v>0.35782141353354913</v>
      </c>
      <c r="F310" s="8">
        <f t="shared" si="4"/>
        <v>3.398097079887755</v>
      </c>
    </row>
    <row r="311" spans="2:6" x14ac:dyDescent="0.3">
      <c r="B311" s="7">
        <v>43923</v>
      </c>
      <c r="C311" s="8">
        <f>0.408*'2day cloud to net rad'!F312*'2day cloud to net rad'!Q312</f>
        <v>-0.31060070652202343</v>
      </c>
      <c r="D311" s="8">
        <f>'2day cloud to net rad'!$I$3*900*'2day cloud to net rad'!G312*('2day cloud to net rad'!J312-'2day cloud to net rad'!K312)/('2day cloud to net rad'!E312+273)</f>
        <v>1.8993651120202979</v>
      </c>
      <c r="E311" s="8">
        <f>'2day cloud to net rad'!F312+'2day cloud to net rad'!$I$3*(1+0.34*'2day cloud to net rad'!G312)</f>
        <v>0.36967901894783173</v>
      </c>
      <c r="F311" s="8">
        <f t="shared" si="4"/>
        <v>4.2976861657449845</v>
      </c>
    </row>
    <row r="312" spans="2:6" x14ac:dyDescent="0.3">
      <c r="B312" s="7">
        <v>43924</v>
      </c>
      <c r="C312" s="8">
        <f>0.408*'2day cloud to net rad'!F313*'2day cloud to net rad'!Q313</f>
        <v>-0.18356958289127293</v>
      </c>
      <c r="D312" s="8">
        <f>'2day cloud to net rad'!$I$3*900*'2day cloud to net rad'!G313*('2day cloud to net rad'!J313-'2day cloud to net rad'!K313)/('2day cloud to net rad'!E313+273)</f>
        <v>1.5408517095334506</v>
      </c>
      <c r="E312" s="8">
        <f>'2day cloud to net rad'!F313+'2day cloud to net rad'!$I$3*(1+0.34*'2day cloud to net rad'!G313)</f>
        <v>0.33604131473560628</v>
      </c>
      <c r="F312" s="8">
        <f t="shared" si="4"/>
        <v>4.0390334971462449</v>
      </c>
    </row>
    <row r="313" spans="2:6" x14ac:dyDescent="0.3">
      <c r="B313" s="7">
        <v>43925</v>
      </c>
      <c r="C313" s="8">
        <f>0.408*'2day cloud to net rad'!F314*'2day cloud to net rad'!Q314</f>
        <v>-0.39710668850907738</v>
      </c>
      <c r="D313" s="8">
        <f>'2day cloud to net rad'!$I$3*900*'2day cloud to net rad'!G314*('2day cloud to net rad'!J314-'2day cloud to net rad'!K314)/('2day cloud to net rad'!E314+273)</f>
        <v>1.921294691028042</v>
      </c>
      <c r="E313" s="8">
        <f>'2day cloud to net rad'!F314+'2day cloud to net rad'!$I$3*(1+0.34*'2day cloud to net rad'!G314)</f>
        <v>0.35203416700186974</v>
      </c>
      <c r="F313" s="8">
        <f t="shared" si="4"/>
        <v>4.329659292732428</v>
      </c>
    </row>
    <row r="314" spans="2:6" x14ac:dyDescent="0.3">
      <c r="B314" s="7">
        <v>43926</v>
      </c>
      <c r="C314" s="8">
        <f>0.408*'2day cloud to net rad'!F315*'2day cloud to net rad'!Q315</f>
        <v>-0.48994984227858907</v>
      </c>
      <c r="D314" s="8">
        <f>'2day cloud to net rad'!$I$3*900*'2day cloud to net rad'!G315*('2day cloud to net rad'!J315-'2day cloud to net rad'!K315)/('2day cloud to net rad'!E315+273)</f>
        <v>1.7531533796415426</v>
      </c>
      <c r="E314" s="8">
        <f>'2day cloud to net rad'!F315+'2day cloud to net rad'!$I$3*(1+0.34*'2day cloud to net rad'!G315)</f>
        <v>0.35782141353354913</v>
      </c>
      <c r="F314" s="8">
        <f t="shared" si="4"/>
        <v>3.5302625544083495</v>
      </c>
    </row>
    <row r="315" spans="2:6" x14ac:dyDescent="0.3">
      <c r="B315" s="7">
        <v>43927</v>
      </c>
      <c r="C315" s="8">
        <f>0.408*'2day cloud to net rad'!F316*'2day cloud to net rad'!Q316</f>
        <v>-0.21487507726526825</v>
      </c>
      <c r="D315" s="8">
        <f>'2day cloud to net rad'!$I$3*900*'2day cloud to net rad'!G316*('2day cloud to net rad'!J316-'2day cloud to net rad'!K316)/('2day cloud to net rad'!E316+273)</f>
        <v>1.7402881553187894</v>
      </c>
      <c r="E315" s="8">
        <f>'2day cloud to net rad'!F316+'2day cloud to net rad'!$I$3*(1+0.34*'2day cloud to net rad'!G316)</f>
        <v>0.36367322324260642</v>
      </c>
      <c r="F315" s="8">
        <f t="shared" si="4"/>
        <v>4.1944607976703248</v>
      </c>
    </row>
    <row r="316" spans="2:6" x14ac:dyDescent="0.3">
      <c r="B316" s="7">
        <v>43928</v>
      </c>
      <c r="C316" s="8">
        <f>0.408*'2day cloud to net rad'!F317*'2day cloud to net rad'!Q317</f>
        <v>-0.41916827827349884</v>
      </c>
      <c r="D316" s="8">
        <f>'2day cloud to net rad'!$I$3*900*'2day cloud to net rad'!G317*('2day cloud to net rad'!J317-'2day cloud to net rad'!K317)/('2day cloud to net rad'!E317+273)</f>
        <v>1.8226137765791655</v>
      </c>
      <c r="E316" s="8">
        <f>'2day cloud to net rad'!F317+'2day cloud to net rad'!$I$3*(1+0.34*'2day cloud to net rad'!G317)</f>
        <v>0.36952503295166383</v>
      </c>
      <c r="F316" s="8">
        <f t="shared" si="4"/>
        <v>3.7979713771901507</v>
      </c>
    </row>
    <row r="317" spans="2:6" x14ac:dyDescent="0.3">
      <c r="B317" s="7">
        <v>43929</v>
      </c>
      <c r="C317" s="8">
        <f>0.408*'2day cloud to net rad'!F318*'2day cloud to net rad'!Q318</f>
        <v>-0.50687663678678563</v>
      </c>
      <c r="D317" s="8">
        <f>'2day cloud to net rad'!$I$3*900*'2day cloud to net rad'!G318*('2day cloud to net rad'!J318-'2day cloud to net rad'!K318)/('2day cloud to net rad'!E318+273)</f>
        <v>2.4332023333392132</v>
      </c>
      <c r="E317" s="8">
        <f>'2day cloud to net rad'!F318+'2day cloud to net rad'!$I$3*(1+0.34*'2day cloud to net rad'!G318)</f>
        <v>0.38705133897180455</v>
      </c>
      <c r="F317" s="8">
        <f t="shared" si="4"/>
        <v>4.9769255460262194</v>
      </c>
    </row>
    <row r="318" spans="2:6" x14ac:dyDescent="0.3">
      <c r="B318" s="7">
        <v>43930</v>
      </c>
      <c r="C318" s="8">
        <f>0.408*'2day cloud to net rad'!F319*'2day cloud to net rad'!Q319</f>
        <v>-0.75138695057547444</v>
      </c>
      <c r="D318" s="8">
        <f>'2day cloud to net rad'!$I$3*900*'2day cloud to net rad'!G319*('2day cloud to net rad'!J319-'2day cloud to net rad'!K319)/('2day cloud to net rad'!E319+273)</f>
        <v>1.9598202301423229</v>
      </c>
      <c r="E318" s="8">
        <f>'2day cloud to net rad'!F319+'2day cloud to net rad'!$I$3*(1+0.34*'2day cloud to net rad'!G319)</f>
        <v>0.37581175426301194</v>
      </c>
      <c r="F318" s="8">
        <f t="shared" si="4"/>
        <v>3.2155281623286487</v>
      </c>
    </row>
    <row r="319" spans="2:6" x14ac:dyDescent="0.3">
      <c r="B319" s="7">
        <v>43931</v>
      </c>
      <c r="C319" s="8">
        <f>0.408*'2day cloud to net rad'!F320*'2day cloud to net rad'!Q320</f>
        <v>-0.47611744692576508</v>
      </c>
      <c r="D319" s="8">
        <f>'2day cloud to net rad'!$I$3*900*'2day cloud to net rad'!G320*('2day cloud to net rad'!J320-'2day cloud to net rad'!K320)/('2day cloud to net rad'!E320+273)</f>
        <v>2.0246101543982862</v>
      </c>
      <c r="E319" s="8">
        <f>'2day cloud to net rad'!F320+'2day cloud to net rad'!$I$3*(1+0.34*'2day cloud to net rad'!G320)</f>
        <v>0.36952503295166383</v>
      </c>
      <c r="F319" s="8">
        <f t="shared" si="4"/>
        <v>4.1904947415973126</v>
      </c>
    </row>
    <row r="320" spans="2:6" x14ac:dyDescent="0.3">
      <c r="B320" s="7">
        <v>43932</v>
      </c>
      <c r="C320" s="8">
        <f>0.408*'2day cloud to net rad'!F321*'2day cloud to net rad'!Q321</f>
        <v>-0.45024624408734665</v>
      </c>
      <c r="D320" s="8">
        <f>'2day cloud to net rad'!$I$3*900*'2day cloud to net rad'!G321*('2day cloud to net rad'!J321-'2day cloud to net rad'!K321)/('2day cloud to net rad'!E321+273)</f>
        <v>2.8015422480917676</v>
      </c>
      <c r="E320" s="8">
        <f>'2day cloud to net rad'!F321+'2day cloud to net rad'!$I$3*(1+0.34*'2day cloud to net rad'!G321)</f>
        <v>0.39308625778406114</v>
      </c>
      <c r="F320" s="8">
        <f t="shared" si="4"/>
        <v>5.9816286055364642</v>
      </c>
    </row>
    <row r="321" spans="2:6" x14ac:dyDescent="0.3">
      <c r="B321" s="7">
        <v>43933</v>
      </c>
      <c r="C321" s="8">
        <f>0.408*'2day cloud to net rad'!F322*'2day cloud to net rad'!Q322</f>
        <v>-0.70448150271362397</v>
      </c>
      <c r="D321" s="8">
        <f>'2day cloud to net rad'!$I$3*900*'2day cloud to net rad'!G322*('2day cloud to net rad'!J322-'2day cloud to net rad'!K322)/('2day cloud to net rad'!E322+273)</f>
        <v>1.9963781140736836</v>
      </c>
      <c r="E321" s="8">
        <f>'2day cloud to net rad'!F322+'2day cloud to net rad'!$I$3*(1+0.34*'2day cloud to net rad'!G322)</f>
        <v>0.36367322324260642</v>
      </c>
      <c r="F321" s="8">
        <f t="shared" si="4"/>
        <v>3.5523556005613184</v>
      </c>
    </row>
    <row r="322" spans="2:6" x14ac:dyDescent="0.3">
      <c r="B322" s="7">
        <v>43934</v>
      </c>
      <c r="C322" s="8">
        <f>0.408*'2day cloud to net rad'!F323*'2day cloud to net rad'!Q323</f>
        <v>-0.53928399545475103</v>
      </c>
      <c r="D322" s="8">
        <f>'2day cloud to net rad'!$I$3*900*'2day cloud to net rad'!G323*('2day cloud to net rad'!J323-'2day cloud to net rad'!K323)/('2day cloud to net rad'!E323+273)</f>
        <v>2.6489197341754993</v>
      </c>
      <c r="E322" s="8">
        <f>'2day cloud to net rad'!F323+'2day cloud to net rad'!$I$3*(1+0.34*'2day cloud to net rad'!G323)</f>
        <v>0.38723444807500379</v>
      </c>
      <c r="F322" s="8">
        <f t="shared" si="4"/>
        <v>5.4479547189255522</v>
      </c>
    </row>
    <row r="323" spans="2:6" x14ac:dyDescent="0.3">
      <c r="B323" s="7">
        <v>43935</v>
      </c>
      <c r="C323" s="8">
        <f>0.408*'2day cloud to net rad'!F324*'2day cloud to net rad'!Q324</f>
        <v>-0.68745135925327261</v>
      </c>
      <c r="D323" s="8">
        <f>'2day cloud to net rad'!$I$3*900*'2day cloud to net rad'!G324*('2day cloud to net rad'!J324-'2day cloud to net rad'!K324)/('2day cloud to net rad'!E324+273)</f>
        <v>2.2014741035019956</v>
      </c>
      <c r="E323" s="8">
        <f>'2day cloud to net rad'!F324+'2day cloud to net rad'!$I$3*(1+0.34*'2day cloud to net rad'!G324)</f>
        <v>0.37581175426301194</v>
      </c>
      <c r="F323" s="8">
        <f t="shared" si="4"/>
        <v>4.0286732042690012</v>
      </c>
    </row>
    <row r="324" spans="2:6" x14ac:dyDescent="0.3">
      <c r="B324" s="7">
        <v>43936</v>
      </c>
      <c r="C324" s="8">
        <f>0.408*'2day cloud to net rad'!F325*'2day cloud to net rad'!Q325</f>
        <v>-0.75747017166650898</v>
      </c>
      <c r="D324" s="8">
        <f>'2day cloud to net rad'!$I$3*900*'2day cloud to net rad'!G325*('2day cloud to net rad'!J325-'2day cloud to net rad'!K325)/('2day cloud to net rad'!E325+273)</f>
        <v>2.7248253284786061</v>
      </c>
      <c r="E324" s="8">
        <f>'2day cloud to net rad'!F325+'2day cloud to net rad'!$I$3*(1+0.34*'2day cloud to net rad'!G325)</f>
        <v>0.38723444807500379</v>
      </c>
      <c r="F324" s="8">
        <f t="shared" si="4"/>
        <v>5.0805272273479094</v>
      </c>
    </row>
    <row r="325" spans="2:6" x14ac:dyDescent="0.3">
      <c r="B325" s="7">
        <v>43937</v>
      </c>
      <c r="C325" s="8">
        <f>0.408*'2day cloud to net rad'!F326*'2day cloud to net rad'!Q326</f>
        <v>-0.73448913929376569</v>
      </c>
      <c r="D325" s="8">
        <f>'2day cloud to net rad'!$I$3*900*'2day cloud to net rad'!G326*('2day cloud to net rad'!J326-'2day cloud to net rad'!K326)/('2day cloud to net rad'!E326+273)</f>
        <v>2.839901020110903</v>
      </c>
      <c r="E325" s="8">
        <f>'2day cloud to net rad'!F326+'2day cloud to net rad'!$I$3*(1+0.34*'2day cloud to net rad'!G326)</f>
        <v>0.39921899309924136</v>
      </c>
      <c r="F325" s="8">
        <f t="shared" si="4"/>
        <v>5.2738269401269582</v>
      </c>
    </row>
    <row r="326" spans="2:6" x14ac:dyDescent="0.3">
      <c r="B326" s="7">
        <v>43938</v>
      </c>
      <c r="C326" s="8">
        <f>0.408*'2day cloud to net rad'!F327*'2day cloud to net rad'!Q327</f>
        <v>-0.75577909274724708</v>
      </c>
      <c r="D326" s="8">
        <f>'2day cloud to net rad'!$I$3*900*'2day cloud to net rad'!G327*('2day cloud to net rad'!J327-'2day cloud to net rad'!K327)/('2day cloud to net rad'!E327+273)</f>
        <v>2.5052224387731337</v>
      </c>
      <c r="E326" s="8">
        <f>'2day cloud to net rad'!F327+'2day cloud to net rad'!$I$3*(1+0.34*'2day cloud to net rad'!G327)</f>
        <v>0.39377714863749391</v>
      </c>
      <c r="F326" s="8">
        <f t="shared" ref="F326:F370" si="5">(C326+D326)/E326</f>
        <v>4.4427243990138221</v>
      </c>
    </row>
    <row r="327" spans="2:6" x14ac:dyDescent="0.3">
      <c r="B327" s="7">
        <v>43939</v>
      </c>
      <c r="C327" s="8">
        <f>0.408*'2day cloud to net rad'!F328*'2day cloud to net rad'!Q328</f>
        <v>-0.33083648403668703</v>
      </c>
      <c r="D327" s="8">
        <f>'2day cloud to net rad'!$I$3*900*'2day cloud to net rad'!G328*('2day cloud to net rad'!J328-'2day cloud to net rad'!K328)/('2day cloud to net rad'!E328+273)</f>
        <v>2.2289367874301664</v>
      </c>
      <c r="E327" s="8">
        <f>'2day cloud to net rad'!F328+'2day cloud to net rad'!$I$3*(1+0.34*'2day cloud to net rad'!G328)</f>
        <v>0.38792533892843656</v>
      </c>
      <c r="F327" s="8">
        <f t="shared" si="5"/>
        <v>4.8929526197917061</v>
      </c>
    </row>
    <row r="328" spans="2:6" x14ac:dyDescent="0.3">
      <c r="B328" s="7">
        <v>43940</v>
      </c>
      <c r="C328" s="8">
        <f>0.408*'2day cloud to net rad'!F329*'2day cloud to net rad'!Q329</f>
        <v>-0.52845158142427351</v>
      </c>
      <c r="D328" s="8">
        <f>'2day cloud to net rad'!$I$3*900*'2day cloud to net rad'!G329*('2day cloud to net rad'!J329-'2day cloud to net rad'!K329)/('2day cloud to net rad'!E329+273)</f>
        <v>1.5031432898345722</v>
      </c>
      <c r="E328" s="8">
        <f>'2day cloud to net rad'!F329+'2day cloud to net rad'!$I$3*(1+0.34*'2day cloud to net rad'!G329)</f>
        <v>0.35825632513583988</v>
      </c>
      <c r="F328" s="8">
        <f t="shared" si="5"/>
        <v>2.7206545705528726</v>
      </c>
    </row>
    <row r="329" spans="2:6" x14ac:dyDescent="0.3">
      <c r="B329" s="7">
        <v>43941</v>
      </c>
      <c r="C329" s="8">
        <f>0.408*'2day cloud to net rad'!F330*'2day cloud to net rad'!Q330</f>
        <v>-0.3754801485428953</v>
      </c>
      <c r="D329" s="8">
        <f>'2day cloud to net rad'!$I$3*900*'2day cloud to net rad'!G330*('2day cloud to net rad'!J330-'2day cloud to net rad'!K330)/('2day cloud to net rad'!E330+273)</f>
        <v>1.7379815641455709</v>
      </c>
      <c r="E329" s="8">
        <f>'2day cloud to net rad'!F330+'2day cloud to net rad'!$I$3*(1+0.34*'2day cloud to net rad'!G330)</f>
        <v>0.37676284782584685</v>
      </c>
      <c r="F329" s="8">
        <f t="shared" si="5"/>
        <v>3.6163369702324579</v>
      </c>
    </row>
    <row r="330" spans="2:6" x14ac:dyDescent="0.3">
      <c r="B330" s="7">
        <v>43942</v>
      </c>
      <c r="C330" s="8">
        <f>0.408*'2day cloud to net rad'!F331*'2day cloud to net rad'!Q331</f>
        <v>-0.28368995480557513</v>
      </c>
      <c r="D330" s="8">
        <f>'2day cloud to net rad'!$I$3*900*'2day cloud to net rad'!G331*('2day cloud to net rad'!J331-'2day cloud to net rad'!K331)/('2day cloud to net rad'!E331+273)</f>
        <v>2.736337835599544</v>
      </c>
      <c r="E330" s="8">
        <f>'2day cloud to net rad'!F331+'2day cloud to net rad'!$I$3*(1+0.34*'2day cloud to net rad'!G331)</f>
        <v>0.40602189637113362</v>
      </c>
      <c r="F330" s="8">
        <f t="shared" si="5"/>
        <v>6.0406788469163502</v>
      </c>
    </row>
    <row r="331" spans="2:6" x14ac:dyDescent="0.3">
      <c r="B331" s="7">
        <v>43943</v>
      </c>
      <c r="C331" s="8">
        <f>0.408*'2day cloud to net rad'!F332*'2day cloud to net rad'!Q332</f>
        <v>-0.40504834916151461</v>
      </c>
      <c r="D331" s="8">
        <f>'2day cloud to net rad'!$I$3*900*'2day cloud to net rad'!G332*('2day cloud to net rad'!J332-'2day cloud to net rad'!K332)/('2day cloud to net rad'!E332+273)</f>
        <v>2.4776845128723344</v>
      </c>
      <c r="E331" s="8">
        <f>'2day cloud to net rad'!F332+'2day cloud to net rad'!$I$3*(1+0.34*'2day cloud to net rad'!G332)</f>
        <v>0.39921899309924136</v>
      </c>
      <c r="F331" s="8">
        <f t="shared" si="5"/>
        <v>5.1917273464882108</v>
      </c>
    </row>
    <row r="332" spans="2:6" x14ac:dyDescent="0.3">
      <c r="B332" s="7">
        <v>43944</v>
      </c>
      <c r="C332" s="8">
        <f>0.408*'2day cloud to net rad'!F333*'2day cloud to net rad'!Q333</f>
        <v>-0.63846542091476866</v>
      </c>
      <c r="D332" s="8">
        <f>'2day cloud to net rad'!$I$3*900*'2day cloud to net rad'!G333*('2day cloud to net rad'!J333-'2day cloud to net rad'!K333)/('2day cloud to net rad'!E333+273)</f>
        <v>2.8402935370830291</v>
      </c>
      <c r="E332" s="8">
        <f>'2day cloud to net rad'!F333+'2day cloud to net rad'!$I$3*(1+0.34*'2day cloud to net rad'!G333)</f>
        <v>0.41839995407926889</v>
      </c>
      <c r="F332" s="8">
        <f t="shared" si="5"/>
        <v>5.2624960751097705</v>
      </c>
    </row>
    <row r="333" spans="2:6" x14ac:dyDescent="0.3">
      <c r="B333" s="7">
        <v>43945</v>
      </c>
      <c r="C333" s="8">
        <f>0.408*'2day cloud to net rad'!F334*'2day cloud to net rad'!Q334</f>
        <v>-0.52456993853253997</v>
      </c>
      <c r="D333" s="8">
        <f>'2day cloud to net rad'!$I$3*900*'2day cloud to net rad'!G334*('2day cloud to net rad'!J334-'2day cloud to net rad'!K334)/('2day cloud to net rad'!E334+273)</f>
        <v>2.0211233240280584</v>
      </c>
      <c r="E333" s="8">
        <f>'2day cloud to net rad'!F334+'2day cloud to net rad'!$I$3*(1+0.34*'2day cloud to net rad'!G334)</f>
        <v>0.38751537368112665</v>
      </c>
      <c r="F333" s="8">
        <f t="shared" si="5"/>
        <v>3.8619200350151317</v>
      </c>
    </row>
    <row r="334" spans="2:6" x14ac:dyDescent="0.3">
      <c r="B334" s="7">
        <v>43946</v>
      </c>
      <c r="C334" s="8">
        <f>0.408*'2day cloud to net rad'!F335*'2day cloud to net rad'!Q335</f>
        <v>-0.35356306077023864</v>
      </c>
      <c r="D334" s="8">
        <f>'2day cloud to net rad'!$I$3*900*'2day cloud to net rad'!G335*('2day cloud to net rad'!J335-'2day cloud to net rad'!K335)/('2day cloud to net rad'!E335+273)</f>
        <v>3.1587295935297188</v>
      </c>
      <c r="E334" s="8">
        <f>'2day cloud to net rad'!F335+'2day cloud to net rad'!$I$3*(1+0.34*'2day cloud to net rad'!G335)</f>
        <v>0.42357732549830562</v>
      </c>
      <c r="F334" s="8">
        <f t="shared" si="5"/>
        <v>6.622560661053849</v>
      </c>
    </row>
    <row r="335" spans="2:6" x14ac:dyDescent="0.3">
      <c r="B335" s="7">
        <v>43947</v>
      </c>
      <c r="C335" s="8">
        <f>0.408*'2day cloud to net rad'!F336*'2day cloud to net rad'!Q336</f>
        <v>-0.49233807814746217</v>
      </c>
      <c r="D335" s="8">
        <f>'2day cloud to net rad'!$I$3*900*'2day cloud to net rad'!G336*('2day cloud to net rad'!J336-'2day cloud to net rad'!K336)/('2day cloud to net rad'!E336+273)</f>
        <v>1.558142024937309</v>
      </c>
      <c r="E335" s="8">
        <f>'2day cloud to net rad'!F336+'2day cloud to net rad'!$I$3*(1+0.34*'2day cloud to net rad'!G336)</f>
        <v>0.36367322324260642</v>
      </c>
      <c r="F335" s="8">
        <f t="shared" si="5"/>
        <v>2.9306637901104118</v>
      </c>
    </row>
    <row r="336" spans="2:6" x14ac:dyDescent="0.3">
      <c r="B336" s="7">
        <v>43948</v>
      </c>
      <c r="C336" s="8">
        <f>0.408*'2day cloud to net rad'!F337*'2day cloud to net rad'!Q337</f>
        <v>-0.51545134717933083</v>
      </c>
      <c r="D336" s="8">
        <f>'2day cloud to net rad'!$I$3*900*'2day cloud to net rad'!G337*('2day cloud to net rad'!J337-'2day cloud to net rad'!K337)/('2day cloud to net rad'!E337+273)</f>
        <v>2.0754594012870387</v>
      </c>
      <c r="E336" s="8">
        <f>'2day cloud to net rad'!F337+'2day cloud to net rad'!$I$3*(1+0.34*'2day cloud to net rad'!G337)</f>
        <v>0.38122865236977854</v>
      </c>
      <c r="F336" s="8">
        <f t="shared" si="5"/>
        <v>4.0920535337793931</v>
      </c>
    </row>
    <row r="337" spans="2:6" x14ac:dyDescent="0.3">
      <c r="B337" s="7">
        <v>43949</v>
      </c>
      <c r="C337" s="8">
        <f>0.408*'2day cloud to net rad'!F338*'2day cloud to net rad'!Q338</f>
        <v>-0.38086729332365221</v>
      </c>
      <c r="D337" s="8">
        <f>'2day cloud to net rad'!$I$3*900*'2day cloud to net rad'!G338*('2day cloud to net rad'!J338-'2day cloud to net rad'!K338)/('2day cloud to net rad'!E338+273)</f>
        <v>2.4613463946387308</v>
      </c>
      <c r="E337" s="8">
        <f>'2day cloud to net rad'!F338+'2day cloud to net rad'!$I$3*(1+0.34*'2day cloud to net rad'!G338)</f>
        <v>0.39293227178789319</v>
      </c>
      <c r="F337" s="8">
        <f t="shared" si="5"/>
        <v>5.2947524311215943</v>
      </c>
    </row>
    <row r="338" spans="2:6" x14ac:dyDescent="0.3">
      <c r="B338" s="7">
        <v>43950</v>
      </c>
      <c r="C338" s="8">
        <f>0.408*'2day cloud to net rad'!F339*'2day cloud to net rad'!Q339</f>
        <v>-0.49561836049424213</v>
      </c>
      <c r="D338" s="8">
        <f>'2day cloud to net rad'!$I$3*900*'2day cloud to net rad'!G339*('2day cloud to net rad'!J339-'2day cloud to net rad'!K339)/('2day cloud to net rad'!E339+273)</f>
        <v>2.3170612524835845</v>
      </c>
      <c r="E338" s="8">
        <f>'2day cloud to net rad'!F339+'2day cloud to net rad'!$I$3*(1+0.34*'2day cloud to net rad'!G339)</f>
        <v>0.38122865236977854</v>
      </c>
      <c r="F338" s="8">
        <f t="shared" si="5"/>
        <v>4.7778226549000467</v>
      </c>
    </row>
    <row r="339" spans="2:6" x14ac:dyDescent="0.3">
      <c r="B339" s="7">
        <v>43951</v>
      </c>
      <c r="C339" s="8">
        <f>0.408*'2day cloud to net rad'!F340*'2day cloud to net rad'!Q340</f>
        <v>-0.45807374015948227</v>
      </c>
      <c r="D339" s="8">
        <f>'2day cloud to net rad'!$I$3*900*'2day cloud to net rad'!G340*('2day cloud to net rad'!J340-'2day cloud to net rad'!K340)/('2day cloud to net rad'!E340+273)</f>
        <v>1.470759579014872</v>
      </c>
      <c r="E339" s="8">
        <f>'2day cloud to net rad'!F340+'2day cloud to net rad'!$I$3*(1+0.34*'2day cloud to net rad'!G340)</f>
        <v>0.3645181000922072</v>
      </c>
      <c r="F339" s="8">
        <f t="shared" si="5"/>
        <v>2.7781496682859488</v>
      </c>
    </row>
    <row r="340" spans="2:6" x14ac:dyDescent="0.3">
      <c r="B340" s="7">
        <v>43952</v>
      </c>
      <c r="C340" s="8">
        <f>0.408*'2day cloud to net rad'!F341*'2day cloud to net rad'!Q341</f>
        <v>-0.37208097252949307</v>
      </c>
      <c r="D340" s="8">
        <f>'2day cloud to net rad'!$I$3*900*'2day cloud to net rad'!G341*('2day cloud to net rad'!J341-'2day cloud to net rad'!K341)/('2day cloud to net rad'!E341+273)</f>
        <v>1.9012892679879057</v>
      </c>
      <c r="E340" s="8">
        <f>'2day cloud to net rad'!F341+'2day cloud to net rad'!$I$3*(1+0.34*'2day cloud to net rad'!G341)</f>
        <v>0.38914090553398217</v>
      </c>
      <c r="F340" s="8">
        <f t="shared" si="5"/>
        <v>3.9297032866797208</v>
      </c>
    </row>
    <row r="341" spans="2:6" x14ac:dyDescent="0.3">
      <c r="B341" s="7">
        <v>43953</v>
      </c>
      <c r="C341" s="8">
        <f>0.408*'2day cloud to net rad'!F342*'2day cloud to net rad'!Q342</f>
        <v>-0.57519303297754198</v>
      </c>
      <c r="D341" s="8">
        <f>'2day cloud to net rad'!$I$3*900*'2day cloud to net rad'!G342*('2day cloud to net rad'!J342-'2day cloud to net rad'!K342)/('2day cloud to net rad'!E342+273)</f>
        <v>2.578275680731049</v>
      </c>
      <c r="E341" s="8">
        <f>'2day cloud to net rad'!F342+'2day cloud to net rad'!$I$3*(1+0.34*'2day cloud to net rad'!G342)</f>
        <v>0.40669633466115418</v>
      </c>
      <c r="F341" s="8">
        <f t="shared" si="5"/>
        <v>4.9252537508664993</v>
      </c>
    </row>
    <row r="342" spans="2:6" x14ac:dyDescent="0.3">
      <c r="B342" s="7">
        <v>43954</v>
      </c>
      <c r="C342" s="8">
        <f>0.408*'2day cloud to net rad'!F343*'2day cloud to net rad'!Q343</f>
        <v>-0.5739275575490953</v>
      </c>
      <c r="D342" s="8">
        <f>'2day cloud to net rad'!$I$3*900*'2day cloud to net rad'!G343*('2day cloud to net rad'!J343-'2day cloud to net rad'!K343)/('2day cloud to net rad'!E343+273)</f>
        <v>2.3081377812800019</v>
      </c>
      <c r="E342" s="8">
        <f>'2day cloud to net rad'!F343+'2day cloud to net rad'!$I$3*(1+0.34*'2day cloud to net rad'!G343)</f>
        <v>0.41662276168447876</v>
      </c>
      <c r="F342" s="8">
        <f t="shared" si="5"/>
        <v>4.1625431522732725</v>
      </c>
    </row>
    <row r="343" spans="2:6" x14ac:dyDescent="0.3">
      <c r="B343" s="7">
        <v>43955</v>
      </c>
      <c r="C343" s="8">
        <f>0.408*'2day cloud to net rad'!F344*'2day cloud to net rad'!Q344</f>
        <v>-0.56185105346244235</v>
      </c>
      <c r="D343" s="8">
        <f>'2day cloud to net rad'!$I$3*900*'2day cloud to net rad'!G344*('2day cloud to net rad'!J344-'2day cloud to net rad'!K344)/('2day cloud to net rad'!E344+273)</f>
        <v>3.1012049625455389</v>
      </c>
      <c r="E343" s="8">
        <f>'2day cloud to net rad'!F344+'2day cloud to net rad'!$I$3*(1+0.34*'2day cloud to net rad'!G344)</f>
        <v>0.42425176378832619</v>
      </c>
      <c r="F343" s="8">
        <f t="shared" si="5"/>
        <v>5.9854881601625296</v>
      </c>
    </row>
    <row r="344" spans="2:6" x14ac:dyDescent="0.3">
      <c r="B344" s="7">
        <v>43956</v>
      </c>
      <c r="C344" s="8">
        <f>0.408*'2day cloud to net rad'!F345*'2day cloud to net rad'!Q345</f>
        <v>-0.42489093271728967</v>
      </c>
      <c r="D344" s="8">
        <f>'2day cloud to net rad'!$I$3*900*'2day cloud to net rad'!G345*('2day cloud to net rad'!J345-'2day cloud to net rad'!K345)/('2day cloud to net rad'!E345+273)</f>
        <v>3.2751186755025485</v>
      </c>
      <c r="E344" s="8">
        <f>'2day cloud to net rad'!F345+'2day cloud to net rad'!$I$3*(1+0.34*'2day cloud to net rad'!G345)</f>
        <v>0.43880038087312673</v>
      </c>
      <c r="F344" s="8">
        <f t="shared" si="5"/>
        <v>6.4954997010573798</v>
      </c>
    </row>
    <row r="345" spans="2:6" x14ac:dyDescent="0.3">
      <c r="B345" s="7">
        <v>43957</v>
      </c>
      <c r="C345" s="8">
        <f>0.408*'2day cloud to net rad'!F346*'2day cloud to net rad'!Q346</f>
        <v>-0.53169365494970888</v>
      </c>
      <c r="D345" s="8">
        <f>'2day cloud to net rad'!$I$3*900*'2day cloud to net rad'!G346*('2day cloud to net rad'!J346-'2day cloud to net rad'!K346)/('2day cloud to net rad'!E346+273)</f>
        <v>2.0888154575628568</v>
      </c>
      <c r="E345" s="8">
        <f>'2day cloud to net rad'!F346+'2day cloud to net rad'!$I$3*(1+0.34*'2day cloud to net rad'!G346)</f>
        <v>0.39499271524303947</v>
      </c>
      <c r="F345" s="8">
        <f t="shared" si="5"/>
        <v>3.9421532158005728</v>
      </c>
    </row>
    <row r="346" spans="2:6" x14ac:dyDescent="0.3">
      <c r="B346" s="7">
        <v>43958</v>
      </c>
      <c r="C346" s="8">
        <f>0.408*'2day cloud to net rad'!F347*'2day cloud to net rad'!Q347</f>
        <v>-0.43677646571173118</v>
      </c>
      <c r="D346" s="8">
        <f>'2day cloud to net rad'!$I$3*900*'2day cloud to net rad'!G347*('2day cloud to net rad'!J347-'2day cloud to net rad'!K347)/('2day cloud to net rad'!E347+273)</f>
        <v>3.2031506145288984</v>
      </c>
      <c r="E346" s="8">
        <f>'2day cloud to net rad'!F347+'2day cloud to net rad'!$I$3*(1+0.34*'2day cloud to net rad'!G347)</f>
        <v>0.42303619718278068</v>
      </c>
      <c r="F346" s="8">
        <f t="shared" si="5"/>
        <v>6.5393320175434155</v>
      </c>
    </row>
    <row r="347" spans="2:6" x14ac:dyDescent="0.3">
      <c r="B347" s="7">
        <v>43959</v>
      </c>
      <c r="C347" s="8">
        <f>0.408*'2day cloud to net rad'!F348*'2day cloud to net rad'!Q348</f>
        <v>-0.45088378082922542</v>
      </c>
      <c r="D347" s="8">
        <f>'2day cloud to net rad'!$I$3*900*'2day cloud to net rad'!G348*('2day cloud to net rad'!J348-'2day cloud to net rad'!K348)/('2day cloud to net rad'!E348+273)</f>
        <v>2.3584413406385076</v>
      </c>
      <c r="E347" s="8">
        <f>'2day cloud to net rad'!F348+'2day cloud to net rad'!$I$3*(1+0.34*'2day cloud to net rad'!G348)</f>
        <v>0.40669633466115418</v>
      </c>
      <c r="F347" s="8">
        <f t="shared" si="5"/>
        <v>4.6903731291274005</v>
      </c>
    </row>
    <row r="348" spans="2:6" x14ac:dyDescent="0.3">
      <c r="B348" s="7">
        <v>43960</v>
      </c>
      <c r="C348" s="8">
        <f>0.408*'2day cloud to net rad'!F349*'2day cloud to net rad'!Q349</f>
        <v>-0.64731212493221135</v>
      </c>
      <c r="D348" s="8">
        <f>'2day cloud to net rad'!$I$3*900*'2day cloud to net rad'!G349*('2day cloud to net rad'!J349-'2day cloud to net rad'!K349)/('2day cloud to net rad'!E349+273)</f>
        <v>2.2761504865437181</v>
      </c>
      <c r="E348" s="8">
        <f>'2day cloud to net rad'!F349+'2day cloud to net rad'!$I$3*(1+0.34*'2day cloud to net rad'!G349)</f>
        <v>0.40084452495209683</v>
      </c>
      <c r="F348" s="8">
        <f t="shared" si="5"/>
        <v>4.0635165512268427</v>
      </c>
    </row>
    <row r="349" spans="2:6" x14ac:dyDescent="0.3">
      <c r="B349" s="7">
        <v>43961</v>
      </c>
      <c r="C349" s="8">
        <f>0.408*'2day cloud to net rad'!F350*'2day cloud to net rad'!Q350</f>
        <v>-0.4603847340297143</v>
      </c>
      <c r="D349" s="8">
        <f>'2day cloud to net rad'!$I$3*900*'2day cloud to net rad'!G350*('2day cloud to net rad'!J350-'2day cloud to net rad'!K350)/('2day cloud to net rad'!E350+273)</f>
        <v>2.0360348677531426</v>
      </c>
      <c r="E349" s="8">
        <f>'2day cloud to net rad'!F350+'2day cloud to net rad'!$I$3*(1+0.34*'2day cloud to net rad'!G350)</f>
        <v>0.3820735292193792</v>
      </c>
      <c r="F349" s="8">
        <f t="shared" si="5"/>
        <v>4.1239447729934744</v>
      </c>
    </row>
    <row r="350" spans="2:6" x14ac:dyDescent="0.3">
      <c r="B350" s="7">
        <v>43962</v>
      </c>
      <c r="C350" s="8">
        <f>0.408*'2day cloud to net rad'!F351*'2day cloud to net rad'!Q351</f>
        <v>-0.65582042209266966</v>
      </c>
      <c r="D350" s="8">
        <f>'2day cloud to net rad'!$I$3*900*'2day cloud to net rad'!G351*('2day cloud to net rad'!J351-'2day cloud to net rad'!K351)/('2day cloud to net rad'!E351+273)</f>
        <v>1.8722500072919808</v>
      </c>
      <c r="E350" s="8">
        <f>'2day cloud to net rad'!F351+'2day cloud to net rad'!$I$3*(1+0.34*'2day cloud to net rad'!G351)</f>
        <v>0.37622171951032191</v>
      </c>
      <c r="F350" s="8">
        <f t="shared" si="5"/>
        <v>3.2332784688310303</v>
      </c>
    </row>
    <row r="351" spans="2:6" x14ac:dyDescent="0.3">
      <c r="B351" s="7">
        <v>43963</v>
      </c>
      <c r="C351" s="8">
        <f>0.408*'2day cloud to net rad'!F352*'2day cloud to net rad'!Q352</f>
        <v>-0.54661204734123914</v>
      </c>
      <c r="D351" s="8">
        <f>'2day cloud to net rad'!$I$3*900*'2day cloud to net rad'!G352*('2day cloud to net rad'!J352-'2day cloud to net rad'!K352)/('2day cloud to net rad'!E352+273)</f>
        <v>1.6061969409979369</v>
      </c>
      <c r="E351" s="8">
        <f>'2day cloud to net rad'!F352+'2day cloud to net rad'!$I$3*(1+0.34*'2day cloud to net rad'!G352)</f>
        <v>0.36410813484489724</v>
      </c>
      <c r="F351" s="8">
        <f t="shared" si="5"/>
        <v>2.9100830007768419</v>
      </c>
    </row>
    <row r="352" spans="2:6" x14ac:dyDescent="0.3">
      <c r="B352" s="7">
        <v>43964</v>
      </c>
      <c r="C352" s="8">
        <f>0.408*'2day cloud to net rad'!F353*'2day cloud to net rad'!Q353</f>
        <v>-0.48362486313159347</v>
      </c>
      <c r="D352" s="8">
        <f>'2day cloud to net rad'!$I$3*900*'2day cloud to net rad'!G353*('2day cloud to net rad'!J353-'2day cloud to net rad'!K353)/('2day cloud to net rad'!E353+273)</f>
        <v>1.6834785874185929</v>
      </c>
      <c r="E352" s="8">
        <f>'2day cloud to net rad'!F353+'2day cloud to net rad'!$I$3*(1+0.34*'2day cloud to net rad'!G353)</f>
        <v>0.37036990980126455</v>
      </c>
      <c r="F352" s="8">
        <f t="shared" si="5"/>
        <v>3.2396090841473177</v>
      </c>
    </row>
    <row r="353" spans="2:6" x14ac:dyDescent="0.3">
      <c r="B353" s="7">
        <v>43965</v>
      </c>
      <c r="C353" s="8">
        <f>0.408*'2day cloud to net rad'!F354*'2day cloud to net rad'!Q354</f>
        <v>-0.45906671991586123</v>
      </c>
      <c r="D353" s="8">
        <f>'2day cloud to net rad'!$I$3*900*'2day cloud to net rad'!G354*('2day cloud to net rad'!J354-'2day cloud to net rad'!K354)/('2day cloud to net rad'!E354+273)</f>
        <v>1.6875627787406109</v>
      </c>
      <c r="E353" s="8">
        <f>'2day cloud to net rad'!F354+'2day cloud to net rad'!$I$3*(1+0.34*'2day cloud to net rad'!G354)</f>
        <v>0.37676284782584685</v>
      </c>
      <c r="F353" s="8">
        <f t="shared" si="5"/>
        <v>3.2606613574399042</v>
      </c>
    </row>
    <row r="354" spans="2:6" x14ac:dyDescent="0.3">
      <c r="B354" s="7">
        <v>43966</v>
      </c>
      <c r="C354" s="8">
        <f>0.408*'2day cloud to net rad'!F355*'2day cloud to net rad'!Q355</f>
        <v>-0.23756027564047519</v>
      </c>
      <c r="D354" s="8">
        <f>'2day cloud to net rad'!$I$3*900*'2day cloud to net rad'!G355*('2day cloud to net rad'!J355-'2day cloud to net rad'!K355)/('2day cloud to net rad'!E355+273)</f>
        <v>2.3308050258746555</v>
      </c>
      <c r="E354" s="8">
        <f>'2day cloud to net rad'!F355+'2day cloud to net rad'!$I$3*(1+0.34*'2day cloud to net rad'!G355)</f>
        <v>0.39308625778406114</v>
      </c>
      <c r="F354" s="8">
        <f t="shared" si="5"/>
        <v>5.3251537258880415</v>
      </c>
    </row>
    <row r="355" spans="2:6" x14ac:dyDescent="0.3">
      <c r="B355" s="7">
        <v>43967</v>
      </c>
      <c r="C355" s="8">
        <f>0.408*'2day cloud to net rad'!F356*'2day cloud to net rad'!Q356</f>
        <v>-0.16440433273011851</v>
      </c>
      <c r="D355" s="8">
        <f>'2day cloud to net rad'!$I$3*900*'2day cloud to net rad'!G356*('2day cloud to net rad'!J356-'2day cloud to net rad'!K356)/('2day cloud to net rad'!E356+273)</f>
        <v>1.6609379405421154</v>
      </c>
      <c r="E355" s="8">
        <f>'2day cloud to net rad'!F356+'2day cloud to net rad'!$I$3*(1+0.34*'2day cloud to net rad'!G356)</f>
        <v>0.36382720923877437</v>
      </c>
      <c r="F355" s="8">
        <f t="shared" si="5"/>
        <v>4.1133086525967997</v>
      </c>
    </row>
    <row r="356" spans="2:6" x14ac:dyDescent="0.3">
      <c r="B356" s="7">
        <v>43968</v>
      </c>
      <c r="C356" s="8">
        <f>0.408*'2day cloud to net rad'!F357*'2day cloud to net rad'!Q357</f>
        <v>-9.8007523645662675E-2</v>
      </c>
      <c r="D356" s="8">
        <f>'2day cloud to net rad'!$I$3*900*'2day cloud to net rad'!G357*('2day cloud to net rad'!J357-'2day cloud to net rad'!K357)/('2day cloud to net rad'!E357+273)</f>
        <v>2.7453787295260708</v>
      </c>
      <c r="E356" s="8">
        <f>'2day cloud to net rad'!F357+'2day cloud to net rad'!$I$3*(1+0.34*'2day cloud to net rad'!G357)</f>
        <v>0.41254814437021159</v>
      </c>
      <c r="F356" s="8">
        <f t="shared" si="5"/>
        <v>6.4171206246045198</v>
      </c>
    </row>
    <row r="357" spans="2:6" x14ac:dyDescent="0.3">
      <c r="B357" s="7">
        <v>43969</v>
      </c>
      <c r="C357" s="8">
        <f>0.408*'2day cloud to net rad'!F358*'2day cloud to net rad'!Q358</f>
        <v>-0.10386699705545765</v>
      </c>
      <c r="D357" s="8">
        <f>'2day cloud to net rad'!$I$3*900*'2day cloud to net rad'!G358*('2day cloud to net rad'!J358-'2day cloud to net rad'!K358)/('2day cloud to net rad'!E358+273)</f>
        <v>2.8128716772526539</v>
      </c>
      <c r="E357" s="8">
        <f>'2day cloud to net rad'!F358+'2day cloud to net rad'!$I$3*(1+0.34*'2day cloud to net rad'!G358)</f>
        <v>0.41254814437021159</v>
      </c>
      <c r="F357" s="8">
        <f t="shared" si="5"/>
        <v>6.566517671125907</v>
      </c>
    </row>
    <row r="358" spans="2:6" x14ac:dyDescent="0.3">
      <c r="B358" s="7">
        <v>43970</v>
      </c>
      <c r="C358" s="8">
        <f>0.408*'2day cloud to net rad'!F359*'2day cloud to net rad'!Q359</f>
        <v>-0.1104573529519236</v>
      </c>
      <c r="D358" s="8">
        <f>'2day cloud to net rad'!$I$3*900*'2day cloud to net rad'!G359*('2day cloud to net rad'!J359-'2day cloud to net rad'!K359)/('2day cloud to net rad'!E359+273)</f>
        <v>3.8725799129651026</v>
      </c>
      <c r="E358" s="8">
        <f>'2day cloud to net rad'!F359+'2day cloud to net rad'!$I$3*(1+0.34*'2day cloud to net rad'!G359)</f>
        <v>0.44261711164706141</v>
      </c>
      <c r="F358" s="8">
        <f t="shared" si="5"/>
        <v>8.4997223582559069</v>
      </c>
    </row>
    <row r="359" spans="2:6" x14ac:dyDescent="0.3">
      <c r="B359" s="7">
        <v>43971</v>
      </c>
      <c r="C359" s="8">
        <f>0.408*'2day cloud to net rad'!F360*'2day cloud to net rad'!Q360</f>
        <v>-0.1327482091218665</v>
      </c>
      <c r="D359" s="8">
        <f>'2day cloud to net rad'!$I$3*900*'2day cloud to net rad'!G360*('2day cloud to net rad'!J360-'2day cloud to net rad'!K360)/('2day cloud to net rad'!E360+273)</f>
        <v>6.1307009697441046</v>
      </c>
      <c r="E359" s="8">
        <f>'2day cloud to net rad'!F360+'2day cloud to net rad'!$I$3*(1+0.34*'2day cloud to net rad'!G360)</f>
        <v>0.49146666825464286</v>
      </c>
      <c r="F359" s="8">
        <f t="shared" si="5"/>
        <v>12.204190330796814</v>
      </c>
    </row>
    <row r="360" spans="2:6" x14ac:dyDescent="0.3">
      <c r="B360" s="7">
        <v>43972</v>
      </c>
      <c r="C360" s="8">
        <f>0.408*'2day cloud to net rad'!F361*'2day cloud to net rad'!Q361</f>
        <v>-0.55648780094272887</v>
      </c>
      <c r="D360" s="8">
        <f>'2day cloud to net rad'!$I$3*900*'2day cloud to net rad'!G361*('2day cloud to net rad'!J361-'2day cloud to net rad'!K361)/('2day cloud to net rad'!E361+273)</f>
        <v>4.6641355881435045</v>
      </c>
      <c r="E360" s="8">
        <f>'2day cloud to net rad'!F361+'2day cloud to net rad'!$I$3*(1+0.34*'2day cloud to net rad'!G361)</f>
        <v>0.45635581000029879</v>
      </c>
      <c r="F360" s="8">
        <f t="shared" si="5"/>
        <v>9.0009762058208178</v>
      </c>
    </row>
    <row r="361" spans="2:6" x14ac:dyDescent="0.3">
      <c r="B361" s="7">
        <v>43973</v>
      </c>
      <c r="C361" s="8">
        <f>0.408*'2day cloud to net rad'!F362*'2day cloud to net rad'!Q362</f>
        <v>-1.1592341894922447</v>
      </c>
      <c r="D361" s="8">
        <f>'2day cloud to net rad'!$I$3*900*'2day cloud to net rad'!G362*('2day cloud to net rad'!J362-'2day cloud to net rad'!K362)/('2day cloud to net rad'!E362+273)</f>
        <v>4.7600612335137846</v>
      </c>
      <c r="E361" s="8">
        <f>'2day cloud to net rad'!F362+'2day cloud to net rad'!$I$3*(1+0.34*'2day cloud to net rad'!G362)</f>
        <v>0.46343723935693759</v>
      </c>
      <c r="F361" s="8">
        <f t="shared" si="5"/>
        <v>7.7698267170286606</v>
      </c>
    </row>
    <row r="362" spans="2:6" x14ac:dyDescent="0.3">
      <c r="B362" s="7">
        <v>43974</v>
      </c>
      <c r="C362" s="8">
        <f>0.408*'2day cloud to net rad'!F363*'2day cloud to net rad'!Q363</f>
        <v>-0.86593953127144208</v>
      </c>
      <c r="D362" s="8">
        <f>'2day cloud to net rad'!$I$3*900*'2day cloud to net rad'!G363*('2day cloud to net rad'!J363-'2day cloud to net rad'!K363)/('2day cloud to net rad'!E363+273)</f>
        <v>3.3779470145073334</v>
      </c>
      <c r="E362" s="8">
        <f>'2day cloud to net rad'!F363+'2day cloud to net rad'!$I$3*(1+0.34*'2day cloud to net rad'!G363)</f>
        <v>0.44003000052070818</v>
      </c>
      <c r="F362" s="8">
        <f t="shared" si="5"/>
        <v>5.7087186788703379</v>
      </c>
    </row>
    <row r="363" spans="2:6" x14ac:dyDescent="0.3">
      <c r="B363" s="7">
        <v>43975</v>
      </c>
      <c r="C363" s="8">
        <f>0.408*'2day cloud to net rad'!F364*'2day cloud to net rad'!Q364</f>
        <v>-0.9239939507678272</v>
      </c>
      <c r="D363" s="8">
        <f>'2day cloud to net rad'!$I$3*900*'2day cloud to net rad'!G364*('2day cloud to net rad'!J364-'2day cloud to net rad'!K364)/('2day cloud to net rad'!E364+273)</f>
        <v>3.4546552211623638</v>
      </c>
      <c r="E363" s="8">
        <f>'2day cloud to net rad'!F364+'2day cloud to net rad'!$I$3*(1+0.34*'2day cloud to net rad'!G364)</f>
        <v>0.45310763906516055</v>
      </c>
      <c r="F363" s="8">
        <f t="shared" si="5"/>
        <v>5.5851216183768795</v>
      </c>
    </row>
    <row r="364" spans="2:6" x14ac:dyDescent="0.3">
      <c r="B364" s="7">
        <v>43976</v>
      </c>
      <c r="C364" s="8">
        <f>0.408*'2day cloud to net rad'!F365*'2day cloud to net rad'!Q365</f>
        <v>-0.83762722912668919</v>
      </c>
      <c r="D364" s="8">
        <f>'2day cloud to net rad'!$I$3*900*'2day cloud to net rad'!G365*('2day cloud to net rad'!J365-'2day cloud to net rad'!K365)/('2day cloud to net rad'!E365+273)</f>
        <v>3.3813793657567834</v>
      </c>
      <c r="E364" s="8">
        <f>'2day cloud to net rad'!F365+'2day cloud to net rad'!$I$3*(1+0.34*'2day cloud to net rad'!G365)</f>
        <v>0.45462834709471023</v>
      </c>
      <c r="F364" s="8">
        <f t="shared" si="5"/>
        <v>5.5952343334635231</v>
      </c>
    </row>
    <row r="365" spans="2:6" x14ac:dyDescent="0.3">
      <c r="B365" s="7">
        <v>43977</v>
      </c>
      <c r="C365" s="8">
        <f>0.408*'2day cloud to net rad'!F366*'2day cloud to net rad'!Q366</f>
        <v>-0.4637473929986215</v>
      </c>
      <c r="D365" s="8">
        <f>'2day cloud to net rad'!$I$3*900*'2day cloud to net rad'!G366*('2day cloud to net rad'!J366-'2day cloud to net rad'!K366)/('2day cloud to net rad'!E366+273)</f>
        <v>2.3842221315199645</v>
      </c>
      <c r="E365" s="8">
        <f>'2day cloud to net rad'!F366+'2day cloud to net rad'!$I$3*(1+0.34*'2day cloud to net rad'!G366)</f>
        <v>0.420157466091305</v>
      </c>
      <c r="F365" s="8">
        <f t="shared" si="5"/>
        <v>4.570845203317182</v>
      </c>
    </row>
    <row r="366" spans="2:6" x14ac:dyDescent="0.3">
      <c r="B366" s="7">
        <v>43978</v>
      </c>
      <c r="C366" s="8">
        <f>0.408*'2day cloud to net rad'!F367*'2day cloud to net rad'!Q367</f>
        <v>-0.49871840310702131</v>
      </c>
      <c r="D366" s="8">
        <f>'2day cloud to net rad'!$I$3*900*'2day cloud to net rad'!G367*('2day cloud to net rad'!J367-'2day cloud to net rad'!K367)/('2day cloud to net rad'!E367+273)</f>
        <v>3.1431751598496942</v>
      </c>
      <c r="E366" s="8">
        <f>'2day cloud to net rad'!F367+'2day cloud to net rad'!$I$3*(1+0.34*'2day cloud to net rad'!G367)</f>
        <v>0.44877653738565282</v>
      </c>
      <c r="F366" s="8">
        <f t="shared" si="5"/>
        <v>5.8925913822232161</v>
      </c>
    </row>
    <row r="367" spans="2:6" x14ac:dyDescent="0.3">
      <c r="B367" s="7">
        <v>43979</v>
      </c>
      <c r="C367" s="8">
        <f>0.408*'2day cloud to net rad'!F368*'2day cloud to net rad'!Q368</f>
        <v>-1.0687493063909694</v>
      </c>
      <c r="D367" s="8">
        <f>'2day cloud to net rad'!$I$3*900*'2day cloud to net rad'!G368*('2day cloud to net rad'!J368-'2day cloud to net rad'!K368)/('2day cloud to net rad'!E368+273)</f>
        <v>3.1818723185004774</v>
      </c>
      <c r="E367" s="8">
        <f>'2day cloud to net rad'!F368+'2day cloud to net rad'!$I$3*(1+0.34*'2day cloud to net rad'!G368)</f>
        <v>0.45811910766952635</v>
      </c>
      <c r="F367" s="8">
        <f t="shared" si="5"/>
        <v>4.6126061470325155</v>
      </c>
    </row>
    <row r="368" spans="2:6" x14ac:dyDescent="0.3">
      <c r="B368" s="7">
        <v>43980</v>
      </c>
      <c r="C368" s="8">
        <f>0.408*'2day cloud to net rad'!F369*'2day cloud to net rad'!Q369</f>
        <v>-0.35439553163275445</v>
      </c>
      <c r="D368" s="8">
        <f>'2day cloud to net rad'!$I$3*900*'2day cloud to net rad'!G369*('2day cloud to net rad'!J369-'2day cloud to net rad'!K369)/('2day cloud to net rad'!E369+273)</f>
        <v>3.0138848206969215</v>
      </c>
      <c r="E368" s="8">
        <f>'2day cloud to net rad'!F369+'2day cloud to net rad'!$I$3*(1+0.34*'2day cloud to net rad'!G369)</f>
        <v>0.4414040196470459</v>
      </c>
      <c r="F368" s="8">
        <f t="shared" si="5"/>
        <v>6.0250681250948723</v>
      </c>
    </row>
    <row r="369" spans="2:6" x14ac:dyDescent="0.3">
      <c r="B369" s="7">
        <v>43981</v>
      </c>
      <c r="C369" s="8">
        <f>0.408*'2day cloud to net rad'!F370*'2day cloud to net rad'!Q370</f>
        <v>-0.51757372068346019</v>
      </c>
      <c r="D369" s="8">
        <f>'2day cloud to net rad'!$I$3*900*'2day cloud to net rad'!G370*('2day cloud to net rad'!J370-'2day cloud to net rad'!K370)/('2day cloud to net rad'!E370+273)</f>
        <v>2.2592142165567295</v>
      </c>
      <c r="E369" s="8">
        <f>'2day cloud to net rad'!F370+'2day cloud to net rad'!$I$3*(1+0.34*'2day cloud to net rad'!G370)</f>
        <v>0.41539314203689731</v>
      </c>
      <c r="F369" s="8">
        <f t="shared" si="5"/>
        <v>4.1927521656545981</v>
      </c>
    </row>
    <row r="370" spans="2:6" x14ac:dyDescent="0.3">
      <c r="B370" s="7">
        <v>43982</v>
      </c>
      <c r="C370" s="8">
        <f>0.408*'2day cloud to net rad'!F371*'2day cloud to net rad'!Q371</f>
        <v>0</v>
      </c>
      <c r="D370" s="8">
        <f>'2day cloud to net rad'!$I$3*900*'2day cloud to net rad'!G371*('2day cloud to net rad'!J371-'2day cloud to net rad'!K371)/('2day cloud to net rad'!E371+273)</f>
        <v>0</v>
      </c>
      <c r="E370" s="8">
        <f>'2day cloud to net rad'!F371+'2day cloud to net rad'!$I$3*(1+0.34*'2day cloud to net rad'!G371)</f>
        <v>6.1946573335086942E-2</v>
      </c>
      <c r="F370" s="8">
        <f t="shared" si="5"/>
        <v>0</v>
      </c>
    </row>
    <row r="371" spans="2:6" x14ac:dyDescent="0.3">
      <c r="B371" s="25"/>
      <c r="C371" s="16"/>
      <c r="D371" s="16"/>
      <c r="E371" s="16"/>
      <c r="F371" s="16"/>
    </row>
    <row r="372" spans="2:6" x14ac:dyDescent="0.3">
      <c r="B372" s="25"/>
      <c r="C372" s="16"/>
      <c r="D372" s="16"/>
      <c r="E372" s="16"/>
      <c r="F372" s="16"/>
    </row>
    <row r="373" spans="2:6" x14ac:dyDescent="0.3">
      <c r="B373" s="25"/>
      <c r="C373" s="16"/>
      <c r="D373" s="16"/>
      <c r="E373" s="16"/>
      <c r="F373" s="16"/>
    </row>
    <row r="374" spans="2:6" x14ac:dyDescent="0.3">
      <c r="B374" s="25"/>
      <c r="C374" s="16"/>
      <c r="D374" s="16"/>
      <c r="E374" s="16"/>
      <c r="F374" s="16"/>
    </row>
    <row r="375" spans="2:6" x14ac:dyDescent="0.3">
      <c r="B375" s="25"/>
      <c r="C375" s="16"/>
      <c r="D375" s="16"/>
      <c r="E375" s="16"/>
      <c r="F375" s="16"/>
    </row>
    <row r="376" spans="2:6" x14ac:dyDescent="0.3">
      <c r="B376" s="25"/>
      <c r="C376" s="16"/>
      <c r="D376" s="16"/>
      <c r="E376" s="16"/>
      <c r="F376" s="16"/>
    </row>
    <row r="377" spans="2:6" x14ac:dyDescent="0.3">
      <c r="B377" s="25"/>
      <c r="C377" s="16"/>
      <c r="D377" s="16"/>
      <c r="E377" s="16"/>
      <c r="F377" s="16"/>
    </row>
    <row r="378" spans="2:6" x14ac:dyDescent="0.3">
      <c r="B378" s="25"/>
      <c r="C378" s="16"/>
      <c r="D378" s="16"/>
      <c r="E378" s="16"/>
      <c r="F378" s="16"/>
    </row>
    <row r="379" spans="2:6" x14ac:dyDescent="0.3">
      <c r="B379" s="25"/>
      <c r="C379" s="16"/>
      <c r="D379" s="16"/>
      <c r="E379" s="16"/>
      <c r="F379" s="16"/>
    </row>
    <row r="380" spans="2:6" x14ac:dyDescent="0.3">
      <c r="B380" s="25"/>
      <c r="C380" s="16"/>
      <c r="D380" s="16"/>
      <c r="E380" s="16"/>
      <c r="F380" s="16"/>
    </row>
    <row r="381" spans="2:6" x14ac:dyDescent="0.3">
      <c r="B381" s="25"/>
      <c r="C381" s="16"/>
      <c r="D381" s="16"/>
      <c r="E381" s="16"/>
      <c r="F381" s="16"/>
    </row>
    <row r="382" spans="2:6" x14ac:dyDescent="0.3">
      <c r="B382" s="25"/>
      <c r="C382" s="16"/>
      <c r="D382" s="16"/>
      <c r="E382" s="16"/>
      <c r="F382" s="16"/>
    </row>
    <row r="383" spans="2:6" x14ac:dyDescent="0.3">
      <c r="B383" s="25"/>
      <c r="C383" s="16"/>
      <c r="D383" s="16"/>
      <c r="E383" s="16"/>
      <c r="F383" s="16"/>
    </row>
    <row r="384" spans="2:6" x14ac:dyDescent="0.3">
      <c r="B384" s="25"/>
      <c r="C384" s="16"/>
      <c r="D384" s="16"/>
      <c r="E384" s="16"/>
      <c r="F384" s="16"/>
    </row>
    <row r="385" spans="2:6" x14ac:dyDescent="0.3">
      <c r="B385" s="25"/>
      <c r="C385" s="16"/>
      <c r="D385" s="16"/>
      <c r="E385" s="16"/>
      <c r="F385" s="16"/>
    </row>
    <row r="386" spans="2:6" x14ac:dyDescent="0.3">
      <c r="B386" s="25"/>
      <c r="C386" s="16"/>
      <c r="D386" s="16"/>
      <c r="E386" s="16"/>
      <c r="F386" s="16"/>
    </row>
    <row r="387" spans="2:6" x14ac:dyDescent="0.3">
      <c r="B387" s="25"/>
      <c r="C387" s="16"/>
      <c r="D387" s="16"/>
      <c r="E387" s="16"/>
      <c r="F387" s="16"/>
    </row>
    <row r="388" spans="2:6" x14ac:dyDescent="0.3">
      <c r="B388" s="25"/>
      <c r="C388" s="16"/>
      <c r="D388" s="16"/>
      <c r="E388" s="16"/>
      <c r="F388" s="16"/>
    </row>
    <row r="389" spans="2:6" x14ac:dyDescent="0.3">
      <c r="B389" s="25"/>
      <c r="C389" s="16"/>
      <c r="D389" s="16"/>
      <c r="E389" s="16"/>
      <c r="F389" s="16"/>
    </row>
    <row r="390" spans="2:6" x14ac:dyDescent="0.3">
      <c r="B390" s="25"/>
      <c r="C390" s="16"/>
      <c r="D390" s="16"/>
      <c r="E390" s="16"/>
      <c r="F390" s="16"/>
    </row>
    <row r="391" spans="2:6" x14ac:dyDescent="0.3">
      <c r="B391" s="25"/>
      <c r="C391" s="16"/>
      <c r="D391" s="16"/>
      <c r="E391" s="16"/>
      <c r="F391" s="16"/>
    </row>
    <row r="392" spans="2:6" x14ac:dyDescent="0.3">
      <c r="B392" s="25"/>
      <c r="C392" s="16"/>
      <c r="D392" s="16"/>
      <c r="E392" s="16"/>
      <c r="F392" s="16"/>
    </row>
    <row r="393" spans="2:6" x14ac:dyDescent="0.3">
      <c r="B393" s="25"/>
      <c r="C393" s="16"/>
      <c r="D393" s="16"/>
      <c r="E393" s="16"/>
      <c r="F393" s="16"/>
    </row>
    <row r="394" spans="2:6" x14ac:dyDescent="0.3">
      <c r="B394" s="25"/>
      <c r="C394" s="16"/>
      <c r="D394" s="16"/>
      <c r="E394" s="16"/>
      <c r="F394" s="16"/>
    </row>
    <row r="395" spans="2:6" x14ac:dyDescent="0.3">
      <c r="B395" s="25"/>
      <c r="C395" s="16"/>
      <c r="D395" s="16"/>
      <c r="E395" s="16"/>
      <c r="F395" s="16"/>
    </row>
    <row r="396" spans="2:6" x14ac:dyDescent="0.3">
      <c r="B396" s="25"/>
      <c r="C396" s="16"/>
      <c r="D396" s="16"/>
      <c r="E396" s="16"/>
      <c r="F396" s="16"/>
    </row>
    <row r="397" spans="2:6" x14ac:dyDescent="0.3">
      <c r="B397" s="25"/>
      <c r="C397" s="16"/>
      <c r="D397" s="16"/>
      <c r="E397" s="16"/>
      <c r="F397" s="16"/>
    </row>
    <row r="398" spans="2:6" x14ac:dyDescent="0.3">
      <c r="B398" s="25"/>
      <c r="C398" s="16"/>
      <c r="D398" s="16"/>
      <c r="E398" s="16"/>
      <c r="F398" s="16"/>
    </row>
    <row r="399" spans="2:6" x14ac:dyDescent="0.3">
      <c r="B399" s="25"/>
      <c r="C399" s="16"/>
      <c r="D399" s="16"/>
      <c r="E399" s="16"/>
      <c r="F399" s="16"/>
    </row>
    <row r="400" spans="2:6" x14ac:dyDescent="0.3">
      <c r="B400" s="25"/>
      <c r="C400" s="16"/>
      <c r="D400" s="16"/>
      <c r="E400" s="16"/>
      <c r="F400" s="16"/>
    </row>
    <row r="401" spans="2:6" x14ac:dyDescent="0.3">
      <c r="B401" s="25"/>
      <c r="C401" s="16"/>
      <c r="D401" s="16"/>
      <c r="E401" s="16"/>
      <c r="F401" s="16"/>
    </row>
    <row r="402" spans="2:6" x14ac:dyDescent="0.3">
      <c r="B402" s="25"/>
      <c r="C402" s="16"/>
      <c r="D402" s="16"/>
      <c r="E402" s="16"/>
      <c r="F402" s="16"/>
    </row>
    <row r="403" spans="2:6" x14ac:dyDescent="0.3">
      <c r="B403" s="25"/>
      <c r="C403" s="16"/>
      <c r="D403" s="16"/>
      <c r="E403" s="16"/>
      <c r="F403" s="16"/>
    </row>
    <row r="404" spans="2:6" x14ac:dyDescent="0.3">
      <c r="B404" s="25"/>
      <c r="C404" s="16"/>
      <c r="D404" s="16"/>
      <c r="E404" s="16"/>
      <c r="F404" s="16"/>
    </row>
    <row r="405" spans="2:6" x14ac:dyDescent="0.3">
      <c r="B405" s="25"/>
      <c r="C405" s="16"/>
      <c r="D405" s="16"/>
      <c r="E405" s="16"/>
      <c r="F405" s="16"/>
    </row>
    <row r="406" spans="2:6" x14ac:dyDescent="0.3">
      <c r="B406" s="25"/>
      <c r="C406" s="16"/>
      <c r="D406" s="16"/>
      <c r="E406" s="16"/>
      <c r="F406" s="16"/>
    </row>
    <row r="407" spans="2:6" x14ac:dyDescent="0.3">
      <c r="B407" s="25"/>
      <c r="C407" s="16"/>
      <c r="D407" s="16"/>
      <c r="E407" s="16"/>
      <c r="F407" s="16"/>
    </row>
    <row r="408" spans="2:6" x14ac:dyDescent="0.3">
      <c r="B408" s="25"/>
      <c r="C408" s="16"/>
      <c r="D408" s="16"/>
      <c r="E408" s="16"/>
      <c r="F408" s="16"/>
    </row>
    <row r="409" spans="2:6" x14ac:dyDescent="0.3">
      <c r="B409" s="25"/>
      <c r="C409" s="16"/>
      <c r="D409" s="16"/>
      <c r="E409" s="16"/>
      <c r="F409" s="16"/>
    </row>
    <row r="410" spans="2:6" x14ac:dyDescent="0.3">
      <c r="B410" s="25"/>
      <c r="C410" s="16"/>
      <c r="D410" s="16"/>
      <c r="E410" s="16"/>
      <c r="F410" s="16"/>
    </row>
    <row r="411" spans="2:6" x14ac:dyDescent="0.3">
      <c r="B411" s="25"/>
      <c r="C411" s="16"/>
      <c r="D411" s="16"/>
      <c r="E411" s="16"/>
      <c r="F411" s="16"/>
    </row>
    <row r="412" spans="2:6" x14ac:dyDescent="0.3">
      <c r="B412" s="25"/>
      <c r="C412" s="16"/>
      <c r="D412" s="16"/>
      <c r="E412" s="16"/>
      <c r="F412" s="16"/>
    </row>
    <row r="413" spans="2:6" x14ac:dyDescent="0.3">
      <c r="B413" s="25"/>
      <c r="C413" s="16"/>
      <c r="D413" s="16"/>
      <c r="E413" s="16"/>
      <c r="F413" s="16"/>
    </row>
    <row r="414" spans="2:6" x14ac:dyDescent="0.3">
      <c r="B414" s="25"/>
      <c r="C414" s="16"/>
      <c r="D414" s="16"/>
      <c r="E414" s="16"/>
      <c r="F414" s="16"/>
    </row>
    <row r="415" spans="2:6" x14ac:dyDescent="0.3">
      <c r="B415" s="25"/>
      <c r="C415" s="16"/>
      <c r="D415" s="16"/>
      <c r="E415" s="16"/>
      <c r="F415" s="16"/>
    </row>
    <row r="416" spans="2:6" x14ac:dyDescent="0.3">
      <c r="B416" s="25"/>
      <c r="C416" s="16"/>
      <c r="D416" s="16"/>
      <c r="E416" s="16"/>
      <c r="F416" s="16"/>
    </row>
    <row r="417" spans="2:6" x14ac:dyDescent="0.3">
      <c r="B417" s="25"/>
      <c r="C417" s="16"/>
      <c r="D417" s="16"/>
      <c r="E417" s="16"/>
      <c r="F417" s="16"/>
    </row>
    <row r="418" spans="2:6" x14ac:dyDescent="0.3">
      <c r="B418" s="25"/>
      <c r="C418" s="16"/>
      <c r="D418" s="16"/>
      <c r="E418" s="16"/>
      <c r="F418" s="16"/>
    </row>
    <row r="419" spans="2:6" x14ac:dyDescent="0.3">
      <c r="B419" s="25"/>
      <c r="C419" s="16"/>
      <c r="D419" s="16"/>
      <c r="E419" s="16"/>
      <c r="F419" s="16"/>
    </row>
    <row r="420" spans="2:6" x14ac:dyDescent="0.3">
      <c r="B420" s="25"/>
      <c r="C420" s="16"/>
      <c r="D420" s="16"/>
      <c r="E420" s="16"/>
      <c r="F420" s="16"/>
    </row>
    <row r="421" spans="2:6" x14ac:dyDescent="0.3">
      <c r="B421" s="25"/>
      <c r="C421" s="16"/>
      <c r="D421" s="16"/>
      <c r="E421" s="16"/>
      <c r="F421" s="16"/>
    </row>
    <row r="422" spans="2:6" x14ac:dyDescent="0.3">
      <c r="B422" s="25"/>
      <c r="C422" s="16"/>
      <c r="D422" s="16"/>
      <c r="E422" s="16"/>
      <c r="F422" s="16"/>
    </row>
    <row r="423" spans="2:6" x14ac:dyDescent="0.3">
      <c r="B423" s="25"/>
      <c r="C423" s="16"/>
      <c r="D423" s="16"/>
      <c r="E423" s="16"/>
      <c r="F423" s="16"/>
    </row>
    <row r="424" spans="2:6" x14ac:dyDescent="0.3">
      <c r="B424" s="25"/>
      <c r="C424" s="16"/>
      <c r="D424" s="16"/>
      <c r="E424" s="16"/>
      <c r="F424" s="16"/>
    </row>
    <row r="425" spans="2:6" x14ac:dyDescent="0.3">
      <c r="B425" s="25"/>
      <c r="C425" s="16"/>
      <c r="D425" s="16"/>
      <c r="E425" s="16"/>
      <c r="F425" s="16"/>
    </row>
    <row r="426" spans="2:6" x14ac:dyDescent="0.3">
      <c r="B426" s="25"/>
      <c r="C426" s="16"/>
      <c r="D426" s="16"/>
      <c r="E426" s="16"/>
      <c r="F426" s="16"/>
    </row>
    <row r="427" spans="2:6" x14ac:dyDescent="0.3">
      <c r="B427" s="25"/>
      <c r="C427" s="16"/>
      <c r="D427" s="16"/>
      <c r="E427" s="16"/>
      <c r="F427" s="16"/>
    </row>
    <row r="428" spans="2:6" x14ac:dyDescent="0.3">
      <c r="B428" s="25"/>
      <c r="C428" s="16"/>
      <c r="D428" s="16"/>
      <c r="E428" s="16"/>
      <c r="F428" s="16"/>
    </row>
    <row r="429" spans="2:6" x14ac:dyDescent="0.3">
      <c r="B429" s="25"/>
      <c r="C429" s="16"/>
      <c r="D429" s="16"/>
      <c r="E429" s="16"/>
      <c r="F429" s="16"/>
    </row>
    <row r="430" spans="2:6" x14ac:dyDescent="0.3">
      <c r="B430" s="25"/>
      <c r="C430" s="16"/>
      <c r="D430" s="16"/>
      <c r="E430" s="16"/>
      <c r="F430" s="16"/>
    </row>
    <row r="431" spans="2:6" x14ac:dyDescent="0.3">
      <c r="B431" s="25"/>
      <c r="C431" s="16"/>
      <c r="D431" s="16"/>
      <c r="E431" s="16"/>
      <c r="F431" s="16"/>
    </row>
    <row r="432" spans="2:6" x14ac:dyDescent="0.3">
      <c r="B432" s="25"/>
      <c r="C432" s="16"/>
      <c r="D432" s="16"/>
      <c r="E432" s="16"/>
      <c r="F432" s="16"/>
    </row>
    <row r="433" spans="2:6" x14ac:dyDescent="0.3">
      <c r="B433" s="25"/>
      <c r="C433" s="16"/>
      <c r="D433" s="16"/>
      <c r="E433" s="16"/>
      <c r="F433" s="16"/>
    </row>
    <row r="434" spans="2:6" x14ac:dyDescent="0.3">
      <c r="B434" s="25"/>
      <c r="C434" s="16"/>
      <c r="D434" s="16"/>
      <c r="E434" s="16"/>
      <c r="F434" s="16"/>
    </row>
    <row r="435" spans="2:6" x14ac:dyDescent="0.3">
      <c r="B435" s="25"/>
      <c r="C435" s="16"/>
      <c r="D435" s="16"/>
      <c r="E435" s="16"/>
      <c r="F435" s="16"/>
    </row>
    <row r="436" spans="2:6" x14ac:dyDescent="0.3">
      <c r="B436" s="25"/>
      <c r="C436" s="16"/>
      <c r="D436" s="16"/>
      <c r="E436" s="16"/>
      <c r="F436" s="16"/>
    </row>
    <row r="437" spans="2:6" x14ac:dyDescent="0.3">
      <c r="B437" s="25"/>
      <c r="C437" s="16"/>
      <c r="D437" s="16"/>
      <c r="E437" s="16"/>
      <c r="F437" s="16"/>
    </row>
    <row r="438" spans="2:6" x14ac:dyDescent="0.3">
      <c r="B438" s="25"/>
      <c r="C438" s="16"/>
      <c r="D438" s="16"/>
      <c r="E438" s="16"/>
      <c r="F438" s="16"/>
    </row>
    <row r="439" spans="2:6" x14ac:dyDescent="0.3">
      <c r="B439" s="25"/>
      <c r="C439" s="16"/>
      <c r="D439" s="16"/>
      <c r="E439" s="16"/>
      <c r="F439" s="16"/>
    </row>
    <row r="440" spans="2:6" x14ac:dyDescent="0.3">
      <c r="B440" s="25"/>
      <c r="C440" s="16"/>
      <c r="D440" s="16"/>
      <c r="E440" s="16"/>
      <c r="F440" s="16"/>
    </row>
    <row r="441" spans="2:6" x14ac:dyDescent="0.3">
      <c r="B441" s="25"/>
      <c r="C441" s="16"/>
      <c r="D441" s="16"/>
      <c r="E441" s="16"/>
      <c r="F441" s="16"/>
    </row>
    <row r="442" spans="2:6" x14ac:dyDescent="0.3">
      <c r="B442" s="25"/>
      <c r="C442" s="16"/>
      <c r="D442" s="16"/>
      <c r="E442" s="16"/>
      <c r="F442" s="16"/>
    </row>
    <row r="443" spans="2:6" x14ac:dyDescent="0.3">
      <c r="B443" s="25"/>
      <c r="C443" s="16"/>
      <c r="D443" s="16"/>
      <c r="E443" s="16"/>
      <c r="F443" s="16"/>
    </row>
    <row r="444" spans="2:6" x14ac:dyDescent="0.3">
      <c r="B444" s="25"/>
      <c r="C444" s="16"/>
      <c r="D444" s="16"/>
      <c r="E444" s="16"/>
      <c r="F444" s="16"/>
    </row>
    <row r="445" spans="2:6" x14ac:dyDescent="0.3">
      <c r="B445" s="25"/>
      <c r="C445" s="16"/>
      <c r="D445" s="16"/>
      <c r="E445" s="16"/>
      <c r="F445" s="16"/>
    </row>
    <row r="446" spans="2:6" x14ac:dyDescent="0.3">
      <c r="B446" s="25"/>
      <c r="C446" s="16"/>
      <c r="D446" s="16"/>
      <c r="E446" s="16"/>
      <c r="F446" s="16"/>
    </row>
    <row r="447" spans="2:6" x14ac:dyDescent="0.3">
      <c r="B447" s="25"/>
      <c r="C447" s="16"/>
      <c r="D447" s="16"/>
      <c r="E447" s="16"/>
      <c r="F447" s="16"/>
    </row>
    <row r="448" spans="2:6" x14ac:dyDescent="0.3">
      <c r="B448" s="25"/>
      <c r="C448" s="16"/>
      <c r="D448" s="16"/>
      <c r="E448" s="16"/>
      <c r="F448" s="16"/>
    </row>
    <row r="449" spans="2:6" x14ac:dyDescent="0.3">
      <c r="B449" s="25"/>
      <c r="C449" s="16"/>
      <c r="D449" s="16"/>
      <c r="E449" s="16"/>
      <c r="F449" s="16"/>
    </row>
    <row r="450" spans="2:6" x14ac:dyDescent="0.3">
      <c r="B450" s="25"/>
      <c r="C450" s="16"/>
      <c r="D450" s="16"/>
      <c r="E450" s="16"/>
      <c r="F450" s="16"/>
    </row>
    <row r="451" spans="2:6" x14ac:dyDescent="0.3">
      <c r="B451" s="25"/>
      <c r="C451" s="16"/>
      <c r="D451" s="16"/>
      <c r="E451" s="16"/>
      <c r="F451" s="16"/>
    </row>
    <row r="452" spans="2:6" x14ac:dyDescent="0.3">
      <c r="B452" s="25"/>
      <c r="C452" s="16"/>
      <c r="D452" s="16"/>
      <c r="E452" s="16"/>
      <c r="F452" s="16"/>
    </row>
    <row r="453" spans="2:6" x14ac:dyDescent="0.3">
      <c r="B453" s="25"/>
      <c r="C453" s="16"/>
      <c r="D453" s="16"/>
      <c r="E453" s="16"/>
      <c r="F453" s="16"/>
    </row>
    <row r="454" spans="2:6" x14ac:dyDescent="0.3">
      <c r="B454" s="25"/>
      <c r="C454" s="16"/>
      <c r="D454" s="16"/>
      <c r="E454" s="16"/>
      <c r="F454" s="16"/>
    </row>
    <row r="455" spans="2:6" x14ac:dyDescent="0.3">
      <c r="B455" s="25"/>
      <c r="C455" s="16"/>
      <c r="D455" s="16"/>
      <c r="E455" s="16"/>
      <c r="F455" s="16"/>
    </row>
    <row r="456" spans="2:6" x14ac:dyDescent="0.3">
      <c r="B456" s="25"/>
      <c r="C456" s="16"/>
      <c r="D456" s="16"/>
      <c r="E456" s="16"/>
      <c r="F456" s="16"/>
    </row>
    <row r="457" spans="2:6" x14ac:dyDescent="0.3">
      <c r="B457" s="25"/>
      <c r="C457" s="16"/>
      <c r="D457" s="16"/>
      <c r="E457" s="16"/>
      <c r="F457" s="16"/>
    </row>
    <row r="458" spans="2:6" x14ac:dyDescent="0.3">
      <c r="B458" s="25"/>
      <c r="C458" s="16"/>
      <c r="D458" s="16"/>
      <c r="E458" s="16"/>
      <c r="F458" s="16"/>
    </row>
    <row r="459" spans="2:6" x14ac:dyDescent="0.3">
      <c r="B459" s="25"/>
      <c r="C459" s="16"/>
      <c r="D459" s="16"/>
      <c r="E459" s="16"/>
      <c r="F459" s="16"/>
    </row>
    <row r="460" spans="2:6" x14ac:dyDescent="0.3">
      <c r="B460" s="25"/>
      <c r="C460" s="16"/>
      <c r="D460" s="16"/>
      <c r="E460" s="16"/>
      <c r="F460" s="16"/>
    </row>
    <row r="461" spans="2:6" x14ac:dyDescent="0.3">
      <c r="B461" s="25"/>
      <c r="C461" s="16"/>
      <c r="D461" s="16"/>
      <c r="E461" s="16"/>
      <c r="F461" s="16"/>
    </row>
    <row r="462" spans="2:6" x14ac:dyDescent="0.3">
      <c r="B462" s="25"/>
      <c r="C462" s="16"/>
      <c r="D462" s="16"/>
      <c r="E462" s="16"/>
      <c r="F462" s="16"/>
    </row>
    <row r="463" spans="2:6" x14ac:dyDescent="0.3">
      <c r="B463" s="25"/>
      <c r="C463" s="16"/>
      <c r="D463" s="16"/>
      <c r="E463" s="16"/>
      <c r="F463" s="16"/>
    </row>
    <row r="464" spans="2:6" x14ac:dyDescent="0.3">
      <c r="B464" s="25"/>
      <c r="C464" s="16"/>
      <c r="D464" s="16"/>
      <c r="E464" s="16"/>
      <c r="F464" s="16"/>
    </row>
    <row r="465" spans="2:6" x14ac:dyDescent="0.3">
      <c r="B465" s="25"/>
      <c r="C465" s="16"/>
      <c r="D465" s="16"/>
      <c r="E465" s="16"/>
      <c r="F465" s="16"/>
    </row>
    <row r="466" spans="2:6" x14ac:dyDescent="0.3">
      <c r="B466" s="3"/>
      <c r="C466" s="3"/>
      <c r="D466" s="3"/>
      <c r="E466" s="3"/>
      <c r="F466" s="3"/>
    </row>
    <row r="467" spans="2:6" x14ac:dyDescent="0.3">
      <c r="B467" s="3"/>
      <c r="C467" s="3"/>
      <c r="D467" s="3"/>
      <c r="E467" s="3"/>
      <c r="F467" s="3"/>
    </row>
    <row r="468" spans="2:6" x14ac:dyDescent="0.3">
      <c r="B468" s="3"/>
      <c r="C468" s="3"/>
      <c r="D468" s="3"/>
      <c r="E468" s="3"/>
      <c r="F468" s="3"/>
    </row>
    <row r="469" spans="2:6" x14ac:dyDescent="0.3">
      <c r="B469" s="3"/>
      <c r="C469" s="3"/>
      <c r="D469" s="3"/>
      <c r="E469" s="3"/>
      <c r="F469" s="3"/>
    </row>
    <row r="470" spans="2:6" x14ac:dyDescent="0.3">
      <c r="B470" s="3"/>
      <c r="C470" s="3"/>
      <c r="D470" s="3"/>
      <c r="E470" s="3"/>
      <c r="F470" s="3"/>
    </row>
    <row r="471" spans="2:6" x14ac:dyDescent="0.3">
      <c r="B471" s="3"/>
      <c r="C471" s="3"/>
      <c r="D471" s="3"/>
      <c r="E471" s="3"/>
      <c r="F471" s="3"/>
    </row>
    <row r="472" spans="2:6" x14ac:dyDescent="0.3">
      <c r="B472" s="3"/>
      <c r="C472" s="3"/>
      <c r="D472" s="3"/>
      <c r="E472" s="3"/>
      <c r="F472" s="3"/>
    </row>
    <row r="473" spans="2:6" x14ac:dyDescent="0.3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20"/>
  <sheetViews>
    <sheetView workbookViewId="0">
      <selection activeCell="E7" sqref="E7"/>
    </sheetView>
  </sheetViews>
  <sheetFormatPr defaultRowHeight="14.4" x14ac:dyDescent="0.3"/>
  <cols>
    <col min="2" max="2" width="10.6640625" customWidth="1"/>
    <col min="3" max="3" width="10.33203125" customWidth="1"/>
    <col min="4" max="4" width="10.5546875" customWidth="1"/>
    <col min="5" max="5" width="12.6640625" customWidth="1"/>
    <col min="6" max="6" width="13.33203125" customWidth="1"/>
    <col min="7" max="7" width="13.109375" customWidth="1"/>
    <col min="8" max="8" width="17.88671875" customWidth="1"/>
  </cols>
  <sheetData>
    <row r="2" spans="1:8" x14ac:dyDescent="0.3">
      <c r="C2" s="65" t="s">
        <v>26</v>
      </c>
      <c r="D2" s="66"/>
      <c r="E2" s="30">
        <v>17.59</v>
      </c>
      <c r="F2" s="63" t="s">
        <v>32</v>
      </c>
      <c r="G2" s="63"/>
      <c r="H2" s="20">
        <v>2</v>
      </c>
    </row>
    <row r="3" spans="1:8" x14ac:dyDescent="0.3">
      <c r="C3" s="62" t="s">
        <v>27</v>
      </c>
      <c r="D3" s="62"/>
      <c r="E3" s="30">
        <f>520</f>
        <v>520</v>
      </c>
      <c r="F3" s="64"/>
      <c r="G3" s="64"/>
      <c r="H3" s="31"/>
    </row>
    <row r="4" spans="1:8" ht="15.6" x14ac:dyDescent="0.3">
      <c r="A4" s="2" t="s">
        <v>23</v>
      </c>
      <c r="B4" s="11" t="s">
        <v>0</v>
      </c>
      <c r="C4" s="11" t="s">
        <v>16</v>
      </c>
      <c r="D4" s="11" t="s">
        <v>17</v>
      </c>
      <c r="E4" s="11" t="s">
        <v>18</v>
      </c>
      <c r="F4" s="11" t="s">
        <v>20</v>
      </c>
      <c r="G4" s="11" t="s">
        <v>19</v>
      </c>
      <c r="H4" s="11" t="s">
        <v>3</v>
      </c>
    </row>
    <row r="5" spans="1:8" x14ac:dyDescent="0.3">
      <c r="A5" s="2">
        <v>152</v>
      </c>
      <c r="B5" s="7">
        <v>43617</v>
      </c>
      <c r="C5" s="1"/>
      <c r="D5" s="1"/>
      <c r="E5" s="1"/>
      <c r="F5" s="1"/>
      <c r="G5" s="1"/>
      <c r="H5" s="1"/>
    </row>
    <row r="6" spans="1:8" x14ac:dyDescent="0.3">
      <c r="A6" s="2">
        <f>A5+1</f>
        <v>153</v>
      </c>
      <c r="B6" s="7">
        <v>43618</v>
      </c>
      <c r="C6" s="1">
        <v>41.6</v>
      </c>
      <c r="D6" s="1">
        <v>27.4</v>
      </c>
      <c r="E6">
        <v>3.6111111111111112</v>
      </c>
      <c r="F6" s="1">
        <v>45</v>
      </c>
      <c r="G6" s="1">
        <v>17.2</v>
      </c>
      <c r="H6" s="1">
        <v>6</v>
      </c>
    </row>
    <row r="7" spans="1:8" x14ac:dyDescent="0.3">
      <c r="A7" s="2">
        <f t="shared" ref="A7:A70" si="0">A6+1</f>
        <v>154</v>
      </c>
      <c r="B7" s="7">
        <v>43619</v>
      </c>
      <c r="C7" s="1">
        <v>41.1</v>
      </c>
      <c r="D7" s="1">
        <v>25.3</v>
      </c>
      <c r="E7">
        <v>6.3888888888888893</v>
      </c>
      <c r="F7" s="1">
        <v>52.6</v>
      </c>
      <c r="G7" s="1">
        <v>20.3</v>
      </c>
      <c r="H7" s="1">
        <v>5</v>
      </c>
    </row>
    <row r="8" spans="1:8" x14ac:dyDescent="0.3">
      <c r="A8" s="2">
        <f t="shared" si="0"/>
        <v>155</v>
      </c>
      <c r="B8" s="7">
        <v>43620</v>
      </c>
      <c r="C8" s="1">
        <v>41.6</v>
      </c>
      <c r="D8" s="1">
        <v>26.9</v>
      </c>
      <c r="E8">
        <v>6.1111111111111116</v>
      </c>
      <c r="F8" s="1">
        <v>41.2</v>
      </c>
      <c r="G8" s="1">
        <v>17.2</v>
      </c>
      <c r="H8" s="1">
        <v>4</v>
      </c>
    </row>
    <row r="9" spans="1:8" x14ac:dyDescent="0.3">
      <c r="A9" s="2">
        <f t="shared" si="0"/>
        <v>156</v>
      </c>
      <c r="B9" s="7">
        <v>43621</v>
      </c>
      <c r="C9" s="1">
        <v>41.6</v>
      </c>
      <c r="D9" s="1">
        <v>27.4</v>
      </c>
      <c r="E9">
        <v>3.3333333333333335</v>
      </c>
      <c r="F9" s="1">
        <v>43</v>
      </c>
      <c r="G9" s="1">
        <v>18.2</v>
      </c>
      <c r="H9" s="1">
        <v>4</v>
      </c>
    </row>
    <row r="10" spans="1:8" x14ac:dyDescent="0.3">
      <c r="A10" s="2">
        <f t="shared" si="0"/>
        <v>157</v>
      </c>
      <c r="B10" s="7">
        <v>43622</v>
      </c>
      <c r="C10" s="1">
        <v>42.5</v>
      </c>
      <c r="D10" s="1">
        <v>26.5</v>
      </c>
      <c r="E10">
        <v>4.7222222222222223</v>
      </c>
      <c r="F10" s="1">
        <v>42.7</v>
      </c>
      <c r="G10" s="1">
        <v>18.3</v>
      </c>
      <c r="H10" s="1">
        <v>6</v>
      </c>
    </row>
    <row r="11" spans="1:8" x14ac:dyDescent="0.3">
      <c r="A11" s="2">
        <f t="shared" si="0"/>
        <v>158</v>
      </c>
      <c r="B11" s="7">
        <v>43623</v>
      </c>
      <c r="C11" s="1">
        <v>41.5</v>
      </c>
      <c r="D11" s="1">
        <v>26.1</v>
      </c>
      <c r="E11">
        <v>6.3888888888888893</v>
      </c>
      <c r="F11" s="1">
        <v>40.9</v>
      </c>
      <c r="G11" s="1">
        <v>18.100000000000001</v>
      </c>
      <c r="H11" s="1">
        <v>6</v>
      </c>
    </row>
    <row r="12" spans="1:8" x14ac:dyDescent="0.3">
      <c r="A12" s="2">
        <f t="shared" si="0"/>
        <v>159</v>
      </c>
      <c r="B12" s="7">
        <v>43624</v>
      </c>
      <c r="C12" s="1">
        <v>35.299999999999997</v>
      </c>
      <c r="D12" s="1">
        <v>23.3</v>
      </c>
      <c r="E12">
        <v>4.7222222222222223</v>
      </c>
      <c r="F12" s="1">
        <v>53.1</v>
      </c>
      <c r="G12" s="1">
        <v>38.4</v>
      </c>
      <c r="H12" s="1">
        <v>7</v>
      </c>
    </row>
    <row r="13" spans="1:8" x14ac:dyDescent="0.3">
      <c r="A13" s="2">
        <f t="shared" si="0"/>
        <v>160</v>
      </c>
      <c r="B13" s="7">
        <v>43625</v>
      </c>
      <c r="C13" s="1">
        <v>37.200000000000003</v>
      </c>
      <c r="D13" s="1">
        <v>23.2</v>
      </c>
      <c r="E13">
        <v>4.166666666666667</v>
      </c>
      <c r="F13" s="1">
        <v>53.1</v>
      </c>
      <c r="G13" s="1">
        <v>32.700000000000003</v>
      </c>
      <c r="H13" s="1">
        <v>7</v>
      </c>
    </row>
    <row r="14" spans="1:8" x14ac:dyDescent="0.3">
      <c r="A14" s="2">
        <f t="shared" si="0"/>
        <v>161</v>
      </c>
      <c r="B14" s="7">
        <v>43626</v>
      </c>
      <c r="C14" s="1">
        <v>36.4</v>
      </c>
      <c r="D14" s="1">
        <v>22.3</v>
      </c>
      <c r="E14">
        <v>6.666666666666667</v>
      </c>
      <c r="F14" s="1">
        <v>57.6</v>
      </c>
      <c r="G14" s="1">
        <v>31.4</v>
      </c>
      <c r="H14" s="1">
        <v>6</v>
      </c>
    </row>
    <row r="15" spans="1:8" x14ac:dyDescent="0.3">
      <c r="A15" s="2">
        <f t="shared" si="0"/>
        <v>162</v>
      </c>
      <c r="B15" s="7">
        <v>43627</v>
      </c>
      <c r="C15" s="1">
        <v>37.1</v>
      </c>
      <c r="D15" s="1">
        <v>22.5</v>
      </c>
      <c r="E15">
        <v>7.2222222222222223</v>
      </c>
      <c r="F15" s="1">
        <v>62.4</v>
      </c>
      <c r="G15" s="1">
        <v>34.799999999999997</v>
      </c>
      <c r="H15" s="1">
        <v>6</v>
      </c>
    </row>
    <row r="16" spans="1:8" x14ac:dyDescent="0.3">
      <c r="A16" s="2">
        <f t="shared" si="0"/>
        <v>163</v>
      </c>
      <c r="B16" s="7">
        <v>43628</v>
      </c>
      <c r="C16" s="1">
        <v>37.1</v>
      </c>
      <c r="D16" s="1">
        <v>22.2</v>
      </c>
      <c r="E16">
        <v>7.5</v>
      </c>
      <c r="F16" s="1">
        <v>60.6</v>
      </c>
      <c r="G16" s="1">
        <v>31.3</v>
      </c>
      <c r="H16" s="1">
        <v>8</v>
      </c>
    </row>
    <row r="17" spans="1:8" x14ac:dyDescent="0.3">
      <c r="A17" s="2">
        <f t="shared" si="0"/>
        <v>164</v>
      </c>
      <c r="B17" s="7">
        <v>43629</v>
      </c>
      <c r="C17" s="1">
        <v>37.299999999999997</v>
      </c>
      <c r="D17" s="1">
        <v>22.2</v>
      </c>
      <c r="E17">
        <v>7.2222222222222223</v>
      </c>
      <c r="F17" s="1">
        <v>56.4</v>
      </c>
      <c r="G17" s="1">
        <v>27.8</v>
      </c>
      <c r="H17" s="1">
        <v>7</v>
      </c>
    </row>
    <row r="18" spans="1:8" x14ac:dyDescent="0.3">
      <c r="A18" s="2">
        <f t="shared" si="0"/>
        <v>165</v>
      </c>
      <c r="B18" s="7">
        <v>43630</v>
      </c>
      <c r="C18" s="1">
        <v>37.9</v>
      </c>
      <c r="D18" s="1">
        <v>23.6</v>
      </c>
      <c r="E18">
        <v>6.9444444444444446</v>
      </c>
      <c r="F18" s="1">
        <v>59.1</v>
      </c>
      <c r="G18" s="1">
        <v>30.2</v>
      </c>
      <c r="H18" s="1">
        <v>4</v>
      </c>
    </row>
    <row r="19" spans="1:8" x14ac:dyDescent="0.3">
      <c r="A19" s="2">
        <f t="shared" si="0"/>
        <v>166</v>
      </c>
      <c r="B19" s="7">
        <v>43631</v>
      </c>
      <c r="C19" s="1">
        <v>37.9</v>
      </c>
      <c r="D19" s="1">
        <v>23.6</v>
      </c>
      <c r="E19">
        <v>7.2222222222222223</v>
      </c>
      <c r="F19" s="1">
        <v>57</v>
      </c>
      <c r="G19" s="1">
        <v>29.6</v>
      </c>
      <c r="H19" s="1">
        <v>6</v>
      </c>
    </row>
    <row r="20" spans="1:8" x14ac:dyDescent="0.3">
      <c r="A20" s="2">
        <f t="shared" si="0"/>
        <v>167</v>
      </c>
      <c r="B20" s="7">
        <v>43632</v>
      </c>
      <c r="C20" s="1">
        <v>38</v>
      </c>
      <c r="D20" s="1">
        <v>23.7</v>
      </c>
      <c r="E20">
        <v>7.2222222222222223</v>
      </c>
      <c r="F20" s="1">
        <v>53</v>
      </c>
      <c r="G20" s="1">
        <v>26.6</v>
      </c>
      <c r="H20" s="1">
        <v>6</v>
      </c>
    </row>
    <row r="21" spans="1:8" x14ac:dyDescent="0.3">
      <c r="A21" s="2">
        <f t="shared" si="0"/>
        <v>168</v>
      </c>
      <c r="B21" s="7">
        <v>43633</v>
      </c>
      <c r="C21" s="1">
        <v>36.5</v>
      </c>
      <c r="D21" s="1">
        <v>24.5</v>
      </c>
      <c r="E21">
        <v>6.666666666666667</v>
      </c>
      <c r="F21" s="1">
        <v>57.1</v>
      </c>
      <c r="G21" s="1">
        <v>32.799999999999997</v>
      </c>
      <c r="H21" s="1">
        <v>6</v>
      </c>
    </row>
    <row r="22" spans="1:8" x14ac:dyDescent="0.3">
      <c r="A22" s="2">
        <f t="shared" si="0"/>
        <v>169</v>
      </c>
      <c r="B22" s="7">
        <v>43634</v>
      </c>
      <c r="C22" s="1">
        <v>37.700000000000003</v>
      </c>
      <c r="D22" s="1">
        <v>24</v>
      </c>
      <c r="E22">
        <v>6.666666666666667</v>
      </c>
      <c r="F22" s="1">
        <v>57.6</v>
      </c>
      <c r="G22" s="1">
        <v>28.5</v>
      </c>
      <c r="H22" s="1">
        <v>6</v>
      </c>
    </row>
    <row r="23" spans="1:8" x14ac:dyDescent="0.3">
      <c r="A23" s="2">
        <f t="shared" si="0"/>
        <v>170</v>
      </c>
      <c r="B23" s="7">
        <v>43635</v>
      </c>
      <c r="C23" s="1">
        <v>36.799999999999997</v>
      </c>
      <c r="D23" s="1">
        <v>23.6</v>
      </c>
      <c r="E23">
        <v>6.666666666666667</v>
      </c>
      <c r="F23" s="1">
        <v>61.2</v>
      </c>
      <c r="G23" s="1">
        <v>30.5</v>
      </c>
      <c r="H23" s="1">
        <v>6</v>
      </c>
    </row>
    <row r="24" spans="1:8" x14ac:dyDescent="0.3">
      <c r="A24" s="2">
        <f t="shared" si="0"/>
        <v>171</v>
      </c>
      <c r="B24" s="7">
        <v>43636</v>
      </c>
      <c r="C24" s="1">
        <v>35.5</v>
      </c>
      <c r="D24" s="1">
        <v>25.7</v>
      </c>
      <c r="E24">
        <v>1.1111111111111112</v>
      </c>
      <c r="F24" s="1">
        <v>62.1</v>
      </c>
      <c r="G24" s="1">
        <v>41.2</v>
      </c>
      <c r="H24" s="1">
        <v>7</v>
      </c>
    </row>
    <row r="25" spans="1:8" x14ac:dyDescent="0.3">
      <c r="A25" s="2">
        <f t="shared" si="0"/>
        <v>172</v>
      </c>
      <c r="B25" s="7">
        <v>43637</v>
      </c>
      <c r="C25" s="1">
        <v>33.1</v>
      </c>
      <c r="D25" s="1">
        <v>22.8</v>
      </c>
      <c r="E25">
        <v>1.3888888888888888</v>
      </c>
      <c r="F25" s="1">
        <v>76.3</v>
      </c>
      <c r="G25" s="1">
        <v>49.2</v>
      </c>
      <c r="H25" s="1">
        <v>8</v>
      </c>
    </row>
    <row r="26" spans="1:8" x14ac:dyDescent="0.3">
      <c r="A26" s="2">
        <f t="shared" si="0"/>
        <v>173</v>
      </c>
      <c r="B26" s="7">
        <v>43638</v>
      </c>
      <c r="C26" s="1">
        <v>29.5</v>
      </c>
      <c r="D26" s="1">
        <v>20.6</v>
      </c>
      <c r="E26">
        <v>1.1111111111111112</v>
      </c>
      <c r="F26" s="1">
        <v>87.5</v>
      </c>
      <c r="G26" s="1">
        <v>62.2</v>
      </c>
      <c r="H26" s="1">
        <v>8</v>
      </c>
    </row>
    <row r="27" spans="1:8" x14ac:dyDescent="0.3">
      <c r="A27" s="2">
        <f t="shared" si="0"/>
        <v>174</v>
      </c>
      <c r="B27" s="7">
        <v>43639</v>
      </c>
      <c r="C27" s="1">
        <v>36.5</v>
      </c>
      <c r="D27" s="1">
        <v>24.5</v>
      </c>
      <c r="E27">
        <v>6.666666666666667</v>
      </c>
      <c r="F27" s="1">
        <v>57.1</v>
      </c>
      <c r="G27" s="1">
        <v>32.799999999999997</v>
      </c>
      <c r="H27" s="1">
        <v>6</v>
      </c>
    </row>
    <row r="28" spans="1:8" x14ac:dyDescent="0.3">
      <c r="A28" s="2">
        <f t="shared" si="0"/>
        <v>175</v>
      </c>
      <c r="B28" s="7">
        <v>43640</v>
      </c>
      <c r="C28" s="1">
        <v>37.700000000000003</v>
      </c>
      <c r="D28" s="1">
        <v>24</v>
      </c>
      <c r="E28">
        <v>6.666666666666667</v>
      </c>
      <c r="F28" s="1">
        <v>57.6</v>
      </c>
      <c r="G28" s="1">
        <v>28.5</v>
      </c>
      <c r="H28" s="1">
        <v>6</v>
      </c>
    </row>
    <row r="29" spans="1:8" x14ac:dyDescent="0.3">
      <c r="A29" s="2">
        <f t="shared" si="0"/>
        <v>176</v>
      </c>
      <c r="B29" s="7">
        <v>43641</v>
      </c>
      <c r="C29" s="1">
        <v>36.799999999999997</v>
      </c>
      <c r="D29" s="1">
        <v>23.6</v>
      </c>
      <c r="E29">
        <v>6.666666666666667</v>
      </c>
      <c r="F29" s="1">
        <v>61.2</v>
      </c>
      <c r="G29" s="1">
        <v>30.5</v>
      </c>
      <c r="H29" s="1">
        <v>6</v>
      </c>
    </row>
    <row r="30" spans="1:8" x14ac:dyDescent="0.3">
      <c r="A30" s="2">
        <f t="shared" si="0"/>
        <v>177</v>
      </c>
      <c r="B30" s="7">
        <v>43642</v>
      </c>
      <c r="C30" s="1">
        <v>38.4</v>
      </c>
      <c r="D30" s="1">
        <v>25.9</v>
      </c>
      <c r="E30">
        <v>3.8888888888888893</v>
      </c>
      <c r="F30" s="1">
        <v>50.9</v>
      </c>
      <c r="G30" s="1">
        <v>21.8</v>
      </c>
      <c r="H30" s="1">
        <v>6</v>
      </c>
    </row>
    <row r="31" spans="1:8" x14ac:dyDescent="0.3">
      <c r="A31" s="2">
        <f t="shared" si="0"/>
        <v>178</v>
      </c>
      <c r="B31" s="7">
        <v>43643</v>
      </c>
      <c r="C31" s="1">
        <v>40.5</v>
      </c>
      <c r="D31" s="1">
        <v>25.9</v>
      </c>
      <c r="E31">
        <v>5</v>
      </c>
      <c r="F31" s="1">
        <v>44.6</v>
      </c>
      <c r="G31" s="1">
        <v>19.600000000000001</v>
      </c>
      <c r="H31" s="1">
        <v>5</v>
      </c>
    </row>
    <row r="32" spans="1:8" x14ac:dyDescent="0.3">
      <c r="A32" s="2">
        <f t="shared" si="0"/>
        <v>179</v>
      </c>
      <c r="B32" s="7">
        <v>43644</v>
      </c>
      <c r="C32" s="1">
        <v>40.200000000000003</v>
      </c>
      <c r="D32" s="1">
        <v>23.7</v>
      </c>
      <c r="E32">
        <v>5.8333333333333339</v>
      </c>
      <c r="F32" s="1">
        <v>60.7</v>
      </c>
      <c r="G32" s="1">
        <v>19.100000000000001</v>
      </c>
      <c r="H32" s="1">
        <v>5</v>
      </c>
    </row>
    <row r="33" spans="1:8" x14ac:dyDescent="0.3">
      <c r="A33" s="2">
        <f t="shared" si="0"/>
        <v>180</v>
      </c>
      <c r="B33" s="7">
        <v>43645</v>
      </c>
      <c r="C33" s="1">
        <v>37.6</v>
      </c>
      <c r="D33" s="1">
        <v>21.4</v>
      </c>
      <c r="E33">
        <v>7.5</v>
      </c>
      <c r="F33" s="1">
        <v>62.1</v>
      </c>
      <c r="G33" s="1">
        <v>34.1</v>
      </c>
      <c r="H33" s="1">
        <v>4</v>
      </c>
    </row>
    <row r="34" spans="1:8" x14ac:dyDescent="0.3">
      <c r="A34" s="2">
        <f t="shared" si="0"/>
        <v>181</v>
      </c>
      <c r="B34" s="7">
        <v>43646</v>
      </c>
      <c r="C34" s="1">
        <v>36.4</v>
      </c>
      <c r="D34" s="1">
        <v>21.4</v>
      </c>
      <c r="E34">
        <v>6.9444444444444446</v>
      </c>
      <c r="F34" s="1">
        <v>60.2</v>
      </c>
      <c r="G34" s="1">
        <v>32.1</v>
      </c>
      <c r="H34" s="1">
        <v>3</v>
      </c>
    </row>
    <row r="35" spans="1:8" x14ac:dyDescent="0.3">
      <c r="A35" s="2">
        <f t="shared" si="0"/>
        <v>182</v>
      </c>
      <c r="B35" s="7">
        <v>43647</v>
      </c>
      <c r="C35" s="1">
        <v>37.299999999999997</v>
      </c>
      <c r="D35" s="1">
        <v>20.9</v>
      </c>
      <c r="E35">
        <v>6.9444444444444446</v>
      </c>
      <c r="F35" s="1">
        <v>56.4</v>
      </c>
      <c r="G35" s="1">
        <v>26.5</v>
      </c>
      <c r="H35" s="1">
        <v>5</v>
      </c>
    </row>
    <row r="36" spans="1:8" x14ac:dyDescent="0.3">
      <c r="A36" s="2">
        <f t="shared" si="0"/>
        <v>183</v>
      </c>
      <c r="B36" s="7">
        <v>43648</v>
      </c>
      <c r="C36" s="1">
        <v>41.6</v>
      </c>
      <c r="D36" s="1">
        <v>27.4</v>
      </c>
      <c r="E36">
        <v>3.3333333333333335</v>
      </c>
      <c r="F36" s="1">
        <v>43</v>
      </c>
      <c r="G36" s="1">
        <v>18.2</v>
      </c>
      <c r="H36" s="1">
        <v>4</v>
      </c>
    </row>
    <row r="37" spans="1:8" x14ac:dyDescent="0.3">
      <c r="A37" s="2">
        <f t="shared" si="0"/>
        <v>184</v>
      </c>
      <c r="B37" s="7">
        <v>43649</v>
      </c>
      <c r="C37" s="1">
        <v>42.5</v>
      </c>
      <c r="D37" s="1">
        <v>26.5</v>
      </c>
      <c r="E37">
        <v>4.7222222222222223</v>
      </c>
      <c r="F37" s="1">
        <v>42.7</v>
      </c>
      <c r="G37" s="1">
        <v>18.3</v>
      </c>
      <c r="H37" s="1">
        <v>6</v>
      </c>
    </row>
    <row r="38" spans="1:8" x14ac:dyDescent="0.3">
      <c r="A38" s="2">
        <f t="shared" si="0"/>
        <v>185</v>
      </c>
      <c r="B38" s="7">
        <v>43650</v>
      </c>
      <c r="C38" s="1">
        <v>41.5</v>
      </c>
      <c r="D38" s="1">
        <v>26.1</v>
      </c>
      <c r="E38">
        <v>6.3888888888888893</v>
      </c>
      <c r="F38" s="1">
        <v>40.9</v>
      </c>
      <c r="G38" s="1">
        <v>18.100000000000001</v>
      </c>
      <c r="H38" s="1">
        <v>6</v>
      </c>
    </row>
    <row r="39" spans="1:8" x14ac:dyDescent="0.3">
      <c r="A39" s="2">
        <f t="shared" si="0"/>
        <v>186</v>
      </c>
      <c r="B39" s="7">
        <v>43651</v>
      </c>
      <c r="C39" s="1">
        <v>33</v>
      </c>
      <c r="D39" s="1">
        <v>22.8</v>
      </c>
      <c r="E39">
        <v>5.5555555555555554</v>
      </c>
      <c r="F39" s="1">
        <v>80.5</v>
      </c>
      <c r="G39" s="1">
        <v>53.5</v>
      </c>
      <c r="H39" s="1">
        <v>8</v>
      </c>
    </row>
    <row r="40" spans="1:8" x14ac:dyDescent="0.3">
      <c r="A40" s="2">
        <f t="shared" si="0"/>
        <v>187</v>
      </c>
      <c r="B40" s="7">
        <v>43652</v>
      </c>
      <c r="C40" s="1">
        <v>32.9</v>
      </c>
      <c r="D40" s="1">
        <v>22.9</v>
      </c>
      <c r="E40">
        <v>6.1111111111111116</v>
      </c>
      <c r="F40" s="1">
        <v>79</v>
      </c>
      <c r="G40" s="1">
        <v>52.6</v>
      </c>
      <c r="H40" s="1">
        <v>7</v>
      </c>
    </row>
    <row r="41" spans="1:8" x14ac:dyDescent="0.3">
      <c r="A41" s="2">
        <f t="shared" si="0"/>
        <v>188</v>
      </c>
      <c r="B41" s="7">
        <v>43653</v>
      </c>
      <c r="C41" s="1">
        <v>31.4</v>
      </c>
      <c r="D41" s="1">
        <v>22.5</v>
      </c>
      <c r="E41">
        <v>6.3888888888888893</v>
      </c>
      <c r="F41" s="1">
        <v>77.599999999999994</v>
      </c>
      <c r="G41" s="1">
        <v>54.9</v>
      </c>
      <c r="H41" s="1">
        <v>6</v>
      </c>
    </row>
    <row r="42" spans="1:8" x14ac:dyDescent="0.3">
      <c r="A42" s="2">
        <f t="shared" si="0"/>
        <v>189</v>
      </c>
      <c r="B42" s="7">
        <v>43654</v>
      </c>
      <c r="C42" s="1">
        <v>29.5</v>
      </c>
      <c r="D42" s="1">
        <v>20.9</v>
      </c>
      <c r="E42">
        <v>7.5</v>
      </c>
      <c r="F42" s="1">
        <v>85.6</v>
      </c>
      <c r="G42" s="1">
        <v>67.599999999999994</v>
      </c>
      <c r="H42" s="1">
        <v>7</v>
      </c>
    </row>
    <row r="43" spans="1:8" x14ac:dyDescent="0.3">
      <c r="A43" s="2">
        <f t="shared" si="0"/>
        <v>190</v>
      </c>
      <c r="B43" s="7">
        <v>43655</v>
      </c>
      <c r="C43" s="1">
        <v>27.7</v>
      </c>
      <c r="D43" s="1">
        <v>20.100000000000001</v>
      </c>
      <c r="E43">
        <v>8.6111111111111107</v>
      </c>
      <c r="F43" s="1">
        <v>86.7</v>
      </c>
      <c r="G43" s="1">
        <v>77.8</v>
      </c>
      <c r="H43" s="1">
        <v>8</v>
      </c>
    </row>
    <row r="44" spans="1:8" x14ac:dyDescent="0.3">
      <c r="A44" s="2">
        <f t="shared" si="0"/>
        <v>191</v>
      </c>
      <c r="B44" s="7">
        <v>43656</v>
      </c>
      <c r="C44" s="1">
        <v>32.799999999999997</v>
      </c>
      <c r="D44" s="1">
        <v>21.1</v>
      </c>
      <c r="E44">
        <v>8.0555555555555554</v>
      </c>
      <c r="F44" s="1">
        <v>83.1</v>
      </c>
      <c r="G44" s="1">
        <v>58.6</v>
      </c>
      <c r="H44" s="1">
        <v>7</v>
      </c>
    </row>
    <row r="45" spans="1:8" x14ac:dyDescent="0.3">
      <c r="A45" s="2">
        <f t="shared" si="0"/>
        <v>192</v>
      </c>
      <c r="B45" s="7">
        <v>43657</v>
      </c>
      <c r="C45" s="1">
        <v>29.4</v>
      </c>
      <c r="D45" s="1">
        <v>21.8</v>
      </c>
      <c r="E45">
        <v>6.666666666666667</v>
      </c>
      <c r="F45" s="1">
        <v>85.5</v>
      </c>
      <c r="G45" s="1">
        <v>66.2</v>
      </c>
      <c r="H45" s="1">
        <v>8</v>
      </c>
    </row>
    <row r="46" spans="1:8" x14ac:dyDescent="0.3">
      <c r="A46" s="2">
        <f t="shared" si="0"/>
        <v>193</v>
      </c>
      <c r="B46" s="7">
        <v>43658</v>
      </c>
      <c r="C46" s="1">
        <v>32.200000000000003</v>
      </c>
      <c r="D46" s="1">
        <v>22.4</v>
      </c>
      <c r="E46">
        <v>6.3888888888888893</v>
      </c>
      <c r="F46" s="1">
        <v>80.5</v>
      </c>
      <c r="G46" s="1">
        <v>55.3</v>
      </c>
      <c r="H46" s="1">
        <v>8</v>
      </c>
    </row>
    <row r="47" spans="1:8" x14ac:dyDescent="0.3">
      <c r="A47" s="2">
        <f t="shared" si="0"/>
        <v>194</v>
      </c>
      <c r="B47" s="7">
        <v>43659</v>
      </c>
      <c r="C47" s="1">
        <v>32.5</v>
      </c>
      <c r="D47" s="1">
        <v>22.3</v>
      </c>
      <c r="E47">
        <v>6.3888888888888893</v>
      </c>
      <c r="F47" s="1">
        <v>79.5</v>
      </c>
      <c r="G47" s="1">
        <v>50.3</v>
      </c>
      <c r="H47" s="1">
        <v>8</v>
      </c>
    </row>
    <row r="48" spans="1:8" x14ac:dyDescent="0.3">
      <c r="A48" s="2">
        <f t="shared" si="0"/>
        <v>195</v>
      </c>
      <c r="B48" s="7">
        <v>43660</v>
      </c>
      <c r="C48" s="1">
        <v>33.1</v>
      </c>
      <c r="D48" s="1">
        <v>22.5</v>
      </c>
      <c r="E48">
        <v>5.5555555555555554</v>
      </c>
      <c r="F48" s="1">
        <v>82.4</v>
      </c>
      <c r="G48" s="1">
        <v>56.5</v>
      </c>
      <c r="H48" s="1">
        <v>7</v>
      </c>
    </row>
    <row r="49" spans="1:8" x14ac:dyDescent="0.3">
      <c r="A49" s="2">
        <f t="shared" si="0"/>
        <v>196</v>
      </c>
      <c r="B49" s="7">
        <v>43661</v>
      </c>
      <c r="C49" s="1">
        <v>33.1</v>
      </c>
      <c r="D49" s="1">
        <v>22.3</v>
      </c>
      <c r="E49">
        <v>6.666666666666667</v>
      </c>
      <c r="F49" s="1">
        <v>78.7</v>
      </c>
      <c r="G49" s="1">
        <v>53.5</v>
      </c>
      <c r="H49" s="1">
        <v>8</v>
      </c>
    </row>
    <row r="50" spans="1:8" x14ac:dyDescent="0.3">
      <c r="A50" s="2">
        <f t="shared" si="0"/>
        <v>197</v>
      </c>
      <c r="B50" s="7">
        <v>43662</v>
      </c>
      <c r="C50" s="1">
        <v>32.700000000000003</v>
      </c>
      <c r="D50" s="1">
        <v>23.2</v>
      </c>
      <c r="E50">
        <v>5.5555555555555554</v>
      </c>
      <c r="F50" s="1">
        <v>75</v>
      </c>
      <c r="G50" s="1">
        <v>51.4</v>
      </c>
      <c r="H50" s="1">
        <v>8</v>
      </c>
    </row>
    <row r="51" spans="1:8" x14ac:dyDescent="0.3">
      <c r="A51" s="2">
        <f t="shared" si="0"/>
        <v>198</v>
      </c>
      <c r="B51" s="7">
        <v>43663</v>
      </c>
      <c r="C51" s="1">
        <v>33.6</v>
      </c>
      <c r="D51" s="1">
        <v>23.4</v>
      </c>
      <c r="E51">
        <v>3.6111111111111112</v>
      </c>
      <c r="F51" s="1">
        <v>80.400000000000006</v>
      </c>
      <c r="G51" s="1">
        <v>56.8</v>
      </c>
      <c r="H51" s="1">
        <v>8</v>
      </c>
    </row>
    <row r="52" spans="1:8" x14ac:dyDescent="0.3">
      <c r="A52" s="2">
        <f t="shared" si="0"/>
        <v>199</v>
      </c>
      <c r="B52" s="7">
        <v>43664</v>
      </c>
      <c r="C52" s="1">
        <v>31</v>
      </c>
      <c r="D52" s="1">
        <v>22.3</v>
      </c>
      <c r="E52">
        <v>2.7777777777777777</v>
      </c>
      <c r="F52" s="1">
        <v>85.8</v>
      </c>
      <c r="G52" s="1">
        <v>67.400000000000006</v>
      </c>
      <c r="H52" s="1">
        <v>8</v>
      </c>
    </row>
    <row r="53" spans="1:8" x14ac:dyDescent="0.3">
      <c r="A53" s="2">
        <f t="shared" si="0"/>
        <v>200</v>
      </c>
      <c r="B53" s="7">
        <v>43665</v>
      </c>
      <c r="C53" s="1">
        <v>33.299999999999997</v>
      </c>
      <c r="D53" s="1">
        <v>23.6</v>
      </c>
      <c r="E53">
        <v>3.6111111111111112</v>
      </c>
      <c r="F53" s="1">
        <v>82.5</v>
      </c>
      <c r="G53" s="1">
        <v>60</v>
      </c>
      <c r="H53" s="1">
        <v>8</v>
      </c>
    </row>
    <row r="54" spans="1:8" x14ac:dyDescent="0.3">
      <c r="A54" s="2">
        <f t="shared" si="0"/>
        <v>201</v>
      </c>
      <c r="B54" s="7">
        <v>43666</v>
      </c>
      <c r="C54" s="1">
        <v>31.5</v>
      </c>
      <c r="D54" s="1">
        <v>21.7</v>
      </c>
      <c r="E54">
        <v>7.7777777777777786</v>
      </c>
      <c r="F54" s="1">
        <v>82.8</v>
      </c>
      <c r="G54" s="1">
        <v>60.6</v>
      </c>
      <c r="H54" s="1">
        <v>7</v>
      </c>
    </row>
    <row r="55" spans="1:8" x14ac:dyDescent="0.3">
      <c r="A55" s="2">
        <f t="shared" si="0"/>
        <v>202</v>
      </c>
      <c r="B55" s="7">
        <v>43667</v>
      </c>
      <c r="C55" s="1">
        <v>34.5</v>
      </c>
      <c r="D55" s="1">
        <v>22.8</v>
      </c>
      <c r="E55">
        <v>7.7777777777777786</v>
      </c>
      <c r="F55" s="1">
        <v>79.599999999999994</v>
      </c>
      <c r="G55" s="1">
        <v>47.3</v>
      </c>
      <c r="H55" s="1">
        <v>8</v>
      </c>
    </row>
    <row r="56" spans="1:8" x14ac:dyDescent="0.3">
      <c r="A56" s="2">
        <f t="shared" si="0"/>
        <v>203</v>
      </c>
      <c r="B56" s="7">
        <v>43668</v>
      </c>
      <c r="C56" s="1">
        <v>33.700000000000003</v>
      </c>
      <c r="D56" s="1">
        <v>22.7</v>
      </c>
      <c r="E56">
        <v>8.0555555555555554</v>
      </c>
      <c r="F56" s="1">
        <v>78</v>
      </c>
      <c r="G56" s="1">
        <v>51</v>
      </c>
      <c r="H56" s="1">
        <v>7</v>
      </c>
    </row>
    <row r="57" spans="1:8" x14ac:dyDescent="0.3">
      <c r="A57" s="2">
        <f t="shared" si="0"/>
        <v>204</v>
      </c>
      <c r="B57" s="7">
        <v>43669</v>
      </c>
      <c r="C57" s="1">
        <v>32.299999999999997</v>
      </c>
      <c r="D57" s="1">
        <v>22.1</v>
      </c>
      <c r="E57">
        <v>5</v>
      </c>
      <c r="F57" s="1">
        <v>87.4</v>
      </c>
      <c r="G57" s="1">
        <v>60.7</v>
      </c>
      <c r="H57" s="1">
        <v>7</v>
      </c>
    </row>
    <row r="58" spans="1:8" x14ac:dyDescent="0.3">
      <c r="A58" s="2">
        <f t="shared" si="0"/>
        <v>205</v>
      </c>
      <c r="B58" s="7">
        <v>43670</v>
      </c>
      <c r="C58" s="1">
        <v>31</v>
      </c>
      <c r="D58" s="1">
        <v>22.3</v>
      </c>
      <c r="E58">
        <v>5.5555555555555554</v>
      </c>
      <c r="F58" s="1">
        <v>87.7</v>
      </c>
      <c r="G58" s="1">
        <v>63.8</v>
      </c>
      <c r="H58" s="1">
        <v>8</v>
      </c>
    </row>
    <row r="59" spans="1:8" x14ac:dyDescent="0.3">
      <c r="A59" s="2">
        <f t="shared" si="0"/>
        <v>206</v>
      </c>
      <c r="B59" s="7">
        <v>43671</v>
      </c>
      <c r="C59" s="1">
        <v>29.6</v>
      </c>
      <c r="D59" s="1">
        <v>21.2</v>
      </c>
      <c r="E59">
        <v>6.1111111111111116</v>
      </c>
      <c r="F59" s="1">
        <v>88.2</v>
      </c>
      <c r="G59" s="1">
        <v>68.400000000000006</v>
      </c>
      <c r="H59" s="1">
        <v>8</v>
      </c>
    </row>
    <row r="60" spans="1:8" x14ac:dyDescent="0.3">
      <c r="A60" s="2">
        <f t="shared" si="0"/>
        <v>207</v>
      </c>
      <c r="B60" s="7">
        <v>43672</v>
      </c>
      <c r="C60" s="1">
        <v>28.6</v>
      </c>
      <c r="D60" s="1">
        <v>21</v>
      </c>
      <c r="E60">
        <v>7.7777777777777786</v>
      </c>
      <c r="F60" s="1">
        <v>88.3</v>
      </c>
      <c r="G60" s="1">
        <v>65.5</v>
      </c>
      <c r="H60" s="1">
        <v>8</v>
      </c>
    </row>
    <row r="61" spans="1:8" x14ac:dyDescent="0.3">
      <c r="A61" s="2">
        <f t="shared" si="0"/>
        <v>208</v>
      </c>
      <c r="B61" s="7">
        <v>43673</v>
      </c>
      <c r="C61" s="1">
        <v>30.8</v>
      </c>
      <c r="D61" s="1">
        <v>21.2</v>
      </c>
      <c r="E61">
        <v>7.7777777777777786</v>
      </c>
      <c r="F61" s="1">
        <v>84</v>
      </c>
      <c r="G61" s="1">
        <v>64.8</v>
      </c>
      <c r="H61" s="1">
        <v>7</v>
      </c>
    </row>
    <row r="62" spans="1:8" x14ac:dyDescent="0.3">
      <c r="A62" s="2">
        <f t="shared" si="0"/>
        <v>209</v>
      </c>
      <c r="B62" s="7">
        <v>43674</v>
      </c>
      <c r="C62" s="1">
        <v>32.5</v>
      </c>
      <c r="D62" s="1">
        <v>22.2</v>
      </c>
      <c r="E62">
        <v>9.4444444444444446</v>
      </c>
      <c r="F62" s="1">
        <v>81</v>
      </c>
      <c r="G62" s="1">
        <v>57</v>
      </c>
      <c r="H62" s="1">
        <v>5</v>
      </c>
    </row>
    <row r="63" spans="1:8" x14ac:dyDescent="0.3">
      <c r="A63" s="2">
        <f t="shared" si="0"/>
        <v>210</v>
      </c>
      <c r="B63" s="7">
        <v>43675</v>
      </c>
      <c r="C63" s="1">
        <v>26.5</v>
      </c>
      <c r="D63" s="1">
        <v>20.7</v>
      </c>
      <c r="E63">
        <v>6.666666666666667</v>
      </c>
      <c r="F63" s="1">
        <v>91.8</v>
      </c>
      <c r="G63" s="1">
        <v>89.6</v>
      </c>
      <c r="H63" s="1">
        <v>8</v>
      </c>
    </row>
    <row r="64" spans="1:8" x14ac:dyDescent="0.3">
      <c r="A64" s="2">
        <f t="shared" si="0"/>
        <v>211</v>
      </c>
      <c r="B64" s="7">
        <v>43676</v>
      </c>
      <c r="C64" s="1">
        <v>25.9</v>
      </c>
      <c r="D64" s="1">
        <v>20.6</v>
      </c>
      <c r="E64">
        <v>8.0555555555555554</v>
      </c>
      <c r="F64" s="1">
        <v>91.2</v>
      </c>
      <c r="G64" s="1">
        <v>84</v>
      </c>
      <c r="H64" s="1">
        <v>8</v>
      </c>
    </row>
    <row r="65" spans="1:8" x14ac:dyDescent="0.3">
      <c r="A65" s="2">
        <f t="shared" si="0"/>
        <v>212</v>
      </c>
      <c r="B65" s="7">
        <v>43677</v>
      </c>
      <c r="C65" s="1">
        <v>25.2</v>
      </c>
      <c r="D65" s="1">
        <v>19.899999999999999</v>
      </c>
      <c r="E65">
        <v>8.6111111111111107</v>
      </c>
      <c r="F65" s="1">
        <v>90.5</v>
      </c>
      <c r="G65" s="1">
        <v>84.7</v>
      </c>
      <c r="H65" s="1">
        <v>8</v>
      </c>
    </row>
    <row r="66" spans="1:8" x14ac:dyDescent="0.3">
      <c r="A66" s="2">
        <f t="shared" si="0"/>
        <v>213</v>
      </c>
      <c r="B66" s="7">
        <v>43678</v>
      </c>
      <c r="C66" s="1">
        <v>30.1</v>
      </c>
      <c r="D66" s="1">
        <v>21.6</v>
      </c>
      <c r="E66">
        <v>8.6111111111111107</v>
      </c>
      <c r="F66" s="1">
        <v>85.5</v>
      </c>
      <c r="G66" s="1">
        <v>68.5</v>
      </c>
      <c r="H66" s="1">
        <v>6</v>
      </c>
    </row>
    <row r="67" spans="1:8" x14ac:dyDescent="0.3">
      <c r="A67" s="2">
        <f t="shared" si="0"/>
        <v>214</v>
      </c>
      <c r="B67" s="7">
        <v>43679</v>
      </c>
      <c r="C67" s="1">
        <v>30.8</v>
      </c>
      <c r="D67" s="1">
        <v>21.2</v>
      </c>
      <c r="E67">
        <v>7.7777777777777786</v>
      </c>
      <c r="F67" s="1">
        <v>84</v>
      </c>
      <c r="G67" s="1">
        <v>64.8</v>
      </c>
      <c r="H67" s="1">
        <v>7</v>
      </c>
    </row>
    <row r="68" spans="1:8" x14ac:dyDescent="0.3">
      <c r="A68" s="2">
        <f t="shared" si="0"/>
        <v>215</v>
      </c>
      <c r="B68" s="7">
        <v>43680</v>
      </c>
      <c r="C68" s="1">
        <v>32.5</v>
      </c>
      <c r="D68" s="1">
        <v>22.2</v>
      </c>
      <c r="E68">
        <v>9.4444444444444446</v>
      </c>
      <c r="F68" s="1">
        <v>81</v>
      </c>
      <c r="G68" s="1">
        <v>57</v>
      </c>
      <c r="H68" s="1">
        <v>5</v>
      </c>
    </row>
    <row r="69" spans="1:8" x14ac:dyDescent="0.3">
      <c r="A69" s="2">
        <f t="shared" si="0"/>
        <v>216</v>
      </c>
      <c r="B69" s="7">
        <v>43681</v>
      </c>
      <c r="C69" s="1">
        <v>32.299999999999997</v>
      </c>
      <c r="D69" s="1">
        <v>21.8</v>
      </c>
      <c r="E69">
        <v>5</v>
      </c>
      <c r="F69" s="1">
        <v>89.6</v>
      </c>
      <c r="G69" s="1">
        <v>63.9</v>
      </c>
      <c r="H69" s="1">
        <v>7</v>
      </c>
    </row>
    <row r="70" spans="1:8" x14ac:dyDescent="0.3">
      <c r="A70" s="2">
        <f t="shared" si="0"/>
        <v>217</v>
      </c>
      <c r="B70" s="7">
        <v>43682</v>
      </c>
      <c r="C70" s="1">
        <v>31.5</v>
      </c>
      <c r="D70" s="1">
        <v>21.8</v>
      </c>
      <c r="E70">
        <v>5.5555555555555554</v>
      </c>
      <c r="F70" s="1">
        <v>83.8</v>
      </c>
      <c r="G70" s="1">
        <v>60.3</v>
      </c>
      <c r="H70" s="1">
        <v>6</v>
      </c>
    </row>
    <row r="71" spans="1:8" x14ac:dyDescent="0.3">
      <c r="A71" s="2">
        <f t="shared" ref="A71:A134" si="1">A70+1</f>
        <v>218</v>
      </c>
      <c r="B71" s="7">
        <v>43683</v>
      </c>
      <c r="C71" s="1">
        <v>29.1</v>
      </c>
      <c r="D71" s="1">
        <v>21.8</v>
      </c>
      <c r="E71">
        <v>4.7222222222222223</v>
      </c>
      <c r="F71" s="1">
        <v>86.1</v>
      </c>
      <c r="G71" s="1">
        <v>64.400000000000006</v>
      </c>
      <c r="H71" s="1">
        <v>8</v>
      </c>
    </row>
    <row r="72" spans="1:8" x14ac:dyDescent="0.3">
      <c r="A72" s="2">
        <f t="shared" si="1"/>
        <v>219</v>
      </c>
      <c r="B72" s="7">
        <v>43684</v>
      </c>
      <c r="C72" s="1">
        <v>27.9</v>
      </c>
      <c r="D72" s="1">
        <v>21.7</v>
      </c>
      <c r="E72">
        <v>8.6111111111111107</v>
      </c>
      <c r="F72" s="1">
        <v>88.8</v>
      </c>
      <c r="G72" s="1">
        <v>84.8</v>
      </c>
      <c r="H72" s="1">
        <v>8</v>
      </c>
    </row>
    <row r="73" spans="1:8" x14ac:dyDescent="0.3">
      <c r="A73" s="2">
        <f t="shared" si="1"/>
        <v>220</v>
      </c>
      <c r="B73" s="7">
        <v>43685</v>
      </c>
      <c r="C73" s="1">
        <v>27.2</v>
      </c>
      <c r="D73" s="1">
        <v>21.7</v>
      </c>
      <c r="E73">
        <v>9.1666666666666679</v>
      </c>
      <c r="F73" s="1">
        <v>85.3</v>
      </c>
      <c r="G73" s="1">
        <v>76.2</v>
      </c>
      <c r="H73" s="1">
        <v>8</v>
      </c>
    </row>
    <row r="74" spans="1:8" x14ac:dyDescent="0.3">
      <c r="A74" s="2">
        <f t="shared" si="1"/>
        <v>221</v>
      </c>
      <c r="B74" s="7">
        <v>43686</v>
      </c>
      <c r="C74" s="1">
        <v>27.7</v>
      </c>
      <c r="D74" s="1">
        <v>21.2</v>
      </c>
      <c r="E74">
        <v>8.0555555555555554</v>
      </c>
      <c r="F74" s="1">
        <v>87.6</v>
      </c>
      <c r="G74" s="1">
        <v>63.8</v>
      </c>
      <c r="H74" s="1">
        <v>1</v>
      </c>
    </row>
    <row r="75" spans="1:8" x14ac:dyDescent="0.3">
      <c r="A75" s="2">
        <f t="shared" si="1"/>
        <v>222</v>
      </c>
      <c r="B75" s="7">
        <v>43687</v>
      </c>
      <c r="C75" s="1">
        <v>31.8</v>
      </c>
      <c r="D75" s="1">
        <v>21</v>
      </c>
      <c r="E75">
        <v>7.2222222222222223</v>
      </c>
      <c r="F75" s="1">
        <v>85.4</v>
      </c>
      <c r="G75" s="1">
        <v>59.1</v>
      </c>
      <c r="H75" s="1">
        <v>3</v>
      </c>
    </row>
    <row r="76" spans="1:8" x14ac:dyDescent="0.3">
      <c r="A76" s="2">
        <f t="shared" si="1"/>
        <v>223</v>
      </c>
      <c r="B76" s="7">
        <v>43688</v>
      </c>
      <c r="C76" s="1">
        <v>31.2</v>
      </c>
      <c r="D76" s="1">
        <v>21.1</v>
      </c>
      <c r="E76">
        <v>5.8333333333333339</v>
      </c>
      <c r="F76" s="1">
        <v>83.6</v>
      </c>
      <c r="G76" s="1">
        <v>57.6</v>
      </c>
      <c r="H76" s="1">
        <v>7</v>
      </c>
    </row>
    <row r="77" spans="1:8" x14ac:dyDescent="0.3">
      <c r="A77" s="2">
        <f t="shared" si="1"/>
        <v>224</v>
      </c>
      <c r="B77" s="7">
        <v>43689</v>
      </c>
      <c r="C77" s="1">
        <v>28.7</v>
      </c>
      <c r="D77" s="1">
        <v>21.8</v>
      </c>
      <c r="E77">
        <v>5.2777777777777777</v>
      </c>
      <c r="F77" s="1">
        <v>86.4</v>
      </c>
      <c r="G77" s="1">
        <v>61.9</v>
      </c>
      <c r="H77" s="1">
        <v>8</v>
      </c>
    </row>
    <row r="78" spans="1:8" x14ac:dyDescent="0.3">
      <c r="A78" s="2">
        <f t="shared" si="1"/>
        <v>225</v>
      </c>
      <c r="B78" s="7">
        <v>43690</v>
      </c>
      <c r="C78" s="1">
        <v>26</v>
      </c>
      <c r="D78" s="1">
        <v>21.9</v>
      </c>
      <c r="E78">
        <v>5.2777777777777777</v>
      </c>
      <c r="F78" s="1">
        <v>91.4</v>
      </c>
      <c r="G78" s="1">
        <v>84.8</v>
      </c>
      <c r="H78" s="1">
        <v>8</v>
      </c>
    </row>
    <row r="79" spans="1:8" x14ac:dyDescent="0.3">
      <c r="A79" s="2">
        <f t="shared" si="1"/>
        <v>226</v>
      </c>
      <c r="B79" s="7">
        <v>43691</v>
      </c>
      <c r="C79" s="1">
        <v>28.4</v>
      </c>
      <c r="D79" s="1">
        <v>21</v>
      </c>
      <c r="E79">
        <v>5.8333333333333339</v>
      </c>
      <c r="F79" s="1">
        <v>90.6</v>
      </c>
      <c r="G79" s="1">
        <v>73</v>
      </c>
      <c r="H79" s="1">
        <v>8</v>
      </c>
    </row>
    <row r="80" spans="1:8" x14ac:dyDescent="0.3">
      <c r="A80" s="2">
        <f t="shared" si="1"/>
        <v>227</v>
      </c>
      <c r="B80" s="7">
        <v>43692</v>
      </c>
      <c r="C80" s="1">
        <v>30</v>
      </c>
      <c r="D80" s="1">
        <v>21.4</v>
      </c>
      <c r="E80">
        <v>6.1111111111111116</v>
      </c>
      <c r="F80" s="1">
        <v>87.3</v>
      </c>
      <c r="G80" s="1">
        <v>61.8</v>
      </c>
      <c r="H80" s="1">
        <v>5</v>
      </c>
    </row>
    <row r="81" spans="1:8" x14ac:dyDescent="0.3">
      <c r="A81" s="2">
        <f t="shared" si="1"/>
        <v>228</v>
      </c>
      <c r="B81" s="7">
        <v>43693</v>
      </c>
      <c r="C81" s="1">
        <v>32.4</v>
      </c>
      <c r="D81" s="1">
        <v>21.8</v>
      </c>
      <c r="E81">
        <v>4.7222222222222223</v>
      </c>
      <c r="F81" s="1">
        <v>90</v>
      </c>
      <c r="G81" s="1">
        <v>63.8</v>
      </c>
      <c r="H81" s="1">
        <v>8</v>
      </c>
    </row>
    <row r="82" spans="1:8" x14ac:dyDescent="0.3">
      <c r="A82" s="2">
        <f t="shared" si="1"/>
        <v>229</v>
      </c>
      <c r="B82" s="7">
        <v>43694</v>
      </c>
      <c r="C82" s="1">
        <v>31</v>
      </c>
      <c r="D82" s="1">
        <v>22.4</v>
      </c>
      <c r="E82">
        <v>4.4444444444444446</v>
      </c>
      <c r="F82" s="1">
        <v>85</v>
      </c>
      <c r="G82" s="1">
        <v>66.2</v>
      </c>
      <c r="H82" s="1">
        <v>8</v>
      </c>
    </row>
    <row r="83" spans="1:8" x14ac:dyDescent="0.3">
      <c r="A83" s="2">
        <f t="shared" si="1"/>
        <v>230</v>
      </c>
      <c r="B83" s="7">
        <v>43695</v>
      </c>
      <c r="C83" s="1">
        <v>28.3</v>
      </c>
      <c r="D83" s="1">
        <v>21.7</v>
      </c>
      <c r="E83">
        <v>4.166666666666667</v>
      </c>
      <c r="F83" s="1">
        <v>91</v>
      </c>
      <c r="G83" s="1">
        <v>72.2</v>
      </c>
      <c r="H83" s="1">
        <v>8</v>
      </c>
    </row>
    <row r="84" spans="1:8" x14ac:dyDescent="0.3">
      <c r="A84" s="2">
        <f t="shared" si="1"/>
        <v>231</v>
      </c>
      <c r="B84" s="7">
        <v>43696</v>
      </c>
      <c r="C84" s="1">
        <v>32</v>
      </c>
      <c r="D84" s="1">
        <v>23.2</v>
      </c>
      <c r="E84">
        <v>3.8888888888888893</v>
      </c>
      <c r="F84" s="1">
        <v>90</v>
      </c>
      <c r="G84" s="1">
        <v>64.599999999999994</v>
      </c>
      <c r="H84" s="1">
        <v>8</v>
      </c>
    </row>
    <row r="85" spans="1:8" x14ac:dyDescent="0.3">
      <c r="A85" s="2">
        <f t="shared" si="1"/>
        <v>232</v>
      </c>
      <c r="B85" s="7">
        <v>43697</v>
      </c>
      <c r="C85" s="1">
        <v>30.9</v>
      </c>
      <c r="D85" s="1">
        <v>22.5</v>
      </c>
      <c r="E85">
        <v>4.7222222222222223</v>
      </c>
      <c r="F85" s="1">
        <v>86.6</v>
      </c>
      <c r="G85" s="1">
        <v>65.5</v>
      </c>
      <c r="H85" s="1">
        <v>8</v>
      </c>
    </row>
    <row r="86" spans="1:8" x14ac:dyDescent="0.3">
      <c r="A86" s="2">
        <f t="shared" si="1"/>
        <v>233</v>
      </c>
      <c r="B86" s="7">
        <v>43698</v>
      </c>
      <c r="C86" s="1">
        <v>30</v>
      </c>
      <c r="D86" s="1">
        <v>21.8</v>
      </c>
      <c r="E86">
        <v>4.7222222222222223</v>
      </c>
      <c r="F86" s="1">
        <v>90.9</v>
      </c>
      <c r="G86" s="1">
        <v>64.7</v>
      </c>
      <c r="H86" s="1">
        <v>8</v>
      </c>
    </row>
    <row r="87" spans="1:8" x14ac:dyDescent="0.3">
      <c r="A87" s="2">
        <f t="shared" si="1"/>
        <v>234</v>
      </c>
      <c r="B87" s="7">
        <v>43699</v>
      </c>
      <c r="C87" s="1">
        <v>31.6</v>
      </c>
      <c r="D87" s="1">
        <v>22.5</v>
      </c>
      <c r="E87">
        <v>4.4444444444444446</v>
      </c>
      <c r="F87" s="1">
        <v>90.3</v>
      </c>
      <c r="G87" s="1">
        <v>64</v>
      </c>
      <c r="H87" s="1">
        <v>6</v>
      </c>
    </row>
    <row r="88" spans="1:8" x14ac:dyDescent="0.3">
      <c r="A88" s="2">
        <f t="shared" si="1"/>
        <v>235</v>
      </c>
      <c r="B88" s="7">
        <v>43700</v>
      </c>
      <c r="C88" s="1">
        <v>28.2</v>
      </c>
      <c r="D88" s="1">
        <v>22.2</v>
      </c>
      <c r="E88">
        <v>5</v>
      </c>
      <c r="F88" s="1">
        <v>90.4</v>
      </c>
      <c r="G88" s="1">
        <v>75.5</v>
      </c>
      <c r="H88" s="1">
        <v>8</v>
      </c>
    </row>
    <row r="89" spans="1:8" x14ac:dyDescent="0.3">
      <c r="A89" s="2">
        <f t="shared" si="1"/>
        <v>236</v>
      </c>
      <c r="B89" s="7">
        <v>43701</v>
      </c>
      <c r="C89" s="1">
        <v>31.4</v>
      </c>
      <c r="D89" s="1">
        <v>21.9</v>
      </c>
      <c r="E89">
        <v>5</v>
      </c>
      <c r="F89" s="1">
        <v>90.4</v>
      </c>
      <c r="G89" s="1">
        <v>60.7</v>
      </c>
      <c r="H89" s="1">
        <v>8</v>
      </c>
    </row>
    <row r="90" spans="1:8" x14ac:dyDescent="0.3">
      <c r="A90" s="2">
        <f t="shared" si="1"/>
        <v>237</v>
      </c>
      <c r="B90" s="7">
        <v>43702</v>
      </c>
      <c r="C90" s="1">
        <v>30.1</v>
      </c>
      <c r="D90" s="1">
        <v>22</v>
      </c>
      <c r="E90">
        <v>4.4444444444444446</v>
      </c>
      <c r="F90" s="1">
        <v>94.3</v>
      </c>
      <c r="G90" s="1">
        <v>71.8</v>
      </c>
      <c r="H90" s="1">
        <v>8</v>
      </c>
    </row>
    <row r="91" spans="1:8" x14ac:dyDescent="0.3">
      <c r="A91" s="2">
        <f t="shared" si="1"/>
        <v>238</v>
      </c>
      <c r="B91" s="7">
        <v>43703</v>
      </c>
      <c r="C91" s="1">
        <v>29.1</v>
      </c>
      <c r="D91" s="1">
        <v>22.1</v>
      </c>
      <c r="E91">
        <v>4.4444444444444446</v>
      </c>
      <c r="F91" s="1">
        <v>90.2</v>
      </c>
      <c r="G91" s="1">
        <v>76.400000000000006</v>
      </c>
      <c r="H91" s="1">
        <v>8</v>
      </c>
    </row>
    <row r="92" spans="1:8" x14ac:dyDescent="0.3">
      <c r="A92" s="2">
        <f t="shared" si="1"/>
        <v>239</v>
      </c>
      <c r="B92" s="7">
        <v>43704</v>
      </c>
      <c r="C92" s="1">
        <v>29.5</v>
      </c>
      <c r="D92" s="1">
        <v>21.9</v>
      </c>
      <c r="E92">
        <v>5.5555555555555554</v>
      </c>
      <c r="F92" s="1">
        <v>88.6</v>
      </c>
      <c r="G92" s="1">
        <v>72.599999999999994</v>
      </c>
      <c r="H92" s="1">
        <v>8</v>
      </c>
    </row>
    <row r="93" spans="1:8" x14ac:dyDescent="0.3">
      <c r="A93" s="2">
        <f t="shared" si="1"/>
        <v>240</v>
      </c>
      <c r="B93" s="7">
        <v>43705</v>
      </c>
      <c r="C93" s="1">
        <v>31.7</v>
      </c>
      <c r="D93" s="1">
        <v>22.2</v>
      </c>
      <c r="E93">
        <v>5.2777777777777777</v>
      </c>
      <c r="F93" s="1">
        <v>82.5</v>
      </c>
      <c r="G93" s="1">
        <v>58.5</v>
      </c>
      <c r="H93" s="1">
        <v>4</v>
      </c>
    </row>
    <row r="94" spans="1:8" x14ac:dyDescent="0.3">
      <c r="A94" s="2">
        <f t="shared" si="1"/>
        <v>241</v>
      </c>
      <c r="B94" s="7">
        <v>43706</v>
      </c>
      <c r="C94" s="1">
        <v>32.299999999999997</v>
      </c>
      <c r="D94" s="1">
        <v>22.1</v>
      </c>
      <c r="E94">
        <v>5.2777777777777777</v>
      </c>
      <c r="F94" s="1">
        <v>87.7</v>
      </c>
      <c r="G94" s="1">
        <v>60.4</v>
      </c>
      <c r="H94" s="1">
        <v>7</v>
      </c>
    </row>
    <row r="95" spans="1:8" x14ac:dyDescent="0.3">
      <c r="A95" s="2">
        <f t="shared" si="1"/>
        <v>242</v>
      </c>
      <c r="B95" s="7">
        <v>43707</v>
      </c>
      <c r="C95" s="1">
        <v>31.4</v>
      </c>
      <c r="D95" s="1">
        <v>22.3</v>
      </c>
      <c r="E95">
        <v>5.5555555555555554</v>
      </c>
      <c r="F95" s="1">
        <v>89.9</v>
      </c>
      <c r="G95" s="1">
        <v>65.7</v>
      </c>
      <c r="H95" s="1">
        <v>8</v>
      </c>
    </row>
    <row r="96" spans="1:8" x14ac:dyDescent="0.3">
      <c r="A96" s="2">
        <f t="shared" si="1"/>
        <v>243</v>
      </c>
      <c r="B96" s="7">
        <v>43708</v>
      </c>
      <c r="C96" s="1">
        <v>30.2</v>
      </c>
      <c r="D96" s="1">
        <v>22.1</v>
      </c>
      <c r="E96">
        <v>6.3888888888888893</v>
      </c>
      <c r="F96" s="1">
        <v>91.8</v>
      </c>
      <c r="G96" s="1">
        <v>73</v>
      </c>
      <c r="H96" s="1">
        <v>8</v>
      </c>
    </row>
    <row r="97" spans="1:8" x14ac:dyDescent="0.3">
      <c r="A97" s="2">
        <f t="shared" si="1"/>
        <v>244</v>
      </c>
      <c r="B97" s="7">
        <v>43709</v>
      </c>
      <c r="C97" s="1">
        <v>29.3</v>
      </c>
      <c r="D97" s="1">
        <v>22.4</v>
      </c>
      <c r="E97">
        <v>5.8333333333333339</v>
      </c>
      <c r="F97" s="1">
        <v>91.6</v>
      </c>
      <c r="G97" s="1">
        <v>73.900000000000006</v>
      </c>
      <c r="H97" s="1">
        <v>8</v>
      </c>
    </row>
    <row r="98" spans="1:8" x14ac:dyDescent="0.3">
      <c r="A98" s="2">
        <f t="shared" si="1"/>
        <v>245</v>
      </c>
      <c r="B98" s="7">
        <v>43710</v>
      </c>
      <c r="C98" s="1">
        <v>26.9</v>
      </c>
      <c r="D98" s="1">
        <v>21.9</v>
      </c>
      <c r="E98">
        <v>5.5555555555555554</v>
      </c>
      <c r="F98" s="1">
        <v>90.7</v>
      </c>
      <c r="G98" s="1">
        <v>81.8</v>
      </c>
      <c r="H98" s="1">
        <v>8</v>
      </c>
    </row>
    <row r="99" spans="1:8" x14ac:dyDescent="0.3">
      <c r="A99" s="2">
        <f t="shared" si="1"/>
        <v>246</v>
      </c>
      <c r="B99" s="7">
        <v>43711</v>
      </c>
      <c r="C99" s="1">
        <v>25.7</v>
      </c>
      <c r="D99" s="1">
        <v>20.7</v>
      </c>
      <c r="E99">
        <v>6.9444444444444446</v>
      </c>
      <c r="F99" s="1">
        <v>92.7</v>
      </c>
      <c r="G99" s="1">
        <v>89.5</v>
      </c>
      <c r="H99" s="1">
        <v>8</v>
      </c>
    </row>
    <row r="100" spans="1:8" x14ac:dyDescent="0.3">
      <c r="A100" s="2">
        <f t="shared" si="1"/>
        <v>247</v>
      </c>
      <c r="B100" s="7">
        <v>43712</v>
      </c>
      <c r="C100" s="1">
        <v>24.4</v>
      </c>
      <c r="D100" s="1">
        <v>20.9</v>
      </c>
      <c r="E100">
        <v>7.5</v>
      </c>
      <c r="F100" s="1">
        <v>92.1</v>
      </c>
      <c r="G100" s="1">
        <v>85.7</v>
      </c>
      <c r="H100" s="1">
        <v>8</v>
      </c>
    </row>
    <row r="101" spans="1:8" x14ac:dyDescent="0.3">
      <c r="A101" s="2">
        <f t="shared" si="1"/>
        <v>248</v>
      </c>
      <c r="B101" s="7">
        <v>43713</v>
      </c>
      <c r="C101" s="1">
        <v>28.9</v>
      </c>
      <c r="D101" s="1">
        <v>21.5</v>
      </c>
      <c r="E101">
        <v>6.9444444444444446</v>
      </c>
      <c r="F101" s="1">
        <v>88.3</v>
      </c>
      <c r="G101" s="1">
        <v>78.099999999999994</v>
      </c>
      <c r="H101" s="1">
        <v>7</v>
      </c>
    </row>
    <row r="102" spans="1:8" x14ac:dyDescent="0.3">
      <c r="A102" s="2">
        <f t="shared" si="1"/>
        <v>249</v>
      </c>
      <c r="B102" s="7">
        <v>43714</v>
      </c>
      <c r="C102" s="1">
        <v>28.3</v>
      </c>
      <c r="D102" s="1">
        <v>20.7</v>
      </c>
      <c r="E102">
        <v>8.0555555555555554</v>
      </c>
      <c r="F102" s="1">
        <v>91.2</v>
      </c>
      <c r="G102" s="1">
        <v>81.099999999999994</v>
      </c>
      <c r="H102" s="1">
        <v>8</v>
      </c>
    </row>
    <row r="103" spans="1:8" x14ac:dyDescent="0.3">
      <c r="A103" s="2">
        <f t="shared" si="1"/>
        <v>250</v>
      </c>
      <c r="B103" s="7">
        <v>43715</v>
      </c>
      <c r="C103" s="1">
        <v>26</v>
      </c>
      <c r="D103" s="1">
        <v>21</v>
      </c>
      <c r="E103">
        <v>9.4444444444444446</v>
      </c>
      <c r="F103" s="1">
        <v>90.1</v>
      </c>
      <c r="G103" s="1">
        <v>83.3</v>
      </c>
      <c r="H103" s="1">
        <v>8</v>
      </c>
    </row>
    <row r="104" spans="1:8" x14ac:dyDescent="0.3">
      <c r="A104" s="2">
        <f t="shared" si="1"/>
        <v>251</v>
      </c>
      <c r="B104" s="7">
        <v>43716</v>
      </c>
      <c r="C104" s="1">
        <v>29.3</v>
      </c>
      <c r="D104" s="1">
        <v>21.2</v>
      </c>
      <c r="E104">
        <v>8.0555555555555554</v>
      </c>
      <c r="F104" s="1">
        <v>87.3</v>
      </c>
      <c r="G104" s="1">
        <v>72.900000000000006</v>
      </c>
      <c r="H104" s="1">
        <v>7</v>
      </c>
    </row>
    <row r="105" spans="1:8" x14ac:dyDescent="0.3">
      <c r="A105" s="2">
        <f t="shared" si="1"/>
        <v>252</v>
      </c>
      <c r="B105" s="7">
        <v>43717</v>
      </c>
      <c r="C105" s="1">
        <v>31.7</v>
      </c>
      <c r="D105" s="1">
        <v>21.7</v>
      </c>
      <c r="E105">
        <v>7.2222222222222223</v>
      </c>
      <c r="F105" s="1">
        <v>87.4</v>
      </c>
      <c r="G105" s="1">
        <v>71</v>
      </c>
      <c r="H105" s="1">
        <v>7</v>
      </c>
    </row>
    <row r="106" spans="1:8" x14ac:dyDescent="0.3">
      <c r="A106" s="2">
        <f t="shared" si="1"/>
        <v>253</v>
      </c>
      <c r="B106" s="7">
        <v>43718</v>
      </c>
      <c r="C106" s="1">
        <v>31.4</v>
      </c>
      <c r="D106" s="1">
        <v>20.9</v>
      </c>
      <c r="E106">
        <v>5.5555555555555554</v>
      </c>
      <c r="F106" s="1">
        <v>89.4</v>
      </c>
      <c r="G106" s="1">
        <v>68.7</v>
      </c>
      <c r="H106" s="1">
        <v>8</v>
      </c>
    </row>
    <row r="107" spans="1:8" x14ac:dyDescent="0.3">
      <c r="A107" s="2">
        <f t="shared" si="1"/>
        <v>254</v>
      </c>
      <c r="B107" s="7">
        <v>43719</v>
      </c>
      <c r="C107" s="1">
        <v>31.7</v>
      </c>
      <c r="D107" s="1">
        <v>21.4</v>
      </c>
      <c r="E107">
        <v>5</v>
      </c>
      <c r="F107" s="1">
        <v>90.9</v>
      </c>
      <c r="G107" s="1">
        <v>63</v>
      </c>
      <c r="H107" s="1">
        <v>6</v>
      </c>
    </row>
    <row r="108" spans="1:8" x14ac:dyDescent="0.3">
      <c r="A108" s="2">
        <f t="shared" si="1"/>
        <v>255</v>
      </c>
      <c r="B108" s="7">
        <v>43720</v>
      </c>
      <c r="C108" s="1">
        <v>33</v>
      </c>
      <c r="D108" s="1">
        <v>22.8</v>
      </c>
      <c r="E108">
        <v>5.5555555555555554</v>
      </c>
      <c r="F108" s="1">
        <v>80.5</v>
      </c>
      <c r="G108" s="1">
        <v>53.5</v>
      </c>
      <c r="H108" s="1">
        <v>8</v>
      </c>
    </row>
    <row r="109" spans="1:8" x14ac:dyDescent="0.3">
      <c r="A109" s="2">
        <f t="shared" si="1"/>
        <v>256</v>
      </c>
      <c r="B109" s="7">
        <v>43721</v>
      </c>
      <c r="C109" s="1">
        <v>32.9</v>
      </c>
      <c r="D109" s="1">
        <v>22.9</v>
      </c>
      <c r="E109">
        <v>6.1111111111111116</v>
      </c>
      <c r="F109" s="1">
        <v>79</v>
      </c>
      <c r="G109" s="1">
        <v>52.6</v>
      </c>
      <c r="H109" s="1">
        <v>7</v>
      </c>
    </row>
    <row r="110" spans="1:8" x14ac:dyDescent="0.3">
      <c r="A110" s="2">
        <f t="shared" si="1"/>
        <v>257</v>
      </c>
      <c r="B110" s="7">
        <v>43722</v>
      </c>
      <c r="C110" s="1">
        <v>31.4</v>
      </c>
      <c r="D110" s="1">
        <v>22.5</v>
      </c>
      <c r="E110">
        <v>6.3888888888888893</v>
      </c>
      <c r="F110" s="1">
        <v>77.599999999999994</v>
      </c>
      <c r="G110" s="1">
        <v>54.9</v>
      </c>
      <c r="H110" s="1">
        <v>6</v>
      </c>
    </row>
    <row r="111" spans="1:8" x14ac:dyDescent="0.3">
      <c r="A111" s="2">
        <f t="shared" si="1"/>
        <v>258</v>
      </c>
      <c r="B111" s="7">
        <v>43723</v>
      </c>
      <c r="C111" s="1">
        <v>32</v>
      </c>
      <c r="D111" s="1">
        <v>23.2</v>
      </c>
      <c r="E111">
        <v>3.8888888888888893</v>
      </c>
      <c r="F111" s="1">
        <v>90</v>
      </c>
      <c r="G111" s="1">
        <v>64.599999999999994</v>
      </c>
      <c r="H111" s="1">
        <v>8</v>
      </c>
    </row>
    <row r="112" spans="1:8" x14ac:dyDescent="0.3">
      <c r="A112" s="2">
        <f t="shared" si="1"/>
        <v>259</v>
      </c>
      <c r="B112" s="7">
        <v>43724</v>
      </c>
      <c r="C112" s="1">
        <v>30.9</v>
      </c>
      <c r="D112" s="1">
        <v>22.5</v>
      </c>
      <c r="E112">
        <v>4.7222222222222223</v>
      </c>
      <c r="F112" s="1">
        <v>86.6</v>
      </c>
      <c r="G112" s="1">
        <v>65.5</v>
      </c>
      <c r="H112" s="1">
        <v>8</v>
      </c>
    </row>
    <row r="113" spans="1:8" x14ac:dyDescent="0.3">
      <c r="A113" s="2">
        <f t="shared" si="1"/>
        <v>260</v>
      </c>
      <c r="B113" s="7">
        <v>43725</v>
      </c>
      <c r="C113" s="1">
        <v>30</v>
      </c>
      <c r="D113" s="1">
        <v>21.8</v>
      </c>
      <c r="E113">
        <v>4.7222222222222223</v>
      </c>
      <c r="F113" s="1">
        <v>90.9</v>
      </c>
      <c r="G113" s="1">
        <v>64.7</v>
      </c>
      <c r="H113" s="1">
        <v>8</v>
      </c>
    </row>
    <row r="114" spans="1:8" x14ac:dyDescent="0.3">
      <c r="A114" s="2">
        <f t="shared" si="1"/>
        <v>261</v>
      </c>
      <c r="B114" s="7">
        <v>43726</v>
      </c>
      <c r="C114" s="1">
        <v>29.9</v>
      </c>
      <c r="D114" s="1">
        <v>22.7</v>
      </c>
      <c r="E114">
        <v>2.2222222222222223</v>
      </c>
      <c r="F114" s="1">
        <v>93.5</v>
      </c>
      <c r="G114" s="1">
        <v>70.099999999999994</v>
      </c>
      <c r="H114" s="1">
        <v>8</v>
      </c>
    </row>
    <row r="115" spans="1:8" x14ac:dyDescent="0.3">
      <c r="A115" s="2">
        <f t="shared" si="1"/>
        <v>262</v>
      </c>
      <c r="B115" s="7">
        <v>43727</v>
      </c>
      <c r="C115" s="1">
        <v>30.5</v>
      </c>
      <c r="D115" s="1">
        <v>21.9</v>
      </c>
      <c r="E115">
        <v>4.4444444444444446</v>
      </c>
      <c r="F115" s="1">
        <v>93.7</v>
      </c>
      <c r="G115" s="1">
        <v>72.3</v>
      </c>
      <c r="H115" s="1">
        <v>8</v>
      </c>
    </row>
    <row r="116" spans="1:8" x14ac:dyDescent="0.3">
      <c r="A116" s="2">
        <f t="shared" si="1"/>
        <v>263</v>
      </c>
      <c r="B116" s="7">
        <v>43728</v>
      </c>
      <c r="C116" s="1">
        <v>28</v>
      </c>
      <c r="D116" s="1">
        <v>21.1</v>
      </c>
      <c r="E116">
        <v>5.2777777777777777</v>
      </c>
      <c r="F116" s="1">
        <v>92</v>
      </c>
      <c r="G116" s="1">
        <v>77.3</v>
      </c>
      <c r="H116" s="1">
        <v>7</v>
      </c>
    </row>
    <row r="117" spans="1:8" x14ac:dyDescent="0.3">
      <c r="A117" s="2">
        <f t="shared" si="1"/>
        <v>264</v>
      </c>
      <c r="B117" s="7">
        <v>43729</v>
      </c>
      <c r="C117" s="1">
        <v>32.4</v>
      </c>
      <c r="D117" s="1">
        <v>21.5</v>
      </c>
      <c r="E117">
        <v>1.3888888888888888</v>
      </c>
      <c r="F117" s="1">
        <v>83.3</v>
      </c>
      <c r="G117" s="1">
        <v>54.8</v>
      </c>
      <c r="H117" s="1">
        <v>7</v>
      </c>
    </row>
    <row r="118" spans="1:8" x14ac:dyDescent="0.3">
      <c r="A118" s="2">
        <f t="shared" si="1"/>
        <v>265</v>
      </c>
      <c r="B118" s="7">
        <v>43730</v>
      </c>
      <c r="C118" s="1">
        <v>31.9</v>
      </c>
      <c r="D118" s="1">
        <v>22.1</v>
      </c>
      <c r="E118">
        <v>1.3888888888888888</v>
      </c>
      <c r="F118" s="1">
        <v>82.4</v>
      </c>
      <c r="G118" s="1">
        <v>54.9</v>
      </c>
      <c r="H118" s="1">
        <v>7</v>
      </c>
    </row>
    <row r="119" spans="1:8" x14ac:dyDescent="0.3">
      <c r="A119" s="2">
        <f t="shared" si="1"/>
        <v>266</v>
      </c>
      <c r="B119" s="7">
        <v>43731</v>
      </c>
      <c r="C119" s="1">
        <v>32.1</v>
      </c>
      <c r="D119" s="1">
        <v>22.1</v>
      </c>
      <c r="E119">
        <v>1.9444444444444446</v>
      </c>
      <c r="F119" s="1">
        <v>88.1</v>
      </c>
      <c r="G119" s="1">
        <v>54.4</v>
      </c>
      <c r="H119" s="1">
        <v>8</v>
      </c>
    </row>
    <row r="120" spans="1:8" x14ac:dyDescent="0.3">
      <c r="A120" s="2">
        <f t="shared" si="1"/>
        <v>267</v>
      </c>
      <c r="B120" s="7">
        <v>43732</v>
      </c>
      <c r="C120" s="1">
        <v>29.1</v>
      </c>
      <c r="D120" s="1">
        <v>21</v>
      </c>
      <c r="E120">
        <v>8.3333333333333339</v>
      </c>
      <c r="F120" s="1">
        <v>88.2</v>
      </c>
      <c r="G120" s="1">
        <v>78.099999999999994</v>
      </c>
      <c r="H120" s="1">
        <v>8</v>
      </c>
    </row>
    <row r="121" spans="1:8" x14ac:dyDescent="0.3">
      <c r="A121" s="2">
        <f t="shared" si="1"/>
        <v>268</v>
      </c>
      <c r="B121" s="7">
        <v>43733</v>
      </c>
      <c r="C121" s="1">
        <v>30.6</v>
      </c>
      <c r="D121" s="1">
        <v>21.2</v>
      </c>
      <c r="E121">
        <v>7.2222222222222223</v>
      </c>
      <c r="F121" s="1">
        <v>86.8</v>
      </c>
      <c r="G121" s="1">
        <v>67.8</v>
      </c>
      <c r="H121" s="1">
        <v>6</v>
      </c>
    </row>
    <row r="122" spans="1:8" x14ac:dyDescent="0.3">
      <c r="A122" s="2">
        <f t="shared" si="1"/>
        <v>269</v>
      </c>
      <c r="B122" s="7">
        <v>43734</v>
      </c>
      <c r="C122" s="1">
        <v>32.200000000000003</v>
      </c>
      <c r="D122" s="1">
        <v>21.1</v>
      </c>
      <c r="E122">
        <v>5.8333333333333339</v>
      </c>
      <c r="F122" s="1">
        <v>89.9</v>
      </c>
      <c r="G122" s="1">
        <v>64.3</v>
      </c>
      <c r="H122" s="1">
        <v>7</v>
      </c>
    </row>
    <row r="123" spans="1:8" x14ac:dyDescent="0.3">
      <c r="A123" s="2">
        <f t="shared" si="1"/>
        <v>270</v>
      </c>
      <c r="B123" s="7">
        <v>43735</v>
      </c>
      <c r="C123" s="1">
        <v>31.2</v>
      </c>
      <c r="D123" s="1">
        <v>22.4</v>
      </c>
      <c r="E123">
        <v>5.5555555555555554</v>
      </c>
      <c r="F123" s="1">
        <v>90.1</v>
      </c>
      <c r="G123" s="1">
        <v>64.5</v>
      </c>
      <c r="H123" s="1">
        <v>7</v>
      </c>
    </row>
    <row r="124" spans="1:8" x14ac:dyDescent="0.3">
      <c r="A124" s="2">
        <f t="shared" si="1"/>
        <v>271</v>
      </c>
      <c r="B124" s="7">
        <v>43736</v>
      </c>
      <c r="C124" s="1">
        <v>31.7</v>
      </c>
      <c r="D124" s="1">
        <v>22.2</v>
      </c>
      <c r="E124">
        <v>3.3333333333333335</v>
      </c>
      <c r="F124" s="1">
        <v>90.5</v>
      </c>
      <c r="G124" s="1">
        <v>64.099999999999994</v>
      </c>
      <c r="H124" s="1">
        <v>7</v>
      </c>
    </row>
    <row r="125" spans="1:8" x14ac:dyDescent="0.3">
      <c r="A125" s="2">
        <f t="shared" si="1"/>
        <v>272</v>
      </c>
      <c r="B125" s="7">
        <v>43737</v>
      </c>
      <c r="C125" s="1">
        <v>31.7</v>
      </c>
      <c r="D125" s="1">
        <v>21.3</v>
      </c>
      <c r="E125">
        <v>2.2222222222222223</v>
      </c>
      <c r="F125" s="1">
        <v>85</v>
      </c>
      <c r="G125" s="1">
        <v>56.9</v>
      </c>
      <c r="H125" s="1">
        <v>7</v>
      </c>
    </row>
    <row r="126" spans="1:8" x14ac:dyDescent="0.3">
      <c r="A126" s="2">
        <f t="shared" si="1"/>
        <v>273</v>
      </c>
      <c r="B126" s="7">
        <v>43738</v>
      </c>
      <c r="C126" s="1">
        <v>30.9</v>
      </c>
      <c r="D126" s="1">
        <v>22.5</v>
      </c>
      <c r="E126">
        <v>2.5</v>
      </c>
      <c r="F126" s="1">
        <v>82.7</v>
      </c>
      <c r="G126" s="1">
        <v>60.6</v>
      </c>
      <c r="H126" s="1">
        <v>8</v>
      </c>
    </row>
    <row r="127" spans="1:8" x14ac:dyDescent="0.3">
      <c r="A127" s="2">
        <f t="shared" si="1"/>
        <v>274</v>
      </c>
      <c r="B127" s="7">
        <v>43739</v>
      </c>
      <c r="C127" s="1">
        <v>29.6</v>
      </c>
      <c r="D127" s="1">
        <v>20.6</v>
      </c>
      <c r="E127">
        <v>1.9444444444444446</v>
      </c>
      <c r="F127" s="1">
        <v>90</v>
      </c>
      <c r="G127" s="1">
        <v>67.5</v>
      </c>
      <c r="H127" s="1">
        <v>8</v>
      </c>
    </row>
    <row r="128" spans="1:8" x14ac:dyDescent="0.3">
      <c r="A128" s="2">
        <f t="shared" si="1"/>
        <v>275</v>
      </c>
      <c r="B128" s="7">
        <v>43740</v>
      </c>
      <c r="C128" s="1">
        <v>31.2</v>
      </c>
      <c r="D128" s="1">
        <v>21</v>
      </c>
      <c r="E128">
        <v>1.9444444444444446</v>
      </c>
      <c r="F128" s="1">
        <v>87.7</v>
      </c>
      <c r="G128" s="1">
        <v>57.7</v>
      </c>
      <c r="H128" s="1">
        <v>5</v>
      </c>
    </row>
    <row r="129" spans="1:8" x14ac:dyDescent="0.3">
      <c r="A129" s="2">
        <f t="shared" si="1"/>
        <v>276</v>
      </c>
      <c r="B129" s="7">
        <v>43741</v>
      </c>
      <c r="C129" s="1">
        <v>31.5</v>
      </c>
      <c r="D129" s="1">
        <v>21.6</v>
      </c>
      <c r="E129">
        <v>1.3888888888888888</v>
      </c>
      <c r="F129" s="1">
        <v>85</v>
      </c>
      <c r="G129" s="1">
        <v>56.6</v>
      </c>
      <c r="H129" s="1">
        <v>7</v>
      </c>
    </row>
    <row r="130" spans="1:8" x14ac:dyDescent="0.3">
      <c r="A130" s="2">
        <f t="shared" si="1"/>
        <v>277</v>
      </c>
      <c r="B130" s="7">
        <v>43742</v>
      </c>
      <c r="C130" s="1">
        <v>31.1</v>
      </c>
      <c r="D130" s="1">
        <v>21.5</v>
      </c>
      <c r="E130">
        <v>1.9444444444444446</v>
      </c>
      <c r="F130" s="1">
        <v>85.6</v>
      </c>
      <c r="G130" s="1">
        <v>59.9</v>
      </c>
      <c r="H130" s="1">
        <v>8</v>
      </c>
    </row>
    <row r="131" spans="1:8" x14ac:dyDescent="0.3">
      <c r="A131" s="2">
        <f t="shared" si="1"/>
        <v>278</v>
      </c>
      <c r="B131" s="7">
        <v>43743</v>
      </c>
      <c r="C131" s="1">
        <v>31.1</v>
      </c>
      <c r="D131" s="1">
        <v>22.2</v>
      </c>
      <c r="E131">
        <v>1.6666666666666667</v>
      </c>
      <c r="F131" s="1">
        <v>85.7</v>
      </c>
      <c r="G131" s="1">
        <v>57.1</v>
      </c>
      <c r="H131" s="1">
        <v>8</v>
      </c>
    </row>
    <row r="132" spans="1:8" x14ac:dyDescent="0.3">
      <c r="A132" s="2">
        <f t="shared" si="1"/>
        <v>279</v>
      </c>
      <c r="B132" s="7">
        <v>43744</v>
      </c>
      <c r="C132" s="1">
        <v>32.4</v>
      </c>
      <c r="D132" s="1">
        <v>21.5</v>
      </c>
      <c r="E132">
        <v>1.3888888888888888</v>
      </c>
      <c r="F132" s="1">
        <v>83.3</v>
      </c>
      <c r="G132" s="1">
        <v>54.8</v>
      </c>
      <c r="H132" s="1">
        <v>7</v>
      </c>
    </row>
    <row r="133" spans="1:8" x14ac:dyDescent="0.3">
      <c r="A133" s="2">
        <f t="shared" si="1"/>
        <v>280</v>
      </c>
      <c r="B133" s="7">
        <v>43745</v>
      </c>
      <c r="C133" s="1">
        <v>31.9</v>
      </c>
      <c r="D133" s="1">
        <v>22.1</v>
      </c>
      <c r="E133">
        <v>1.3888888888888888</v>
      </c>
      <c r="F133" s="1">
        <v>82.4</v>
      </c>
      <c r="G133" s="1">
        <v>54.9</v>
      </c>
      <c r="H133" s="1">
        <v>7</v>
      </c>
    </row>
    <row r="134" spans="1:8" x14ac:dyDescent="0.3">
      <c r="A134" s="2">
        <f t="shared" si="1"/>
        <v>281</v>
      </c>
      <c r="B134" s="7">
        <v>43746</v>
      </c>
      <c r="C134" s="1">
        <v>32.1</v>
      </c>
      <c r="D134" s="1">
        <v>22.1</v>
      </c>
      <c r="E134">
        <v>1.9444444444444446</v>
      </c>
      <c r="F134" s="1">
        <v>88.1</v>
      </c>
      <c r="G134" s="1">
        <v>54.4</v>
      </c>
      <c r="H134" s="1">
        <v>8</v>
      </c>
    </row>
    <row r="135" spans="1:8" x14ac:dyDescent="0.3">
      <c r="A135" s="2">
        <f t="shared" ref="A135:A198" si="2">A134+1</f>
        <v>282</v>
      </c>
      <c r="B135" s="7">
        <v>43747</v>
      </c>
      <c r="C135" s="1">
        <v>30.9</v>
      </c>
      <c r="D135" s="1">
        <v>22.5</v>
      </c>
      <c r="E135">
        <v>2.5</v>
      </c>
      <c r="F135" s="1">
        <v>82.7</v>
      </c>
      <c r="G135" s="1">
        <v>60.6</v>
      </c>
      <c r="H135" s="1">
        <v>8</v>
      </c>
    </row>
    <row r="136" spans="1:8" x14ac:dyDescent="0.3">
      <c r="A136" s="2">
        <f t="shared" si="2"/>
        <v>283</v>
      </c>
      <c r="B136" s="7">
        <v>43748</v>
      </c>
      <c r="C136" s="1">
        <v>29.6</v>
      </c>
      <c r="D136" s="1">
        <v>20.6</v>
      </c>
      <c r="E136">
        <v>1.9444444444444446</v>
      </c>
      <c r="F136" s="1">
        <v>90</v>
      </c>
      <c r="G136" s="1">
        <v>67.5</v>
      </c>
      <c r="H136" s="1">
        <v>8</v>
      </c>
    </row>
    <row r="137" spans="1:8" x14ac:dyDescent="0.3">
      <c r="A137" s="2">
        <f t="shared" si="2"/>
        <v>284</v>
      </c>
      <c r="B137" s="7">
        <v>43749</v>
      </c>
      <c r="C137" s="1">
        <v>31.2</v>
      </c>
      <c r="D137" s="1">
        <v>21</v>
      </c>
      <c r="E137">
        <v>1.9444444444444446</v>
      </c>
      <c r="F137" s="1">
        <v>87.7</v>
      </c>
      <c r="G137" s="1">
        <v>57.7</v>
      </c>
      <c r="H137" s="1">
        <v>5</v>
      </c>
    </row>
    <row r="138" spans="1:8" x14ac:dyDescent="0.3">
      <c r="A138" s="2">
        <f t="shared" si="2"/>
        <v>285</v>
      </c>
      <c r="B138" s="7">
        <v>43750</v>
      </c>
      <c r="C138" s="1">
        <v>30.8</v>
      </c>
      <c r="D138" s="1">
        <v>20.8</v>
      </c>
      <c r="E138">
        <v>1.9444444444444446</v>
      </c>
      <c r="F138" s="1">
        <v>89.3</v>
      </c>
      <c r="G138" s="1">
        <v>60.4</v>
      </c>
      <c r="H138" s="1">
        <v>8</v>
      </c>
    </row>
    <row r="139" spans="1:8" x14ac:dyDescent="0.3">
      <c r="A139" s="2">
        <f t="shared" si="2"/>
        <v>286</v>
      </c>
      <c r="B139" s="7">
        <v>43751</v>
      </c>
      <c r="C139" s="1">
        <v>31.1</v>
      </c>
      <c r="D139" s="1">
        <v>20.5</v>
      </c>
      <c r="E139">
        <v>2.5</v>
      </c>
      <c r="F139" s="1">
        <v>90.8</v>
      </c>
      <c r="G139" s="1">
        <v>59.7</v>
      </c>
      <c r="H139" s="1">
        <v>7</v>
      </c>
    </row>
    <row r="140" spans="1:8" x14ac:dyDescent="0.3">
      <c r="A140" s="2">
        <f t="shared" si="2"/>
        <v>287</v>
      </c>
      <c r="B140" s="7">
        <v>43752</v>
      </c>
      <c r="C140" s="1">
        <v>29.9</v>
      </c>
      <c r="D140" s="1">
        <v>19.899999999999999</v>
      </c>
      <c r="E140">
        <v>3.0555555555555558</v>
      </c>
      <c r="F140" s="1">
        <v>80.3</v>
      </c>
      <c r="G140" s="1">
        <v>62.2</v>
      </c>
      <c r="H140" s="1">
        <v>7</v>
      </c>
    </row>
    <row r="141" spans="1:8" x14ac:dyDescent="0.3">
      <c r="A141" s="2">
        <f t="shared" si="2"/>
        <v>288</v>
      </c>
      <c r="B141" s="7">
        <v>43753</v>
      </c>
      <c r="C141" s="1">
        <v>31.3</v>
      </c>
      <c r="D141" s="1">
        <v>20.2</v>
      </c>
      <c r="E141">
        <v>3.0555555555555558</v>
      </c>
      <c r="F141" s="1">
        <v>90</v>
      </c>
      <c r="G141" s="1">
        <v>61.6</v>
      </c>
      <c r="H141" s="1">
        <v>7</v>
      </c>
    </row>
    <row r="142" spans="1:8" x14ac:dyDescent="0.3">
      <c r="A142" s="2">
        <f t="shared" si="2"/>
        <v>289</v>
      </c>
      <c r="B142" s="7">
        <v>43754</v>
      </c>
      <c r="C142" s="1">
        <v>29.6</v>
      </c>
      <c r="D142" s="1">
        <v>19.5</v>
      </c>
      <c r="E142">
        <v>3.0555555555555558</v>
      </c>
      <c r="F142" s="1">
        <v>94.1</v>
      </c>
      <c r="G142" s="1">
        <v>62.6</v>
      </c>
      <c r="H142" s="1">
        <v>7</v>
      </c>
    </row>
    <row r="143" spans="1:8" x14ac:dyDescent="0.3">
      <c r="A143" s="2">
        <f t="shared" si="2"/>
        <v>290</v>
      </c>
      <c r="B143" s="7">
        <v>43755</v>
      </c>
      <c r="C143" s="1">
        <v>30</v>
      </c>
      <c r="D143" s="1">
        <v>19.2</v>
      </c>
      <c r="E143">
        <v>3.0555555555555558</v>
      </c>
      <c r="F143" s="1">
        <v>94.5</v>
      </c>
      <c r="G143" s="1">
        <v>65.599999999999994</v>
      </c>
      <c r="H143" s="1">
        <v>7</v>
      </c>
    </row>
    <row r="144" spans="1:8" x14ac:dyDescent="0.3">
      <c r="A144" s="2">
        <f t="shared" si="2"/>
        <v>291</v>
      </c>
      <c r="B144" s="7">
        <v>43756</v>
      </c>
      <c r="C144" s="1">
        <v>31</v>
      </c>
      <c r="D144" s="1">
        <v>21.3</v>
      </c>
      <c r="E144">
        <v>2.5</v>
      </c>
      <c r="F144" s="1">
        <v>86.4</v>
      </c>
      <c r="G144" s="1">
        <v>55</v>
      </c>
      <c r="H144" s="1">
        <v>3</v>
      </c>
    </row>
    <row r="145" spans="1:8" x14ac:dyDescent="0.3">
      <c r="A145" s="2">
        <f t="shared" si="2"/>
        <v>292</v>
      </c>
      <c r="B145" s="7">
        <v>43757</v>
      </c>
      <c r="C145" s="1">
        <v>31.9</v>
      </c>
      <c r="D145" s="1">
        <v>22.5</v>
      </c>
      <c r="E145">
        <v>2.5</v>
      </c>
      <c r="F145" s="1">
        <v>85.8</v>
      </c>
      <c r="G145" s="1">
        <v>54.8</v>
      </c>
      <c r="H145" s="1">
        <v>6</v>
      </c>
    </row>
    <row r="146" spans="1:8" x14ac:dyDescent="0.3">
      <c r="A146" s="2">
        <f t="shared" si="2"/>
        <v>293</v>
      </c>
      <c r="B146" s="7">
        <v>43758</v>
      </c>
      <c r="C146" s="1">
        <v>30.2</v>
      </c>
      <c r="D146" s="1">
        <v>21.4</v>
      </c>
      <c r="E146">
        <v>2.5</v>
      </c>
      <c r="F146" s="1">
        <v>84.6</v>
      </c>
      <c r="G146" s="1">
        <v>61.8</v>
      </c>
      <c r="H146" s="1">
        <v>8</v>
      </c>
    </row>
    <row r="147" spans="1:8" x14ac:dyDescent="0.3">
      <c r="A147" s="2">
        <f t="shared" si="2"/>
        <v>294</v>
      </c>
      <c r="B147" s="7">
        <v>43759</v>
      </c>
      <c r="C147" s="1">
        <v>30.9</v>
      </c>
      <c r="D147" s="1">
        <v>22.5</v>
      </c>
      <c r="E147">
        <v>2.5</v>
      </c>
      <c r="F147" s="1">
        <v>82.7</v>
      </c>
      <c r="G147" s="1">
        <v>60.6</v>
      </c>
      <c r="H147" s="1">
        <v>8</v>
      </c>
    </row>
    <row r="148" spans="1:8" x14ac:dyDescent="0.3">
      <c r="A148" s="2">
        <f t="shared" si="2"/>
        <v>295</v>
      </c>
      <c r="B148" s="7">
        <v>43760</v>
      </c>
      <c r="C148" s="1">
        <v>29.6</v>
      </c>
      <c r="D148" s="1">
        <v>20.6</v>
      </c>
      <c r="E148">
        <v>1.9444444444444446</v>
      </c>
      <c r="F148" s="1">
        <v>90</v>
      </c>
      <c r="G148" s="1">
        <v>67.5</v>
      </c>
      <c r="H148" s="1">
        <v>8</v>
      </c>
    </row>
    <row r="149" spans="1:8" x14ac:dyDescent="0.3">
      <c r="A149" s="2">
        <f t="shared" si="2"/>
        <v>296</v>
      </c>
      <c r="B149" s="7">
        <v>43761</v>
      </c>
      <c r="C149" s="1">
        <v>31.2</v>
      </c>
      <c r="D149" s="1">
        <v>21</v>
      </c>
      <c r="E149">
        <v>1.9444444444444446</v>
      </c>
      <c r="F149" s="1">
        <v>87.7</v>
      </c>
      <c r="G149" s="1">
        <v>57.7</v>
      </c>
      <c r="H149" s="1">
        <v>5</v>
      </c>
    </row>
    <row r="150" spans="1:8" x14ac:dyDescent="0.3">
      <c r="A150" s="2">
        <f t="shared" si="2"/>
        <v>297</v>
      </c>
      <c r="B150" s="7">
        <v>43762</v>
      </c>
      <c r="C150" s="1">
        <v>29</v>
      </c>
      <c r="D150" s="1">
        <v>19.899999999999999</v>
      </c>
      <c r="E150">
        <v>3.0555555555555558</v>
      </c>
      <c r="F150" s="1">
        <v>95.2</v>
      </c>
      <c r="G150" s="1">
        <v>65.2</v>
      </c>
      <c r="H150" s="1">
        <v>8</v>
      </c>
    </row>
    <row r="151" spans="1:8" x14ac:dyDescent="0.3">
      <c r="A151" s="2">
        <f t="shared" si="2"/>
        <v>298</v>
      </c>
      <c r="B151" s="7">
        <v>43763</v>
      </c>
      <c r="C151" s="1">
        <v>28.1</v>
      </c>
      <c r="D151" s="1">
        <v>19.7</v>
      </c>
      <c r="E151">
        <v>4.166666666666667</v>
      </c>
      <c r="F151" s="1">
        <v>93.1</v>
      </c>
      <c r="G151" s="1">
        <v>76.8</v>
      </c>
      <c r="H151" s="1">
        <v>7</v>
      </c>
    </row>
    <row r="152" spans="1:8" x14ac:dyDescent="0.3">
      <c r="A152" s="2">
        <f t="shared" si="2"/>
        <v>299</v>
      </c>
      <c r="B152" s="7">
        <v>43764</v>
      </c>
      <c r="C152" s="1">
        <v>27.5</v>
      </c>
      <c r="D152" s="1">
        <v>19.7</v>
      </c>
      <c r="E152">
        <v>2.2222222222222223</v>
      </c>
      <c r="F152" s="1">
        <v>87.5</v>
      </c>
      <c r="G152" s="1">
        <v>68.900000000000006</v>
      </c>
      <c r="H152" s="1">
        <v>5</v>
      </c>
    </row>
    <row r="153" spans="1:8" x14ac:dyDescent="0.3">
      <c r="A153" s="2">
        <f t="shared" si="2"/>
        <v>300</v>
      </c>
      <c r="B153" s="7">
        <v>43765</v>
      </c>
      <c r="C153" s="1">
        <v>31.2</v>
      </c>
      <c r="D153" s="1">
        <v>20.6</v>
      </c>
      <c r="E153">
        <v>2.2222222222222223</v>
      </c>
      <c r="F153" s="1">
        <v>80</v>
      </c>
      <c r="G153" s="1">
        <v>49.4</v>
      </c>
      <c r="H153" s="1">
        <v>1</v>
      </c>
    </row>
    <row r="154" spans="1:8" x14ac:dyDescent="0.3">
      <c r="A154" s="2">
        <f t="shared" si="2"/>
        <v>301</v>
      </c>
      <c r="B154" s="7">
        <v>43766</v>
      </c>
      <c r="C154" s="1">
        <v>30.7</v>
      </c>
      <c r="D154" s="1">
        <v>20.5</v>
      </c>
      <c r="E154">
        <v>1.6666666666666667</v>
      </c>
      <c r="F154" s="1">
        <v>85.4</v>
      </c>
      <c r="G154" s="1">
        <v>55.4</v>
      </c>
      <c r="H154" s="1">
        <v>2</v>
      </c>
    </row>
    <row r="155" spans="1:8" x14ac:dyDescent="0.3">
      <c r="A155" s="2">
        <f t="shared" si="2"/>
        <v>302</v>
      </c>
      <c r="B155" s="7">
        <v>43767</v>
      </c>
      <c r="C155" s="1">
        <v>30.5</v>
      </c>
      <c r="D155" s="1">
        <v>21.1</v>
      </c>
      <c r="E155">
        <v>2.2222222222222223</v>
      </c>
      <c r="F155" s="1">
        <v>81.099999999999994</v>
      </c>
      <c r="G155" s="1">
        <v>52.5</v>
      </c>
      <c r="H155" s="1">
        <v>3</v>
      </c>
    </row>
    <row r="156" spans="1:8" x14ac:dyDescent="0.3">
      <c r="A156" s="2">
        <f t="shared" si="2"/>
        <v>303</v>
      </c>
      <c r="B156" s="7">
        <v>43768</v>
      </c>
      <c r="C156" s="1">
        <v>28.4</v>
      </c>
      <c r="D156" s="1">
        <v>20.3</v>
      </c>
      <c r="E156">
        <v>3.0555555555555558</v>
      </c>
      <c r="F156" s="1">
        <v>89.5</v>
      </c>
      <c r="G156" s="1">
        <v>69.8</v>
      </c>
      <c r="H156" s="1">
        <v>6</v>
      </c>
    </row>
    <row r="157" spans="1:8" x14ac:dyDescent="0.3">
      <c r="A157" s="2">
        <f t="shared" si="2"/>
        <v>304</v>
      </c>
      <c r="B157" s="7">
        <v>43769</v>
      </c>
      <c r="C157" s="1">
        <v>29.3</v>
      </c>
      <c r="D157" s="1">
        <v>20.5</v>
      </c>
      <c r="E157">
        <v>1.9444444444444446</v>
      </c>
      <c r="F157" s="1">
        <v>88.6</v>
      </c>
      <c r="G157" s="1">
        <v>66</v>
      </c>
      <c r="H157" s="1">
        <v>8</v>
      </c>
    </row>
    <row r="158" spans="1:8" x14ac:dyDescent="0.3">
      <c r="A158" s="2">
        <f t="shared" si="2"/>
        <v>305</v>
      </c>
      <c r="B158" s="7">
        <v>43770</v>
      </c>
      <c r="C158" s="1">
        <v>28.4</v>
      </c>
      <c r="D158" s="1">
        <v>19.899999999999999</v>
      </c>
      <c r="E158">
        <v>2.2222222222222223</v>
      </c>
      <c r="F158" s="1">
        <v>93.9</v>
      </c>
      <c r="G158" s="1">
        <v>67.8</v>
      </c>
      <c r="H158" s="1">
        <v>8</v>
      </c>
    </row>
    <row r="159" spans="1:8" x14ac:dyDescent="0.3">
      <c r="A159" s="2">
        <f t="shared" si="2"/>
        <v>306</v>
      </c>
      <c r="B159" s="7">
        <v>43771</v>
      </c>
      <c r="C159" s="1">
        <v>28.3</v>
      </c>
      <c r="D159" s="1">
        <v>15.7</v>
      </c>
      <c r="E159">
        <v>2.7777777777777777</v>
      </c>
      <c r="F159" s="1">
        <v>84</v>
      </c>
      <c r="G159" s="1">
        <v>42.8</v>
      </c>
      <c r="H159" s="1">
        <v>1</v>
      </c>
    </row>
    <row r="160" spans="1:8" x14ac:dyDescent="0.3">
      <c r="A160" s="2">
        <f t="shared" si="2"/>
        <v>307</v>
      </c>
      <c r="B160" s="7">
        <v>43772</v>
      </c>
      <c r="C160" s="1">
        <v>28</v>
      </c>
      <c r="D160" s="1">
        <v>16.899999999999999</v>
      </c>
      <c r="E160">
        <v>3.0555555555555558</v>
      </c>
      <c r="F160" s="1">
        <v>79.900000000000006</v>
      </c>
      <c r="G160" s="1">
        <v>33.200000000000003</v>
      </c>
      <c r="H160" s="1">
        <v>1</v>
      </c>
    </row>
    <row r="161" spans="1:8" x14ac:dyDescent="0.3">
      <c r="A161" s="2">
        <f t="shared" si="2"/>
        <v>308</v>
      </c>
      <c r="B161" s="7">
        <v>43773</v>
      </c>
      <c r="C161" s="1">
        <v>28.3</v>
      </c>
      <c r="D161" s="1">
        <v>17.100000000000001</v>
      </c>
      <c r="E161">
        <v>2.7777777777777777</v>
      </c>
      <c r="F161" s="1">
        <v>89.4</v>
      </c>
      <c r="G161" s="1">
        <v>51.9</v>
      </c>
      <c r="H161" s="1">
        <v>2</v>
      </c>
    </row>
    <row r="162" spans="1:8" x14ac:dyDescent="0.3">
      <c r="A162" s="2">
        <f t="shared" si="2"/>
        <v>309</v>
      </c>
      <c r="B162" s="7">
        <v>43774</v>
      </c>
      <c r="C162" s="1">
        <v>22.6</v>
      </c>
      <c r="D162" s="1">
        <v>18</v>
      </c>
      <c r="E162">
        <v>2.5</v>
      </c>
      <c r="F162" s="1">
        <v>92</v>
      </c>
      <c r="G162" s="1">
        <v>88.1</v>
      </c>
      <c r="H162" s="1">
        <v>8</v>
      </c>
    </row>
    <row r="163" spans="1:8" x14ac:dyDescent="0.3">
      <c r="A163" s="2">
        <f t="shared" si="2"/>
        <v>310</v>
      </c>
      <c r="B163" s="7">
        <v>43775</v>
      </c>
      <c r="C163" s="1">
        <v>26.7</v>
      </c>
      <c r="D163" s="1">
        <v>17.600000000000001</v>
      </c>
      <c r="E163">
        <v>3.3333333333333335</v>
      </c>
      <c r="F163" s="1">
        <v>90.2</v>
      </c>
      <c r="G163" s="1">
        <v>60.7</v>
      </c>
      <c r="H163" s="1">
        <v>7</v>
      </c>
    </row>
    <row r="164" spans="1:8" x14ac:dyDescent="0.3">
      <c r="A164" s="2">
        <f t="shared" si="2"/>
        <v>311</v>
      </c>
      <c r="B164" s="7">
        <v>43776</v>
      </c>
      <c r="C164" s="1">
        <v>27.1</v>
      </c>
      <c r="D164" s="1">
        <v>17.5</v>
      </c>
      <c r="E164">
        <v>3.0555555555555558</v>
      </c>
      <c r="F164" s="1">
        <v>85.1</v>
      </c>
      <c r="G164" s="1">
        <v>56.7</v>
      </c>
      <c r="H164" s="1">
        <v>7</v>
      </c>
    </row>
    <row r="165" spans="1:8" x14ac:dyDescent="0.3">
      <c r="A165" s="2">
        <f t="shared" si="2"/>
        <v>312</v>
      </c>
      <c r="B165" s="7">
        <v>43777</v>
      </c>
      <c r="C165" s="1">
        <v>29.2</v>
      </c>
      <c r="D165" s="1">
        <v>16.7</v>
      </c>
      <c r="E165">
        <v>3.0555555555555558</v>
      </c>
      <c r="F165" s="1">
        <v>88.7</v>
      </c>
      <c r="G165" s="1">
        <v>50.4</v>
      </c>
      <c r="H165" s="1">
        <v>5</v>
      </c>
    </row>
    <row r="166" spans="1:8" x14ac:dyDescent="0.3">
      <c r="A166" s="2">
        <f t="shared" si="2"/>
        <v>313</v>
      </c>
      <c r="B166" s="7">
        <v>43778</v>
      </c>
      <c r="C166" s="1">
        <v>28.5</v>
      </c>
      <c r="D166" s="1">
        <v>16.399999999999999</v>
      </c>
      <c r="E166">
        <v>2.7777777777777777</v>
      </c>
      <c r="F166" s="1">
        <v>85.9</v>
      </c>
      <c r="G166" s="1">
        <v>45.3</v>
      </c>
      <c r="H166" s="1">
        <v>2</v>
      </c>
    </row>
    <row r="167" spans="1:8" x14ac:dyDescent="0.3">
      <c r="A167" s="2">
        <f t="shared" si="2"/>
        <v>314</v>
      </c>
      <c r="B167" s="7">
        <v>43779</v>
      </c>
      <c r="C167" s="1">
        <v>28.4</v>
      </c>
      <c r="D167" s="1">
        <v>15.8</v>
      </c>
      <c r="E167">
        <v>3.0555555555555558</v>
      </c>
      <c r="F167" s="1">
        <v>80.7</v>
      </c>
      <c r="G167" s="1">
        <v>41.4</v>
      </c>
      <c r="H167" s="1">
        <v>2</v>
      </c>
    </row>
    <row r="168" spans="1:8" x14ac:dyDescent="0.3">
      <c r="A168" s="2">
        <f t="shared" si="2"/>
        <v>315</v>
      </c>
      <c r="B168" s="7">
        <v>43780</v>
      </c>
      <c r="C168" s="1">
        <v>30.1</v>
      </c>
      <c r="D168" s="1">
        <v>18.2</v>
      </c>
      <c r="E168">
        <v>2.5</v>
      </c>
      <c r="F168" s="1">
        <v>81.900000000000006</v>
      </c>
      <c r="G168" s="1">
        <v>57.5</v>
      </c>
      <c r="H168" s="1">
        <v>2</v>
      </c>
    </row>
    <row r="169" spans="1:8" x14ac:dyDescent="0.3">
      <c r="A169" s="2">
        <f t="shared" si="2"/>
        <v>316</v>
      </c>
      <c r="B169" s="7">
        <v>43781</v>
      </c>
      <c r="C169" s="1">
        <v>30.3</v>
      </c>
      <c r="D169" s="1">
        <v>17.899999999999999</v>
      </c>
      <c r="E169">
        <v>2.7777777777777777</v>
      </c>
      <c r="F169" s="1">
        <v>79.3</v>
      </c>
      <c r="G169" s="1">
        <v>45.9</v>
      </c>
      <c r="H169" s="1">
        <v>1</v>
      </c>
    </row>
    <row r="170" spans="1:8" x14ac:dyDescent="0.3">
      <c r="A170" s="2">
        <f t="shared" si="2"/>
        <v>317</v>
      </c>
      <c r="B170" s="7">
        <v>43782</v>
      </c>
      <c r="C170" s="1">
        <v>30.1</v>
      </c>
      <c r="D170" s="1">
        <v>18</v>
      </c>
      <c r="E170">
        <v>2.7777777777777777</v>
      </c>
      <c r="F170" s="1">
        <v>91.7</v>
      </c>
      <c r="G170" s="1">
        <v>44.4</v>
      </c>
      <c r="H170" s="1">
        <v>1</v>
      </c>
    </row>
    <row r="171" spans="1:8" x14ac:dyDescent="0.3">
      <c r="A171" s="2">
        <f t="shared" si="2"/>
        <v>318</v>
      </c>
      <c r="B171" s="7">
        <v>43783</v>
      </c>
      <c r="C171" s="1">
        <v>30.1</v>
      </c>
      <c r="D171" s="1">
        <v>18.2</v>
      </c>
      <c r="E171">
        <v>2.5</v>
      </c>
      <c r="F171" s="1">
        <v>81.900000000000006</v>
      </c>
      <c r="G171" s="1">
        <v>57.5</v>
      </c>
      <c r="H171" s="1">
        <v>2</v>
      </c>
    </row>
    <row r="172" spans="1:8" x14ac:dyDescent="0.3">
      <c r="A172" s="2">
        <f t="shared" si="2"/>
        <v>319</v>
      </c>
      <c r="B172" s="7">
        <v>43784</v>
      </c>
      <c r="C172" s="1">
        <v>30.3</v>
      </c>
      <c r="D172" s="1">
        <v>17.899999999999999</v>
      </c>
      <c r="E172">
        <v>2.7777777777777777</v>
      </c>
      <c r="F172" s="1">
        <v>79.3</v>
      </c>
      <c r="G172" s="1">
        <v>45.9</v>
      </c>
      <c r="H172" s="1">
        <v>1</v>
      </c>
    </row>
    <row r="173" spans="1:8" x14ac:dyDescent="0.3">
      <c r="A173" s="2">
        <f t="shared" si="2"/>
        <v>320</v>
      </c>
      <c r="B173" s="7">
        <v>43785</v>
      </c>
      <c r="C173" s="1">
        <v>30.1</v>
      </c>
      <c r="D173" s="1">
        <v>18</v>
      </c>
      <c r="E173">
        <v>2.7777777777777777</v>
      </c>
      <c r="F173" s="1">
        <v>91.7</v>
      </c>
      <c r="G173" s="1">
        <v>44.4</v>
      </c>
      <c r="H173" s="1">
        <v>1</v>
      </c>
    </row>
    <row r="174" spans="1:8" x14ac:dyDescent="0.3">
      <c r="A174" s="2">
        <f t="shared" si="2"/>
        <v>321</v>
      </c>
      <c r="B174" s="7">
        <v>43786</v>
      </c>
      <c r="C174" s="1">
        <v>29</v>
      </c>
      <c r="D174" s="1">
        <v>16.3</v>
      </c>
      <c r="E174">
        <v>4.166666666666667</v>
      </c>
      <c r="F174" s="1">
        <v>84.2</v>
      </c>
      <c r="G174" s="1">
        <v>37.799999999999997</v>
      </c>
      <c r="H174" s="1">
        <v>0</v>
      </c>
    </row>
    <row r="175" spans="1:8" x14ac:dyDescent="0.3">
      <c r="A175" s="2">
        <f t="shared" si="2"/>
        <v>322</v>
      </c>
      <c r="B175" s="7">
        <v>43787</v>
      </c>
      <c r="C175" s="1">
        <v>29.3</v>
      </c>
      <c r="D175" s="1">
        <v>16.600000000000001</v>
      </c>
      <c r="E175">
        <v>3.6111111111111112</v>
      </c>
      <c r="F175" s="1">
        <v>86.4</v>
      </c>
      <c r="G175" s="1">
        <v>42.8</v>
      </c>
      <c r="H175" s="1">
        <v>5</v>
      </c>
    </row>
    <row r="176" spans="1:8" x14ac:dyDescent="0.3">
      <c r="A176" s="2">
        <f t="shared" si="2"/>
        <v>323</v>
      </c>
      <c r="B176" s="7">
        <v>43788</v>
      </c>
      <c r="C176" s="1">
        <v>29.7</v>
      </c>
      <c r="D176" s="1">
        <v>16.3</v>
      </c>
      <c r="E176">
        <v>3.3333333333333335</v>
      </c>
      <c r="F176" s="1">
        <v>93.1</v>
      </c>
      <c r="G176" s="1">
        <v>40.9</v>
      </c>
      <c r="H176" s="1">
        <v>4</v>
      </c>
    </row>
    <row r="177" spans="1:8" x14ac:dyDescent="0.3">
      <c r="A177" s="2">
        <f t="shared" si="2"/>
        <v>324</v>
      </c>
      <c r="B177" s="7">
        <v>43789</v>
      </c>
      <c r="C177" s="1">
        <v>30.1</v>
      </c>
      <c r="D177" s="1">
        <v>18.2</v>
      </c>
      <c r="E177">
        <v>2.5</v>
      </c>
      <c r="F177" s="1">
        <v>81.900000000000006</v>
      </c>
      <c r="G177" s="1">
        <v>57.5</v>
      </c>
      <c r="H177" s="1">
        <v>2</v>
      </c>
    </row>
    <row r="178" spans="1:8" x14ac:dyDescent="0.3">
      <c r="A178" s="2">
        <f t="shared" si="2"/>
        <v>325</v>
      </c>
      <c r="B178" s="7">
        <v>43790</v>
      </c>
      <c r="C178" s="1">
        <v>30.3</v>
      </c>
      <c r="D178" s="1">
        <v>17.899999999999999</v>
      </c>
      <c r="E178">
        <v>2.7777777777777777</v>
      </c>
      <c r="F178" s="1">
        <v>79.3</v>
      </c>
      <c r="G178" s="1">
        <v>45.9</v>
      </c>
      <c r="H178" s="1">
        <v>1</v>
      </c>
    </row>
    <row r="179" spans="1:8" x14ac:dyDescent="0.3">
      <c r="A179" s="2">
        <f t="shared" si="2"/>
        <v>326</v>
      </c>
      <c r="B179" s="7">
        <v>43791</v>
      </c>
      <c r="C179" s="1">
        <v>30.1</v>
      </c>
      <c r="D179" s="1">
        <v>18</v>
      </c>
      <c r="E179">
        <v>2.7777777777777777</v>
      </c>
      <c r="F179" s="1">
        <v>91.7</v>
      </c>
      <c r="G179" s="1">
        <v>44.4</v>
      </c>
      <c r="H179" s="1">
        <v>1</v>
      </c>
    </row>
    <row r="180" spans="1:8" x14ac:dyDescent="0.3">
      <c r="A180" s="2">
        <f t="shared" si="2"/>
        <v>327</v>
      </c>
      <c r="B180" s="7">
        <v>43792</v>
      </c>
      <c r="C180" s="1">
        <v>25.3</v>
      </c>
      <c r="D180" s="1">
        <v>16.399999999999999</v>
      </c>
      <c r="E180">
        <v>3.0555555555555558</v>
      </c>
      <c r="F180" s="1">
        <v>95.6</v>
      </c>
      <c r="G180" s="1">
        <v>68.900000000000006</v>
      </c>
      <c r="H180" s="1">
        <v>6</v>
      </c>
    </row>
    <row r="181" spans="1:8" x14ac:dyDescent="0.3">
      <c r="A181" s="2">
        <f t="shared" si="2"/>
        <v>328</v>
      </c>
      <c r="B181" s="7">
        <v>43793</v>
      </c>
      <c r="C181" s="1">
        <v>27.5</v>
      </c>
      <c r="D181" s="1">
        <v>16.8</v>
      </c>
      <c r="E181">
        <v>3.0555555555555558</v>
      </c>
      <c r="F181" s="1">
        <v>90.5</v>
      </c>
      <c r="G181" s="1">
        <v>56.6</v>
      </c>
      <c r="H181" s="1">
        <v>3</v>
      </c>
    </row>
    <row r="182" spans="1:8" x14ac:dyDescent="0.3">
      <c r="A182" s="2">
        <f t="shared" si="2"/>
        <v>329</v>
      </c>
      <c r="B182" s="7">
        <v>43794</v>
      </c>
      <c r="C182" s="1">
        <v>29</v>
      </c>
      <c r="D182" s="1">
        <v>16.100000000000001</v>
      </c>
      <c r="E182">
        <v>2.7777777777777777</v>
      </c>
      <c r="F182" s="1">
        <v>89</v>
      </c>
      <c r="G182" s="1">
        <v>47.2</v>
      </c>
      <c r="H182" s="1">
        <v>2</v>
      </c>
    </row>
    <row r="183" spans="1:8" x14ac:dyDescent="0.3">
      <c r="A183" s="2">
        <f t="shared" si="2"/>
        <v>330</v>
      </c>
      <c r="B183" s="7">
        <v>43795</v>
      </c>
      <c r="C183" s="1">
        <v>30.1</v>
      </c>
      <c r="D183" s="1">
        <v>18.2</v>
      </c>
      <c r="E183">
        <v>2.5</v>
      </c>
      <c r="F183" s="1">
        <v>81.900000000000006</v>
      </c>
      <c r="G183" s="1">
        <v>57.5</v>
      </c>
      <c r="H183" s="1">
        <v>2</v>
      </c>
    </row>
    <row r="184" spans="1:8" x14ac:dyDescent="0.3">
      <c r="A184" s="2">
        <f t="shared" si="2"/>
        <v>331</v>
      </c>
      <c r="B184" s="7">
        <v>43796</v>
      </c>
      <c r="C184" s="1">
        <v>30.3</v>
      </c>
      <c r="D184" s="1">
        <v>17.899999999999999</v>
      </c>
      <c r="E184">
        <v>2.7777777777777777</v>
      </c>
      <c r="F184" s="1">
        <v>79.3</v>
      </c>
      <c r="G184" s="1">
        <v>45.9</v>
      </c>
      <c r="H184" s="1">
        <v>1</v>
      </c>
    </row>
    <row r="185" spans="1:8" x14ac:dyDescent="0.3">
      <c r="A185" s="2">
        <f t="shared" si="2"/>
        <v>332</v>
      </c>
      <c r="B185" s="7">
        <v>43797</v>
      </c>
      <c r="C185" s="1">
        <v>30.1</v>
      </c>
      <c r="D185" s="1">
        <v>18</v>
      </c>
      <c r="E185">
        <v>2.7777777777777777</v>
      </c>
      <c r="F185" s="1">
        <v>91.7</v>
      </c>
      <c r="G185" s="1">
        <v>44.4</v>
      </c>
      <c r="H185" s="1">
        <v>1</v>
      </c>
    </row>
    <row r="186" spans="1:8" x14ac:dyDescent="0.3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>
        <v>3.3333333333333335</v>
      </c>
      <c r="F186" s="1">
        <v>83.6</v>
      </c>
      <c r="G186" s="1">
        <v>44.9</v>
      </c>
      <c r="H186" s="1">
        <v>3</v>
      </c>
    </row>
    <row r="187" spans="1:8" x14ac:dyDescent="0.3">
      <c r="A187" s="2">
        <f t="shared" si="2"/>
        <v>334</v>
      </c>
      <c r="B187" s="7">
        <v>43799</v>
      </c>
      <c r="C187" s="1">
        <v>29.3</v>
      </c>
      <c r="D187" s="1">
        <v>16.899999999999999</v>
      </c>
      <c r="E187">
        <v>3.3333333333333335</v>
      </c>
      <c r="F187" s="1">
        <v>74.8</v>
      </c>
      <c r="G187" s="1">
        <v>39.5</v>
      </c>
      <c r="H187" s="1">
        <v>3</v>
      </c>
    </row>
    <row r="188" spans="1:8" x14ac:dyDescent="0.3">
      <c r="A188" s="2">
        <f t="shared" si="2"/>
        <v>335</v>
      </c>
      <c r="B188" s="7">
        <v>43800</v>
      </c>
      <c r="C188" s="1">
        <v>29</v>
      </c>
      <c r="D188" s="1">
        <v>16.8</v>
      </c>
      <c r="E188">
        <v>3.0555555555555558</v>
      </c>
      <c r="F188" s="1">
        <v>74</v>
      </c>
      <c r="G188" s="1">
        <v>40.299999999999997</v>
      </c>
      <c r="H188" s="1">
        <v>4</v>
      </c>
    </row>
    <row r="189" spans="1:8" x14ac:dyDescent="0.3">
      <c r="A189" s="2">
        <f t="shared" si="2"/>
        <v>336</v>
      </c>
      <c r="B189" s="7">
        <v>43801</v>
      </c>
      <c r="C189" s="1">
        <v>22.6</v>
      </c>
      <c r="D189" s="1">
        <v>18</v>
      </c>
      <c r="E189">
        <v>2.5</v>
      </c>
      <c r="F189" s="1">
        <v>92</v>
      </c>
      <c r="G189" s="1">
        <v>88.1</v>
      </c>
      <c r="H189" s="1">
        <v>8</v>
      </c>
    </row>
    <row r="190" spans="1:8" x14ac:dyDescent="0.3">
      <c r="A190" s="2">
        <f t="shared" si="2"/>
        <v>337</v>
      </c>
      <c r="B190" s="7">
        <v>43802</v>
      </c>
      <c r="C190" s="1">
        <v>26.7</v>
      </c>
      <c r="D190" s="1">
        <v>17.600000000000001</v>
      </c>
      <c r="E190">
        <v>3.3333333333333335</v>
      </c>
      <c r="F190" s="1">
        <v>90.2</v>
      </c>
      <c r="G190" s="1">
        <v>60.7</v>
      </c>
      <c r="H190" s="1">
        <v>7</v>
      </c>
    </row>
    <row r="191" spans="1:8" x14ac:dyDescent="0.3">
      <c r="A191" s="2">
        <f t="shared" si="2"/>
        <v>338</v>
      </c>
      <c r="B191" s="7">
        <v>43803</v>
      </c>
      <c r="C191" s="1">
        <v>27.1</v>
      </c>
      <c r="D191" s="1">
        <v>17.5</v>
      </c>
      <c r="E191">
        <v>3.0555555555555558</v>
      </c>
      <c r="F191" s="1">
        <v>85.1</v>
      </c>
      <c r="G191" s="1">
        <v>56.7</v>
      </c>
      <c r="H191" s="1">
        <v>7</v>
      </c>
    </row>
    <row r="192" spans="1:8" x14ac:dyDescent="0.3">
      <c r="A192" s="2">
        <f t="shared" si="2"/>
        <v>339</v>
      </c>
      <c r="B192" s="7">
        <v>43804</v>
      </c>
      <c r="C192" s="1">
        <v>29.7</v>
      </c>
      <c r="D192" s="1">
        <v>19</v>
      </c>
      <c r="E192">
        <v>2.7777777777777777</v>
      </c>
      <c r="F192" s="1">
        <v>80.7</v>
      </c>
      <c r="G192" s="1">
        <v>52.9</v>
      </c>
      <c r="H192" s="1">
        <v>8</v>
      </c>
    </row>
    <row r="193" spans="1:8" x14ac:dyDescent="0.3">
      <c r="A193" s="2">
        <f t="shared" si="2"/>
        <v>340</v>
      </c>
      <c r="B193" s="7">
        <v>43805</v>
      </c>
      <c r="C193" s="1">
        <v>26.4</v>
      </c>
      <c r="D193" s="1">
        <v>18.600000000000001</v>
      </c>
      <c r="E193">
        <v>2.2222222222222223</v>
      </c>
      <c r="F193" s="1">
        <v>77.7</v>
      </c>
      <c r="G193" s="1">
        <v>59.1</v>
      </c>
      <c r="H193" s="1">
        <v>8</v>
      </c>
    </row>
    <row r="194" spans="1:8" x14ac:dyDescent="0.3">
      <c r="A194" s="2">
        <f t="shared" si="2"/>
        <v>341</v>
      </c>
      <c r="B194" s="7">
        <v>43806</v>
      </c>
      <c r="C194" s="1">
        <v>28.4</v>
      </c>
      <c r="D194" s="1">
        <v>16.600000000000001</v>
      </c>
      <c r="E194">
        <v>3.6111111111111112</v>
      </c>
      <c r="F194" s="1">
        <v>89.1</v>
      </c>
      <c r="G194" s="1">
        <v>56.5</v>
      </c>
      <c r="H194" s="1">
        <v>6</v>
      </c>
    </row>
    <row r="195" spans="1:8" x14ac:dyDescent="0.3">
      <c r="A195" s="2">
        <f t="shared" si="2"/>
        <v>342</v>
      </c>
      <c r="B195" s="7">
        <v>43807</v>
      </c>
      <c r="C195" s="1">
        <v>27.9</v>
      </c>
      <c r="D195" s="1">
        <v>16.899999999999999</v>
      </c>
      <c r="E195">
        <v>2.5</v>
      </c>
      <c r="F195" s="1">
        <v>89.8</v>
      </c>
      <c r="G195" s="1">
        <v>52.2</v>
      </c>
      <c r="H195" s="1">
        <v>4</v>
      </c>
    </row>
    <row r="196" spans="1:8" x14ac:dyDescent="0.3">
      <c r="A196" s="2">
        <f t="shared" si="2"/>
        <v>343</v>
      </c>
      <c r="B196" s="7">
        <v>43808</v>
      </c>
      <c r="C196" s="1">
        <v>27.4</v>
      </c>
      <c r="D196" s="1">
        <v>16.899999999999999</v>
      </c>
      <c r="E196">
        <v>2.5</v>
      </c>
      <c r="F196" s="1">
        <v>89.1</v>
      </c>
      <c r="G196" s="1">
        <v>56.7</v>
      </c>
      <c r="H196" s="1">
        <v>3</v>
      </c>
    </row>
    <row r="197" spans="1:8" x14ac:dyDescent="0.3">
      <c r="A197" s="2">
        <f t="shared" si="2"/>
        <v>344</v>
      </c>
      <c r="B197" s="7">
        <v>43809</v>
      </c>
      <c r="C197" s="1">
        <v>28.6</v>
      </c>
      <c r="D197" s="1">
        <v>16.899999999999999</v>
      </c>
      <c r="E197">
        <v>1.9444444444444446</v>
      </c>
      <c r="F197" s="1">
        <v>80.2</v>
      </c>
      <c r="G197" s="1">
        <v>39.6</v>
      </c>
      <c r="H197" s="1">
        <v>3</v>
      </c>
    </row>
    <row r="198" spans="1:8" x14ac:dyDescent="0.3">
      <c r="A198" s="2">
        <f t="shared" si="2"/>
        <v>345</v>
      </c>
      <c r="B198" s="7">
        <v>43810</v>
      </c>
      <c r="C198" s="1">
        <v>29.3</v>
      </c>
      <c r="D198" s="1">
        <v>16.3</v>
      </c>
      <c r="E198">
        <v>2.7777777777777777</v>
      </c>
      <c r="F198" s="1">
        <v>80.900000000000006</v>
      </c>
      <c r="G198" s="1">
        <v>36.4</v>
      </c>
      <c r="H198" s="1">
        <v>2</v>
      </c>
    </row>
    <row r="199" spans="1:8" x14ac:dyDescent="0.3">
      <c r="A199" s="2">
        <f t="shared" ref="A199:A218" si="3">A198+1</f>
        <v>346</v>
      </c>
      <c r="B199" s="7">
        <v>43811</v>
      </c>
      <c r="C199" s="1">
        <v>28.7</v>
      </c>
      <c r="D199" s="1">
        <v>16.5</v>
      </c>
      <c r="E199">
        <v>4.166666666666667</v>
      </c>
      <c r="F199" s="1">
        <v>84.5</v>
      </c>
      <c r="G199" s="1">
        <v>38.700000000000003</v>
      </c>
      <c r="H199" s="1">
        <v>2</v>
      </c>
    </row>
    <row r="200" spans="1:8" x14ac:dyDescent="0.3">
      <c r="A200" s="2">
        <f t="shared" si="3"/>
        <v>347</v>
      </c>
      <c r="B200" s="7">
        <v>43812</v>
      </c>
      <c r="C200" s="1">
        <v>28.9</v>
      </c>
      <c r="D200" s="1">
        <v>16.7</v>
      </c>
      <c r="E200">
        <v>3.8888888888888893</v>
      </c>
      <c r="F200" s="1">
        <v>88.9</v>
      </c>
      <c r="G200" s="1">
        <v>43.2</v>
      </c>
      <c r="H200" s="1">
        <v>5</v>
      </c>
    </row>
    <row r="201" spans="1:8" x14ac:dyDescent="0.3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>
        <v>3.6111111111111112</v>
      </c>
      <c r="F201" s="1">
        <v>88.2</v>
      </c>
      <c r="G201" s="1">
        <v>41.9</v>
      </c>
      <c r="H201" s="1">
        <v>4</v>
      </c>
    </row>
    <row r="202" spans="1:8" x14ac:dyDescent="0.3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>
        <v>3.3333333333333335</v>
      </c>
      <c r="F202" s="1">
        <v>83.6</v>
      </c>
      <c r="G202" s="1">
        <v>44.9</v>
      </c>
      <c r="H202" s="1">
        <v>3</v>
      </c>
    </row>
    <row r="203" spans="1:8" x14ac:dyDescent="0.3">
      <c r="A203" s="2">
        <f t="shared" si="3"/>
        <v>350</v>
      </c>
      <c r="B203" s="7">
        <v>43815</v>
      </c>
      <c r="C203" s="1">
        <v>29.3</v>
      </c>
      <c r="D203" s="1">
        <v>16.899999999999999</v>
      </c>
      <c r="E203">
        <v>3.3333333333333335</v>
      </c>
      <c r="F203" s="1">
        <v>74.8</v>
      </c>
      <c r="G203" s="1">
        <v>39.5</v>
      </c>
      <c r="H203" s="1">
        <v>3</v>
      </c>
    </row>
    <row r="204" spans="1:8" x14ac:dyDescent="0.3">
      <c r="A204" s="2">
        <f t="shared" si="3"/>
        <v>351</v>
      </c>
      <c r="B204" s="7">
        <v>43816</v>
      </c>
      <c r="C204" s="1">
        <v>29.2</v>
      </c>
      <c r="D204" s="1">
        <v>16.399999999999999</v>
      </c>
      <c r="E204">
        <v>2.7777777777777777</v>
      </c>
      <c r="F204" s="1">
        <v>78.2</v>
      </c>
      <c r="G204" s="1">
        <v>38.299999999999997</v>
      </c>
      <c r="H204" s="1">
        <v>3</v>
      </c>
    </row>
    <row r="205" spans="1:8" x14ac:dyDescent="0.3">
      <c r="A205" s="2">
        <f t="shared" si="3"/>
        <v>352</v>
      </c>
      <c r="B205" s="7">
        <v>43817</v>
      </c>
      <c r="C205" s="1">
        <v>29</v>
      </c>
      <c r="D205" s="1">
        <v>16.899999999999999</v>
      </c>
      <c r="E205">
        <v>2.5</v>
      </c>
      <c r="F205" s="1">
        <v>81.400000000000006</v>
      </c>
      <c r="G205" s="1">
        <v>40</v>
      </c>
      <c r="H205" s="1">
        <v>2</v>
      </c>
    </row>
    <row r="206" spans="1:8" x14ac:dyDescent="0.3">
      <c r="A206" s="2">
        <f t="shared" si="3"/>
        <v>353</v>
      </c>
      <c r="B206" s="7">
        <v>43818</v>
      </c>
      <c r="C206" s="1">
        <v>29.2</v>
      </c>
      <c r="D206" s="1">
        <v>16.899999999999999</v>
      </c>
      <c r="E206">
        <v>2.5</v>
      </c>
      <c r="F206" s="1">
        <v>68.2</v>
      </c>
      <c r="G206" s="1">
        <v>40.1</v>
      </c>
      <c r="H206" s="1">
        <v>1</v>
      </c>
    </row>
    <row r="207" spans="1:8" x14ac:dyDescent="0.3">
      <c r="A207" s="2">
        <f t="shared" si="3"/>
        <v>354</v>
      </c>
      <c r="B207" s="7">
        <v>43819</v>
      </c>
      <c r="C207" s="1">
        <v>29.2</v>
      </c>
      <c r="D207" s="1">
        <v>17</v>
      </c>
      <c r="E207">
        <v>2.5</v>
      </c>
      <c r="F207" s="1">
        <v>64.8</v>
      </c>
      <c r="G207" s="1">
        <v>35.700000000000003</v>
      </c>
      <c r="H207" s="1">
        <v>8</v>
      </c>
    </row>
    <row r="208" spans="1:8" x14ac:dyDescent="0.3">
      <c r="A208" s="2">
        <f t="shared" si="3"/>
        <v>355</v>
      </c>
      <c r="B208" s="7">
        <v>43820</v>
      </c>
      <c r="C208" s="1">
        <v>29.2</v>
      </c>
      <c r="D208" s="1">
        <v>16.100000000000001</v>
      </c>
      <c r="E208">
        <v>3.3333333333333335</v>
      </c>
      <c r="F208" s="1">
        <v>93.3</v>
      </c>
      <c r="G208" s="1">
        <v>35.1</v>
      </c>
      <c r="H208" s="1">
        <v>3</v>
      </c>
    </row>
    <row r="209" spans="1:8" x14ac:dyDescent="0.3">
      <c r="A209" s="2">
        <f t="shared" si="3"/>
        <v>356</v>
      </c>
      <c r="B209" s="7">
        <v>43821</v>
      </c>
      <c r="C209" s="1">
        <v>28.2</v>
      </c>
      <c r="D209" s="1">
        <v>16.3</v>
      </c>
      <c r="E209">
        <v>3.3333333333333335</v>
      </c>
      <c r="F209" s="1">
        <v>83.8</v>
      </c>
      <c r="G209" s="1">
        <v>42.6</v>
      </c>
      <c r="H209" s="1">
        <v>2</v>
      </c>
    </row>
    <row r="210" spans="1:8" x14ac:dyDescent="0.3">
      <c r="A210" s="2">
        <f t="shared" si="3"/>
        <v>357</v>
      </c>
      <c r="B210" s="7">
        <v>43822</v>
      </c>
      <c r="C210" s="1">
        <v>25.3</v>
      </c>
      <c r="D210" s="1">
        <v>16.399999999999999</v>
      </c>
      <c r="E210">
        <v>3.0555555555555558</v>
      </c>
      <c r="F210" s="1">
        <v>95.6</v>
      </c>
      <c r="G210" s="1">
        <v>68.900000000000006</v>
      </c>
      <c r="H210" s="1">
        <v>6</v>
      </c>
    </row>
    <row r="211" spans="1:8" x14ac:dyDescent="0.3">
      <c r="A211" s="2">
        <f t="shared" si="3"/>
        <v>358</v>
      </c>
      <c r="B211" s="7">
        <v>43823</v>
      </c>
      <c r="C211" s="1">
        <v>27.5</v>
      </c>
      <c r="D211" s="1">
        <v>16.8</v>
      </c>
      <c r="E211">
        <v>3.0555555555555558</v>
      </c>
      <c r="F211" s="1">
        <v>90.5</v>
      </c>
      <c r="G211" s="1">
        <v>56.6</v>
      </c>
      <c r="H211" s="1">
        <v>3</v>
      </c>
    </row>
    <row r="212" spans="1:8" x14ac:dyDescent="0.3">
      <c r="A212" s="2">
        <f t="shared" si="3"/>
        <v>359</v>
      </c>
      <c r="B212" s="7">
        <v>43824</v>
      </c>
      <c r="C212" s="1">
        <v>29</v>
      </c>
      <c r="D212" s="1">
        <v>16.100000000000001</v>
      </c>
      <c r="E212">
        <v>2.7777777777777777</v>
      </c>
      <c r="F212" s="1">
        <v>89</v>
      </c>
      <c r="G212" s="1">
        <v>47.2</v>
      </c>
      <c r="H212" s="1">
        <v>2</v>
      </c>
    </row>
    <row r="213" spans="1:8" x14ac:dyDescent="0.3">
      <c r="A213" s="2">
        <f t="shared" si="3"/>
        <v>360</v>
      </c>
      <c r="B213" s="7">
        <v>43825</v>
      </c>
      <c r="C213" s="1">
        <v>25.3</v>
      </c>
      <c r="D213" s="1">
        <v>16.399999999999999</v>
      </c>
      <c r="E213">
        <v>3.0555555555555558</v>
      </c>
      <c r="F213" s="1">
        <v>95.6</v>
      </c>
      <c r="G213" s="1">
        <v>68.900000000000006</v>
      </c>
      <c r="H213" s="1">
        <v>6</v>
      </c>
    </row>
    <row r="214" spans="1:8" x14ac:dyDescent="0.3">
      <c r="A214" s="2">
        <f t="shared" si="3"/>
        <v>361</v>
      </c>
      <c r="B214" s="7">
        <v>43826</v>
      </c>
      <c r="C214" s="1">
        <v>27.5</v>
      </c>
      <c r="D214" s="1">
        <v>16.8</v>
      </c>
      <c r="E214">
        <v>3.0555555555555558</v>
      </c>
      <c r="F214" s="1">
        <v>90.5</v>
      </c>
      <c r="G214" s="1">
        <v>56.6</v>
      </c>
      <c r="H214" s="1">
        <v>3</v>
      </c>
    </row>
    <row r="215" spans="1:8" x14ac:dyDescent="0.3">
      <c r="A215" s="2">
        <f t="shared" si="3"/>
        <v>362</v>
      </c>
      <c r="B215" s="7">
        <v>43827</v>
      </c>
      <c r="C215" s="1">
        <v>29</v>
      </c>
      <c r="D215" s="1">
        <v>16.100000000000001</v>
      </c>
      <c r="E215">
        <v>2.7777777777777777</v>
      </c>
      <c r="F215" s="1">
        <v>89</v>
      </c>
      <c r="G215" s="1">
        <v>47.2</v>
      </c>
      <c r="H215" s="1">
        <v>2</v>
      </c>
    </row>
    <row r="216" spans="1:8" x14ac:dyDescent="0.3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>
        <v>3.6111111111111112</v>
      </c>
      <c r="F216" s="1">
        <v>89.1</v>
      </c>
      <c r="G216" s="1">
        <v>56.5</v>
      </c>
      <c r="H216" s="1">
        <v>6</v>
      </c>
    </row>
    <row r="217" spans="1:8" x14ac:dyDescent="0.3">
      <c r="A217" s="2">
        <f t="shared" si="3"/>
        <v>364</v>
      </c>
      <c r="B217" s="7">
        <v>43829</v>
      </c>
      <c r="C217" s="1">
        <v>28.3</v>
      </c>
      <c r="D217" s="1">
        <v>16.5</v>
      </c>
      <c r="E217">
        <v>3.6111111111111112</v>
      </c>
      <c r="F217" s="1">
        <v>88.2</v>
      </c>
      <c r="G217" s="1">
        <v>56.4</v>
      </c>
      <c r="H217" s="1">
        <v>7</v>
      </c>
    </row>
    <row r="218" spans="1:8" x14ac:dyDescent="0.3">
      <c r="A218" s="2">
        <f t="shared" si="3"/>
        <v>365</v>
      </c>
      <c r="B218" s="7">
        <v>43830</v>
      </c>
      <c r="C218" s="1">
        <v>28.1</v>
      </c>
      <c r="D218" s="1">
        <v>16.2</v>
      </c>
      <c r="E218">
        <v>3.0555555555555558</v>
      </c>
      <c r="F218" s="1">
        <v>83.7</v>
      </c>
      <c r="G218" s="1">
        <v>52.3</v>
      </c>
      <c r="H218" s="1">
        <v>7</v>
      </c>
    </row>
    <row r="219" spans="1:8" x14ac:dyDescent="0.3">
      <c r="A219" s="30">
        <v>1</v>
      </c>
      <c r="B219" s="7">
        <v>43831</v>
      </c>
      <c r="C219">
        <v>27.6</v>
      </c>
      <c r="D219">
        <v>15.1</v>
      </c>
      <c r="E219">
        <v>3.3333333333333335</v>
      </c>
      <c r="F219">
        <v>78.8</v>
      </c>
      <c r="G219">
        <v>49.4</v>
      </c>
      <c r="H219">
        <v>4</v>
      </c>
    </row>
    <row r="220" spans="1:8" x14ac:dyDescent="0.3">
      <c r="A220" s="30">
        <f>A219+1</f>
        <v>2</v>
      </c>
      <c r="B220" s="7">
        <v>43832</v>
      </c>
      <c r="C220" s="11">
        <v>28</v>
      </c>
      <c r="D220" s="11">
        <v>17</v>
      </c>
      <c r="E220">
        <v>5.5555555555555554</v>
      </c>
      <c r="F220" s="11">
        <v>89</v>
      </c>
      <c r="G220" s="11">
        <v>51</v>
      </c>
      <c r="H220" s="11">
        <v>2</v>
      </c>
    </row>
    <row r="221" spans="1:8" x14ac:dyDescent="0.3">
      <c r="A221" s="30">
        <f t="shared" ref="A221:A284" si="4">A220+1</f>
        <v>3</v>
      </c>
      <c r="B221" s="7">
        <v>43833</v>
      </c>
      <c r="C221" s="11">
        <v>27</v>
      </c>
      <c r="D221" s="11">
        <v>17</v>
      </c>
      <c r="E221">
        <v>3.0555555555555558</v>
      </c>
      <c r="F221" s="11">
        <v>92</v>
      </c>
      <c r="G221" s="11">
        <v>70</v>
      </c>
      <c r="H221" s="11">
        <v>3</v>
      </c>
    </row>
    <row r="222" spans="1:8" x14ac:dyDescent="0.3">
      <c r="A222" s="30">
        <f t="shared" si="4"/>
        <v>4</v>
      </c>
      <c r="B222" s="7">
        <v>43834</v>
      </c>
      <c r="C222" s="11">
        <v>29</v>
      </c>
      <c r="D222" s="11">
        <v>16</v>
      </c>
      <c r="E222">
        <v>1.9444444444444446</v>
      </c>
      <c r="F222" s="11">
        <v>79</v>
      </c>
      <c r="G222" s="11">
        <v>52</v>
      </c>
      <c r="H222" s="11">
        <v>3</v>
      </c>
    </row>
    <row r="223" spans="1:8" x14ac:dyDescent="0.3">
      <c r="A223" s="30">
        <f t="shared" si="4"/>
        <v>5</v>
      </c>
      <c r="B223" s="7">
        <v>43835</v>
      </c>
      <c r="C223" s="11">
        <v>28</v>
      </c>
      <c r="D223" s="11">
        <v>16</v>
      </c>
      <c r="E223">
        <v>2.7777777777777777</v>
      </c>
      <c r="F223" s="11">
        <v>80</v>
      </c>
      <c r="G223" s="11">
        <v>53</v>
      </c>
      <c r="H223" s="11">
        <v>2</v>
      </c>
    </row>
    <row r="224" spans="1:8" x14ac:dyDescent="0.3">
      <c r="A224" s="30">
        <f t="shared" si="4"/>
        <v>6</v>
      </c>
      <c r="B224" s="7">
        <v>43836</v>
      </c>
      <c r="C224" s="11">
        <v>28</v>
      </c>
      <c r="D224" s="11">
        <v>15</v>
      </c>
      <c r="E224">
        <v>3.6111111111111112</v>
      </c>
      <c r="F224" s="11">
        <v>68</v>
      </c>
      <c r="G224" s="11">
        <v>47</v>
      </c>
      <c r="H224" s="11">
        <v>0</v>
      </c>
    </row>
    <row r="225" spans="1:8" x14ac:dyDescent="0.3">
      <c r="A225" s="30">
        <f t="shared" si="4"/>
        <v>7</v>
      </c>
      <c r="B225" s="7">
        <v>43837</v>
      </c>
      <c r="C225" s="11">
        <v>29</v>
      </c>
      <c r="D225" s="11">
        <v>17</v>
      </c>
      <c r="E225">
        <v>3.0555555555555558</v>
      </c>
      <c r="F225" s="11">
        <v>94</v>
      </c>
      <c r="G225" s="11">
        <v>42</v>
      </c>
      <c r="H225" s="11">
        <v>2</v>
      </c>
    </row>
    <row r="226" spans="1:8" x14ac:dyDescent="0.3">
      <c r="A226" s="30">
        <f t="shared" si="4"/>
        <v>8</v>
      </c>
      <c r="B226" s="7">
        <v>43838</v>
      </c>
      <c r="C226" s="11">
        <v>29</v>
      </c>
      <c r="D226" s="11">
        <v>19</v>
      </c>
      <c r="E226">
        <v>3.8888888888888893</v>
      </c>
      <c r="F226" s="11">
        <v>88</v>
      </c>
      <c r="G226" s="11">
        <v>50</v>
      </c>
      <c r="H226" s="11">
        <v>2</v>
      </c>
    </row>
    <row r="227" spans="1:8" x14ac:dyDescent="0.3">
      <c r="A227" s="30">
        <f t="shared" si="4"/>
        <v>9</v>
      </c>
      <c r="B227" s="7">
        <v>43839</v>
      </c>
      <c r="C227" s="11">
        <v>30</v>
      </c>
      <c r="D227" s="11">
        <v>19</v>
      </c>
      <c r="E227">
        <v>3.8888888888888893</v>
      </c>
      <c r="F227" s="11">
        <v>83</v>
      </c>
      <c r="G227" s="11">
        <v>43</v>
      </c>
      <c r="H227" s="11">
        <v>2</v>
      </c>
    </row>
    <row r="228" spans="1:8" x14ac:dyDescent="0.3">
      <c r="A228" s="30">
        <f t="shared" si="4"/>
        <v>10</v>
      </c>
      <c r="B228" s="7">
        <v>43840</v>
      </c>
      <c r="C228" s="11">
        <v>27</v>
      </c>
      <c r="D228" s="11">
        <v>18</v>
      </c>
      <c r="E228">
        <v>2.2222222222222223</v>
      </c>
      <c r="F228" s="11">
        <v>84</v>
      </c>
      <c r="G228" s="11">
        <v>57</v>
      </c>
      <c r="H228" s="11">
        <v>3</v>
      </c>
    </row>
    <row r="229" spans="1:8" x14ac:dyDescent="0.3">
      <c r="A229" s="30">
        <f t="shared" si="4"/>
        <v>11</v>
      </c>
      <c r="B229" s="7">
        <v>43841</v>
      </c>
      <c r="C229" s="11">
        <v>28</v>
      </c>
      <c r="D229" s="11">
        <v>16</v>
      </c>
      <c r="E229">
        <v>3.3333333333333335</v>
      </c>
      <c r="F229" s="11">
        <v>69</v>
      </c>
      <c r="G229" s="11">
        <v>47</v>
      </c>
      <c r="H229" s="11">
        <v>1</v>
      </c>
    </row>
    <row r="230" spans="1:8" x14ac:dyDescent="0.3">
      <c r="A230" s="30">
        <f t="shared" si="4"/>
        <v>12</v>
      </c>
      <c r="B230" s="7">
        <v>43842</v>
      </c>
      <c r="C230" s="11">
        <v>28</v>
      </c>
      <c r="D230" s="11">
        <v>16</v>
      </c>
      <c r="E230">
        <v>2.7777777777777777</v>
      </c>
      <c r="F230" s="11">
        <v>61</v>
      </c>
      <c r="G230" s="11">
        <v>36</v>
      </c>
      <c r="H230" s="11">
        <v>0</v>
      </c>
    </row>
    <row r="231" spans="1:8" x14ac:dyDescent="0.3">
      <c r="A231" s="30">
        <f t="shared" si="4"/>
        <v>13</v>
      </c>
      <c r="B231" s="7">
        <v>43843</v>
      </c>
      <c r="C231" s="11">
        <v>28</v>
      </c>
      <c r="D231" s="11">
        <v>16</v>
      </c>
      <c r="E231">
        <v>1.9444444444444446</v>
      </c>
      <c r="F231" s="11">
        <v>35</v>
      </c>
      <c r="G231" s="11">
        <v>24</v>
      </c>
      <c r="H231" s="11">
        <v>0</v>
      </c>
    </row>
    <row r="232" spans="1:8" x14ac:dyDescent="0.3">
      <c r="A232" s="30">
        <f t="shared" si="4"/>
        <v>14</v>
      </c>
      <c r="B232" s="7">
        <v>43844</v>
      </c>
      <c r="C232" s="11">
        <v>30</v>
      </c>
      <c r="D232" s="11">
        <v>17</v>
      </c>
      <c r="E232">
        <v>2.7777777777777777</v>
      </c>
      <c r="F232" s="11">
        <v>62</v>
      </c>
      <c r="G232" s="11">
        <v>31</v>
      </c>
      <c r="H232" s="11">
        <v>2</v>
      </c>
    </row>
    <row r="233" spans="1:8" x14ac:dyDescent="0.3">
      <c r="A233" s="30">
        <f t="shared" si="4"/>
        <v>15</v>
      </c>
      <c r="B233" s="7">
        <v>43845</v>
      </c>
      <c r="C233" s="11">
        <v>31</v>
      </c>
      <c r="D233" s="11">
        <v>17</v>
      </c>
      <c r="E233">
        <v>3.8888888888888893</v>
      </c>
      <c r="F233" s="11">
        <v>80</v>
      </c>
      <c r="G233" s="11">
        <v>28</v>
      </c>
      <c r="H233" s="11">
        <v>3</v>
      </c>
    </row>
    <row r="234" spans="1:8" x14ac:dyDescent="0.3">
      <c r="A234" s="30">
        <f t="shared" si="4"/>
        <v>16</v>
      </c>
      <c r="B234" s="7">
        <v>43846</v>
      </c>
      <c r="C234" s="11">
        <v>30</v>
      </c>
      <c r="D234" s="11">
        <v>15</v>
      </c>
      <c r="E234">
        <v>5</v>
      </c>
      <c r="F234" s="11">
        <v>70</v>
      </c>
      <c r="G234" s="11">
        <v>27</v>
      </c>
      <c r="H234" s="11">
        <v>1</v>
      </c>
    </row>
    <row r="235" spans="1:8" x14ac:dyDescent="0.3">
      <c r="A235" s="30">
        <f t="shared" si="4"/>
        <v>17</v>
      </c>
      <c r="B235" s="7">
        <v>43847</v>
      </c>
      <c r="C235" s="11">
        <v>30</v>
      </c>
      <c r="D235" s="11">
        <v>15</v>
      </c>
      <c r="E235">
        <v>3.8888888888888893</v>
      </c>
      <c r="F235" s="11">
        <v>78</v>
      </c>
      <c r="G235" s="11">
        <v>30</v>
      </c>
      <c r="H235" s="11">
        <v>1</v>
      </c>
    </row>
    <row r="236" spans="1:8" x14ac:dyDescent="0.3">
      <c r="A236" s="30">
        <f t="shared" si="4"/>
        <v>18</v>
      </c>
      <c r="B236" s="7">
        <v>43848</v>
      </c>
      <c r="C236" s="11">
        <v>29</v>
      </c>
      <c r="D236" s="11">
        <v>16</v>
      </c>
      <c r="E236">
        <v>4.166666666666667</v>
      </c>
      <c r="F236" s="11">
        <v>90</v>
      </c>
      <c r="G236" s="11">
        <v>35</v>
      </c>
      <c r="H236" s="11">
        <v>0</v>
      </c>
    </row>
    <row r="237" spans="1:8" x14ac:dyDescent="0.3">
      <c r="A237" s="30">
        <f t="shared" si="4"/>
        <v>19</v>
      </c>
      <c r="B237" s="7">
        <v>43849</v>
      </c>
      <c r="C237" s="11">
        <v>30</v>
      </c>
      <c r="D237" s="11">
        <v>17</v>
      </c>
      <c r="E237">
        <v>3.8888888888888893</v>
      </c>
      <c r="F237" s="11">
        <v>82</v>
      </c>
      <c r="G237" s="11">
        <v>41</v>
      </c>
      <c r="H237" s="11">
        <v>3</v>
      </c>
    </row>
    <row r="238" spans="1:8" x14ac:dyDescent="0.3">
      <c r="A238" s="30">
        <f t="shared" si="4"/>
        <v>20</v>
      </c>
      <c r="B238" s="7">
        <v>43850</v>
      </c>
      <c r="C238" s="11">
        <v>29</v>
      </c>
      <c r="D238" s="11">
        <v>17</v>
      </c>
      <c r="E238">
        <v>2.2222222222222223</v>
      </c>
      <c r="F238" s="11">
        <v>82</v>
      </c>
      <c r="G238" s="11">
        <v>42</v>
      </c>
      <c r="H238" s="11">
        <v>2</v>
      </c>
    </row>
    <row r="239" spans="1:8" x14ac:dyDescent="0.3">
      <c r="A239" s="30">
        <f t="shared" si="4"/>
        <v>21</v>
      </c>
      <c r="B239" s="7">
        <v>43851</v>
      </c>
      <c r="C239" s="11">
        <v>30</v>
      </c>
      <c r="D239" s="11">
        <v>18</v>
      </c>
      <c r="E239">
        <v>3.6111111111111112</v>
      </c>
      <c r="F239" s="11">
        <v>77</v>
      </c>
      <c r="G239" s="11">
        <v>38</v>
      </c>
      <c r="H239" s="11">
        <v>1</v>
      </c>
    </row>
    <row r="240" spans="1:8" x14ac:dyDescent="0.3">
      <c r="A240" s="30">
        <f t="shared" si="4"/>
        <v>22</v>
      </c>
      <c r="B240" s="7">
        <v>43852</v>
      </c>
      <c r="C240" s="11">
        <v>31</v>
      </c>
      <c r="D240" s="11">
        <v>18</v>
      </c>
      <c r="E240">
        <v>4.4444444444444446</v>
      </c>
      <c r="F240" s="11">
        <v>73</v>
      </c>
      <c r="G240" s="11">
        <v>34</v>
      </c>
      <c r="H240" s="11">
        <v>0</v>
      </c>
    </row>
    <row r="241" spans="1:8" x14ac:dyDescent="0.3">
      <c r="A241" s="30">
        <f t="shared" si="4"/>
        <v>23</v>
      </c>
      <c r="B241" s="7">
        <v>43853</v>
      </c>
      <c r="C241" s="11">
        <v>31</v>
      </c>
      <c r="D241" s="11">
        <v>18</v>
      </c>
      <c r="E241">
        <v>3.6111111111111112</v>
      </c>
      <c r="F241" s="11">
        <v>71</v>
      </c>
      <c r="G241" s="11">
        <v>32</v>
      </c>
      <c r="H241" s="11">
        <v>0</v>
      </c>
    </row>
    <row r="242" spans="1:8" x14ac:dyDescent="0.3">
      <c r="A242" s="30">
        <f t="shared" si="4"/>
        <v>24</v>
      </c>
      <c r="B242" s="7">
        <v>43854</v>
      </c>
      <c r="C242" s="11">
        <v>31</v>
      </c>
      <c r="D242" s="11">
        <v>19</v>
      </c>
      <c r="E242">
        <v>2.7777777777777777</v>
      </c>
      <c r="F242" s="11">
        <v>59</v>
      </c>
      <c r="G242" s="11">
        <v>28</v>
      </c>
      <c r="H242" s="11">
        <v>1</v>
      </c>
    </row>
    <row r="243" spans="1:8" x14ac:dyDescent="0.3">
      <c r="A243" s="30">
        <f t="shared" si="4"/>
        <v>25</v>
      </c>
      <c r="B243" s="7">
        <v>43855</v>
      </c>
      <c r="C243" s="11">
        <v>31</v>
      </c>
      <c r="D243" s="11">
        <v>19</v>
      </c>
      <c r="E243">
        <v>2.2222222222222223</v>
      </c>
      <c r="F243" s="11">
        <v>57</v>
      </c>
      <c r="G243" s="11">
        <v>29</v>
      </c>
      <c r="H243" s="11">
        <v>4</v>
      </c>
    </row>
    <row r="244" spans="1:8" x14ac:dyDescent="0.3">
      <c r="A244" s="30">
        <f t="shared" si="4"/>
        <v>26</v>
      </c>
      <c r="B244" s="7">
        <v>43856</v>
      </c>
      <c r="C244" s="11">
        <v>31</v>
      </c>
      <c r="D244" s="11">
        <v>18</v>
      </c>
      <c r="E244">
        <v>2.5</v>
      </c>
      <c r="F244" s="11">
        <v>56</v>
      </c>
      <c r="G244" s="11">
        <v>27</v>
      </c>
      <c r="H244" s="11">
        <v>1</v>
      </c>
    </row>
    <row r="245" spans="1:8" x14ac:dyDescent="0.3">
      <c r="A245" s="30">
        <f t="shared" si="4"/>
        <v>27</v>
      </c>
      <c r="B245" s="7">
        <v>43857</v>
      </c>
      <c r="C245" s="11">
        <v>32</v>
      </c>
      <c r="D245" s="11">
        <v>19</v>
      </c>
      <c r="E245">
        <v>2.7777777777777777</v>
      </c>
      <c r="F245" s="11">
        <v>53</v>
      </c>
      <c r="G245" s="11">
        <v>27</v>
      </c>
      <c r="H245" s="11">
        <v>0</v>
      </c>
    </row>
    <row r="246" spans="1:8" x14ac:dyDescent="0.3">
      <c r="A246" s="30">
        <f t="shared" si="4"/>
        <v>28</v>
      </c>
      <c r="B246" s="7">
        <v>43858</v>
      </c>
      <c r="C246" s="11">
        <v>33</v>
      </c>
      <c r="D246" s="11">
        <v>20</v>
      </c>
      <c r="E246">
        <v>4.7222222222222223</v>
      </c>
      <c r="F246" s="11">
        <v>61</v>
      </c>
      <c r="G246" s="11">
        <v>27</v>
      </c>
      <c r="H246" s="11">
        <v>2</v>
      </c>
    </row>
    <row r="247" spans="1:8" x14ac:dyDescent="0.3">
      <c r="A247" s="30">
        <f t="shared" si="4"/>
        <v>29</v>
      </c>
      <c r="B247" s="7">
        <v>43859</v>
      </c>
      <c r="C247" s="11">
        <v>33</v>
      </c>
      <c r="D247" s="11">
        <v>18</v>
      </c>
      <c r="E247">
        <v>3.8888888888888893</v>
      </c>
      <c r="F247" s="11">
        <v>49</v>
      </c>
      <c r="G247" s="11">
        <v>27</v>
      </c>
      <c r="H247" s="11">
        <v>1</v>
      </c>
    </row>
    <row r="248" spans="1:8" x14ac:dyDescent="0.3">
      <c r="A248" s="30">
        <f t="shared" si="4"/>
        <v>30</v>
      </c>
      <c r="B248" s="7">
        <v>43860</v>
      </c>
      <c r="C248" s="11">
        <v>31</v>
      </c>
      <c r="D248" s="11">
        <v>17</v>
      </c>
      <c r="E248">
        <v>3.0555555555555558</v>
      </c>
      <c r="F248" s="11">
        <v>47</v>
      </c>
      <c r="G248" s="11">
        <v>31</v>
      </c>
      <c r="H248" s="11">
        <v>0</v>
      </c>
    </row>
    <row r="249" spans="1:8" x14ac:dyDescent="0.3">
      <c r="A249" s="30">
        <f t="shared" si="4"/>
        <v>31</v>
      </c>
      <c r="B249" s="7">
        <v>43861</v>
      </c>
      <c r="C249" s="11">
        <v>32</v>
      </c>
      <c r="D249" s="11">
        <v>17</v>
      </c>
      <c r="E249">
        <v>2.7777777777777777</v>
      </c>
      <c r="F249" s="11">
        <v>52</v>
      </c>
      <c r="G249" s="11">
        <v>25</v>
      </c>
      <c r="H249" s="11">
        <v>0</v>
      </c>
    </row>
    <row r="250" spans="1:8" x14ac:dyDescent="0.3">
      <c r="A250" s="30">
        <f t="shared" si="4"/>
        <v>32</v>
      </c>
      <c r="B250" s="7">
        <v>43862</v>
      </c>
      <c r="C250" s="11">
        <v>31</v>
      </c>
      <c r="D250" s="11">
        <v>17</v>
      </c>
      <c r="E250">
        <v>3.8888888888888893</v>
      </c>
      <c r="F250" s="11">
        <v>63</v>
      </c>
      <c r="G250" s="11">
        <v>28</v>
      </c>
      <c r="H250" s="11">
        <v>1</v>
      </c>
    </row>
    <row r="251" spans="1:8" x14ac:dyDescent="0.3">
      <c r="A251" s="30">
        <f t="shared" si="4"/>
        <v>33</v>
      </c>
      <c r="B251" s="7">
        <v>43863</v>
      </c>
      <c r="C251" s="11">
        <v>32</v>
      </c>
      <c r="D251" s="11">
        <v>16</v>
      </c>
      <c r="E251">
        <v>5.5555555555555554</v>
      </c>
      <c r="F251" s="11">
        <v>76</v>
      </c>
      <c r="G251" s="11">
        <v>29</v>
      </c>
      <c r="H251" s="11">
        <v>3</v>
      </c>
    </row>
    <row r="252" spans="1:8" x14ac:dyDescent="0.3">
      <c r="A252" s="30">
        <f t="shared" si="4"/>
        <v>34</v>
      </c>
      <c r="B252" s="7">
        <v>43864</v>
      </c>
      <c r="C252" s="11">
        <v>31</v>
      </c>
      <c r="D252" s="11">
        <v>17</v>
      </c>
      <c r="E252">
        <v>5.2777777777777777</v>
      </c>
      <c r="F252" s="11">
        <v>62</v>
      </c>
      <c r="G252" s="11">
        <v>36</v>
      </c>
      <c r="H252" s="11">
        <v>2</v>
      </c>
    </row>
    <row r="253" spans="1:8" x14ac:dyDescent="0.3">
      <c r="A253" s="30">
        <f t="shared" si="4"/>
        <v>35</v>
      </c>
      <c r="B253" s="7">
        <v>43865</v>
      </c>
      <c r="C253" s="11">
        <v>31</v>
      </c>
      <c r="D253" s="11">
        <v>17</v>
      </c>
      <c r="E253">
        <v>4.4444444444444446</v>
      </c>
      <c r="F253" s="11">
        <v>65</v>
      </c>
      <c r="G253" s="11">
        <v>30</v>
      </c>
      <c r="H253" s="11">
        <v>3</v>
      </c>
    </row>
    <row r="254" spans="1:8" x14ac:dyDescent="0.3">
      <c r="A254" s="30">
        <f t="shared" si="4"/>
        <v>36</v>
      </c>
      <c r="B254" s="7">
        <v>43866</v>
      </c>
      <c r="C254" s="11">
        <v>30</v>
      </c>
      <c r="D254" s="11">
        <v>17</v>
      </c>
      <c r="E254">
        <v>4.4444444444444446</v>
      </c>
      <c r="F254" s="11">
        <v>71</v>
      </c>
      <c r="G254" s="11">
        <v>33</v>
      </c>
      <c r="H254" s="11">
        <v>4</v>
      </c>
    </row>
    <row r="255" spans="1:8" x14ac:dyDescent="0.3">
      <c r="A255" s="30">
        <f t="shared" si="4"/>
        <v>37</v>
      </c>
      <c r="B255" s="7">
        <v>43867</v>
      </c>
      <c r="C255" s="11">
        <v>31</v>
      </c>
      <c r="D255" s="11">
        <v>18</v>
      </c>
      <c r="E255">
        <v>3.8888888888888893</v>
      </c>
      <c r="F255" s="11">
        <v>65</v>
      </c>
      <c r="G255" s="11">
        <v>31</v>
      </c>
      <c r="H255" s="11">
        <v>5</v>
      </c>
    </row>
    <row r="256" spans="1:8" x14ac:dyDescent="0.3">
      <c r="A256" s="30">
        <f t="shared" si="4"/>
        <v>38</v>
      </c>
      <c r="B256" s="7">
        <v>43868</v>
      </c>
      <c r="C256" s="11">
        <v>32</v>
      </c>
      <c r="D256" s="11">
        <v>20</v>
      </c>
      <c r="E256">
        <v>5</v>
      </c>
      <c r="F256" s="11">
        <v>59</v>
      </c>
      <c r="G256" s="11">
        <v>26</v>
      </c>
      <c r="H256" s="11">
        <v>5</v>
      </c>
    </row>
    <row r="257" spans="1:8" x14ac:dyDescent="0.3">
      <c r="A257" s="30">
        <f t="shared" si="4"/>
        <v>39</v>
      </c>
      <c r="B257" s="7">
        <v>43869</v>
      </c>
      <c r="C257" s="11">
        <v>32</v>
      </c>
      <c r="D257" s="11">
        <v>18</v>
      </c>
      <c r="E257">
        <v>4.7222222222222223</v>
      </c>
      <c r="F257" s="11">
        <v>77</v>
      </c>
      <c r="G257" s="11">
        <v>35</v>
      </c>
      <c r="H257" s="11">
        <v>4</v>
      </c>
    </row>
    <row r="258" spans="1:8" x14ac:dyDescent="0.3">
      <c r="A258" s="30">
        <f t="shared" si="4"/>
        <v>40</v>
      </c>
      <c r="B258" s="7">
        <v>43870</v>
      </c>
      <c r="C258" s="11">
        <v>32</v>
      </c>
      <c r="D258" s="11">
        <v>17</v>
      </c>
      <c r="E258">
        <v>3.3333333333333335</v>
      </c>
      <c r="F258" s="11">
        <v>85</v>
      </c>
      <c r="G258" s="11">
        <v>24</v>
      </c>
      <c r="H258" s="11">
        <v>1</v>
      </c>
    </row>
    <row r="259" spans="1:8" x14ac:dyDescent="0.3">
      <c r="A259" s="30">
        <f t="shared" si="4"/>
        <v>41</v>
      </c>
      <c r="B259" s="7">
        <v>43871</v>
      </c>
      <c r="C259" s="11">
        <v>28</v>
      </c>
      <c r="D259" s="11">
        <v>17</v>
      </c>
      <c r="E259">
        <v>4.166666666666667</v>
      </c>
      <c r="F259" s="11">
        <v>83</v>
      </c>
      <c r="G259" s="11">
        <v>46</v>
      </c>
      <c r="H259" s="11">
        <v>5</v>
      </c>
    </row>
    <row r="260" spans="1:8" x14ac:dyDescent="0.3">
      <c r="A260" s="30">
        <f t="shared" si="4"/>
        <v>42</v>
      </c>
      <c r="B260" s="7">
        <v>43872</v>
      </c>
      <c r="C260" s="11">
        <v>28</v>
      </c>
      <c r="D260" s="11">
        <v>16</v>
      </c>
      <c r="E260">
        <v>3.8888888888888893</v>
      </c>
      <c r="F260" s="11">
        <v>85</v>
      </c>
      <c r="G260" s="11">
        <v>46</v>
      </c>
      <c r="H260" s="11">
        <v>3</v>
      </c>
    </row>
    <row r="261" spans="1:8" x14ac:dyDescent="0.3">
      <c r="A261" s="30">
        <f t="shared" si="4"/>
        <v>43</v>
      </c>
      <c r="B261" s="7">
        <v>43873</v>
      </c>
      <c r="C261" s="11">
        <v>29</v>
      </c>
      <c r="D261" s="11">
        <v>17</v>
      </c>
      <c r="E261">
        <v>3.6111111111111112</v>
      </c>
      <c r="F261" s="11">
        <v>82</v>
      </c>
      <c r="G261" s="11">
        <v>46</v>
      </c>
      <c r="H261" s="11">
        <v>3</v>
      </c>
    </row>
    <row r="262" spans="1:8" x14ac:dyDescent="0.3">
      <c r="A262" s="30">
        <f t="shared" si="4"/>
        <v>44</v>
      </c>
      <c r="B262" s="7">
        <v>43874</v>
      </c>
      <c r="C262" s="11">
        <v>27</v>
      </c>
      <c r="D262" s="11">
        <v>17</v>
      </c>
      <c r="E262">
        <v>2.5</v>
      </c>
      <c r="F262" s="11">
        <v>77</v>
      </c>
      <c r="G262" s="11">
        <v>49</v>
      </c>
      <c r="H262" s="11">
        <v>2</v>
      </c>
    </row>
    <row r="263" spans="1:8" x14ac:dyDescent="0.3">
      <c r="A263" s="30">
        <f t="shared" si="4"/>
        <v>45</v>
      </c>
      <c r="B263" s="7">
        <v>43875</v>
      </c>
      <c r="C263" s="11">
        <v>31</v>
      </c>
      <c r="D263" s="11">
        <v>19</v>
      </c>
      <c r="E263">
        <v>2.7777777777777777</v>
      </c>
      <c r="F263" s="11">
        <v>38</v>
      </c>
      <c r="G263" s="11">
        <v>24</v>
      </c>
      <c r="H263" s="11">
        <v>3</v>
      </c>
    </row>
    <row r="264" spans="1:8" x14ac:dyDescent="0.3">
      <c r="A264" s="30">
        <f t="shared" si="4"/>
        <v>46</v>
      </c>
      <c r="B264" s="7">
        <v>43876</v>
      </c>
      <c r="C264" s="11">
        <v>32</v>
      </c>
      <c r="D264" s="11">
        <v>19</v>
      </c>
      <c r="E264">
        <v>2.7777777777777777</v>
      </c>
      <c r="F264" s="11">
        <v>30</v>
      </c>
      <c r="G264" s="11">
        <v>16</v>
      </c>
      <c r="H264" s="11">
        <v>4</v>
      </c>
    </row>
    <row r="265" spans="1:8" x14ac:dyDescent="0.3">
      <c r="A265" s="30">
        <f t="shared" si="4"/>
        <v>47</v>
      </c>
      <c r="B265" s="7">
        <v>43877</v>
      </c>
      <c r="C265" s="11">
        <v>33</v>
      </c>
      <c r="D265" s="11">
        <v>19</v>
      </c>
      <c r="E265">
        <v>2.5</v>
      </c>
      <c r="F265" s="11">
        <v>42</v>
      </c>
      <c r="G265" s="11">
        <v>18</v>
      </c>
      <c r="H265" s="11">
        <v>0</v>
      </c>
    </row>
    <row r="266" spans="1:8" x14ac:dyDescent="0.3">
      <c r="A266" s="30">
        <f t="shared" si="4"/>
        <v>48</v>
      </c>
      <c r="B266" s="7">
        <v>43878</v>
      </c>
      <c r="C266" s="11">
        <v>33</v>
      </c>
      <c r="D266" s="11">
        <v>19</v>
      </c>
      <c r="E266">
        <v>3.3333333333333335</v>
      </c>
      <c r="F266" s="11">
        <v>50</v>
      </c>
      <c r="G266" s="11">
        <v>19</v>
      </c>
      <c r="H266" s="11">
        <v>0</v>
      </c>
    </row>
    <row r="267" spans="1:8" x14ac:dyDescent="0.3">
      <c r="A267" s="30">
        <f t="shared" si="4"/>
        <v>49</v>
      </c>
      <c r="B267" s="7">
        <v>43879</v>
      </c>
      <c r="C267" s="11">
        <v>33</v>
      </c>
      <c r="D267" s="11">
        <v>20</v>
      </c>
      <c r="E267">
        <v>2.7777777777777777</v>
      </c>
      <c r="F267" s="11">
        <v>48</v>
      </c>
      <c r="G267" s="11">
        <v>21</v>
      </c>
      <c r="H267" s="11">
        <v>0</v>
      </c>
    </row>
    <row r="268" spans="1:8" x14ac:dyDescent="0.3">
      <c r="A268" s="30">
        <f t="shared" si="4"/>
        <v>50</v>
      </c>
      <c r="B268" s="7">
        <v>43880</v>
      </c>
      <c r="C268" s="11">
        <v>33</v>
      </c>
      <c r="D268" s="11">
        <v>16</v>
      </c>
      <c r="E268">
        <v>3.0555555555555558</v>
      </c>
      <c r="F268" s="11">
        <v>42</v>
      </c>
      <c r="G268" s="11">
        <v>12</v>
      </c>
      <c r="H268" s="11">
        <v>5</v>
      </c>
    </row>
    <row r="269" spans="1:8" x14ac:dyDescent="0.3">
      <c r="A269" s="30">
        <f t="shared" si="4"/>
        <v>51</v>
      </c>
      <c r="B269" s="7">
        <v>43881</v>
      </c>
      <c r="C269" s="11">
        <v>32</v>
      </c>
      <c r="D269" s="11">
        <v>17</v>
      </c>
      <c r="E269">
        <v>3.8888888888888893</v>
      </c>
      <c r="F269" s="11">
        <v>66</v>
      </c>
      <c r="G269" s="11">
        <v>17</v>
      </c>
      <c r="H269" s="11">
        <v>1</v>
      </c>
    </row>
    <row r="270" spans="1:8" x14ac:dyDescent="0.3">
      <c r="A270" s="30">
        <f t="shared" si="4"/>
        <v>52</v>
      </c>
      <c r="B270" s="7">
        <v>43882</v>
      </c>
      <c r="C270" s="11">
        <v>32</v>
      </c>
      <c r="D270" s="11">
        <v>17</v>
      </c>
      <c r="E270">
        <v>5</v>
      </c>
      <c r="F270" s="11">
        <v>47</v>
      </c>
      <c r="G270" s="11">
        <v>23</v>
      </c>
      <c r="H270" s="11">
        <v>0</v>
      </c>
    </row>
    <row r="271" spans="1:8" x14ac:dyDescent="0.3">
      <c r="A271" s="30">
        <f t="shared" si="4"/>
        <v>53</v>
      </c>
      <c r="B271" s="7">
        <v>43883</v>
      </c>
      <c r="C271" s="11">
        <v>31</v>
      </c>
      <c r="D271" s="11">
        <v>16</v>
      </c>
      <c r="E271">
        <v>4.4444444444444446</v>
      </c>
      <c r="F271" s="11">
        <v>62</v>
      </c>
      <c r="G271" s="11">
        <v>23</v>
      </c>
      <c r="H271" s="11">
        <v>0</v>
      </c>
    </row>
    <row r="272" spans="1:8" x14ac:dyDescent="0.3">
      <c r="A272" s="30">
        <f t="shared" si="4"/>
        <v>54</v>
      </c>
      <c r="B272" s="7">
        <v>43884</v>
      </c>
      <c r="C272" s="11">
        <v>32</v>
      </c>
      <c r="D272" s="11">
        <v>17</v>
      </c>
      <c r="E272">
        <v>4.4444444444444446</v>
      </c>
      <c r="F272" s="11">
        <v>60</v>
      </c>
      <c r="G272" s="11">
        <v>22</v>
      </c>
      <c r="H272" s="11">
        <v>0</v>
      </c>
    </row>
    <row r="273" spans="1:8" x14ac:dyDescent="0.3">
      <c r="A273" s="30">
        <f t="shared" si="4"/>
        <v>55</v>
      </c>
      <c r="B273" s="7">
        <v>43885</v>
      </c>
      <c r="C273" s="11">
        <v>33</v>
      </c>
      <c r="D273" s="11">
        <v>17</v>
      </c>
      <c r="E273">
        <v>4.7222222222222223</v>
      </c>
      <c r="F273" s="11">
        <v>54</v>
      </c>
      <c r="G273" s="11">
        <v>21</v>
      </c>
      <c r="H273" s="11">
        <v>0</v>
      </c>
    </row>
    <row r="274" spans="1:8" x14ac:dyDescent="0.3">
      <c r="A274" s="30">
        <f t="shared" si="4"/>
        <v>56</v>
      </c>
      <c r="B274" s="7">
        <v>43886</v>
      </c>
      <c r="C274" s="11">
        <v>34</v>
      </c>
      <c r="D274" s="11">
        <v>19</v>
      </c>
      <c r="E274">
        <v>3.6111111111111112</v>
      </c>
      <c r="F274" s="11">
        <v>57</v>
      </c>
      <c r="G274" s="11">
        <v>21</v>
      </c>
      <c r="H274" s="11">
        <v>4</v>
      </c>
    </row>
    <row r="275" spans="1:8" x14ac:dyDescent="0.3">
      <c r="A275" s="30">
        <f t="shared" si="4"/>
        <v>57</v>
      </c>
      <c r="B275" s="7">
        <v>43887</v>
      </c>
      <c r="C275" s="11">
        <v>32</v>
      </c>
      <c r="D275" s="11">
        <v>18</v>
      </c>
      <c r="E275">
        <v>2.2222222222222223</v>
      </c>
      <c r="F275" s="11">
        <v>62</v>
      </c>
      <c r="G275" s="11">
        <v>27</v>
      </c>
      <c r="H275" s="11">
        <v>1</v>
      </c>
    </row>
    <row r="276" spans="1:8" x14ac:dyDescent="0.3">
      <c r="A276" s="30">
        <f t="shared" si="4"/>
        <v>58</v>
      </c>
      <c r="B276" s="7">
        <v>43888</v>
      </c>
      <c r="C276" s="11">
        <v>32</v>
      </c>
      <c r="D276" s="11">
        <v>19</v>
      </c>
      <c r="E276">
        <v>2.5</v>
      </c>
      <c r="F276" s="11">
        <v>72</v>
      </c>
      <c r="G276" s="11">
        <v>26</v>
      </c>
      <c r="H276" s="11">
        <v>1</v>
      </c>
    </row>
    <row r="277" spans="1:8" x14ac:dyDescent="0.3">
      <c r="A277" s="30">
        <f t="shared" si="4"/>
        <v>59</v>
      </c>
      <c r="B277" s="7">
        <v>43889</v>
      </c>
      <c r="C277" s="11">
        <v>31</v>
      </c>
      <c r="D277" s="11">
        <v>16</v>
      </c>
      <c r="E277">
        <v>3.3333333333333335</v>
      </c>
      <c r="F277" s="11">
        <v>85</v>
      </c>
      <c r="G277" s="11">
        <v>16</v>
      </c>
      <c r="H277" s="11">
        <v>0</v>
      </c>
    </row>
    <row r="278" spans="1:8" x14ac:dyDescent="0.3">
      <c r="A278" s="30">
        <f t="shared" si="4"/>
        <v>60</v>
      </c>
      <c r="B278" s="7">
        <v>43890</v>
      </c>
      <c r="C278" s="11">
        <v>32</v>
      </c>
      <c r="D278" s="11">
        <v>17</v>
      </c>
      <c r="E278">
        <v>3.8888888888888893</v>
      </c>
      <c r="F278" s="11">
        <v>70</v>
      </c>
      <c r="G278" s="11">
        <v>22</v>
      </c>
      <c r="H278" s="11">
        <v>0</v>
      </c>
    </row>
    <row r="279" spans="1:8" x14ac:dyDescent="0.3">
      <c r="A279" s="30">
        <f t="shared" si="4"/>
        <v>61</v>
      </c>
      <c r="B279" s="7">
        <v>43891</v>
      </c>
      <c r="C279" s="11">
        <v>32</v>
      </c>
      <c r="D279" s="11">
        <v>19</v>
      </c>
      <c r="E279">
        <v>3.6111111111111112</v>
      </c>
      <c r="F279" s="11">
        <v>57</v>
      </c>
      <c r="G279" s="11">
        <v>26</v>
      </c>
      <c r="H279" s="11">
        <v>4</v>
      </c>
    </row>
    <row r="280" spans="1:8" x14ac:dyDescent="0.3">
      <c r="A280" s="30">
        <f t="shared" si="4"/>
        <v>62</v>
      </c>
      <c r="B280" s="7">
        <v>43892</v>
      </c>
      <c r="C280" s="11">
        <v>32</v>
      </c>
      <c r="D280" s="11">
        <v>19</v>
      </c>
      <c r="E280">
        <v>2.7777777777777777</v>
      </c>
      <c r="F280" s="11">
        <v>70</v>
      </c>
      <c r="G280" s="11">
        <v>31</v>
      </c>
      <c r="H280" s="11">
        <v>5</v>
      </c>
    </row>
    <row r="281" spans="1:8" x14ac:dyDescent="0.3">
      <c r="A281" s="30">
        <f t="shared" si="4"/>
        <v>63</v>
      </c>
      <c r="B281" s="7">
        <v>43893</v>
      </c>
      <c r="C281" s="11">
        <v>27</v>
      </c>
      <c r="D281" s="11">
        <v>17</v>
      </c>
      <c r="E281">
        <v>1.9444444444444446</v>
      </c>
      <c r="F281" s="11">
        <v>65</v>
      </c>
      <c r="G281" s="11">
        <v>44</v>
      </c>
      <c r="H281" s="11">
        <v>4</v>
      </c>
    </row>
    <row r="282" spans="1:8" x14ac:dyDescent="0.3">
      <c r="A282" s="30">
        <f t="shared" si="4"/>
        <v>64</v>
      </c>
      <c r="B282" s="7">
        <v>43894</v>
      </c>
      <c r="C282" s="11">
        <v>33</v>
      </c>
      <c r="D282" s="11">
        <v>19</v>
      </c>
      <c r="E282">
        <v>2.2222222222222223</v>
      </c>
      <c r="F282" s="11">
        <v>45</v>
      </c>
      <c r="G282" s="11">
        <v>25</v>
      </c>
      <c r="H282" s="11">
        <v>4</v>
      </c>
    </row>
    <row r="283" spans="1:8" x14ac:dyDescent="0.3">
      <c r="A283" s="30">
        <f t="shared" si="4"/>
        <v>65</v>
      </c>
      <c r="B283" s="7">
        <v>43895</v>
      </c>
      <c r="C283" s="11">
        <v>34</v>
      </c>
      <c r="D283" s="11">
        <v>20</v>
      </c>
      <c r="E283">
        <v>2.7777777777777777</v>
      </c>
      <c r="F283" s="11">
        <v>53</v>
      </c>
      <c r="G283" s="11">
        <v>12</v>
      </c>
      <c r="H283" s="11">
        <v>0</v>
      </c>
    </row>
    <row r="284" spans="1:8" x14ac:dyDescent="0.3">
      <c r="A284" s="30">
        <f t="shared" si="4"/>
        <v>66</v>
      </c>
      <c r="B284" s="7">
        <v>43896</v>
      </c>
      <c r="C284" s="11">
        <v>37</v>
      </c>
      <c r="D284" s="11">
        <v>22</v>
      </c>
      <c r="E284">
        <v>5.2777777777777777</v>
      </c>
      <c r="F284" s="11">
        <v>51</v>
      </c>
      <c r="G284" s="11">
        <v>17</v>
      </c>
      <c r="H284" s="11">
        <v>2</v>
      </c>
    </row>
    <row r="285" spans="1:8" x14ac:dyDescent="0.3">
      <c r="A285" s="30">
        <f t="shared" ref="A285:A348" si="5">A284+1</f>
        <v>67</v>
      </c>
      <c r="B285" s="7">
        <v>43897</v>
      </c>
      <c r="C285" s="11">
        <v>33</v>
      </c>
      <c r="D285" s="11">
        <v>18</v>
      </c>
      <c r="E285">
        <v>3.8888888888888893</v>
      </c>
      <c r="F285" s="11">
        <v>66</v>
      </c>
      <c r="G285" s="11">
        <v>24</v>
      </c>
      <c r="H285" s="11">
        <v>2</v>
      </c>
    </row>
    <row r="286" spans="1:8" x14ac:dyDescent="0.3">
      <c r="A286" s="30">
        <f t="shared" si="5"/>
        <v>68</v>
      </c>
      <c r="B286" s="7">
        <v>43898</v>
      </c>
      <c r="C286" s="11">
        <v>32</v>
      </c>
      <c r="D286" s="11">
        <v>18</v>
      </c>
      <c r="E286">
        <v>2.7777777777777777</v>
      </c>
      <c r="F286" s="11">
        <v>73</v>
      </c>
      <c r="G286" s="11">
        <v>27</v>
      </c>
      <c r="H286" s="11">
        <v>2</v>
      </c>
    </row>
    <row r="287" spans="1:8" x14ac:dyDescent="0.3">
      <c r="A287" s="30">
        <f t="shared" si="5"/>
        <v>69</v>
      </c>
      <c r="B287" s="7">
        <v>43899</v>
      </c>
      <c r="C287" s="11">
        <v>32</v>
      </c>
      <c r="D287" s="11">
        <v>20</v>
      </c>
      <c r="E287">
        <v>3.6111111111111112</v>
      </c>
      <c r="F287" s="11">
        <v>67</v>
      </c>
      <c r="G287" s="11">
        <v>36</v>
      </c>
      <c r="H287" s="11">
        <v>5</v>
      </c>
    </row>
    <row r="288" spans="1:8" x14ac:dyDescent="0.3">
      <c r="A288" s="30">
        <f t="shared" si="5"/>
        <v>70</v>
      </c>
      <c r="B288" s="7">
        <v>43900</v>
      </c>
      <c r="C288" s="11">
        <v>32</v>
      </c>
      <c r="D288" s="11">
        <v>19</v>
      </c>
      <c r="E288">
        <v>4.166666666666667</v>
      </c>
      <c r="F288" s="11">
        <v>66</v>
      </c>
      <c r="G288" s="11">
        <v>37</v>
      </c>
      <c r="H288" s="11">
        <v>2</v>
      </c>
    </row>
    <row r="289" spans="1:8" x14ac:dyDescent="0.3">
      <c r="A289" s="30">
        <f t="shared" si="5"/>
        <v>71</v>
      </c>
      <c r="B289" s="7">
        <v>43901</v>
      </c>
      <c r="C289" s="11">
        <v>33</v>
      </c>
      <c r="D289" s="11">
        <v>21</v>
      </c>
      <c r="E289">
        <v>4.166666666666667</v>
      </c>
      <c r="F289" s="11">
        <v>55</v>
      </c>
      <c r="G289" s="11">
        <v>38</v>
      </c>
      <c r="H289" s="11">
        <v>3</v>
      </c>
    </row>
    <row r="290" spans="1:8" x14ac:dyDescent="0.3">
      <c r="A290" s="30">
        <f t="shared" si="5"/>
        <v>72</v>
      </c>
      <c r="B290" s="7">
        <v>43902</v>
      </c>
      <c r="C290" s="11">
        <v>33</v>
      </c>
      <c r="D290" s="11">
        <v>21</v>
      </c>
      <c r="E290">
        <v>3.0555555555555558</v>
      </c>
      <c r="F290" s="11">
        <v>56</v>
      </c>
      <c r="G290" s="11">
        <v>35</v>
      </c>
      <c r="H290" s="11">
        <v>5</v>
      </c>
    </row>
    <row r="291" spans="1:8" x14ac:dyDescent="0.3">
      <c r="A291" s="30">
        <f t="shared" si="5"/>
        <v>73</v>
      </c>
      <c r="B291" s="7">
        <v>43903</v>
      </c>
      <c r="C291" s="11">
        <v>32</v>
      </c>
      <c r="D291" s="11">
        <v>20</v>
      </c>
      <c r="E291">
        <v>3.3333333333333335</v>
      </c>
      <c r="F291" s="11">
        <v>68</v>
      </c>
      <c r="G291" s="11">
        <v>28</v>
      </c>
      <c r="H291" s="11">
        <v>2</v>
      </c>
    </row>
    <row r="292" spans="1:8" x14ac:dyDescent="0.3">
      <c r="A292" s="30">
        <f t="shared" si="5"/>
        <v>74</v>
      </c>
      <c r="B292" s="7">
        <v>43904</v>
      </c>
      <c r="C292" s="11">
        <v>35</v>
      </c>
      <c r="D292" s="11">
        <v>20</v>
      </c>
      <c r="E292">
        <v>3.8888888888888893</v>
      </c>
      <c r="F292" s="11">
        <v>56</v>
      </c>
      <c r="G292" s="11">
        <v>24</v>
      </c>
      <c r="H292" s="11">
        <v>3</v>
      </c>
    </row>
    <row r="293" spans="1:8" x14ac:dyDescent="0.3">
      <c r="A293" s="30">
        <f t="shared" si="5"/>
        <v>75</v>
      </c>
      <c r="B293" s="7">
        <v>43905</v>
      </c>
      <c r="C293" s="11">
        <v>35</v>
      </c>
      <c r="D293" s="11">
        <v>19</v>
      </c>
      <c r="E293">
        <v>3.3333333333333335</v>
      </c>
      <c r="F293" s="11">
        <v>48</v>
      </c>
      <c r="G293" s="11">
        <v>22</v>
      </c>
      <c r="H293" s="11">
        <v>3</v>
      </c>
    </row>
    <row r="294" spans="1:8" x14ac:dyDescent="0.3">
      <c r="A294" s="30">
        <f t="shared" si="5"/>
        <v>76</v>
      </c>
      <c r="B294" s="7">
        <v>43906</v>
      </c>
      <c r="C294" s="11">
        <v>35</v>
      </c>
      <c r="D294" s="11">
        <v>19</v>
      </c>
      <c r="E294">
        <v>4.7222222222222223</v>
      </c>
      <c r="F294" s="11">
        <v>45</v>
      </c>
      <c r="G294" s="11">
        <v>23</v>
      </c>
      <c r="H294" s="11">
        <v>1</v>
      </c>
    </row>
    <row r="295" spans="1:8" x14ac:dyDescent="0.3">
      <c r="A295" s="30">
        <f t="shared" si="5"/>
        <v>77</v>
      </c>
      <c r="B295" s="7">
        <v>43907</v>
      </c>
      <c r="C295" s="11">
        <v>34</v>
      </c>
      <c r="D295" s="11">
        <v>21</v>
      </c>
      <c r="E295">
        <v>4.166666666666667</v>
      </c>
      <c r="F295" s="11">
        <v>54</v>
      </c>
      <c r="G295" s="11">
        <v>22</v>
      </c>
      <c r="H295" s="11">
        <v>0</v>
      </c>
    </row>
    <row r="296" spans="1:8" x14ac:dyDescent="0.3">
      <c r="A296" s="30">
        <f t="shared" si="5"/>
        <v>78</v>
      </c>
      <c r="B296" s="7">
        <v>43908</v>
      </c>
      <c r="C296" s="11">
        <v>35</v>
      </c>
      <c r="D296" s="11">
        <v>21</v>
      </c>
      <c r="E296">
        <v>4.4444444444444446</v>
      </c>
      <c r="F296" s="11">
        <v>44</v>
      </c>
      <c r="G296" s="11">
        <v>23</v>
      </c>
      <c r="H296" s="11">
        <v>1</v>
      </c>
    </row>
    <row r="297" spans="1:8" x14ac:dyDescent="0.3">
      <c r="A297" s="30">
        <f t="shared" si="5"/>
        <v>79</v>
      </c>
      <c r="B297" s="7">
        <v>43909</v>
      </c>
      <c r="C297" s="11">
        <v>36</v>
      </c>
      <c r="D297" s="11">
        <v>21</v>
      </c>
      <c r="E297">
        <v>2.2222222222222223</v>
      </c>
      <c r="F297" s="11">
        <v>45</v>
      </c>
      <c r="G297" s="11">
        <v>18</v>
      </c>
      <c r="H297" s="11">
        <v>3</v>
      </c>
    </row>
    <row r="298" spans="1:8" x14ac:dyDescent="0.3">
      <c r="A298" s="30">
        <f t="shared" si="5"/>
        <v>80</v>
      </c>
      <c r="B298" s="7">
        <v>43910</v>
      </c>
      <c r="C298" s="11">
        <v>35</v>
      </c>
      <c r="D298" s="11">
        <v>22</v>
      </c>
      <c r="E298">
        <v>3.0555555555555558</v>
      </c>
      <c r="F298" s="11">
        <v>45</v>
      </c>
      <c r="G298" s="11">
        <v>22</v>
      </c>
      <c r="H298" s="11">
        <v>4</v>
      </c>
    </row>
    <row r="299" spans="1:8" x14ac:dyDescent="0.3">
      <c r="A299" s="30">
        <f t="shared" si="5"/>
        <v>81</v>
      </c>
      <c r="B299" s="7">
        <v>43911</v>
      </c>
      <c r="C299" s="11">
        <v>34</v>
      </c>
      <c r="D299" s="11">
        <v>20</v>
      </c>
      <c r="E299">
        <v>3.8888888888888893</v>
      </c>
      <c r="F299" s="11">
        <v>47</v>
      </c>
      <c r="G299" s="11">
        <v>25</v>
      </c>
      <c r="H299" s="11">
        <v>3</v>
      </c>
    </row>
    <row r="300" spans="1:8" x14ac:dyDescent="0.3">
      <c r="A300" s="30">
        <f t="shared" si="5"/>
        <v>82</v>
      </c>
      <c r="B300" s="7">
        <v>43912</v>
      </c>
      <c r="C300" s="11">
        <v>35</v>
      </c>
      <c r="D300" s="11">
        <v>20</v>
      </c>
      <c r="E300">
        <v>2.2222222222222223</v>
      </c>
      <c r="F300" s="11">
        <v>66</v>
      </c>
      <c r="G300" s="11">
        <v>13</v>
      </c>
      <c r="H300" s="11">
        <v>0</v>
      </c>
    </row>
    <row r="301" spans="1:8" x14ac:dyDescent="0.3">
      <c r="A301" s="30">
        <f t="shared" si="5"/>
        <v>83</v>
      </c>
      <c r="B301" s="7">
        <v>43913</v>
      </c>
      <c r="C301" s="11">
        <v>36</v>
      </c>
      <c r="D301" s="11">
        <v>20</v>
      </c>
      <c r="E301">
        <v>3.0555555555555558</v>
      </c>
      <c r="F301" s="11">
        <v>60</v>
      </c>
      <c r="G301" s="11">
        <v>17</v>
      </c>
      <c r="H301" s="11">
        <v>2</v>
      </c>
    </row>
    <row r="302" spans="1:8" x14ac:dyDescent="0.3">
      <c r="A302" s="30">
        <f t="shared" si="5"/>
        <v>84</v>
      </c>
      <c r="B302" s="7">
        <v>43914</v>
      </c>
      <c r="C302" s="11">
        <v>35</v>
      </c>
      <c r="D302" s="11">
        <v>20</v>
      </c>
      <c r="E302">
        <v>3.8888888888888893</v>
      </c>
      <c r="F302" s="11">
        <v>52</v>
      </c>
      <c r="G302" s="11">
        <v>26</v>
      </c>
      <c r="H302" s="11">
        <v>2</v>
      </c>
    </row>
    <row r="303" spans="1:8" x14ac:dyDescent="0.3">
      <c r="A303" s="30">
        <f t="shared" si="5"/>
        <v>85</v>
      </c>
      <c r="B303" s="7">
        <v>43915</v>
      </c>
      <c r="C303" s="11">
        <v>36</v>
      </c>
      <c r="D303" s="11">
        <v>21</v>
      </c>
      <c r="E303">
        <v>3.6111111111111112</v>
      </c>
      <c r="F303" s="11">
        <v>46</v>
      </c>
      <c r="G303" s="11">
        <v>20</v>
      </c>
      <c r="H303" s="11">
        <v>2</v>
      </c>
    </row>
    <row r="304" spans="1:8" x14ac:dyDescent="0.3">
      <c r="A304" s="30">
        <f t="shared" si="5"/>
        <v>86</v>
      </c>
      <c r="B304" s="7">
        <v>43916</v>
      </c>
      <c r="C304" s="11">
        <v>36</v>
      </c>
      <c r="D304" s="11">
        <v>21</v>
      </c>
      <c r="E304">
        <v>4.4444444444444446</v>
      </c>
      <c r="F304" s="11">
        <v>45</v>
      </c>
      <c r="G304" s="11">
        <v>21</v>
      </c>
      <c r="H304" s="11">
        <v>1</v>
      </c>
    </row>
    <row r="305" spans="1:8" x14ac:dyDescent="0.3">
      <c r="A305" s="30">
        <f t="shared" si="5"/>
        <v>87</v>
      </c>
      <c r="B305" s="7">
        <v>43917</v>
      </c>
      <c r="C305" s="11">
        <v>35</v>
      </c>
      <c r="D305" s="11">
        <v>22</v>
      </c>
      <c r="E305">
        <v>3.8888888888888893</v>
      </c>
      <c r="F305" s="11">
        <v>35</v>
      </c>
      <c r="G305" s="11">
        <v>22</v>
      </c>
      <c r="H305" s="11">
        <v>4</v>
      </c>
    </row>
    <row r="306" spans="1:8" x14ac:dyDescent="0.3">
      <c r="A306" s="30">
        <f t="shared" si="5"/>
        <v>88</v>
      </c>
      <c r="B306" s="7">
        <v>43918</v>
      </c>
      <c r="C306" s="11">
        <v>37</v>
      </c>
      <c r="D306" s="11">
        <v>21</v>
      </c>
      <c r="E306">
        <v>4.4444444444444446</v>
      </c>
      <c r="F306" s="11">
        <v>45</v>
      </c>
      <c r="G306" s="11">
        <v>14</v>
      </c>
      <c r="H306" s="11">
        <v>0</v>
      </c>
    </row>
    <row r="307" spans="1:8" x14ac:dyDescent="0.3">
      <c r="A307" s="30">
        <f t="shared" si="5"/>
        <v>89</v>
      </c>
      <c r="B307" s="7">
        <v>43919</v>
      </c>
      <c r="C307" s="11">
        <v>36</v>
      </c>
      <c r="D307" s="11">
        <v>23</v>
      </c>
      <c r="E307">
        <v>3.3333333333333335</v>
      </c>
      <c r="F307" s="11">
        <v>36</v>
      </c>
      <c r="G307" s="11">
        <v>18</v>
      </c>
      <c r="H307" s="11">
        <v>3</v>
      </c>
    </row>
    <row r="308" spans="1:8" x14ac:dyDescent="0.3">
      <c r="A308" s="30">
        <f t="shared" si="5"/>
        <v>90</v>
      </c>
      <c r="B308" s="7">
        <v>43920</v>
      </c>
      <c r="C308" s="11">
        <v>37</v>
      </c>
      <c r="D308" s="11">
        <v>23</v>
      </c>
      <c r="E308">
        <v>3.6111111111111112</v>
      </c>
      <c r="F308" s="11">
        <v>35</v>
      </c>
      <c r="G308" s="11">
        <v>19</v>
      </c>
      <c r="H308" s="11">
        <v>5</v>
      </c>
    </row>
    <row r="309" spans="1:8" x14ac:dyDescent="0.3">
      <c r="A309" s="30">
        <f t="shared" si="5"/>
        <v>91</v>
      </c>
      <c r="B309" s="7">
        <v>43921</v>
      </c>
      <c r="C309" s="11">
        <v>36</v>
      </c>
      <c r="D309" s="11">
        <v>21</v>
      </c>
      <c r="E309">
        <v>3.6111111111111112</v>
      </c>
      <c r="F309" s="11">
        <v>55</v>
      </c>
      <c r="G309" s="11">
        <v>20</v>
      </c>
      <c r="H309" s="11">
        <v>1</v>
      </c>
    </row>
    <row r="310" spans="1:8" x14ac:dyDescent="0.3">
      <c r="A310" s="30">
        <f t="shared" si="5"/>
        <v>92</v>
      </c>
      <c r="B310" s="7">
        <v>43922</v>
      </c>
      <c r="C310" s="11">
        <v>37</v>
      </c>
      <c r="D310" s="11">
        <v>24</v>
      </c>
      <c r="E310">
        <v>2.7777777777777777</v>
      </c>
      <c r="F310" s="11">
        <v>34</v>
      </c>
      <c r="G310" s="11">
        <v>16</v>
      </c>
      <c r="H310" s="11">
        <v>5</v>
      </c>
    </row>
    <row r="311" spans="1:8" x14ac:dyDescent="0.3">
      <c r="A311" s="30">
        <f t="shared" si="5"/>
        <v>93</v>
      </c>
      <c r="B311" s="7">
        <v>43923</v>
      </c>
      <c r="C311" s="11">
        <v>36</v>
      </c>
      <c r="D311" s="11">
        <v>23</v>
      </c>
      <c r="E311">
        <v>3.0555555555555558</v>
      </c>
      <c r="F311" s="11">
        <v>36</v>
      </c>
      <c r="G311" s="11">
        <v>19</v>
      </c>
      <c r="H311" s="11">
        <v>3</v>
      </c>
    </row>
    <row r="312" spans="1:8" x14ac:dyDescent="0.3">
      <c r="A312" s="30">
        <f t="shared" si="5"/>
        <v>94</v>
      </c>
      <c r="B312" s="7">
        <v>43924</v>
      </c>
      <c r="C312" s="11">
        <v>36</v>
      </c>
      <c r="D312" s="11">
        <v>22</v>
      </c>
      <c r="E312">
        <v>2.5</v>
      </c>
      <c r="F312" s="11">
        <v>39</v>
      </c>
      <c r="G312" s="11">
        <v>19</v>
      </c>
      <c r="H312" s="11">
        <v>4</v>
      </c>
    </row>
    <row r="313" spans="1:8" x14ac:dyDescent="0.3">
      <c r="A313" s="30">
        <f t="shared" si="5"/>
        <v>95</v>
      </c>
      <c r="B313" s="7">
        <v>43925</v>
      </c>
      <c r="C313" s="11">
        <v>35</v>
      </c>
      <c r="D313" s="11">
        <v>20</v>
      </c>
      <c r="E313">
        <v>3.3333333333333335</v>
      </c>
      <c r="F313" s="11">
        <v>35</v>
      </c>
      <c r="G313" s="11">
        <v>22</v>
      </c>
      <c r="H313" s="11">
        <v>3</v>
      </c>
    </row>
    <row r="314" spans="1:8" x14ac:dyDescent="0.3">
      <c r="A314" s="30">
        <f t="shared" si="5"/>
        <v>96</v>
      </c>
      <c r="B314" s="7">
        <v>43926</v>
      </c>
      <c r="C314" s="11">
        <v>38</v>
      </c>
      <c r="D314" s="11">
        <v>22</v>
      </c>
      <c r="E314">
        <v>4.166666666666667</v>
      </c>
      <c r="F314" s="11">
        <v>28</v>
      </c>
      <c r="G314" s="11">
        <v>15</v>
      </c>
      <c r="H314" s="11">
        <v>3</v>
      </c>
    </row>
    <row r="315" spans="1:8" x14ac:dyDescent="0.3">
      <c r="A315" s="30">
        <f t="shared" si="5"/>
        <v>97</v>
      </c>
      <c r="B315" s="7">
        <v>43927</v>
      </c>
      <c r="C315" s="11">
        <v>37</v>
      </c>
      <c r="D315" s="11">
        <v>24</v>
      </c>
      <c r="E315">
        <v>3.3333333333333335</v>
      </c>
      <c r="F315" s="11">
        <v>36</v>
      </c>
      <c r="G315" s="11">
        <v>15</v>
      </c>
      <c r="H315" s="11">
        <v>5</v>
      </c>
    </row>
    <row r="316" spans="1:8" x14ac:dyDescent="0.3">
      <c r="A316" s="30">
        <f t="shared" si="5"/>
        <v>98</v>
      </c>
      <c r="B316" s="7">
        <v>43928</v>
      </c>
      <c r="C316" s="11">
        <v>36</v>
      </c>
      <c r="D316" s="11">
        <v>23</v>
      </c>
      <c r="E316">
        <v>3.3333333333333335</v>
      </c>
      <c r="F316" s="11">
        <v>45</v>
      </c>
      <c r="G316" s="11">
        <v>22</v>
      </c>
      <c r="H316" s="11">
        <v>6</v>
      </c>
    </row>
    <row r="317" spans="1:8" x14ac:dyDescent="0.3">
      <c r="A317" s="30">
        <f t="shared" si="5"/>
        <v>99</v>
      </c>
      <c r="B317" s="7">
        <v>43929</v>
      </c>
      <c r="C317" s="11">
        <v>37</v>
      </c>
      <c r="D317" s="11">
        <v>22</v>
      </c>
      <c r="E317">
        <v>4.4444444444444446</v>
      </c>
      <c r="F317" s="11">
        <v>56</v>
      </c>
      <c r="G317" s="11">
        <v>24</v>
      </c>
      <c r="H317" s="11">
        <v>3</v>
      </c>
    </row>
    <row r="318" spans="1:8" x14ac:dyDescent="0.3">
      <c r="A318" s="30">
        <f t="shared" si="5"/>
        <v>100</v>
      </c>
      <c r="B318" s="7">
        <v>43930</v>
      </c>
      <c r="C318" s="11">
        <v>37</v>
      </c>
      <c r="D318" s="11">
        <v>21</v>
      </c>
      <c r="E318">
        <v>3.0555555555555558</v>
      </c>
      <c r="F318" s="11">
        <v>65</v>
      </c>
      <c r="G318" s="11">
        <v>9</v>
      </c>
      <c r="H318" s="11">
        <v>0</v>
      </c>
    </row>
    <row r="319" spans="1:8" x14ac:dyDescent="0.3">
      <c r="A319" s="30">
        <f t="shared" si="5"/>
        <v>101</v>
      </c>
      <c r="B319" s="7">
        <v>43931</v>
      </c>
      <c r="C319" s="11">
        <v>38</v>
      </c>
      <c r="D319" s="11">
        <v>21</v>
      </c>
      <c r="E319">
        <v>4.166666666666667</v>
      </c>
      <c r="F319" s="11">
        <v>59</v>
      </c>
      <c r="G319" s="11">
        <v>14</v>
      </c>
      <c r="H319" s="11">
        <v>1</v>
      </c>
    </row>
    <row r="320" spans="1:8" x14ac:dyDescent="0.3">
      <c r="A320" s="30">
        <f t="shared" si="5"/>
        <v>102</v>
      </c>
      <c r="B320" s="7">
        <v>43932</v>
      </c>
      <c r="C320" s="11">
        <v>36</v>
      </c>
      <c r="D320" s="11">
        <v>22</v>
      </c>
      <c r="E320">
        <v>3.8888888888888893</v>
      </c>
      <c r="F320" s="11">
        <v>48</v>
      </c>
      <c r="G320" s="11">
        <v>18</v>
      </c>
      <c r="H320" s="11">
        <v>3</v>
      </c>
    </row>
    <row r="321" spans="1:8" x14ac:dyDescent="0.3">
      <c r="A321" s="30">
        <f t="shared" si="5"/>
        <v>103</v>
      </c>
      <c r="B321" s="7">
        <v>43933</v>
      </c>
      <c r="C321" s="11">
        <v>37</v>
      </c>
      <c r="D321" s="11">
        <v>21</v>
      </c>
      <c r="E321">
        <v>3.6111111111111112</v>
      </c>
      <c r="F321" s="11">
        <v>48</v>
      </c>
      <c r="G321" s="11">
        <v>15</v>
      </c>
      <c r="H321" s="11">
        <v>1</v>
      </c>
    </row>
    <row r="322" spans="1:8" x14ac:dyDescent="0.3">
      <c r="A322" s="30">
        <f t="shared" si="5"/>
        <v>104</v>
      </c>
      <c r="B322" s="7">
        <v>43934</v>
      </c>
      <c r="C322" s="11">
        <v>37</v>
      </c>
      <c r="D322" s="11">
        <v>22</v>
      </c>
      <c r="E322">
        <v>3.8888888888888893</v>
      </c>
      <c r="F322" s="11">
        <v>36</v>
      </c>
      <c r="G322" s="11">
        <v>14</v>
      </c>
      <c r="H322" s="11">
        <v>1</v>
      </c>
    </row>
    <row r="323" spans="1:8" x14ac:dyDescent="0.3">
      <c r="A323" s="30">
        <f t="shared" si="5"/>
        <v>105</v>
      </c>
      <c r="B323" s="7">
        <v>43935</v>
      </c>
      <c r="C323" s="11">
        <v>38</v>
      </c>
      <c r="D323" s="11">
        <v>22</v>
      </c>
      <c r="E323">
        <v>3.0555555555555558</v>
      </c>
      <c r="F323" s="11">
        <v>28</v>
      </c>
      <c r="G323" s="11">
        <v>17</v>
      </c>
      <c r="H323" s="11">
        <v>3</v>
      </c>
    </row>
    <row r="324" spans="1:8" x14ac:dyDescent="0.3">
      <c r="A324" s="30">
        <f t="shared" si="5"/>
        <v>106</v>
      </c>
      <c r="B324" s="7">
        <v>43936</v>
      </c>
      <c r="C324" s="11">
        <v>38</v>
      </c>
      <c r="D324" s="11">
        <v>23</v>
      </c>
      <c r="E324">
        <v>3.3333333333333335</v>
      </c>
      <c r="F324" s="11">
        <v>29</v>
      </c>
      <c r="G324" s="11">
        <v>13</v>
      </c>
      <c r="H324" s="11">
        <v>1</v>
      </c>
    </row>
    <row r="325" spans="1:8" x14ac:dyDescent="0.3">
      <c r="A325" s="30">
        <f t="shared" si="5"/>
        <v>107</v>
      </c>
      <c r="B325" s="7">
        <v>43937</v>
      </c>
      <c r="C325" s="11">
        <v>38</v>
      </c>
      <c r="D325" s="11">
        <v>23</v>
      </c>
      <c r="E325">
        <v>4.166666666666667</v>
      </c>
      <c r="F325" s="11">
        <v>31</v>
      </c>
      <c r="G325" s="11">
        <v>13</v>
      </c>
      <c r="H325" s="11">
        <v>2</v>
      </c>
    </row>
    <row r="326" spans="1:8" x14ac:dyDescent="0.3">
      <c r="A326" s="30">
        <f t="shared" si="5"/>
        <v>108</v>
      </c>
      <c r="B326" s="7">
        <v>43938</v>
      </c>
      <c r="C326" s="11">
        <v>38</v>
      </c>
      <c r="D326" s="11">
        <v>23</v>
      </c>
      <c r="E326">
        <v>3.6111111111111112</v>
      </c>
      <c r="F326" s="11">
        <v>35</v>
      </c>
      <c r="G326" s="11">
        <v>14</v>
      </c>
      <c r="H326" s="11">
        <v>1</v>
      </c>
    </row>
    <row r="327" spans="1:8" x14ac:dyDescent="0.3">
      <c r="A327" s="30">
        <f t="shared" si="5"/>
        <v>109</v>
      </c>
      <c r="B327" s="7">
        <v>43939</v>
      </c>
      <c r="C327" s="11">
        <v>38</v>
      </c>
      <c r="D327" s="11">
        <v>25</v>
      </c>
      <c r="E327">
        <v>3.8888888888888893</v>
      </c>
      <c r="F327" s="11">
        <v>29</v>
      </c>
      <c r="G327" s="11">
        <v>18</v>
      </c>
      <c r="H327" s="11">
        <v>4</v>
      </c>
    </row>
    <row r="328" spans="1:8" x14ac:dyDescent="0.3">
      <c r="A328" s="30">
        <f t="shared" si="5"/>
        <v>110</v>
      </c>
      <c r="B328" s="7">
        <v>43940</v>
      </c>
      <c r="C328" s="11">
        <v>40</v>
      </c>
      <c r="D328" s="11">
        <v>22</v>
      </c>
      <c r="E328">
        <v>2.2222222222222223</v>
      </c>
      <c r="F328" s="11">
        <v>53</v>
      </c>
      <c r="G328" s="11">
        <v>18</v>
      </c>
      <c r="H328" s="11">
        <v>5</v>
      </c>
    </row>
    <row r="329" spans="1:8" x14ac:dyDescent="0.3">
      <c r="A329" s="30">
        <f t="shared" si="5"/>
        <v>111</v>
      </c>
      <c r="B329" s="7">
        <v>43941</v>
      </c>
      <c r="C329" s="11">
        <v>39</v>
      </c>
      <c r="D329" s="11">
        <v>22</v>
      </c>
      <c r="E329">
        <v>2.5</v>
      </c>
      <c r="F329" s="11">
        <v>41</v>
      </c>
      <c r="G329" s="11">
        <v>17</v>
      </c>
      <c r="H329" s="11">
        <v>3</v>
      </c>
    </row>
    <row r="330" spans="1:8" x14ac:dyDescent="0.3">
      <c r="A330" s="30">
        <f t="shared" si="5"/>
        <v>112</v>
      </c>
      <c r="B330" s="7">
        <v>43942</v>
      </c>
      <c r="C330" s="11">
        <v>39</v>
      </c>
      <c r="D330" s="11">
        <v>23</v>
      </c>
      <c r="E330">
        <v>3.3333333333333335</v>
      </c>
      <c r="F330" s="11">
        <v>43</v>
      </c>
      <c r="G330" s="11">
        <v>21</v>
      </c>
      <c r="H330" s="11">
        <v>3</v>
      </c>
    </row>
    <row r="331" spans="1:8" x14ac:dyDescent="0.3">
      <c r="A331" s="30">
        <f t="shared" si="5"/>
        <v>113</v>
      </c>
      <c r="B331" s="7">
        <v>43943</v>
      </c>
      <c r="C331" s="11">
        <v>37</v>
      </c>
      <c r="D331" s="11">
        <v>24</v>
      </c>
      <c r="E331">
        <v>3.6111111111111112</v>
      </c>
      <c r="F331" s="11">
        <v>34</v>
      </c>
      <c r="G331" s="11">
        <v>19</v>
      </c>
      <c r="H331" s="11">
        <v>5</v>
      </c>
    </row>
    <row r="332" spans="1:8" x14ac:dyDescent="0.3">
      <c r="A332" s="30">
        <f t="shared" si="5"/>
        <v>114</v>
      </c>
      <c r="B332" s="7">
        <v>43944</v>
      </c>
      <c r="C332" s="11">
        <v>38</v>
      </c>
      <c r="D332" s="11">
        <v>26</v>
      </c>
      <c r="E332">
        <v>4.166666666666667</v>
      </c>
      <c r="F332" s="11">
        <v>36</v>
      </c>
      <c r="G332" s="11">
        <v>17</v>
      </c>
      <c r="H332" s="11">
        <v>5</v>
      </c>
    </row>
    <row r="333" spans="1:8" x14ac:dyDescent="0.3">
      <c r="A333" s="30">
        <f t="shared" si="5"/>
        <v>115</v>
      </c>
      <c r="B333" s="7">
        <v>43945</v>
      </c>
      <c r="C333" s="11">
        <v>41</v>
      </c>
      <c r="D333" s="11">
        <v>25</v>
      </c>
      <c r="E333">
        <v>4.7222222222222223</v>
      </c>
      <c r="F333" s="11">
        <v>48</v>
      </c>
      <c r="G333" s="11">
        <v>11</v>
      </c>
      <c r="H333" s="11">
        <v>4</v>
      </c>
    </row>
    <row r="334" spans="1:8" x14ac:dyDescent="0.3">
      <c r="A334" s="30">
        <f t="shared" si="5"/>
        <v>116</v>
      </c>
      <c r="B334" s="7">
        <v>43946</v>
      </c>
      <c r="C334" s="11">
        <v>38</v>
      </c>
      <c r="D334" s="11">
        <v>23</v>
      </c>
      <c r="E334">
        <v>4.7222222222222223</v>
      </c>
      <c r="F334" s="11">
        <v>60</v>
      </c>
      <c r="G334" s="11">
        <v>25</v>
      </c>
      <c r="H334" s="11">
        <v>2</v>
      </c>
    </row>
    <row r="335" spans="1:8" x14ac:dyDescent="0.3">
      <c r="A335" s="30">
        <f t="shared" si="5"/>
        <v>117</v>
      </c>
      <c r="B335" s="7">
        <v>43947</v>
      </c>
      <c r="C335" s="11">
        <v>39</v>
      </c>
      <c r="D335" s="11">
        <v>24</v>
      </c>
      <c r="E335">
        <v>3.0555555555555558</v>
      </c>
      <c r="F335" s="11">
        <v>52</v>
      </c>
      <c r="G335" s="11">
        <v>16</v>
      </c>
      <c r="H335" s="11">
        <v>5</v>
      </c>
    </row>
    <row r="336" spans="1:8" x14ac:dyDescent="0.3">
      <c r="A336" s="30">
        <f t="shared" si="5"/>
        <v>118</v>
      </c>
      <c r="B336" s="7">
        <v>43948</v>
      </c>
      <c r="C336" s="11">
        <v>39</v>
      </c>
      <c r="D336" s="11">
        <v>22</v>
      </c>
      <c r="E336">
        <v>4.4444444444444446</v>
      </c>
      <c r="F336" s="11">
        <v>68</v>
      </c>
      <c r="G336" s="11">
        <v>18</v>
      </c>
      <c r="H336" s="11">
        <v>4</v>
      </c>
    </row>
    <row r="337" spans="1:8" x14ac:dyDescent="0.3">
      <c r="A337" s="30">
        <f t="shared" si="5"/>
        <v>119</v>
      </c>
      <c r="B337" s="7">
        <v>43949</v>
      </c>
      <c r="C337" s="11">
        <v>40</v>
      </c>
      <c r="D337" s="11">
        <v>22</v>
      </c>
      <c r="E337">
        <v>3.8888888888888893</v>
      </c>
      <c r="F337" s="11">
        <v>57</v>
      </c>
      <c r="G337" s="11">
        <v>12</v>
      </c>
      <c r="H337" s="11">
        <v>3</v>
      </c>
    </row>
    <row r="338" spans="1:8" x14ac:dyDescent="0.3">
      <c r="A338" s="30">
        <f t="shared" si="5"/>
        <v>120</v>
      </c>
      <c r="B338" s="7">
        <v>43950</v>
      </c>
      <c r="C338" s="11">
        <v>37</v>
      </c>
      <c r="D338" s="11">
        <v>20</v>
      </c>
      <c r="E338">
        <v>3.6111111111111112</v>
      </c>
      <c r="F338" s="11">
        <v>70</v>
      </c>
      <c r="G338" s="11">
        <v>25</v>
      </c>
      <c r="H338" s="11">
        <v>5</v>
      </c>
    </row>
    <row r="339" spans="1:8" x14ac:dyDescent="0.3">
      <c r="A339" s="30">
        <f t="shared" si="5"/>
        <v>121</v>
      </c>
      <c r="B339" s="7">
        <v>43951</v>
      </c>
      <c r="C339" s="11">
        <v>36</v>
      </c>
      <c r="D339" s="11">
        <v>23</v>
      </c>
      <c r="E339">
        <v>3.8888888888888893</v>
      </c>
      <c r="F339" s="11">
        <v>41</v>
      </c>
      <c r="G339" s="11">
        <v>23</v>
      </c>
      <c r="H339" s="11">
        <v>4</v>
      </c>
    </row>
    <row r="340" spans="1:8" x14ac:dyDescent="0.3">
      <c r="A340" s="30">
        <f t="shared" si="5"/>
        <v>122</v>
      </c>
      <c r="B340" s="7">
        <v>43952</v>
      </c>
      <c r="C340" s="11">
        <v>38</v>
      </c>
      <c r="D340" s="11">
        <v>24</v>
      </c>
      <c r="E340">
        <v>2.7777777777777777</v>
      </c>
      <c r="F340" s="11">
        <v>38</v>
      </c>
      <c r="G340" s="11">
        <v>19</v>
      </c>
      <c r="H340" s="11">
        <v>4</v>
      </c>
    </row>
    <row r="341" spans="1:8" x14ac:dyDescent="0.3">
      <c r="A341" s="30">
        <f t="shared" si="5"/>
        <v>123</v>
      </c>
      <c r="B341" s="7">
        <v>43953</v>
      </c>
      <c r="C341" s="11">
        <v>39</v>
      </c>
      <c r="D341" s="11">
        <v>25</v>
      </c>
      <c r="E341">
        <v>3.6111111111111112</v>
      </c>
      <c r="F341" s="11">
        <v>38</v>
      </c>
      <c r="G341" s="11">
        <v>21</v>
      </c>
      <c r="H341" s="11">
        <v>5</v>
      </c>
    </row>
    <row r="342" spans="1:8" x14ac:dyDescent="0.3">
      <c r="A342" s="30">
        <f t="shared" si="5"/>
        <v>124</v>
      </c>
      <c r="B342" s="7">
        <v>43954</v>
      </c>
      <c r="C342" s="11">
        <v>39</v>
      </c>
      <c r="D342" s="11">
        <v>26</v>
      </c>
      <c r="E342">
        <v>3.6111111111111112</v>
      </c>
      <c r="F342" s="11">
        <v>38</v>
      </c>
      <c r="G342" s="11">
        <v>17</v>
      </c>
      <c r="H342" s="11">
        <v>4</v>
      </c>
    </row>
    <row r="343" spans="1:8" x14ac:dyDescent="0.3">
      <c r="A343" s="30">
        <f t="shared" si="5"/>
        <v>125</v>
      </c>
      <c r="B343" s="7">
        <v>43955</v>
      </c>
      <c r="C343" s="11">
        <v>41</v>
      </c>
      <c r="D343" s="11">
        <v>26</v>
      </c>
      <c r="E343">
        <v>3.8888888888888893</v>
      </c>
      <c r="F343" s="11">
        <v>38</v>
      </c>
      <c r="G343" s="11">
        <v>14</v>
      </c>
      <c r="H343" s="11">
        <v>5</v>
      </c>
    </row>
    <row r="344" spans="1:8" x14ac:dyDescent="0.3">
      <c r="A344" s="30">
        <f t="shared" si="5"/>
        <v>126</v>
      </c>
      <c r="B344" s="7">
        <v>43956</v>
      </c>
      <c r="C344" s="11">
        <v>40</v>
      </c>
      <c r="D344" s="11">
        <v>26</v>
      </c>
      <c r="E344">
        <v>4.4444444444444446</v>
      </c>
      <c r="F344" s="11">
        <v>32</v>
      </c>
      <c r="G344" s="11">
        <v>20</v>
      </c>
      <c r="H344" s="11">
        <v>5</v>
      </c>
    </row>
    <row r="345" spans="1:8" x14ac:dyDescent="0.3">
      <c r="A345" s="30">
        <f t="shared" si="5"/>
        <v>127</v>
      </c>
      <c r="B345" s="7">
        <v>43957</v>
      </c>
      <c r="C345" s="11">
        <v>37</v>
      </c>
      <c r="D345" s="11">
        <v>25</v>
      </c>
      <c r="E345">
        <v>3.6111111111111112</v>
      </c>
      <c r="F345" s="11">
        <v>43</v>
      </c>
      <c r="G345" s="11">
        <v>22</v>
      </c>
      <c r="H345" s="11">
        <v>5</v>
      </c>
    </row>
    <row r="346" spans="1:8" x14ac:dyDescent="0.3">
      <c r="A346" s="30">
        <f t="shared" si="5"/>
        <v>128</v>
      </c>
      <c r="B346" s="7">
        <v>43958</v>
      </c>
      <c r="C346" s="11">
        <v>41</v>
      </c>
      <c r="D346" s="11">
        <v>23</v>
      </c>
      <c r="E346">
        <v>5</v>
      </c>
      <c r="F346" s="11">
        <v>47</v>
      </c>
      <c r="G346" s="11">
        <v>23</v>
      </c>
      <c r="H346" s="11">
        <v>3</v>
      </c>
    </row>
    <row r="347" spans="1:8" x14ac:dyDescent="0.3">
      <c r="A347" s="30">
        <f t="shared" si="5"/>
        <v>129</v>
      </c>
      <c r="B347" s="7">
        <v>43959</v>
      </c>
      <c r="C347" s="11">
        <v>39</v>
      </c>
      <c r="D347" s="11">
        <v>23</v>
      </c>
      <c r="E347">
        <v>3.6111111111111112</v>
      </c>
      <c r="F347" s="11">
        <v>43</v>
      </c>
      <c r="G347" s="11">
        <v>23</v>
      </c>
      <c r="H347" s="11">
        <v>4</v>
      </c>
    </row>
    <row r="348" spans="1:8" x14ac:dyDescent="0.3">
      <c r="A348" s="30">
        <f t="shared" si="5"/>
        <v>130</v>
      </c>
      <c r="B348" s="7">
        <v>43960</v>
      </c>
      <c r="C348" s="11">
        <v>40</v>
      </c>
      <c r="D348" s="11">
        <v>24</v>
      </c>
      <c r="E348">
        <v>2.7777777777777777</v>
      </c>
      <c r="F348" s="11">
        <v>40</v>
      </c>
      <c r="G348" s="11">
        <v>21</v>
      </c>
      <c r="H348" s="11">
        <v>2</v>
      </c>
    </row>
    <row r="349" spans="1:8" x14ac:dyDescent="0.3">
      <c r="A349" s="30">
        <f t="shared" ref="A349:A370" si="6">A348+1</f>
        <v>131</v>
      </c>
      <c r="B349" s="7">
        <v>43961</v>
      </c>
      <c r="C349" s="11">
        <v>41</v>
      </c>
      <c r="D349" s="11">
        <v>26</v>
      </c>
      <c r="E349">
        <v>3.6111111111111112</v>
      </c>
      <c r="F349" s="11">
        <v>37</v>
      </c>
      <c r="G349" s="11">
        <v>17</v>
      </c>
      <c r="H349" s="11">
        <v>4</v>
      </c>
    </row>
    <row r="350" spans="1:8" x14ac:dyDescent="0.3">
      <c r="A350" s="30">
        <f t="shared" si="6"/>
        <v>132</v>
      </c>
      <c r="B350" s="7">
        <v>43962</v>
      </c>
      <c r="C350" s="11">
        <v>41</v>
      </c>
      <c r="D350" s="11">
        <v>24</v>
      </c>
      <c r="E350">
        <v>2.7777777777777777</v>
      </c>
      <c r="F350" s="11">
        <v>41</v>
      </c>
      <c r="G350" s="11">
        <v>19</v>
      </c>
      <c r="H350" s="11">
        <v>4</v>
      </c>
    </row>
    <row r="351" spans="1:8" x14ac:dyDescent="0.3">
      <c r="A351" s="30">
        <f t="shared" si="6"/>
        <v>133</v>
      </c>
      <c r="B351" s="7">
        <v>43963</v>
      </c>
      <c r="C351" s="11">
        <v>41</v>
      </c>
      <c r="D351" s="11">
        <v>24</v>
      </c>
      <c r="E351">
        <v>3.3333333333333335</v>
      </c>
      <c r="F351" s="11">
        <v>43</v>
      </c>
      <c r="G351" s="11">
        <v>19</v>
      </c>
      <c r="H351" s="11">
        <v>2</v>
      </c>
    </row>
    <row r="352" spans="1:8" x14ac:dyDescent="0.3">
      <c r="A352" s="30">
        <f t="shared" si="6"/>
        <v>134</v>
      </c>
      <c r="B352" s="7">
        <v>43964</v>
      </c>
      <c r="C352" s="11">
        <v>38</v>
      </c>
      <c r="D352" s="11">
        <v>23</v>
      </c>
      <c r="E352">
        <v>2.5</v>
      </c>
      <c r="F352" s="11">
        <v>35</v>
      </c>
      <c r="G352" s="11">
        <v>22</v>
      </c>
      <c r="H352" s="11">
        <v>3</v>
      </c>
    </row>
    <row r="353" spans="1:8" x14ac:dyDescent="0.3">
      <c r="A353" s="30">
        <f t="shared" si="6"/>
        <v>135</v>
      </c>
      <c r="B353" s="7">
        <v>43965</v>
      </c>
      <c r="C353" s="11">
        <v>38</v>
      </c>
      <c r="D353" s="11">
        <v>24</v>
      </c>
      <c r="E353">
        <v>2.5</v>
      </c>
      <c r="F353" s="11">
        <v>36</v>
      </c>
      <c r="G353" s="11">
        <v>18</v>
      </c>
      <c r="H353" s="11">
        <v>4</v>
      </c>
    </row>
    <row r="354" spans="1:8" x14ac:dyDescent="0.3">
      <c r="A354" s="30">
        <f t="shared" si="6"/>
        <v>136</v>
      </c>
      <c r="B354" s="7">
        <v>43966</v>
      </c>
      <c r="C354" s="11">
        <v>39</v>
      </c>
      <c r="D354" s="11">
        <v>23</v>
      </c>
      <c r="E354">
        <v>3.3333333333333335</v>
      </c>
      <c r="F354" s="11">
        <v>49</v>
      </c>
      <c r="G354" s="11">
        <v>21</v>
      </c>
      <c r="H354" s="11">
        <v>5</v>
      </c>
    </row>
    <row r="355" spans="1:8" x14ac:dyDescent="0.3">
      <c r="A355" s="30">
        <f t="shared" si="6"/>
        <v>137</v>
      </c>
      <c r="B355" s="7">
        <v>43967</v>
      </c>
      <c r="C355" s="11">
        <v>38</v>
      </c>
      <c r="D355" s="11">
        <v>23</v>
      </c>
      <c r="E355">
        <v>2.7777777777777777</v>
      </c>
      <c r="F355" s="11">
        <v>53</v>
      </c>
      <c r="G355" s="11">
        <v>25</v>
      </c>
      <c r="H355" s="11">
        <v>7</v>
      </c>
    </row>
    <row r="356" spans="1:8" x14ac:dyDescent="0.3">
      <c r="A356" s="30">
        <f t="shared" si="6"/>
        <v>138</v>
      </c>
      <c r="B356" s="7">
        <v>43968</v>
      </c>
      <c r="C356" s="11">
        <v>39</v>
      </c>
      <c r="D356" s="11">
        <v>20</v>
      </c>
      <c r="E356">
        <v>4.7222222222222223</v>
      </c>
      <c r="F356" s="11">
        <v>69</v>
      </c>
      <c r="G356" s="11">
        <v>23</v>
      </c>
      <c r="H356" s="11">
        <v>8</v>
      </c>
    </row>
    <row r="357" spans="1:8" x14ac:dyDescent="0.3">
      <c r="A357" s="30">
        <f t="shared" si="6"/>
        <v>139</v>
      </c>
      <c r="B357" s="7">
        <v>43969</v>
      </c>
      <c r="C357" s="11">
        <v>39</v>
      </c>
      <c r="D357" s="11">
        <v>25</v>
      </c>
      <c r="E357">
        <v>3.6111111111111112</v>
      </c>
      <c r="F357" s="11">
        <v>35</v>
      </c>
      <c r="G357" s="11">
        <v>19</v>
      </c>
      <c r="H357" s="11">
        <v>8</v>
      </c>
    </row>
    <row r="358" spans="1:8" x14ac:dyDescent="0.3">
      <c r="A358" s="30">
        <f t="shared" si="6"/>
        <v>140</v>
      </c>
      <c r="B358" s="7">
        <v>43970</v>
      </c>
      <c r="C358" s="11">
        <v>39</v>
      </c>
      <c r="D358" s="11">
        <v>25</v>
      </c>
      <c r="E358">
        <v>5</v>
      </c>
      <c r="F358" s="11">
        <v>29</v>
      </c>
      <c r="G358" s="11">
        <v>19</v>
      </c>
      <c r="H358" s="11">
        <v>8</v>
      </c>
    </row>
    <row r="359" spans="1:8" x14ac:dyDescent="0.3">
      <c r="A359" s="30">
        <f t="shared" si="6"/>
        <v>141</v>
      </c>
      <c r="B359" s="7">
        <v>43971</v>
      </c>
      <c r="C359" s="11">
        <v>40</v>
      </c>
      <c r="D359" s="11">
        <v>25</v>
      </c>
      <c r="E359">
        <v>6.666666666666667</v>
      </c>
      <c r="F359" s="11">
        <v>37</v>
      </c>
      <c r="G359" s="11">
        <v>12</v>
      </c>
      <c r="H359" s="11">
        <v>8</v>
      </c>
    </row>
    <row r="360" spans="1:8" x14ac:dyDescent="0.3">
      <c r="A360" s="30">
        <f t="shared" si="6"/>
        <v>142</v>
      </c>
      <c r="B360" s="7">
        <v>43972</v>
      </c>
      <c r="C360" s="11">
        <v>42</v>
      </c>
      <c r="D360" s="11">
        <v>26</v>
      </c>
      <c r="E360">
        <v>4.4444444444444446</v>
      </c>
      <c r="F360" s="11">
        <v>26</v>
      </c>
      <c r="G360" s="11">
        <v>9</v>
      </c>
      <c r="H360" s="11">
        <v>8</v>
      </c>
    </row>
    <row r="361" spans="1:8" x14ac:dyDescent="0.3">
      <c r="A361" s="30">
        <f t="shared" si="6"/>
        <v>143</v>
      </c>
      <c r="B361" s="7">
        <v>43973</v>
      </c>
      <c r="C361" s="11">
        <v>42</v>
      </c>
      <c r="D361" s="11">
        <v>25</v>
      </c>
      <c r="E361">
        <v>4.4444444444444446</v>
      </c>
      <c r="F361" s="11">
        <v>16</v>
      </c>
      <c r="G361" s="11">
        <v>6</v>
      </c>
      <c r="H361" s="11">
        <v>3</v>
      </c>
    </row>
    <row r="362" spans="1:8" x14ac:dyDescent="0.3">
      <c r="A362" s="30">
        <f t="shared" si="6"/>
        <v>144</v>
      </c>
      <c r="B362" s="7">
        <v>43974</v>
      </c>
      <c r="C362" s="11">
        <v>42</v>
      </c>
      <c r="D362" s="11">
        <v>25</v>
      </c>
      <c r="E362">
        <v>4.166666666666667</v>
      </c>
      <c r="F362" s="11">
        <v>16</v>
      </c>
      <c r="G362" s="11">
        <v>9</v>
      </c>
      <c r="H362" s="11">
        <v>2</v>
      </c>
    </row>
    <row r="363" spans="1:8" x14ac:dyDescent="0.3">
      <c r="A363" s="30">
        <f t="shared" si="6"/>
        <v>145</v>
      </c>
      <c r="B363" s="7">
        <v>43975</v>
      </c>
      <c r="C363" s="11">
        <v>43</v>
      </c>
      <c r="D363" s="11">
        <v>25</v>
      </c>
      <c r="E363">
        <v>3.8888888888888893</v>
      </c>
      <c r="F363" s="11">
        <v>44</v>
      </c>
      <c r="G363" s="11">
        <v>9</v>
      </c>
      <c r="H363" s="11">
        <v>3</v>
      </c>
    </row>
    <row r="364" spans="1:8" x14ac:dyDescent="0.3">
      <c r="A364" s="30">
        <f t="shared" si="6"/>
        <v>146</v>
      </c>
      <c r="B364" s="7">
        <v>43976</v>
      </c>
      <c r="C364" s="11">
        <v>42</v>
      </c>
      <c r="D364" s="11">
        <v>27</v>
      </c>
      <c r="E364">
        <v>3.8888888888888893</v>
      </c>
      <c r="F364" s="11">
        <v>39</v>
      </c>
      <c r="G364" s="11">
        <v>15</v>
      </c>
      <c r="H364" s="11">
        <v>1</v>
      </c>
    </row>
    <row r="365" spans="1:8" x14ac:dyDescent="0.3">
      <c r="A365" s="30">
        <f t="shared" si="6"/>
        <v>147</v>
      </c>
      <c r="B365" s="7">
        <v>43977</v>
      </c>
      <c r="C365" s="11">
        <v>43</v>
      </c>
      <c r="D365" s="11">
        <v>27</v>
      </c>
      <c r="E365">
        <v>3.6111111111111112</v>
      </c>
      <c r="F365" s="11">
        <v>39</v>
      </c>
      <c r="G365" s="11">
        <v>14</v>
      </c>
      <c r="H365" s="11">
        <v>2</v>
      </c>
    </row>
    <row r="366" spans="1:8" x14ac:dyDescent="0.3">
      <c r="A366" s="30">
        <f>A365+1</f>
        <v>148</v>
      </c>
      <c r="B366" s="7">
        <v>43978</v>
      </c>
      <c r="C366" s="11">
        <v>43</v>
      </c>
      <c r="D366" s="11">
        <v>28</v>
      </c>
      <c r="E366">
        <v>3.6111111111111112</v>
      </c>
      <c r="F366" s="11">
        <v>32</v>
      </c>
      <c r="G366" s="11">
        <v>9</v>
      </c>
      <c r="H366" s="11">
        <v>2</v>
      </c>
    </row>
    <row r="367" spans="1:8" x14ac:dyDescent="0.3">
      <c r="A367" s="30">
        <f t="shared" si="6"/>
        <v>149</v>
      </c>
      <c r="B367" s="7">
        <v>43979</v>
      </c>
      <c r="C367" s="11">
        <v>42</v>
      </c>
      <c r="D367" s="11">
        <v>28</v>
      </c>
      <c r="E367">
        <v>3.6111111111111112</v>
      </c>
      <c r="F367" s="11">
        <v>44</v>
      </c>
      <c r="G367" s="11">
        <v>19</v>
      </c>
      <c r="H367" s="11">
        <v>4</v>
      </c>
    </row>
    <row r="368" spans="1:8" x14ac:dyDescent="0.3">
      <c r="A368" s="30">
        <f t="shared" si="6"/>
        <v>150</v>
      </c>
      <c r="B368" s="7">
        <v>43980</v>
      </c>
      <c r="C368" s="11">
        <v>42</v>
      </c>
      <c r="D368" s="11">
        <v>27</v>
      </c>
      <c r="E368">
        <v>3.6111111111111112</v>
      </c>
      <c r="F368" s="11">
        <v>27</v>
      </c>
      <c r="G368" s="11">
        <v>13</v>
      </c>
      <c r="H368" s="11">
        <v>3</v>
      </c>
    </row>
    <row r="369" spans="1:8" x14ac:dyDescent="0.3">
      <c r="A369" s="30">
        <f t="shared" si="6"/>
        <v>151</v>
      </c>
      <c r="B369" s="7">
        <v>43981</v>
      </c>
      <c r="C369" s="11">
        <v>40</v>
      </c>
      <c r="D369" s="11">
        <v>28</v>
      </c>
      <c r="E369">
        <v>3.3333333333333335</v>
      </c>
      <c r="F369" s="11">
        <v>29</v>
      </c>
      <c r="G369" s="11">
        <v>16</v>
      </c>
      <c r="H369" s="11">
        <v>3</v>
      </c>
    </row>
    <row r="370" spans="1:8" x14ac:dyDescent="0.3">
      <c r="A370" s="34">
        <f t="shared" si="6"/>
        <v>152</v>
      </c>
      <c r="B370" s="7">
        <v>43982</v>
      </c>
      <c r="C370" s="11">
        <v>41</v>
      </c>
      <c r="D370" s="11">
        <v>26</v>
      </c>
      <c r="E370">
        <v>3.6111111111111112</v>
      </c>
      <c r="F370" s="11">
        <v>41</v>
      </c>
      <c r="G370" s="11">
        <v>21</v>
      </c>
      <c r="H370" s="11">
        <v>4</v>
      </c>
    </row>
    <row r="371" spans="1:8" x14ac:dyDescent="0.3">
      <c r="A371" s="32"/>
      <c r="B371" s="25"/>
      <c r="C371" s="1"/>
      <c r="D371" s="1"/>
      <c r="E371" s="33"/>
      <c r="F371" s="1"/>
      <c r="G371" s="1"/>
      <c r="H371" s="1"/>
    </row>
    <row r="372" spans="1:8" x14ac:dyDescent="0.3">
      <c r="A372" s="32"/>
      <c r="B372" s="25"/>
      <c r="C372" s="1"/>
      <c r="D372" s="1"/>
      <c r="E372" s="33"/>
      <c r="F372" s="1"/>
      <c r="G372" s="1"/>
      <c r="H372" s="1"/>
    </row>
    <row r="373" spans="1:8" x14ac:dyDescent="0.3">
      <c r="A373" s="32"/>
      <c r="B373" s="25"/>
      <c r="C373" s="1"/>
      <c r="D373" s="1"/>
      <c r="E373" s="33"/>
      <c r="F373" s="1"/>
      <c r="G373" s="1"/>
      <c r="H373" s="1"/>
    </row>
    <row r="374" spans="1:8" x14ac:dyDescent="0.3">
      <c r="A374" s="32"/>
      <c r="B374" s="25"/>
      <c r="C374" s="1"/>
      <c r="D374" s="1"/>
      <c r="E374" s="33"/>
      <c r="F374" s="1"/>
      <c r="G374" s="1"/>
      <c r="H374" s="1"/>
    </row>
    <row r="375" spans="1:8" x14ac:dyDescent="0.3">
      <c r="A375" s="32"/>
      <c r="B375" s="25"/>
      <c r="C375" s="1"/>
      <c r="D375" s="1"/>
      <c r="E375" s="33"/>
      <c r="F375" s="1"/>
      <c r="G375" s="1"/>
      <c r="H375" s="1"/>
    </row>
    <row r="376" spans="1:8" x14ac:dyDescent="0.3">
      <c r="A376" s="32"/>
      <c r="B376" s="25"/>
      <c r="C376" s="1"/>
      <c r="D376" s="1"/>
      <c r="E376" s="33"/>
      <c r="F376" s="1"/>
      <c r="G376" s="1"/>
      <c r="H376" s="1"/>
    </row>
    <row r="377" spans="1:8" x14ac:dyDescent="0.3">
      <c r="A377" s="32"/>
      <c r="B377" s="25"/>
      <c r="C377" s="1"/>
      <c r="D377" s="1"/>
      <c r="E377" s="33"/>
      <c r="F377" s="1"/>
      <c r="G377" s="1"/>
      <c r="H377" s="1"/>
    </row>
    <row r="378" spans="1:8" x14ac:dyDescent="0.3">
      <c r="A378" s="32"/>
      <c r="B378" s="25"/>
      <c r="C378" s="1"/>
      <c r="D378" s="1"/>
      <c r="E378" s="33"/>
      <c r="F378" s="1"/>
      <c r="G378" s="1"/>
      <c r="H378" s="1"/>
    </row>
    <row r="379" spans="1:8" x14ac:dyDescent="0.3">
      <c r="A379" s="32"/>
      <c r="B379" s="25"/>
      <c r="C379" s="1"/>
      <c r="D379" s="1"/>
      <c r="E379" s="33"/>
      <c r="F379" s="1"/>
      <c r="G379" s="1"/>
      <c r="H379" s="1"/>
    </row>
    <row r="380" spans="1:8" x14ac:dyDescent="0.3">
      <c r="A380" s="32"/>
      <c r="B380" s="25"/>
      <c r="C380" s="1"/>
      <c r="D380" s="1"/>
      <c r="E380" s="33"/>
      <c r="F380" s="1"/>
      <c r="G380" s="1"/>
      <c r="H380" s="1"/>
    </row>
    <row r="381" spans="1:8" x14ac:dyDescent="0.3">
      <c r="A381" s="32"/>
      <c r="B381" s="25"/>
      <c r="C381" s="1"/>
      <c r="D381" s="1"/>
      <c r="E381" s="33"/>
      <c r="F381" s="1"/>
      <c r="G381" s="1"/>
      <c r="H381" s="1"/>
    </row>
    <row r="382" spans="1:8" x14ac:dyDescent="0.3">
      <c r="A382" s="32"/>
      <c r="B382" s="25"/>
      <c r="C382" s="1"/>
      <c r="D382" s="1"/>
      <c r="E382" s="33"/>
      <c r="F382" s="1"/>
      <c r="G382" s="1"/>
      <c r="H382" s="1"/>
    </row>
    <row r="383" spans="1:8" x14ac:dyDescent="0.3">
      <c r="A383" s="32"/>
      <c r="B383" s="25"/>
      <c r="C383" s="1"/>
      <c r="D383" s="1"/>
      <c r="E383" s="33"/>
      <c r="F383" s="1"/>
      <c r="G383" s="1"/>
      <c r="H383" s="1"/>
    </row>
    <row r="384" spans="1:8" x14ac:dyDescent="0.3">
      <c r="A384" s="32"/>
      <c r="B384" s="25"/>
      <c r="C384" s="1"/>
      <c r="D384" s="1"/>
      <c r="E384" s="33"/>
      <c r="F384" s="1"/>
      <c r="G384" s="1"/>
      <c r="H384" s="1"/>
    </row>
    <row r="385" spans="1:8" x14ac:dyDescent="0.3">
      <c r="A385" s="32"/>
      <c r="B385" s="25"/>
      <c r="C385" s="1"/>
      <c r="D385" s="1"/>
      <c r="E385" s="33"/>
      <c r="F385" s="1"/>
      <c r="G385" s="1"/>
      <c r="H385" s="1"/>
    </row>
    <row r="386" spans="1:8" x14ac:dyDescent="0.3">
      <c r="A386" s="32"/>
      <c r="B386" s="25"/>
      <c r="C386" s="1"/>
      <c r="D386" s="1"/>
      <c r="E386" s="33"/>
      <c r="F386" s="1"/>
      <c r="G386" s="1"/>
      <c r="H386" s="1"/>
    </row>
    <row r="387" spans="1:8" x14ac:dyDescent="0.3">
      <c r="A387" s="32"/>
      <c r="B387" s="25"/>
      <c r="C387" s="1"/>
      <c r="D387" s="1"/>
      <c r="E387" s="33"/>
      <c r="F387" s="1"/>
      <c r="G387" s="1"/>
      <c r="H387" s="1"/>
    </row>
    <row r="388" spans="1:8" x14ac:dyDescent="0.3">
      <c r="A388" s="32"/>
      <c r="B388" s="25"/>
      <c r="C388" s="1"/>
      <c r="D388" s="1"/>
      <c r="E388" s="33"/>
      <c r="F388" s="1"/>
      <c r="G388" s="1"/>
      <c r="H388" s="1"/>
    </row>
    <row r="389" spans="1:8" x14ac:dyDescent="0.3">
      <c r="A389" s="32"/>
      <c r="B389" s="25"/>
      <c r="C389" s="1"/>
      <c r="D389" s="1"/>
      <c r="E389" s="33"/>
      <c r="F389" s="1"/>
      <c r="G389" s="1"/>
      <c r="H389" s="1"/>
    </row>
    <row r="390" spans="1:8" x14ac:dyDescent="0.3">
      <c r="A390" s="32"/>
      <c r="B390" s="25"/>
      <c r="C390" s="1"/>
      <c r="D390" s="1"/>
      <c r="E390" s="33"/>
      <c r="F390" s="1"/>
      <c r="G390" s="1"/>
      <c r="H390" s="1"/>
    </row>
    <row r="391" spans="1:8" x14ac:dyDescent="0.3">
      <c r="A391" s="32"/>
      <c r="B391" s="25"/>
      <c r="C391" s="1"/>
      <c r="D391" s="1"/>
      <c r="E391" s="33"/>
      <c r="F391" s="1"/>
      <c r="G391" s="1"/>
      <c r="H391" s="1"/>
    </row>
    <row r="392" spans="1:8" x14ac:dyDescent="0.3">
      <c r="A392" s="32"/>
      <c r="B392" s="25"/>
      <c r="C392" s="1"/>
      <c r="D392" s="1"/>
      <c r="E392" s="33"/>
      <c r="F392" s="1"/>
      <c r="G392" s="1"/>
      <c r="H392" s="1"/>
    </row>
    <row r="393" spans="1:8" x14ac:dyDescent="0.3">
      <c r="A393" s="32"/>
      <c r="B393" s="25"/>
      <c r="C393" s="1"/>
      <c r="D393" s="1"/>
      <c r="E393" s="33"/>
      <c r="F393" s="1"/>
      <c r="G393" s="1"/>
      <c r="H393" s="1"/>
    </row>
    <row r="394" spans="1:8" x14ac:dyDescent="0.3">
      <c r="A394" s="32"/>
      <c r="B394" s="25"/>
      <c r="C394" s="1"/>
      <c r="D394" s="1"/>
      <c r="E394" s="33"/>
      <c r="F394" s="1"/>
      <c r="G394" s="1"/>
      <c r="H394" s="1"/>
    </row>
    <row r="395" spans="1:8" x14ac:dyDescent="0.3">
      <c r="A395" s="32"/>
      <c r="B395" s="25"/>
      <c r="C395" s="1"/>
      <c r="D395" s="1"/>
      <c r="E395" s="33"/>
      <c r="F395" s="1"/>
      <c r="G395" s="1"/>
      <c r="H395" s="1"/>
    </row>
    <row r="396" spans="1:8" x14ac:dyDescent="0.3">
      <c r="A396" s="32"/>
      <c r="B396" s="25"/>
      <c r="C396" s="1"/>
      <c r="D396" s="1"/>
      <c r="E396" s="33"/>
      <c r="F396" s="1"/>
      <c r="G396" s="1"/>
      <c r="H396" s="1"/>
    </row>
    <row r="397" spans="1:8" x14ac:dyDescent="0.3">
      <c r="A397" s="32"/>
      <c r="B397" s="25"/>
      <c r="C397" s="1"/>
      <c r="D397" s="1"/>
      <c r="E397" s="33"/>
      <c r="F397" s="1"/>
      <c r="G397" s="1"/>
      <c r="H397" s="1"/>
    </row>
    <row r="398" spans="1:8" x14ac:dyDescent="0.3">
      <c r="A398" s="32"/>
      <c r="B398" s="25"/>
      <c r="C398" s="1"/>
      <c r="D398" s="1"/>
      <c r="E398" s="33"/>
      <c r="F398" s="1"/>
      <c r="G398" s="1"/>
      <c r="H398" s="1"/>
    </row>
    <row r="399" spans="1:8" x14ac:dyDescent="0.3">
      <c r="A399" s="32"/>
      <c r="B399" s="25"/>
      <c r="C399" s="1"/>
      <c r="D399" s="1"/>
      <c r="E399" s="33"/>
      <c r="F399" s="1"/>
      <c r="G399" s="1"/>
      <c r="H399" s="1"/>
    </row>
    <row r="400" spans="1:8" x14ac:dyDescent="0.3">
      <c r="A400" s="32"/>
      <c r="B400" s="25"/>
      <c r="C400" s="1"/>
      <c r="D400" s="1"/>
      <c r="E400" s="33"/>
      <c r="F400" s="1"/>
      <c r="G400" s="1"/>
      <c r="H400" s="1"/>
    </row>
    <row r="401" spans="1:8" x14ac:dyDescent="0.3">
      <c r="A401" s="32"/>
      <c r="B401" s="25"/>
      <c r="C401" s="1"/>
      <c r="D401" s="1"/>
      <c r="E401" s="33"/>
      <c r="F401" s="1"/>
      <c r="G401" s="1"/>
      <c r="H401" s="1"/>
    </row>
    <row r="402" spans="1:8" x14ac:dyDescent="0.3">
      <c r="A402" s="32"/>
      <c r="B402" s="25"/>
      <c r="C402" s="1"/>
      <c r="D402" s="1"/>
      <c r="E402" s="33"/>
      <c r="F402" s="1"/>
      <c r="G402" s="1"/>
      <c r="H402" s="1"/>
    </row>
    <row r="403" spans="1:8" x14ac:dyDescent="0.3">
      <c r="A403" s="32"/>
      <c r="B403" s="25"/>
      <c r="C403" s="1"/>
      <c r="D403" s="1"/>
      <c r="E403" s="33"/>
      <c r="F403" s="1"/>
      <c r="G403" s="1"/>
      <c r="H403" s="1"/>
    </row>
    <row r="404" spans="1:8" x14ac:dyDescent="0.3">
      <c r="A404" s="32"/>
      <c r="B404" s="25"/>
      <c r="C404" s="1"/>
      <c r="D404" s="1"/>
      <c r="E404" s="33"/>
      <c r="F404" s="1"/>
      <c r="G404" s="1"/>
      <c r="H404" s="1"/>
    </row>
    <row r="405" spans="1:8" x14ac:dyDescent="0.3">
      <c r="A405" s="32"/>
      <c r="B405" s="25"/>
      <c r="C405" s="1"/>
      <c r="D405" s="1"/>
      <c r="E405" s="33"/>
      <c r="F405" s="1"/>
      <c r="G405" s="1"/>
      <c r="H405" s="1"/>
    </row>
    <row r="406" spans="1:8" x14ac:dyDescent="0.3">
      <c r="A406" s="32"/>
      <c r="B406" s="25"/>
      <c r="C406" s="1"/>
      <c r="D406" s="1"/>
      <c r="E406" s="33"/>
      <c r="F406" s="1"/>
      <c r="G406" s="1"/>
      <c r="H406" s="1"/>
    </row>
    <row r="407" spans="1:8" x14ac:dyDescent="0.3">
      <c r="A407" s="32"/>
      <c r="B407" s="25"/>
      <c r="C407" s="1"/>
      <c r="D407" s="1"/>
      <c r="E407" s="33"/>
      <c r="F407" s="1"/>
      <c r="G407" s="1"/>
      <c r="H407" s="1"/>
    </row>
    <row r="408" spans="1:8" x14ac:dyDescent="0.3">
      <c r="A408" s="32"/>
      <c r="B408" s="25"/>
      <c r="C408" s="1"/>
      <c r="D408" s="1"/>
      <c r="E408" s="33"/>
      <c r="F408" s="1"/>
      <c r="G408" s="1"/>
      <c r="H408" s="1"/>
    </row>
    <row r="409" spans="1:8" x14ac:dyDescent="0.3">
      <c r="A409" s="32"/>
      <c r="B409" s="25"/>
      <c r="C409" s="1"/>
      <c r="D409" s="1"/>
      <c r="E409" s="33"/>
      <c r="F409" s="1"/>
      <c r="G409" s="1"/>
      <c r="H409" s="1"/>
    </row>
    <row r="410" spans="1:8" x14ac:dyDescent="0.3">
      <c r="A410" s="32"/>
      <c r="B410" s="25"/>
      <c r="C410" s="1"/>
      <c r="D410" s="1"/>
      <c r="E410" s="33"/>
      <c r="F410" s="1"/>
      <c r="G410" s="1"/>
      <c r="H410" s="1"/>
    </row>
    <row r="411" spans="1:8" x14ac:dyDescent="0.3">
      <c r="A411" s="32"/>
      <c r="B411" s="25"/>
      <c r="C411" s="1"/>
      <c r="D411" s="1"/>
      <c r="E411" s="33"/>
      <c r="F411" s="1"/>
      <c r="G411" s="1"/>
      <c r="H411" s="1"/>
    </row>
    <row r="412" spans="1:8" x14ac:dyDescent="0.3">
      <c r="A412" s="32"/>
      <c r="B412" s="25"/>
      <c r="C412" s="1"/>
      <c r="D412" s="1"/>
      <c r="E412" s="33"/>
      <c r="F412" s="1"/>
      <c r="G412" s="1"/>
      <c r="H412" s="1"/>
    </row>
    <row r="413" spans="1:8" x14ac:dyDescent="0.3">
      <c r="A413" s="32"/>
      <c r="B413" s="25"/>
      <c r="C413" s="1"/>
      <c r="D413" s="1"/>
      <c r="E413" s="33"/>
      <c r="F413" s="1"/>
      <c r="G413" s="1"/>
      <c r="H413" s="1"/>
    </row>
    <row r="414" spans="1:8" x14ac:dyDescent="0.3">
      <c r="A414" s="32"/>
      <c r="B414" s="25"/>
      <c r="C414" s="1"/>
      <c r="D414" s="1"/>
      <c r="E414" s="33"/>
      <c r="F414" s="1"/>
      <c r="G414" s="1"/>
      <c r="H414" s="1"/>
    </row>
    <row r="415" spans="1:8" x14ac:dyDescent="0.3">
      <c r="A415" s="32"/>
      <c r="B415" s="25"/>
      <c r="C415" s="1"/>
      <c r="D415" s="1"/>
      <c r="E415" s="33"/>
      <c r="F415" s="1"/>
      <c r="G415" s="1"/>
      <c r="H415" s="1"/>
    </row>
    <row r="416" spans="1:8" x14ac:dyDescent="0.3">
      <c r="A416" s="32"/>
      <c r="B416" s="25"/>
      <c r="C416" s="1"/>
      <c r="D416" s="1"/>
      <c r="E416" s="33"/>
      <c r="F416" s="1"/>
      <c r="G416" s="1"/>
      <c r="H416" s="1"/>
    </row>
    <row r="417" spans="1:8" x14ac:dyDescent="0.3">
      <c r="A417" s="32"/>
      <c r="B417" s="25"/>
      <c r="C417" s="1"/>
      <c r="D417" s="1"/>
      <c r="E417" s="33"/>
      <c r="F417" s="1"/>
      <c r="G417" s="1"/>
      <c r="H417" s="1"/>
    </row>
    <row r="418" spans="1:8" x14ac:dyDescent="0.3">
      <c r="A418" s="32"/>
      <c r="B418" s="25"/>
      <c r="C418" s="1"/>
      <c r="D418" s="1"/>
      <c r="E418" s="33"/>
      <c r="F418" s="1"/>
      <c r="G418" s="1"/>
      <c r="H418" s="1"/>
    </row>
    <row r="419" spans="1:8" x14ac:dyDescent="0.3">
      <c r="A419" s="32"/>
      <c r="B419" s="25"/>
      <c r="C419" s="1"/>
      <c r="D419" s="1"/>
      <c r="E419" s="33"/>
      <c r="F419" s="1"/>
      <c r="G419" s="1"/>
      <c r="H419" s="1"/>
    </row>
    <row r="420" spans="1:8" x14ac:dyDescent="0.3">
      <c r="A420" s="32"/>
      <c r="B420" s="25"/>
      <c r="C420" s="1"/>
      <c r="D420" s="1"/>
      <c r="E420" s="33"/>
      <c r="F420" s="1"/>
      <c r="G420" s="1"/>
      <c r="H420" s="1"/>
    </row>
    <row r="421" spans="1:8" x14ac:dyDescent="0.3">
      <c r="A421" s="32"/>
      <c r="B421" s="25"/>
      <c r="C421" s="1"/>
      <c r="D421" s="1"/>
      <c r="E421" s="33"/>
      <c r="F421" s="1"/>
      <c r="G421" s="1"/>
      <c r="H421" s="1"/>
    </row>
    <row r="422" spans="1:8" x14ac:dyDescent="0.3">
      <c r="A422" s="32"/>
      <c r="B422" s="25"/>
      <c r="C422" s="1"/>
      <c r="D422" s="1"/>
      <c r="E422" s="33"/>
      <c r="F422" s="1"/>
      <c r="G422" s="1"/>
      <c r="H422" s="1"/>
    </row>
    <row r="423" spans="1:8" x14ac:dyDescent="0.3">
      <c r="A423" s="32"/>
      <c r="B423" s="25"/>
      <c r="C423" s="1"/>
      <c r="D423" s="1"/>
      <c r="E423" s="33"/>
      <c r="F423" s="1"/>
      <c r="G423" s="1"/>
      <c r="H423" s="1"/>
    </row>
    <row r="424" spans="1:8" x14ac:dyDescent="0.3">
      <c r="A424" s="32"/>
      <c r="B424" s="25"/>
      <c r="C424" s="1"/>
      <c r="D424" s="1"/>
      <c r="E424" s="33"/>
      <c r="F424" s="1"/>
      <c r="G424" s="1"/>
      <c r="H424" s="1"/>
    </row>
    <row r="425" spans="1:8" x14ac:dyDescent="0.3">
      <c r="A425" s="32"/>
      <c r="B425" s="25"/>
      <c r="C425" s="1"/>
      <c r="D425" s="1"/>
      <c r="E425" s="33"/>
      <c r="F425" s="1"/>
      <c r="G425" s="1"/>
      <c r="H425" s="1"/>
    </row>
    <row r="426" spans="1:8" x14ac:dyDescent="0.3">
      <c r="A426" s="32"/>
      <c r="B426" s="25"/>
      <c r="C426" s="1"/>
      <c r="D426" s="1"/>
      <c r="E426" s="33"/>
      <c r="F426" s="1"/>
      <c r="G426" s="1"/>
      <c r="H426" s="1"/>
    </row>
    <row r="427" spans="1:8" x14ac:dyDescent="0.3">
      <c r="A427" s="32"/>
      <c r="B427" s="25"/>
      <c r="C427" s="1"/>
      <c r="D427" s="1"/>
      <c r="E427" s="33"/>
      <c r="F427" s="1"/>
      <c r="G427" s="1"/>
      <c r="H427" s="1"/>
    </row>
    <row r="428" spans="1:8" x14ac:dyDescent="0.3">
      <c r="A428" s="32"/>
      <c r="B428" s="25"/>
      <c r="C428" s="1"/>
      <c r="D428" s="1"/>
      <c r="E428" s="33"/>
      <c r="F428" s="1"/>
      <c r="G428" s="1"/>
      <c r="H428" s="1"/>
    </row>
    <row r="429" spans="1:8" x14ac:dyDescent="0.3">
      <c r="A429" s="32"/>
      <c r="B429" s="25"/>
      <c r="C429" s="1"/>
      <c r="D429" s="1"/>
      <c r="E429" s="33"/>
      <c r="F429" s="1"/>
      <c r="G429" s="1"/>
      <c r="H429" s="1"/>
    </row>
    <row r="430" spans="1:8" x14ac:dyDescent="0.3">
      <c r="A430" s="32"/>
      <c r="B430" s="25"/>
      <c r="C430" s="1"/>
      <c r="D430" s="1"/>
      <c r="E430" s="33"/>
      <c r="F430" s="1"/>
      <c r="G430" s="1"/>
      <c r="H430" s="1"/>
    </row>
    <row r="431" spans="1:8" x14ac:dyDescent="0.3">
      <c r="A431" s="32"/>
      <c r="B431" s="25"/>
      <c r="C431" s="1"/>
      <c r="D431" s="1"/>
      <c r="E431" s="33"/>
      <c r="F431" s="1"/>
      <c r="G431" s="1"/>
      <c r="H431" s="1"/>
    </row>
    <row r="432" spans="1:8" x14ac:dyDescent="0.3">
      <c r="A432" s="32"/>
      <c r="B432" s="25"/>
      <c r="C432" s="1"/>
      <c r="D432" s="1"/>
      <c r="E432" s="33"/>
      <c r="F432" s="1"/>
      <c r="G432" s="1"/>
      <c r="H432" s="1"/>
    </row>
    <row r="433" spans="1:8" x14ac:dyDescent="0.3">
      <c r="A433" s="32"/>
      <c r="B433" s="25"/>
      <c r="C433" s="1"/>
      <c r="D433" s="1"/>
      <c r="E433" s="33"/>
      <c r="F433" s="1"/>
      <c r="G433" s="1"/>
      <c r="H433" s="1"/>
    </row>
    <row r="434" spans="1:8" x14ac:dyDescent="0.3">
      <c r="A434" s="32"/>
      <c r="B434" s="25"/>
      <c r="C434" s="1"/>
      <c r="D434" s="1"/>
      <c r="E434" s="33"/>
      <c r="F434" s="1"/>
      <c r="G434" s="1"/>
      <c r="H434" s="1"/>
    </row>
    <row r="435" spans="1:8" x14ac:dyDescent="0.3">
      <c r="A435" s="32"/>
      <c r="B435" s="25"/>
      <c r="C435" s="1"/>
      <c r="D435" s="1"/>
      <c r="E435" s="33"/>
      <c r="F435" s="1"/>
      <c r="G435" s="1"/>
      <c r="H435" s="1"/>
    </row>
    <row r="436" spans="1:8" x14ac:dyDescent="0.3">
      <c r="A436" s="32"/>
      <c r="B436" s="25"/>
      <c r="C436" s="1"/>
      <c r="D436" s="1"/>
      <c r="E436" s="33"/>
      <c r="F436" s="1"/>
      <c r="G436" s="1"/>
      <c r="H436" s="1"/>
    </row>
    <row r="437" spans="1:8" x14ac:dyDescent="0.3">
      <c r="A437" s="32"/>
      <c r="B437" s="25"/>
      <c r="C437" s="1"/>
      <c r="D437" s="1"/>
      <c r="E437" s="33"/>
      <c r="F437" s="1"/>
      <c r="G437" s="1"/>
      <c r="H437" s="1"/>
    </row>
    <row r="438" spans="1:8" x14ac:dyDescent="0.3">
      <c r="A438" s="32"/>
      <c r="B438" s="25"/>
      <c r="C438" s="1"/>
      <c r="D438" s="1"/>
      <c r="E438" s="33"/>
      <c r="F438" s="1"/>
      <c r="G438" s="1"/>
      <c r="H438" s="1"/>
    </row>
    <row r="439" spans="1:8" x14ac:dyDescent="0.3">
      <c r="A439" s="32"/>
      <c r="B439" s="25"/>
      <c r="C439" s="1"/>
      <c r="D439" s="1"/>
      <c r="E439" s="33"/>
      <c r="F439" s="1"/>
      <c r="G439" s="1"/>
      <c r="H439" s="1"/>
    </row>
    <row r="440" spans="1:8" x14ac:dyDescent="0.3">
      <c r="A440" s="32"/>
      <c r="B440" s="25"/>
      <c r="C440" s="1"/>
      <c r="D440" s="1"/>
      <c r="E440" s="33"/>
      <c r="F440" s="1"/>
      <c r="G440" s="1"/>
      <c r="H440" s="1"/>
    </row>
    <row r="441" spans="1:8" x14ac:dyDescent="0.3">
      <c r="A441" s="32"/>
      <c r="B441" s="25"/>
      <c r="C441" s="1"/>
      <c r="D441" s="1"/>
      <c r="E441" s="33"/>
      <c r="F441" s="1"/>
      <c r="G441" s="1"/>
      <c r="H441" s="1"/>
    </row>
    <row r="442" spans="1:8" x14ac:dyDescent="0.3">
      <c r="A442" s="32"/>
      <c r="B442" s="25"/>
      <c r="C442" s="1"/>
      <c r="D442" s="1"/>
      <c r="E442" s="33"/>
      <c r="F442" s="1"/>
      <c r="G442" s="1"/>
      <c r="H442" s="1"/>
    </row>
    <row r="443" spans="1:8" x14ac:dyDescent="0.3">
      <c r="A443" s="32"/>
      <c r="B443" s="25"/>
      <c r="C443" s="1"/>
      <c r="D443" s="1"/>
      <c r="E443" s="33"/>
      <c r="F443" s="1"/>
      <c r="G443" s="1"/>
      <c r="H443" s="1"/>
    </row>
    <row r="444" spans="1:8" x14ac:dyDescent="0.3">
      <c r="A444" s="32"/>
      <c r="B444" s="25"/>
      <c r="C444" s="1"/>
      <c r="D444" s="1"/>
      <c r="E444" s="33"/>
      <c r="F444" s="1"/>
      <c r="G444" s="1"/>
      <c r="H444" s="1"/>
    </row>
    <row r="445" spans="1:8" x14ac:dyDescent="0.3">
      <c r="A445" s="32"/>
      <c r="B445" s="25"/>
      <c r="C445" s="1"/>
      <c r="D445" s="1"/>
      <c r="E445" s="33"/>
      <c r="F445" s="1"/>
      <c r="G445" s="1"/>
      <c r="H445" s="1"/>
    </row>
    <row r="446" spans="1:8" x14ac:dyDescent="0.3">
      <c r="A446" s="32"/>
      <c r="B446" s="25"/>
      <c r="C446" s="1"/>
      <c r="D446" s="1"/>
      <c r="E446" s="33"/>
      <c r="F446" s="1"/>
      <c r="G446" s="1"/>
      <c r="H446" s="1"/>
    </row>
    <row r="447" spans="1:8" x14ac:dyDescent="0.3">
      <c r="A447" s="32"/>
      <c r="B447" s="25"/>
      <c r="C447" s="1"/>
      <c r="D447" s="1"/>
      <c r="E447" s="33"/>
      <c r="F447" s="1"/>
      <c r="G447" s="1"/>
      <c r="H447" s="1"/>
    </row>
    <row r="448" spans="1:8" x14ac:dyDescent="0.3">
      <c r="A448" s="32"/>
      <c r="B448" s="25"/>
      <c r="C448" s="1"/>
      <c r="D448" s="1"/>
      <c r="E448" s="33"/>
      <c r="F448" s="1"/>
      <c r="G448" s="1"/>
      <c r="H448" s="1"/>
    </row>
    <row r="449" spans="1:8" x14ac:dyDescent="0.3">
      <c r="A449" s="32"/>
      <c r="B449" s="25"/>
      <c r="C449" s="1"/>
      <c r="D449" s="1"/>
      <c r="E449" s="33"/>
      <c r="F449" s="1"/>
      <c r="G449" s="1"/>
      <c r="H449" s="1"/>
    </row>
    <row r="450" spans="1:8" x14ac:dyDescent="0.3">
      <c r="A450" s="32"/>
      <c r="B450" s="25"/>
      <c r="C450" s="1"/>
      <c r="D450" s="1"/>
      <c r="E450" s="33"/>
      <c r="F450" s="1"/>
      <c r="G450" s="1"/>
      <c r="H450" s="1"/>
    </row>
    <row r="451" spans="1:8" x14ac:dyDescent="0.3">
      <c r="A451" s="32"/>
      <c r="B451" s="25"/>
      <c r="C451" s="1"/>
      <c r="D451" s="1"/>
      <c r="E451" s="33"/>
      <c r="F451" s="1"/>
      <c r="G451" s="1"/>
      <c r="H451" s="1"/>
    </row>
    <row r="452" spans="1:8" x14ac:dyDescent="0.3">
      <c r="A452" s="32"/>
      <c r="B452" s="25"/>
      <c r="C452" s="1"/>
      <c r="D452" s="1"/>
      <c r="E452" s="33"/>
      <c r="F452" s="1"/>
      <c r="G452" s="1"/>
      <c r="H452" s="1"/>
    </row>
    <row r="453" spans="1:8" x14ac:dyDescent="0.3">
      <c r="A453" s="32"/>
      <c r="B453" s="25"/>
      <c r="C453" s="1"/>
      <c r="D453" s="1"/>
      <c r="E453" s="33"/>
      <c r="F453" s="1"/>
      <c r="G453" s="1"/>
      <c r="H453" s="1"/>
    </row>
    <row r="454" spans="1:8" x14ac:dyDescent="0.3">
      <c r="A454" s="32"/>
      <c r="B454" s="25"/>
      <c r="C454" s="1"/>
      <c r="D454" s="1"/>
      <c r="E454" s="33"/>
      <c r="F454" s="1"/>
      <c r="G454" s="1"/>
      <c r="H454" s="1"/>
    </row>
    <row r="455" spans="1:8" x14ac:dyDescent="0.3">
      <c r="A455" s="32"/>
      <c r="B455" s="25"/>
      <c r="C455" s="1"/>
      <c r="D455" s="1"/>
      <c r="E455" s="33"/>
      <c r="F455" s="1"/>
      <c r="G455" s="1"/>
      <c r="H455" s="1"/>
    </row>
    <row r="456" spans="1:8" x14ac:dyDescent="0.3">
      <c r="A456" s="32"/>
      <c r="B456" s="25"/>
      <c r="C456" s="1"/>
      <c r="D456" s="1"/>
      <c r="E456" s="33"/>
      <c r="F456" s="1"/>
      <c r="G456" s="1"/>
      <c r="H456" s="1"/>
    </row>
    <row r="457" spans="1:8" x14ac:dyDescent="0.3">
      <c r="A457" s="32"/>
      <c r="B457" s="25"/>
      <c r="C457" s="1"/>
      <c r="D457" s="1"/>
      <c r="E457" s="33"/>
      <c r="F457" s="1"/>
      <c r="G457" s="1"/>
      <c r="H457" s="1"/>
    </row>
    <row r="458" spans="1:8" x14ac:dyDescent="0.3">
      <c r="A458" s="32"/>
      <c r="B458" s="25"/>
      <c r="C458" s="1"/>
      <c r="D458" s="1"/>
      <c r="E458" s="33"/>
      <c r="F458" s="1"/>
      <c r="G458" s="1"/>
      <c r="H458" s="1"/>
    </row>
    <row r="459" spans="1:8" x14ac:dyDescent="0.3">
      <c r="A459" s="32"/>
      <c r="B459" s="25"/>
      <c r="C459" s="1"/>
      <c r="D459" s="1"/>
      <c r="E459" s="33"/>
      <c r="F459" s="1"/>
      <c r="G459" s="1"/>
      <c r="H459" s="1"/>
    </row>
    <row r="460" spans="1:8" x14ac:dyDescent="0.3">
      <c r="A460" s="32"/>
      <c r="B460" s="25"/>
      <c r="C460" s="1"/>
      <c r="D460" s="1"/>
      <c r="E460" s="33"/>
      <c r="F460" s="1"/>
      <c r="G460" s="1"/>
      <c r="H460" s="1"/>
    </row>
    <row r="461" spans="1:8" x14ac:dyDescent="0.3">
      <c r="A461" s="32"/>
      <c r="B461" s="25"/>
      <c r="C461" s="1"/>
      <c r="D461" s="1"/>
      <c r="E461" s="33"/>
      <c r="F461" s="1"/>
      <c r="G461" s="1"/>
      <c r="H461" s="1"/>
    </row>
    <row r="462" spans="1:8" x14ac:dyDescent="0.3">
      <c r="A462" s="32"/>
      <c r="B462" s="25"/>
      <c r="C462" s="1"/>
      <c r="D462" s="1"/>
      <c r="E462" s="33"/>
      <c r="F462" s="1"/>
      <c r="G462" s="1"/>
      <c r="H462" s="1"/>
    </row>
    <row r="463" spans="1:8" x14ac:dyDescent="0.3">
      <c r="A463" s="32"/>
      <c r="B463" s="25"/>
      <c r="C463" s="1"/>
      <c r="D463" s="1"/>
      <c r="E463" s="33"/>
      <c r="F463" s="1"/>
      <c r="G463" s="1"/>
      <c r="H463" s="1"/>
    </row>
    <row r="464" spans="1:8" x14ac:dyDescent="0.3">
      <c r="A464" s="32"/>
      <c r="B464" s="25"/>
      <c r="C464" s="1"/>
      <c r="D464" s="1"/>
      <c r="E464" s="33"/>
      <c r="F464" s="1"/>
      <c r="G464" s="1"/>
      <c r="H464" s="1"/>
    </row>
    <row r="465" spans="1:8" x14ac:dyDescent="0.3">
      <c r="A465" s="32"/>
      <c r="B465" s="25"/>
      <c r="C465" s="1"/>
      <c r="D465" s="1"/>
      <c r="E465" s="33"/>
      <c r="F465" s="1"/>
      <c r="G465" s="1"/>
      <c r="H465" s="1"/>
    </row>
    <row r="466" spans="1:8" x14ac:dyDescent="0.3">
      <c r="A466" s="32"/>
      <c r="B466" s="25"/>
      <c r="C466" s="1"/>
      <c r="D466" s="1"/>
      <c r="E466" s="33"/>
      <c r="F466" s="1"/>
      <c r="G466" s="1"/>
      <c r="H466" s="1"/>
    </row>
    <row r="467" spans="1:8" x14ac:dyDescent="0.3">
      <c r="A467" s="32"/>
      <c r="B467" s="25"/>
      <c r="C467" s="1"/>
      <c r="D467" s="1"/>
      <c r="E467" s="33"/>
      <c r="F467" s="1"/>
      <c r="G467" s="1"/>
      <c r="H467" s="1"/>
    </row>
    <row r="468" spans="1:8" x14ac:dyDescent="0.3">
      <c r="A468" s="32"/>
      <c r="B468" s="25"/>
      <c r="C468" s="1"/>
      <c r="D468" s="1"/>
      <c r="E468" s="33"/>
      <c r="F468" s="1"/>
      <c r="G468" s="1"/>
      <c r="H468" s="1"/>
    </row>
    <row r="469" spans="1:8" x14ac:dyDescent="0.3">
      <c r="A469" s="32"/>
      <c r="B469" s="25"/>
      <c r="C469" s="1"/>
      <c r="D469" s="1"/>
      <c r="E469" s="33"/>
      <c r="F469" s="1"/>
      <c r="G469" s="1"/>
      <c r="H469" s="1"/>
    </row>
    <row r="470" spans="1:8" x14ac:dyDescent="0.3">
      <c r="A470" s="32"/>
      <c r="B470" s="25"/>
      <c r="C470" s="1"/>
      <c r="D470" s="1"/>
      <c r="E470" s="33"/>
      <c r="F470" s="1"/>
      <c r="G470" s="1"/>
      <c r="H470" s="1"/>
    </row>
    <row r="471" spans="1:8" x14ac:dyDescent="0.3">
      <c r="A471" s="32"/>
      <c r="B471" s="25"/>
      <c r="C471" s="1"/>
      <c r="D471" s="1"/>
      <c r="E471" s="33"/>
      <c r="F471" s="1"/>
      <c r="G471" s="1"/>
      <c r="H471" s="1"/>
    </row>
    <row r="472" spans="1:8" x14ac:dyDescent="0.3">
      <c r="A472" s="32"/>
      <c r="B472" s="25"/>
      <c r="C472" s="1"/>
      <c r="D472" s="1"/>
      <c r="E472" s="33"/>
      <c r="F472" s="1"/>
      <c r="G472" s="1"/>
      <c r="H472" s="1"/>
    </row>
    <row r="473" spans="1:8" x14ac:dyDescent="0.3">
      <c r="A473" s="32"/>
      <c r="B473" s="25"/>
      <c r="C473" s="1"/>
      <c r="D473" s="1"/>
      <c r="E473" s="33"/>
      <c r="F473" s="1"/>
      <c r="G473" s="1"/>
      <c r="H473" s="1"/>
    </row>
    <row r="474" spans="1:8" x14ac:dyDescent="0.3">
      <c r="A474" s="32"/>
      <c r="B474" s="25"/>
      <c r="C474" s="1"/>
      <c r="D474" s="1"/>
      <c r="E474" s="33"/>
      <c r="F474" s="1"/>
      <c r="G474" s="1"/>
      <c r="H474" s="1"/>
    </row>
    <row r="475" spans="1:8" x14ac:dyDescent="0.3">
      <c r="A475" s="32"/>
      <c r="B475" s="25"/>
      <c r="C475" s="1"/>
      <c r="D475" s="1"/>
      <c r="E475" s="33"/>
      <c r="F475" s="1"/>
      <c r="G475" s="1"/>
      <c r="H475" s="1"/>
    </row>
    <row r="476" spans="1:8" x14ac:dyDescent="0.3">
      <c r="A476" s="32"/>
      <c r="B476" s="25"/>
      <c r="C476" s="1"/>
      <c r="D476" s="1"/>
      <c r="E476" s="33"/>
      <c r="F476" s="1"/>
      <c r="G476" s="1"/>
      <c r="H476" s="1"/>
    </row>
    <row r="477" spans="1:8" x14ac:dyDescent="0.3">
      <c r="A477" s="32"/>
      <c r="B477" s="25"/>
      <c r="C477" s="1"/>
      <c r="D477" s="1"/>
      <c r="E477" s="33"/>
      <c r="F477" s="1"/>
      <c r="G477" s="1"/>
      <c r="H477" s="1"/>
    </row>
    <row r="478" spans="1:8" x14ac:dyDescent="0.3">
      <c r="A478" s="32"/>
      <c r="B478" s="25"/>
      <c r="C478" s="1"/>
      <c r="D478" s="1"/>
      <c r="E478" s="33"/>
      <c r="F478" s="1"/>
      <c r="G478" s="1"/>
      <c r="H478" s="1"/>
    </row>
    <row r="479" spans="1:8" x14ac:dyDescent="0.3">
      <c r="A479" s="32"/>
      <c r="B479" s="25"/>
      <c r="C479" s="1"/>
      <c r="D479" s="1"/>
      <c r="E479" s="33"/>
      <c r="F479" s="1"/>
      <c r="G479" s="1"/>
      <c r="H479" s="1"/>
    </row>
    <row r="480" spans="1:8" x14ac:dyDescent="0.3">
      <c r="A480" s="32"/>
      <c r="B480" s="25"/>
      <c r="C480" s="1"/>
      <c r="D480" s="1"/>
      <c r="E480" s="33"/>
      <c r="F480" s="1"/>
      <c r="G480" s="1"/>
      <c r="H480" s="1"/>
    </row>
    <row r="481" spans="1:8" x14ac:dyDescent="0.3">
      <c r="A481" s="32"/>
      <c r="B481" s="25"/>
      <c r="C481" s="1"/>
      <c r="D481" s="1"/>
      <c r="E481" s="33"/>
      <c r="F481" s="1"/>
      <c r="G481" s="1"/>
      <c r="H481" s="1"/>
    </row>
    <row r="482" spans="1:8" x14ac:dyDescent="0.3">
      <c r="A482" s="32"/>
      <c r="B482" s="25"/>
      <c r="C482" s="1"/>
      <c r="D482" s="1"/>
      <c r="E482" s="33"/>
      <c r="F482" s="1"/>
      <c r="G482" s="1"/>
      <c r="H482" s="1"/>
    </row>
    <row r="483" spans="1:8" x14ac:dyDescent="0.3">
      <c r="A483" s="32"/>
      <c r="B483" s="25"/>
      <c r="C483" s="1"/>
      <c r="D483" s="1"/>
      <c r="E483" s="33"/>
      <c r="F483" s="1"/>
      <c r="G483" s="1"/>
      <c r="H483" s="1"/>
    </row>
    <row r="484" spans="1:8" x14ac:dyDescent="0.3">
      <c r="A484" s="32"/>
      <c r="B484" s="25"/>
      <c r="C484" s="1"/>
      <c r="D484" s="1"/>
      <c r="E484" s="33"/>
      <c r="F484" s="1"/>
      <c r="G484" s="1"/>
      <c r="H484" s="1"/>
    </row>
    <row r="485" spans="1:8" x14ac:dyDescent="0.3">
      <c r="A485" s="32"/>
      <c r="B485" s="25"/>
      <c r="C485" s="1"/>
      <c r="D485" s="1"/>
      <c r="E485" s="33"/>
      <c r="F485" s="1"/>
      <c r="G485" s="1"/>
      <c r="H485" s="1"/>
    </row>
    <row r="486" spans="1:8" x14ac:dyDescent="0.3">
      <c r="A486" s="32"/>
      <c r="B486" s="25"/>
      <c r="C486" s="1"/>
      <c r="D486" s="1"/>
      <c r="E486" s="33"/>
      <c r="F486" s="1"/>
      <c r="G486" s="1"/>
      <c r="H486" s="1"/>
    </row>
    <row r="487" spans="1:8" x14ac:dyDescent="0.3">
      <c r="A487" s="32"/>
      <c r="B487" s="25"/>
      <c r="C487" s="1"/>
      <c r="D487" s="1"/>
      <c r="E487" s="33"/>
      <c r="F487" s="1"/>
      <c r="G487" s="1"/>
      <c r="H487" s="1"/>
    </row>
    <row r="488" spans="1:8" x14ac:dyDescent="0.3">
      <c r="A488" s="32"/>
      <c r="B488" s="25"/>
      <c r="C488" s="1"/>
      <c r="D488" s="1"/>
      <c r="E488" s="33"/>
      <c r="F488" s="1"/>
      <c r="G488" s="1"/>
      <c r="H488" s="1"/>
    </row>
    <row r="489" spans="1:8" x14ac:dyDescent="0.3">
      <c r="A489" s="32"/>
      <c r="B489" s="25"/>
      <c r="C489" s="1"/>
      <c r="D489" s="1"/>
      <c r="E489" s="33"/>
      <c r="F489" s="1"/>
      <c r="G489" s="1"/>
      <c r="H489" s="1"/>
    </row>
    <row r="490" spans="1:8" x14ac:dyDescent="0.3">
      <c r="A490" s="32"/>
      <c r="B490" s="25"/>
      <c r="C490" s="1"/>
      <c r="D490" s="1"/>
      <c r="E490" s="33"/>
      <c r="F490" s="1"/>
      <c r="G490" s="1"/>
      <c r="H490" s="1"/>
    </row>
    <row r="491" spans="1:8" x14ac:dyDescent="0.3">
      <c r="A491" s="32"/>
      <c r="B491" s="25"/>
      <c r="C491" s="1"/>
      <c r="D491" s="1"/>
      <c r="E491" s="33"/>
      <c r="F491" s="1"/>
      <c r="G491" s="1"/>
      <c r="H491" s="1"/>
    </row>
    <row r="492" spans="1:8" x14ac:dyDescent="0.3">
      <c r="A492" s="32"/>
      <c r="B492" s="25"/>
      <c r="C492" s="1"/>
      <c r="D492" s="1"/>
      <c r="E492" s="33"/>
      <c r="F492" s="1"/>
      <c r="G492" s="1"/>
      <c r="H492" s="1"/>
    </row>
    <row r="493" spans="1:8" x14ac:dyDescent="0.3">
      <c r="A493" s="32"/>
      <c r="B493" s="25"/>
      <c r="C493" s="1"/>
      <c r="D493" s="1"/>
      <c r="E493" s="33"/>
      <c r="F493" s="1"/>
      <c r="G493" s="1"/>
      <c r="H493" s="1"/>
    </row>
    <row r="494" spans="1:8" x14ac:dyDescent="0.3">
      <c r="A494" s="32"/>
      <c r="B494" s="25"/>
      <c r="C494" s="1"/>
      <c r="D494" s="1"/>
      <c r="E494" s="33"/>
      <c r="F494" s="1"/>
      <c r="G494" s="1"/>
      <c r="H494" s="1"/>
    </row>
    <row r="495" spans="1:8" x14ac:dyDescent="0.3">
      <c r="A495" s="32"/>
      <c r="B495" s="25"/>
      <c r="C495" s="1"/>
      <c r="D495" s="1"/>
      <c r="E495" s="33"/>
      <c r="F495" s="1"/>
      <c r="G495" s="1"/>
      <c r="H495" s="1"/>
    </row>
    <row r="496" spans="1:8" x14ac:dyDescent="0.3">
      <c r="A496" s="32"/>
      <c r="B496" s="25"/>
      <c r="C496" s="1"/>
      <c r="D496" s="1"/>
      <c r="E496" s="33"/>
      <c r="F496" s="1"/>
      <c r="G496" s="1"/>
      <c r="H496" s="1"/>
    </row>
    <row r="497" spans="1:8" x14ac:dyDescent="0.3">
      <c r="A497" s="32"/>
      <c r="B497" s="25"/>
      <c r="C497" s="1"/>
      <c r="D497" s="1"/>
      <c r="E497" s="33"/>
      <c r="F497" s="1"/>
      <c r="G497" s="1"/>
      <c r="H497" s="1"/>
    </row>
    <row r="498" spans="1:8" x14ac:dyDescent="0.3">
      <c r="A498" s="32"/>
      <c r="B498" s="25"/>
      <c r="C498" s="1"/>
      <c r="D498" s="1"/>
      <c r="E498" s="33"/>
      <c r="F498" s="1"/>
      <c r="G498" s="1"/>
      <c r="H498" s="1"/>
    </row>
    <row r="499" spans="1:8" x14ac:dyDescent="0.3">
      <c r="A499" s="32"/>
      <c r="B499" s="25"/>
      <c r="C499" s="1"/>
      <c r="D499" s="1"/>
      <c r="E499" s="33"/>
      <c r="F499" s="1"/>
      <c r="G499" s="1"/>
      <c r="H499" s="1"/>
    </row>
    <row r="500" spans="1:8" x14ac:dyDescent="0.3">
      <c r="A500" s="32"/>
      <c r="B500" s="25"/>
      <c r="C500" s="1"/>
      <c r="D500" s="1"/>
      <c r="E500" s="33"/>
      <c r="F500" s="1"/>
      <c r="G500" s="1"/>
      <c r="H500" s="1"/>
    </row>
    <row r="501" spans="1:8" x14ac:dyDescent="0.3">
      <c r="A501" s="32"/>
      <c r="B501" s="25"/>
      <c r="C501" s="1"/>
      <c r="D501" s="1"/>
      <c r="E501" s="33"/>
      <c r="F501" s="1"/>
      <c r="G501" s="1"/>
      <c r="H501" s="1"/>
    </row>
    <row r="502" spans="1:8" x14ac:dyDescent="0.3">
      <c r="A502" s="32"/>
      <c r="B502" s="25"/>
      <c r="C502" s="1"/>
      <c r="D502" s="1"/>
      <c r="E502" s="33"/>
      <c r="F502" s="1"/>
      <c r="G502" s="1"/>
      <c r="H502" s="1"/>
    </row>
    <row r="503" spans="1:8" x14ac:dyDescent="0.3">
      <c r="A503" s="32"/>
      <c r="B503" s="25"/>
      <c r="C503" s="1"/>
      <c r="D503" s="1"/>
      <c r="E503" s="33"/>
      <c r="F503" s="1"/>
      <c r="G503" s="1"/>
      <c r="H503" s="1"/>
    </row>
    <row r="504" spans="1:8" x14ac:dyDescent="0.3">
      <c r="A504" s="32"/>
      <c r="B504" s="25"/>
      <c r="C504" s="1"/>
      <c r="D504" s="1"/>
      <c r="E504" s="33"/>
      <c r="F504" s="1"/>
      <c r="G504" s="1"/>
      <c r="H504" s="1"/>
    </row>
    <row r="505" spans="1:8" x14ac:dyDescent="0.3">
      <c r="A505" s="32"/>
      <c r="B505" s="25"/>
      <c r="C505" s="1"/>
      <c r="D505" s="1"/>
      <c r="E505" s="33"/>
      <c r="F505" s="1"/>
      <c r="G505" s="1"/>
      <c r="H505" s="1"/>
    </row>
    <row r="506" spans="1:8" x14ac:dyDescent="0.3">
      <c r="A506" s="32"/>
      <c r="B506" s="25"/>
      <c r="C506" s="1"/>
      <c r="D506" s="1"/>
      <c r="E506" s="33"/>
      <c r="F506" s="1"/>
      <c r="G506" s="1"/>
      <c r="H506" s="1"/>
    </row>
    <row r="507" spans="1:8" x14ac:dyDescent="0.3">
      <c r="A507" s="32"/>
      <c r="B507" s="25"/>
      <c r="C507" s="1"/>
      <c r="D507" s="1"/>
      <c r="E507" s="33"/>
      <c r="F507" s="1"/>
      <c r="G507" s="1"/>
      <c r="H507" s="1"/>
    </row>
    <row r="508" spans="1:8" x14ac:dyDescent="0.3">
      <c r="A508" s="32"/>
      <c r="B508" s="25"/>
      <c r="C508" s="1"/>
      <c r="D508" s="1"/>
      <c r="E508" s="33"/>
      <c r="F508" s="1"/>
      <c r="G508" s="1"/>
      <c r="H508" s="1"/>
    </row>
    <row r="509" spans="1:8" x14ac:dyDescent="0.3">
      <c r="A509" s="32"/>
      <c r="B509" s="25"/>
      <c r="C509" s="1"/>
      <c r="D509" s="1"/>
      <c r="E509" s="33"/>
      <c r="F509" s="1"/>
      <c r="G509" s="1"/>
      <c r="H509" s="1"/>
    </row>
    <row r="510" spans="1:8" x14ac:dyDescent="0.3">
      <c r="A510" s="32"/>
      <c r="B510" s="25"/>
      <c r="C510" s="1"/>
      <c r="D510" s="1"/>
      <c r="E510" s="33"/>
      <c r="F510" s="1"/>
      <c r="G510" s="1"/>
      <c r="H510" s="1"/>
    </row>
    <row r="511" spans="1:8" x14ac:dyDescent="0.3">
      <c r="A511" s="32"/>
      <c r="B511" s="25"/>
      <c r="C511" s="1"/>
      <c r="D511" s="1"/>
      <c r="E511" s="33"/>
      <c r="F511" s="1"/>
      <c r="G511" s="1"/>
      <c r="H511" s="1"/>
    </row>
    <row r="512" spans="1:8" x14ac:dyDescent="0.3">
      <c r="A512" s="32"/>
      <c r="B512" s="25"/>
      <c r="C512" s="1"/>
      <c r="D512" s="1"/>
      <c r="E512" s="33"/>
      <c r="F512" s="1"/>
      <c r="G512" s="1"/>
      <c r="H512" s="1"/>
    </row>
    <row r="513" spans="1:8" x14ac:dyDescent="0.3">
      <c r="A513" s="32"/>
      <c r="B513" s="25"/>
      <c r="C513" s="1"/>
      <c r="D513" s="1"/>
      <c r="E513" s="33"/>
      <c r="F513" s="1"/>
      <c r="G513" s="1"/>
      <c r="H513" s="1"/>
    </row>
    <row r="514" spans="1:8" x14ac:dyDescent="0.3">
      <c r="A514" s="32"/>
      <c r="B514" s="25"/>
      <c r="C514" s="1"/>
      <c r="D514" s="1"/>
      <c r="E514" s="33"/>
      <c r="F514" s="1"/>
      <c r="G514" s="1"/>
      <c r="H514" s="1"/>
    </row>
    <row r="515" spans="1:8" x14ac:dyDescent="0.3">
      <c r="A515" s="32"/>
      <c r="B515" s="25"/>
      <c r="C515" s="1"/>
      <c r="D515" s="1"/>
      <c r="E515" s="33"/>
      <c r="F515" s="1"/>
      <c r="G515" s="1"/>
      <c r="H515" s="1"/>
    </row>
    <row r="516" spans="1:8" x14ac:dyDescent="0.3">
      <c r="A516" s="32"/>
      <c r="B516" s="25"/>
      <c r="C516" s="1"/>
      <c r="D516" s="1"/>
      <c r="E516" s="33"/>
      <c r="F516" s="1"/>
      <c r="G516" s="1"/>
      <c r="H516" s="1"/>
    </row>
    <row r="517" spans="1:8" x14ac:dyDescent="0.3">
      <c r="A517" s="32"/>
      <c r="B517" s="25"/>
      <c r="C517" s="1"/>
      <c r="D517" s="1"/>
      <c r="E517" s="33"/>
      <c r="F517" s="1"/>
      <c r="G517" s="1"/>
      <c r="H517" s="1"/>
    </row>
    <row r="518" spans="1:8" x14ac:dyDescent="0.3">
      <c r="A518" s="32"/>
      <c r="B518" s="25"/>
      <c r="C518" s="1"/>
      <c r="D518" s="1"/>
      <c r="E518" s="33"/>
      <c r="F518" s="1"/>
      <c r="G518" s="1"/>
      <c r="H518" s="1"/>
    </row>
    <row r="519" spans="1:8" x14ac:dyDescent="0.3">
      <c r="A519" s="32"/>
      <c r="B519" s="25"/>
      <c r="C519" s="1"/>
      <c r="D519" s="1"/>
      <c r="E519" s="33"/>
      <c r="F519" s="1"/>
      <c r="G519" s="1"/>
      <c r="H519" s="1"/>
    </row>
    <row r="520" spans="1:8" x14ac:dyDescent="0.3">
      <c r="A520" s="32"/>
      <c r="B520" s="25"/>
      <c r="C520" s="1"/>
      <c r="D520" s="1"/>
      <c r="E520" s="33"/>
      <c r="F520" s="1"/>
      <c r="G520" s="1"/>
      <c r="H520" s="1"/>
    </row>
  </sheetData>
  <mergeCells count="4">
    <mergeCell ref="C2:D2"/>
    <mergeCell ref="F2:G2"/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42"/>
  <sheetViews>
    <sheetView workbookViewId="0">
      <selection activeCell="G8" sqref="G8"/>
    </sheetView>
  </sheetViews>
  <sheetFormatPr defaultRowHeight="14.4" x14ac:dyDescent="0.3"/>
  <cols>
    <col min="1" max="1" width="10.109375" bestFit="1" customWidth="1"/>
    <col min="2" max="2" width="14.5546875" customWidth="1"/>
    <col min="3" max="3" width="12.5546875" bestFit="1" customWidth="1"/>
    <col min="4" max="4" width="13.6640625" customWidth="1"/>
    <col min="5" max="5" width="11.33203125" bestFit="1" customWidth="1"/>
    <col min="6" max="6" width="10.33203125" bestFit="1" customWidth="1"/>
    <col min="7" max="7" width="12.33203125" customWidth="1"/>
    <col min="8" max="8" width="14.33203125" customWidth="1"/>
    <col min="9" max="9" width="11.109375" customWidth="1"/>
    <col min="10" max="11" width="10.33203125" bestFit="1" customWidth="1"/>
    <col min="12" max="12" width="13.33203125" customWidth="1"/>
    <col min="13" max="17" width="11" bestFit="1" customWidth="1"/>
  </cols>
  <sheetData>
    <row r="2" spans="1:17" x14ac:dyDescent="0.3">
      <c r="C2" s="64"/>
      <c r="D2" s="64"/>
      <c r="E2" s="36"/>
    </row>
    <row r="3" spans="1:17" x14ac:dyDescent="0.3">
      <c r="C3" s="62" t="s">
        <v>25</v>
      </c>
      <c r="D3" s="62"/>
      <c r="E3" s="2">
        <f>101.3*(((293-0.0065*'Data 1day'!E3)/293)^5.26)</f>
        <v>95.302420515518378</v>
      </c>
      <c r="G3" s="67" t="s">
        <v>24</v>
      </c>
      <c r="H3" s="68"/>
      <c r="I3" s="2">
        <f>0.00065*$E$3</f>
        <v>6.1946573335086942E-2</v>
      </c>
    </row>
    <row r="4" spans="1:17" ht="43.2" customHeight="1" x14ac:dyDescent="0.3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39" customFormat="1" ht="14.25" customHeight="1" x14ac:dyDescent="0.3">
      <c r="A5" s="38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39" customFormat="1" ht="19.350000000000001" customHeight="1" x14ac:dyDescent="0.3">
      <c r="A6" s="38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39" customFormat="1" ht="38.1" customHeight="1" x14ac:dyDescent="0.3">
      <c r="A7" s="38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39" customFormat="1" ht="38.1" customHeight="1" x14ac:dyDescent="0.3">
      <c r="A8" s="38">
        <v>43620</v>
      </c>
      <c r="B8" s="8">
        <f>1+0.033*COS(2*'Data 3day'!A7*PI()/365)</f>
        <v>0.97089241517645686</v>
      </c>
      <c r="C8" s="8">
        <f>0.409*SIN(((2*PI()*'Data 3day'!A7)/365)-1.39)</f>
        <v>0.38952830954818274</v>
      </c>
      <c r="D8" s="8">
        <f>ACOS(-TAN('Data 3day'!$E$2*PI()/180)*TAN(C8))</f>
        <v>1.7013070817821907</v>
      </c>
      <c r="E8" s="23">
        <f>('Data 3day'!C8+'Data 3day'!D8)/2</f>
        <v>34.25</v>
      </c>
      <c r="F8" s="8">
        <f t="shared" ref="F8:F70" si="0">(4098*0.6108*EXP((17.27*E8)/(E8+237.3)))/((E8+237.3)^2)</f>
        <v>0.29975281321452923</v>
      </c>
      <c r="G8" s="8">
        <f>'Data 3day'!E7*4.87/LN(67.8*'Data 3day'!$H$2-5.42)</f>
        <v>6.3903085239500497</v>
      </c>
      <c r="H8" s="8">
        <f>0.6108*EXP(17.27*'Data 3day'!C8/('Data 3day'!C8+237.3))</f>
        <v>8.0282186216264044</v>
      </c>
      <c r="I8" s="8">
        <f>0.6108*EXP(17.27*'Data 3day'!D8/('Data 3day'!D8+237.3))</f>
        <v>3.5444766708090345</v>
      </c>
      <c r="J8" s="8">
        <f t="shared" ref="J8:J70" si="1">(H8+I8)/2</f>
        <v>5.7863476462177195</v>
      </c>
      <c r="K8" s="8">
        <f>(I8*'Data 3day'!F8+H8*'Data 3day'!G8)/200</f>
        <v>1.4205889956465318</v>
      </c>
      <c r="L8" s="8">
        <f>24*60/PI()*0.0082*B8*(D8*SIN('Data 3day'!$E$2)*SIN(C8)+COS('Data 3day'!$E$2)*COS(C8)*SIN(D8))</f>
        <v>-1.2193597425515552</v>
      </c>
      <c r="M8" s="8">
        <f>(0.75+2/100000*'Data 3day'!$E$3)*L8</f>
        <v>-0.92720114823620259</v>
      </c>
      <c r="N8" s="8">
        <f>(0.25+0.5*(1-'Data 3day'!H8/8))*L8</f>
        <v>-0.60967987127577761</v>
      </c>
      <c r="O8" s="8">
        <f t="shared" ref="O8:O70" si="2">(1-0.23)*N8</f>
        <v>-0.46945350088234877</v>
      </c>
      <c r="P8" s="8">
        <f>4.903*(10^(-9))*(0.34-0.14*SQRT(K8))*(1.35*(N8/M8)-0.35)*(('Data 3day'!C8+273.16)^4+('Data 3day'!D8+273.16)^4)/2</f>
        <v>4.0901698050268545</v>
      </c>
      <c r="Q8" s="8">
        <f t="shared" ref="Q8:Q70" si="3">O8-P8</f>
        <v>-4.5596233059092031</v>
      </c>
    </row>
    <row r="9" spans="1:17" s="39" customFormat="1" ht="38.1" customHeight="1" x14ac:dyDescent="0.3">
      <c r="A9" s="38">
        <v>43621</v>
      </c>
      <c r="B9" s="8">
        <f>1+0.033*COS(2*'Data 3day'!A8*PI()/365)</f>
        <v>0.97062908997765562</v>
      </c>
      <c r="C9" s="8">
        <f>0.409*SIN(((2*PI()*'Data 3day'!A8)/365)-1.39)</f>
        <v>0.39161700602783883</v>
      </c>
      <c r="D9" s="8">
        <f>ACOS(-TAN('Data 3day'!$E$2*PI()/180)*TAN(C9))</f>
        <v>1.702088186702674</v>
      </c>
      <c r="E9" s="23">
        <f>('Data 3day'!C9+'Data 3day'!D9)/2</f>
        <v>34.5</v>
      </c>
      <c r="F9" s="8">
        <f t="shared" si="0"/>
        <v>0.30338392009421339</v>
      </c>
      <c r="G9" s="8">
        <f>'Data 3day'!E8*4.87/LN(67.8*'Data 3day'!$H$2-5.42)</f>
        <v>6.1124690229087424</v>
      </c>
      <c r="H9" s="8">
        <f>0.6108*EXP(17.27*'Data 3day'!C9/('Data 3day'!C9+237.3))</f>
        <v>8.0282186216264044</v>
      </c>
      <c r="I9" s="8">
        <f>0.6108*EXP(17.27*'Data 3day'!D9/('Data 3day'!D9+237.3))</f>
        <v>3.6498676599831983</v>
      </c>
      <c r="J9" s="8">
        <f t="shared" si="1"/>
        <v>5.8390431408048009</v>
      </c>
      <c r="K9" s="8">
        <f>(I9*'Data 3day'!F9+H9*'Data 3day'!G9)/200</f>
        <v>1.5152894414643903</v>
      </c>
      <c r="L9" s="8">
        <f>24*60/PI()*0.0082*B9*(D9*SIN('Data 3day'!$E$2)*SIN(C9)+COS('Data 3day'!$E$2)*COS(C9)*SIN(D9))</f>
        <v>-1.2324622886401528</v>
      </c>
      <c r="M9" s="8">
        <f>(0.75+2/100000*'Data 3day'!$E$3)*L9</f>
        <v>-0.93716432428197216</v>
      </c>
      <c r="N9" s="8">
        <f>(0.25+0.5*(1-'Data 3day'!H9/8))*L9</f>
        <v>-0.61623114432007642</v>
      </c>
      <c r="O9" s="8">
        <f t="shared" si="2"/>
        <v>-0.47449798112645886</v>
      </c>
      <c r="P9" s="8">
        <f>4.903*(10^(-9))*(0.34-0.14*SQRT(K9))*(1.35*(N9/M9)-0.35)*(('Data 3day'!C9+273.16)^4+('Data 3day'!D9+273.16)^4)/2</f>
        <v>3.9728686917536016</v>
      </c>
      <c r="Q9" s="8">
        <f t="shared" si="3"/>
        <v>-4.4473666728800607</v>
      </c>
    </row>
    <row r="10" spans="1:17" s="39" customFormat="1" ht="38.1" customHeight="1" x14ac:dyDescent="0.3">
      <c r="A10" s="38">
        <v>43622</v>
      </c>
      <c r="B10" s="8">
        <f>1+0.033*COS(2*'Data 3day'!A9*PI()/365)</f>
        <v>0.97037446801337024</v>
      </c>
      <c r="C10" s="8">
        <f>0.409*SIN(((2*PI()*'Data 3day'!A9)/365)-1.39)</f>
        <v>0.3935896579368216</v>
      </c>
      <c r="D10" s="8">
        <f>ACOS(-TAN('Data 3day'!$E$2*PI()/180)*TAN(C10))</f>
        <v>1.7028272069877866</v>
      </c>
      <c r="E10" s="23">
        <f>('Data 3day'!C10+'Data 3day'!D10)/2</f>
        <v>34.5</v>
      </c>
      <c r="F10" s="8">
        <f t="shared" si="0"/>
        <v>0.30338392009421339</v>
      </c>
      <c r="G10" s="8">
        <f>'Data 3day'!E9*4.87/LN(67.8*'Data 3day'!$H$2-5.42)</f>
        <v>3.334074012495678</v>
      </c>
      <c r="H10" s="8">
        <f>0.6108*EXP(17.27*'Data 3day'!C10/('Data 3day'!C10+237.3))</f>
        <v>8.4167797588218445</v>
      </c>
      <c r="I10" s="8">
        <f>0.6108*EXP(17.27*'Data 3day'!D10/('Data 3day'!D10+237.3))</f>
        <v>3.4620823587978249</v>
      </c>
      <c r="J10" s="8">
        <f t="shared" si="1"/>
        <v>5.9394310588098342</v>
      </c>
      <c r="K10" s="8">
        <f>(I10*'Data 3day'!F10+H10*'Data 3day'!G10)/200</f>
        <v>1.5092899315355346</v>
      </c>
      <c r="L10" s="8">
        <f>24*60/PI()*0.0082*B10*(D10*SIN('Data 3day'!$E$2)*SIN(C10)+COS('Data 3day'!$E$2)*COS(C10)*SIN(D10))</f>
        <v>-1.2448295953175708</v>
      </c>
      <c r="M10" s="8">
        <f>(0.75+2/100000*'Data 3day'!$E$3)*L10</f>
        <v>-0.94656842427948074</v>
      </c>
      <c r="N10" s="8">
        <f>(0.25+0.5*(1-'Data 3day'!H10/8))*L10</f>
        <v>-0.46681109824408906</v>
      </c>
      <c r="O10" s="8">
        <f t="shared" si="2"/>
        <v>-0.35944454564794859</v>
      </c>
      <c r="P10" s="8">
        <f>4.903*(10^(-9))*(0.34-0.14*SQRT(K10))*(1.35*(N10/M10)-0.35)*(('Data 3day'!C10+273.16)^4+('Data 3day'!D10+273.16)^4)/2</f>
        <v>2.3398949908948596</v>
      </c>
      <c r="Q10" s="8">
        <f t="shared" si="3"/>
        <v>-2.6993395365428081</v>
      </c>
    </row>
    <row r="11" spans="1:17" s="39" customFormat="1" ht="38.1" customHeight="1" x14ac:dyDescent="0.3">
      <c r="A11" s="38">
        <v>43623</v>
      </c>
      <c r="B11" s="8">
        <f>1+0.033*COS(2*'Data 3day'!A10*PI()/365)</f>
        <v>0.97012862473358386</v>
      </c>
      <c r="C11" s="8">
        <f>0.409*SIN(((2*PI()*'Data 3day'!A10)/365)-1.39)</f>
        <v>0.39544568073579722</v>
      </c>
      <c r="D11" s="8">
        <f>ACOS(-TAN('Data 3day'!$E$2*PI()/180)*TAN(C11))</f>
        <v>1.7035237067939106</v>
      </c>
      <c r="E11" s="23">
        <f>('Data 3day'!C11+'Data 3day'!D11)/2</f>
        <v>33.799999999999997</v>
      </c>
      <c r="F11" s="8">
        <f t="shared" si="0"/>
        <v>0.29330831898138343</v>
      </c>
      <c r="G11" s="8">
        <f>'Data 3day'!E10*4.87/LN(67.8*'Data 3day'!$H$2-5.42)</f>
        <v>4.7232715177022104</v>
      </c>
      <c r="H11" s="8">
        <f>0.6108*EXP(17.27*'Data 3day'!C11/('Data 3day'!C11+237.3))</f>
        <v>7.9860174975829539</v>
      </c>
      <c r="I11" s="8">
        <f>0.6108*EXP(17.27*'Data 3day'!D11/('Data 3day'!D11+237.3))</f>
        <v>3.3813618118460984</v>
      </c>
      <c r="J11" s="8">
        <f t="shared" si="1"/>
        <v>5.6836896547145264</v>
      </c>
      <c r="K11" s="8">
        <f>(I11*'Data 3day'!F11+H11*'Data 3day'!G11)/200</f>
        <v>1.4142230740537842</v>
      </c>
      <c r="L11" s="8">
        <f>24*60/PI()*0.0082*B11*(D11*SIN('Data 3day'!$E$2)*SIN(C11)+COS('Data 3day'!$E$2)*COS(C11)*SIN(D11))</f>
        <v>-1.2564577023485006</v>
      </c>
      <c r="M11" s="8">
        <f>(0.75+2/100000*'Data 3day'!$E$3)*L11</f>
        <v>-0.95541043686579985</v>
      </c>
      <c r="N11" s="8">
        <f>(0.25+0.5*(1-'Data 3day'!H11/8))*L11</f>
        <v>-0.47117163838068776</v>
      </c>
      <c r="O11" s="8">
        <f t="shared" si="2"/>
        <v>-0.36280216155312961</v>
      </c>
      <c r="P11" s="8">
        <f>4.903*(10^(-9))*(0.34-0.14*SQRT(K11))*(1.35*(N11/M11)-0.35)*(('Data 3day'!C11+273.16)^4+('Data 3day'!D11+273.16)^4)/2</f>
        <v>2.3939746163100595</v>
      </c>
      <c r="Q11" s="8">
        <f t="shared" si="3"/>
        <v>-2.7567767778631893</v>
      </c>
    </row>
    <row r="12" spans="1:17" s="39" customFormat="1" ht="38.1" customHeight="1" x14ac:dyDescent="0.3">
      <c r="A12" s="38">
        <v>43624</v>
      </c>
      <c r="B12" s="8">
        <f>1+0.033*COS(2*'Data 3day'!A11*PI()/365)</f>
        <v>0.96989163298696601</v>
      </c>
      <c r="C12" s="8">
        <f>0.409*SIN(((2*PI()*'Data 3day'!A11)/365)-1.39)</f>
        <v>0.39718452444515417</v>
      </c>
      <c r="D12" s="8">
        <f>ACOS(-TAN('Data 3day'!$E$2*PI()/180)*TAN(C12))</f>
        <v>1.7041772721371056</v>
      </c>
      <c r="E12" s="23">
        <f>('Data 3day'!C12+'Data 3day'!D12)/2</f>
        <v>29.299999999999997</v>
      </c>
      <c r="F12" s="8">
        <f t="shared" si="0"/>
        <v>0.23498950194987556</v>
      </c>
      <c r="G12" s="8">
        <f>'Data 3day'!E11*4.87/LN(67.8*'Data 3day'!$H$2-5.42)</f>
        <v>6.3903085239500497</v>
      </c>
      <c r="H12" s="8">
        <f>0.6108*EXP(17.27*'Data 3day'!C12/('Data 3day'!C12+237.3))</f>
        <v>5.7165849731789038</v>
      </c>
      <c r="I12" s="8">
        <f>0.6108*EXP(17.27*'Data 3day'!D12/('Data 3day'!D12+237.3))</f>
        <v>2.8608211296876744</v>
      </c>
      <c r="J12" s="8">
        <f t="shared" si="1"/>
        <v>4.2887030514332896</v>
      </c>
      <c r="K12" s="8">
        <f>(I12*'Data 3day'!F12+H12*'Data 3day'!G12)/200</f>
        <v>1.857132324782427</v>
      </c>
      <c r="L12" s="8">
        <f>24*60/PI()*0.0082*B12*(D12*SIN('Data 3day'!$E$2)*SIN(C12)+COS('Data 3day'!$E$2)*COS(C12)*SIN(D12))</f>
        <v>-1.2673429069432993</v>
      </c>
      <c r="M12" s="8">
        <f>(0.75+2/100000*'Data 3day'!$E$3)*L12</f>
        <v>-0.96368754643968479</v>
      </c>
      <c r="N12" s="8">
        <f>(0.25+0.5*(1-'Data 3day'!H12/8))*L12</f>
        <v>-0.39604465841978104</v>
      </c>
      <c r="O12" s="8">
        <f t="shared" si="2"/>
        <v>-0.30495438698323141</v>
      </c>
      <c r="P12" s="8">
        <f>4.903*(10^(-9))*(0.34-0.14*SQRT(K12))*(1.35*(N12/M12)-0.35)*(('Data 3day'!C12+273.16)^4+('Data 3day'!D12+273.16)^4)/2</f>
        <v>1.256920686559809</v>
      </c>
      <c r="Q12" s="8">
        <f t="shared" si="3"/>
        <v>-1.5618750735430404</v>
      </c>
    </row>
    <row r="13" spans="1:17" s="39" customFormat="1" ht="38.1" customHeight="1" x14ac:dyDescent="0.3">
      <c r="A13" s="38">
        <v>43625</v>
      </c>
      <c r="B13" s="8">
        <f>1+0.033*COS(2*'Data 3day'!A12*PI()/365)</f>
        <v>0.9696635629992858</v>
      </c>
      <c r="C13" s="8">
        <f>0.409*SIN(((2*PI()*'Data 3day'!A12)/365)-1.39)</f>
        <v>0.39880567380797383</v>
      </c>
      <c r="D13" s="8">
        <f>ACOS(-TAN('Data 3day'!$E$2*PI()/180)*TAN(C13))</f>
        <v>1.7047875116953217</v>
      </c>
      <c r="E13" s="23">
        <f>('Data 3day'!C13+'Data 3day'!D13)/2</f>
        <v>30.200000000000003</v>
      </c>
      <c r="F13" s="8">
        <f t="shared" si="0"/>
        <v>0.2458002831073228</v>
      </c>
      <c r="G13" s="8">
        <f>'Data 3day'!E12*4.87/LN(67.8*'Data 3day'!$H$2-5.42)</f>
        <v>4.7232715177022104</v>
      </c>
      <c r="H13" s="8">
        <f>0.6108*EXP(17.27*'Data 3day'!C13/('Data 3day'!C13+237.3))</f>
        <v>6.3434932017398573</v>
      </c>
      <c r="I13" s="8">
        <f>0.6108*EXP(17.27*'Data 3day'!D13/('Data 3day'!D13+237.3))</f>
        <v>2.8436029029276386</v>
      </c>
      <c r="J13" s="8">
        <f t="shared" si="1"/>
        <v>4.5935480523337482</v>
      </c>
      <c r="K13" s="8">
        <f>(I13*'Data 3day'!F13+H13*'Data 3day'!G13)/200</f>
        <v>1.792137709211755</v>
      </c>
      <c r="L13" s="8">
        <f>24*60/PI()*0.0082*B13*(D13*SIN('Data 3day'!$E$2)*SIN(C13)+COS('Data 3day'!$E$2)*COS(C13)*SIN(D13))</f>
        <v>-1.2774817639640179</v>
      </c>
      <c r="M13" s="8">
        <f>(0.75+2/100000*'Data 3day'!$E$3)*L13</f>
        <v>-0.97139713331823918</v>
      </c>
      <c r="N13" s="8">
        <f>(0.25+0.5*(1-'Data 3day'!H13/8))*L13</f>
        <v>-0.39921305123875561</v>
      </c>
      <c r="O13" s="8">
        <f t="shared" si="2"/>
        <v>-0.30739404945384186</v>
      </c>
      <c r="P13" s="8">
        <f>4.903*(10^(-9))*(0.34-0.14*SQRT(K13))*(1.35*(N13/M13)-0.35)*(('Data 3day'!C13+273.16)^4+('Data 3day'!D13+273.16)^4)/2</f>
        <v>1.3017421049088214</v>
      </c>
      <c r="Q13" s="8">
        <f t="shared" si="3"/>
        <v>-1.6091361543626632</v>
      </c>
    </row>
    <row r="14" spans="1:17" s="39" customFormat="1" ht="38.1" customHeight="1" x14ac:dyDescent="0.3">
      <c r="A14" s="38">
        <v>43626</v>
      </c>
      <c r="B14" s="8">
        <f>1+0.033*COS(2*'Data 3day'!A13*PI()/365)</f>
        <v>0.96944448235260294</v>
      </c>
      <c r="C14" s="8">
        <f>0.409*SIN(((2*PI()*'Data 3day'!A13)/365)-1.39)</f>
        <v>0.4003086484427128</v>
      </c>
      <c r="D14" s="8">
        <f>ACOS(-TAN('Data 3day'!$E$2*PI()/180)*TAN(C14))</f>
        <v>1.7053540575752788</v>
      </c>
      <c r="E14" s="23">
        <f>('Data 3day'!C14+'Data 3day'!D14)/2</f>
        <v>29.35</v>
      </c>
      <c r="F14" s="8">
        <f t="shared" si="0"/>
        <v>0.23557944654213925</v>
      </c>
      <c r="G14" s="8">
        <f>'Data 3day'!E13*4.87/LN(67.8*'Data 3day'!$H$2-5.42)</f>
        <v>4.1675925156195976</v>
      </c>
      <c r="H14" s="8">
        <f>0.6108*EXP(17.27*'Data 3day'!C14/('Data 3day'!C14+237.3))</f>
        <v>6.0726299897773925</v>
      </c>
      <c r="I14" s="8">
        <f>0.6108*EXP(17.27*'Data 3day'!D14/('Data 3day'!D14+237.3))</f>
        <v>2.6926645530366384</v>
      </c>
      <c r="J14" s="8">
        <f t="shared" si="1"/>
        <v>4.3826472714070155</v>
      </c>
      <c r="K14" s="8">
        <f>(I14*'Data 3day'!F14+H14*'Data 3day'!G14)/200</f>
        <v>1.7288902996696027</v>
      </c>
      <c r="L14" s="8">
        <f>24*60/PI()*0.0082*B14*(D14*SIN('Data 3day'!$E$2)*SIN(C14)+COS('Data 3day'!$E$2)*COS(C14)*SIN(D14))</f>
        <v>-1.2868710860927091</v>
      </c>
      <c r="M14" s="8">
        <f>(0.75+2/100000*'Data 3day'!$E$3)*L14</f>
        <v>-0.9785367738648959</v>
      </c>
      <c r="N14" s="8">
        <f>(0.25+0.5*(1-'Data 3day'!H14/8))*L14</f>
        <v>-0.4825766572847659</v>
      </c>
      <c r="O14" s="8">
        <f t="shared" si="2"/>
        <v>-0.37158402610926977</v>
      </c>
      <c r="P14" s="8">
        <f>4.903*(10^(-9))*(0.34-0.14*SQRT(K14))*(1.35*(N14/M14)-0.35)*(('Data 3day'!C14+273.16)^4+('Data 3day'!D14+273.16)^4)/2</f>
        <v>2.0281394044645813</v>
      </c>
      <c r="Q14" s="8">
        <f t="shared" si="3"/>
        <v>-2.3997234305738511</v>
      </c>
    </row>
    <row r="15" spans="1:17" s="39" customFormat="1" ht="38.1" customHeight="1" x14ac:dyDescent="0.3">
      <c r="A15" s="38">
        <v>43627</v>
      </c>
      <c r="B15" s="8">
        <f>1+0.033*COS(2*'Data 3day'!A14*PI()/365)</f>
        <v>0.96923445596524105</v>
      </c>
      <c r="C15" s="8">
        <f>0.409*SIN(((2*PI()*'Data 3day'!A14)/365)-1.39)</f>
        <v>0.40169300298555</v>
      </c>
      <c r="D15" s="8">
        <f>ACOS(-TAN('Data 3day'!$E$2*PI()/180)*TAN(C15))</f>
        <v>1.7058765660409987</v>
      </c>
      <c r="E15" s="23">
        <f>('Data 3day'!C15+'Data 3day'!D15)/2</f>
        <v>29.8</v>
      </c>
      <c r="F15" s="8">
        <f t="shared" si="0"/>
        <v>0.24094510459541854</v>
      </c>
      <c r="G15" s="8">
        <f>'Data 3day'!E14*4.87/LN(67.8*'Data 3day'!$H$2-5.42)</f>
        <v>6.6681480249913561</v>
      </c>
      <c r="H15" s="8">
        <f>0.6108*EXP(17.27*'Data 3day'!C15/('Data 3day'!C15+237.3))</f>
        <v>6.3090731770616983</v>
      </c>
      <c r="I15" s="8">
        <f>0.6108*EXP(17.27*'Data 3day'!D15/('Data 3day'!D15+237.3))</f>
        <v>2.7255876066054592</v>
      </c>
      <c r="J15" s="8">
        <f t="shared" si="1"/>
        <v>4.5173303918335783</v>
      </c>
      <c r="K15" s="8">
        <f>(I15*'Data 3day'!F15+H15*'Data 3day'!G15)/200</f>
        <v>1.9481620660696388</v>
      </c>
      <c r="L15" s="8">
        <f>24*60/PI()*0.0082*B15*(D15*SIN('Data 3day'!$E$2)*SIN(C15)+COS('Data 3day'!$E$2)*COS(C15)*SIN(D15))</f>
        <v>-1.2955079439618249</v>
      </c>
      <c r="M15" s="8">
        <f>(0.75+2/100000*'Data 3day'!$E$3)*L15</f>
        <v>-0.9851042405885716</v>
      </c>
      <c r="N15" s="8">
        <f>(0.25+0.5*(1-'Data 3day'!H15/8))*L15</f>
        <v>-0.48581547898568433</v>
      </c>
      <c r="O15" s="8">
        <f t="shared" si="2"/>
        <v>-0.37407791881897695</v>
      </c>
      <c r="P15" s="8">
        <f>4.903*(10^(-9))*(0.34-0.14*SQRT(K15))*(1.35*(N15/M15)-0.35)*(('Data 3day'!C15+273.16)^4+('Data 3day'!D15+273.16)^4)/2</f>
        <v>1.89246678958174</v>
      </c>
      <c r="Q15" s="8">
        <f t="shared" si="3"/>
        <v>-2.2665447084007169</v>
      </c>
    </row>
    <row r="16" spans="1:17" s="39" customFormat="1" ht="38.1" customHeight="1" x14ac:dyDescent="0.3">
      <c r="A16" s="38">
        <v>43628</v>
      </c>
      <c r="B16" s="8">
        <f>1+0.033*COS(2*'Data 3day'!A15*PI()/365)</f>
        <v>0.96903354607255143</v>
      </c>
      <c r="C16" s="8">
        <f>0.409*SIN(((2*PI()*'Data 3day'!A15)/365)-1.39)</f>
        <v>0.40295832722235758</v>
      </c>
      <c r="D16" s="8">
        <f>ACOS(-TAN('Data 3day'!$E$2*PI()/180)*TAN(C16))</f>
        <v>1.706354718201109</v>
      </c>
      <c r="E16" s="23">
        <f>('Data 3day'!C16+'Data 3day'!D16)/2</f>
        <v>29.65</v>
      </c>
      <c r="F16" s="8">
        <f t="shared" si="0"/>
        <v>0.23914527717516101</v>
      </c>
      <c r="G16" s="8">
        <f>'Data 3day'!E15*4.87/LN(67.8*'Data 3day'!$H$2-5.42)</f>
        <v>7.2238270270739688</v>
      </c>
      <c r="H16" s="8">
        <f>0.6108*EXP(17.27*'Data 3day'!C16/('Data 3day'!C16+237.3))</f>
        <v>6.3090731770616983</v>
      </c>
      <c r="I16" s="8">
        <f>0.6108*EXP(17.27*'Data 3day'!D16/('Data 3day'!D16+237.3))</f>
        <v>2.6763336594163714</v>
      </c>
      <c r="J16" s="8">
        <f t="shared" si="1"/>
        <v>4.4927034182390351</v>
      </c>
      <c r="K16" s="8">
        <f>(I16*'Data 3day'!F16+H16*'Data 3day'!G16)/200</f>
        <v>1.7982990510133163</v>
      </c>
      <c r="L16" s="8">
        <f>24*60/PI()*0.0082*B16*(D16*SIN('Data 3day'!$E$2)*SIN(C16)+COS('Data 3day'!$E$2)*COS(C16)*SIN(D16))</f>
        <v>-1.303389666246429</v>
      </c>
      <c r="M16" s="8">
        <f>(0.75+2/100000*'Data 3day'!$E$3)*L16</f>
        <v>-0.99109750221378456</v>
      </c>
      <c r="N16" s="8">
        <f>(0.25+0.5*(1-'Data 3day'!H16/8))*L16</f>
        <v>-0.32584741656160726</v>
      </c>
      <c r="O16" s="8">
        <f t="shared" si="2"/>
        <v>-0.25090251075243758</v>
      </c>
      <c r="P16" s="8">
        <f>4.903*(10^(-9))*(0.34-0.14*SQRT(K16))*(1.35*(N16/M16)-0.35)*(('Data 3day'!C16+273.16)^4+('Data 3day'!D16+273.16)^4)/2</f>
        <v>0.59117109908984855</v>
      </c>
      <c r="Q16" s="8">
        <f t="shared" si="3"/>
        <v>-0.84207360984228607</v>
      </c>
    </row>
    <row r="17" spans="1:17" s="39" customFormat="1" ht="38.1" customHeight="1" x14ac:dyDescent="0.3">
      <c r="A17" s="38">
        <v>43629</v>
      </c>
      <c r="B17" s="8">
        <f>1+0.033*COS(2*'Data 3day'!A16*PI()/365)</f>
        <v>0.96884181220847143</v>
      </c>
      <c r="C17" s="8">
        <f>0.409*SIN(((2*PI()*'Data 3day'!A16)/365)-1.39)</f>
        <v>0.40410424621025626</v>
      </c>
      <c r="D17" s="8">
        <f>ACOS(-TAN('Data 3day'!$E$2*PI()/180)*TAN(C17))</f>
        <v>1.7067882206521563</v>
      </c>
      <c r="E17" s="23">
        <f>('Data 3day'!C17+'Data 3day'!D17)/2</f>
        <v>29.75</v>
      </c>
      <c r="F17" s="8">
        <f t="shared" si="0"/>
        <v>0.24034390384963231</v>
      </c>
      <c r="G17" s="8">
        <f>'Data 3day'!E16*4.87/LN(67.8*'Data 3day'!$H$2-5.42)</f>
        <v>7.5016665281152743</v>
      </c>
      <c r="H17" s="8">
        <f>0.6108*EXP(17.27*'Data 3day'!C17/('Data 3day'!C17+237.3))</f>
        <v>6.3780757350809081</v>
      </c>
      <c r="I17" s="8">
        <f>0.6108*EXP(17.27*'Data 3day'!D17/('Data 3day'!D17+237.3))</f>
        <v>2.6763336594163714</v>
      </c>
      <c r="J17" s="8">
        <f t="shared" si="1"/>
        <v>4.5272046972486395</v>
      </c>
      <c r="K17" s="8">
        <f>(I17*'Data 3day'!F17+H17*'Data 3day'!G17)/200</f>
        <v>1.6412786191316626</v>
      </c>
      <c r="L17" s="8">
        <f>24*60/PI()*0.0082*B17*(D17*SIN('Data 3day'!$E$2)*SIN(C17)+COS('Data 3day'!$E$2)*COS(C17)*SIN(D17))</f>
        <v>-1.3105138397177925</v>
      </c>
      <c r="M17" s="8">
        <f>(0.75+2/100000*'Data 3day'!$E$3)*L17</f>
        <v>-0.99651472372140937</v>
      </c>
      <c r="N17" s="8">
        <f>(0.25+0.5*(1-'Data 3day'!H17/8))*L17</f>
        <v>-0.40953557491181014</v>
      </c>
      <c r="O17" s="8">
        <f t="shared" si="2"/>
        <v>-0.3153423926820938</v>
      </c>
      <c r="P17" s="8">
        <f>4.903*(10^(-9))*(0.34-0.14*SQRT(K17))*(1.35*(N17/M17)-0.35)*(('Data 3day'!C17+273.16)^4+('Data 3day'!D17+273.16)^4)/2</f>
        <v>1.3631300517713967</v>
      </c>
      <c r="Q17" s="8">
        <f t="shared" si="3"/>
        <v>-1.6784724444534904</v>
      </c>
    </row>
    <row r="18" spans="1:17" s="39" customFormat="1" ht="38.1" customHeight="1" x14ac:dyDescent="0.3">
      <c r="A18" s="38">
        <v>43630</v>
      </c>
      <c r="B18" s="8">
        <f>1+0.033*COS(2*'Data 3day'!A17*PI()/365)</f>
        <v>0.96865931118788273</v>
      </c>
      <c r="C18" s="8">
        <f>0.409*SIN(((2*PI()*'Data 3day'!A17)/365)-1.39)</f>
        <v>0.40513042038871888</v>
      </c>
      <c r="D18" s="8">
        <f>ACOS(-TAN('Data 3day'!$E$2*PI()/180)*TAN(C18))</f>
        <v>1.7071768060753194</v>
      </c>
      <c r="E18" s="23">
        <f>('Data 3day'!C18+'Data 3day'!D18)/2</f>
        <v>30.75</v>
      </c>
      <c r="F18" s="8">
        <f t="shared" si="0"/>
        <v>0.25260989948646656</v>
      </c>
      <c r="G18" s="8">
        <f>'Data 3day'!E17*4.87/LN(67.8*'Data 3day'!$H$2-5.42)</f>
        <v>7.2238270270739688</v>
      </c>
      <c r="H18" s="8">
        <f>0.6108*EXP(17.27*'Data 3day'!C18/('Data 3day'!C18+237.3))</f>
        <v>6.5890195302108285</v>
      </c>
      <c r="I18" s="8">
        <f>0.6108*EXP(17.27*'Data 3day'!D18/('Data 3day'!D18+237.3))</f>
        <v>2.9130230003400173</v>
      </c>
      <c r="J18" s="8">
        <f t="shared" si="1"/>
        <v>4.7510212652754227</v>
      </c>
      <c r="K18" s="8">
        <f>(I18*'Data 3day'!F18+H18*'Data 3day'!G18)/200</f>
        <v>1.85574024566231</v>
      </c>
      <c r="L18" s="8">
        <f>24*60/PI()*0.0082*B18*(D18*SIN('Data 3day'!$E$2)*SIN(C18)+COS('Data 3day'!$E$2)*COS(C18)*SIN(D18))</f>
        <v>-1.3168783092578862</v>
      </c>
      <c r="M18" s="8">
        <f>(0.75+2/100000*'Data 3day'!$E$3)*L18</f>
        <v>-1.0013542663596966</v>
      </c>
      <c r="N18" s="8">
        <f>(0.25+0.5*(1-'Data 3day'!H18/8))*L18</f>
        <v>-0.65843915462894309</v>
      </c>
      <c r="O18" s="8">
        <f t="shared" si="2"/>
        <v>-0.5069981490642862</v>
      </c>
      <c r="P18" s="8">
        <f>4.903*(10^(-9))*(0.34-0.14*SQRT(K18))*(1.35*(N18/M18)-0.35)*(('Data 3day'!C18+273.16)^4+('Data 3day'!D18+273.16)^4)/2</f>
        <v>3.3684361850327216</v>
      </c>
      <c r="Q18" s="8">
        <f t="shared" si="3"/>
        <v>-3.8754343340970077</v>
      </c>
    </row>
    <row r="19" spans="1:17" s="39" customFormat="1" ht="38.1" customHeight="1" x14ac:dyDescent="0.3">
      <c r="A19" s="38">
        <v>43631</v>
      </c>
      <c r="B19" s="8">
        <f>1+0.033*COS(2*'Data 3day'!A18*PI()/365)</f>
        <v>0.96848609708977662</v>
      </c>
      <c r="C19" s="8">
        <f>0.409*SIN(((2*PI()*'Data 3day'!A18)/365)-1.39)</f>
        <v>0.40603654568018976</v>
      </c>
      <c r="D19" s="8">
        <f>ACOS(-TAN('Data 3day'!$E$2*PI()/180)*TAN(C19))</f>
        <v>1.7075202337840842</v>
      </c>
      <c r="E19" s="23">
        <f>('Data 3day'!C19+'Data 3day'!D19)/2</f>
        <v>30.75</v>
      </c>
      <c r="F19" s="8">
        <f t="shared" si="0"/>
        <v>0.25260989948646656</v>
      </c>
      <c r="G19" s="8">
        <f>'Data 3day'!E18*4.87/LN(67.8*'Data 3day'!$H$2-5.42)</f>
        <v>6.9459875260326616</v>
      </c>
      <c r="H19" s="8">
        <f>0.6108*EXP(17.27*'Data 3day'!C19/('Data 3day'!C19+237.3))</f>
        <v>6.5890195302108285</v>
      </c>
      <c r="I19" s="8">
        <f>0.6108*EXP(17.27*'Data 3day'!D19/('Data 3day'!D19+237.3))</f>
        <v>2.9130230003400173</v>
      </c>
      <c r="J19" s="8">
        <f t="shared" si="1"/>
        <v>4.7510212652754227</v>
      </c>
      <c r="K19" s="8">
        <f>(I19*'Data 3day'!F19+H19*'Data 3day'!G19)/200</f>
        <v>1.8053864455681077</v>
      </c>
      <c r="L19" s="8">
        <f>24*60/PI()*0.0082*B19*(D19*SIN('Data 3day'!$E$2)*SIN(C19)+COS('Data 3day'!$E$2)*COS(C19)*SIN(D19))</f>
        <v>-1.3224811778342307</v>
      </c>
      <c r="M19" s="8">
        <f>(0.75+2/100000*'Data 3day'!$E$3)*L19</f>
        <v>-1.0056146876251491</v>
      </c>
      <c r="N19" s="8">
        <f>(0.25+0.5*(1-'Data 3day'!H19/8))*L19</f>
        <v>-0.49593044168783651</v>
      </c>
      <c r="O19" s="8">
        <f t="shared" si="2"/>
        <v>-0.38186644009963411</v>
      </c>
      <c r="P19" s="8">
        <f>4.903*(10^(-9))*(0.34-0.14*SQRT(K19))*(1.35*(N19/M19)-0.35)*(('Data 3day'!C19+273.16)^4+('Data 3day'!D19+273.16)^4)/2</f>
        <v>2.0126937125238298</v>
      </c>
      <c r="Q19" s="8">
        <f t="shared" si="3"/>
        <v>-2.3945601526234639</v>
      </c>
    </row>
    <row r="20" spans="1:17" s="39" customFormat="1" ht="38.1" customHeight="1" x14ac:dyDescent="0.3">
      <c r="A20" s="38">
        <v>43632</v>
      </c>
      <c r="B20" s="8">
        <f>1+0.033*COS(2*'Data 3day'!A19*PI()/365)</f>
        <v>0.96832222124122846</v>
      </c>
      <c r="C20" s="8">
        <f>0.409*SIN(((2*PI()*'Data 3day'!A19)/365)-1.39)</f>
        <v>0.40682235358018931</v>
      </c>
      <c r="D20" s="8">
        <f>ACOS(-TAN('Data 3day'!$E$2*PI()/180)*TAN(C20))</f>
        <v>1.7078182902206174</v>
      </c>
      <c r="E20" s="23">
        <f>('Data 3day'!C20+'Data 3day'!D20)/2</f>
        <v>30.85</v>
      </c>
      <c r="F20" s="8">
        <f t="shared" si="0"/>
        <v>0.2538648415448137</v>
      </c>
      <c r="G20" s="8">
        <f>'Data 3day'!E19*4.87/LN(67.8*'Data 3day'!$H$2-5.42)</f>
        <v>7.2238270270739688</v>
      </c>
      <c r="H20" s="8">
        <f>0.6108*EXP(17.27*'Data 3day'!C20/('Data 3day'!C20+237.3))</f>
        <v>6.6247576218785209</v>
      </c>
      <c r="I20" s="8">
        <f>0.6108*EXP(17.27*'Data 3day'!D20/('Data 3day'!D20+237.3))</f>
        <v>2.9306073746865935</v>
      </c>
      <c r="J20" s="8">
        <f t="shared" si="1"/>
        <v>4.777682498282557</v>
      </c>
      <c r="K20" s="8">
        <f>(I20*'Data 3day'!F20+H20*'Data 3day'!G20)/200</f>
        <v>1.6577037180017908</v>
      </c>
      <c r="L20" s="8">
        <f>24*60/PI()*0.0082*B20*(D20*SIN('Data 3day'!$E$2)*SIN(C20)+COS('Data 3day'!$E$2)*COS(C20)*SIN(D20))</f>
        <v>-1.3273208064345607</v>
      </c>
      <c r="M20" s="8">
        <f>(0.75+2/100000*'Data 3day'!$E$3)*L20</f>
        <v>-1.0092947412128399</v>
      </c>
      <c r="N20" s="8">
        <f>(0.25+0.5*(1-'Data 3day'!H20/8))*L20</f>
        <v>-0.49774530241296028</v>
      </c>
      <c r="O20" s="8">
        <f t="shared" si="2"/>
        <v>-0.38326388285797941</v>
      </c>
      <c r="P20" s="8">
        <f>4.903*(10^(-9))*(0.34-0.14*SQRT(K20))*(1.35*(N20/M20)-0.35)*(('Data 3day'!C20+273.16)^4+('Data 3day'!D20+273.16)^4)/2</f>
        <v>2.1196027049760779</v>
      </c>
      <c r="Q20" s="8">
        <f t="shared" si="3"/>
        <v>-2.5028665878340575</v>
      </c>
    </row>
    <row r="21" spans="1:17" s="39" customFormat="1" ht="38.1" customHeight="1" x14ac:dyDescent="0.3">
      <c r="A21" s="38">
        <v>43633</v>
      </c>
      <c r="B21" s="8">
        <f>1+0.033*COS(2*'Data 3day'!A20*PI()/365)</f>
        <v>0.96816773220218899</v>
      </c>
      <c r="C21" s="8">
        <f>0.409*SIN(((2*PI()*'Data 3day'!A20)/365)-1.39)</f>
        <v>0.40748761123687749</v>
      </c>
      <c r="D21" s="8">
        <f>ACOS(-TAN('Data 3day'!$E$2*PI()/180)*TAN(C21))</f>
        <v>1.7080707893987728</v>
      </c>
      <c r="E21" s="23">
        <f>('Data 3day'!C21+'Data 3day'!D21)/2</f>
        <v>30.5</v>
      </c>
      <c r="F21" s="8">
        <f t="shared" si="0"/>
        <v>0.24949527412829417</v>
      </c>
      <c r="G21" s="8">
        <f>'Data 3day'!E20*4.87/LN(67.8*'Data 3day'!$H$2-5.42)</f>
        <v>7.2238270270739688</v>
      </c>
      <c r="H21" s="8">
        <f>0.6108*EXP(17.27*'Data 3day'!C21/('Data 3day'!C21+237.3))</f>
        <v>6.1059301791053064</v>
      </c>
      <c r="I21" s="8">
        <f>0.6108*EXP(17.27*'Data 3day'!D21/('Data 3day'!D21+237.3))</f>
        <v>3.07464905088159</v>
      </c>
      <c r="J21" s="8">
        <f t="shared" si="1"/>
        <v>4.5902896149934485</v>
      </c>
      <c r="K21" s="8">
        <f>(I21*'Data 3day'!F21+H21*'Data 3day'!G21)/200</f>
        <v>1.879184853399964</v>
      </c>
      <c r="L21" s="8">
        <f>24*60/PI()*0.0082*B21*(D21*SIN('Data 3day'!$E$2)*SIN(C21)+COS('Data 3day'!$E$2)*COS(C21)*SIN(D21))</f>
        <v>-1.3313958139607771</v>
      </c>
      <c r="M21" s="8">
        <f>(0.75+2/100000*'Data 3day'!$E$3)*L21</f>
        <v>-1.0123933769357749</v>
      </c>
      <c r="N21" s="8">
        <f>(0.25+0.5*(1-'Data 3day'!H21/8))*L21</f>
        <v>-0.49927343023529142</v>
      </c>
      <c r="O21" s="8">
        <f t="shared" si="2"/>
        <v>-0.38444054128117439</v>
      </c>
      <c r="P21" s="8">
        <f>4.903*(10^(-9))*(0.34-0.14*SQRT(K21))*(1.35*(N21/M21)-0.35)*(('Data 3day'!C21+273.16)^4+('Data 3day'!D21+273.16)^4)/2</f>
        <v>1.953901428742516</v>
      </c>
      <c r="Q21" s="8">
        <f t="shared" si="3"/>
        <v>-2.3383419700236905</v>
      </c>
    </row>
    <row r="22" spans="1:17" s="39" customFormat="1" ht="38.1" customHeight="1" x14ac:dyDescent="0.3">
      <c r="A22" s="38">
        <v>43634</v>
      </c>
      <c r="B22" s="8">
        <f>1+0.033*COS(2*'Data 3day'!A21*PI()/365)</f>
        <v>0.96802267575109457</v>
      </c>
      <c r="C22" s="8">
        <f>0.409*SIN(((2*PI()*'Data 3day'!A21)/365)-1.39)</f>
        <v>0.4080321215200533</v>
      </c>
      <c r="D22" s="8">
        <f>ACOS(-TAN('Data 3day'!$E$2*PI()/180)*TAN(C22))</f>
        <v>1.708277573291878</v>
      </c>
      <c r="E22" s="23">
        <f>('Data 3day'!C22+'Data 3day'!D22)/2</f>
        <v>30.85</v>
      </c>
      <c r="F22" s="8">
        <f t="shared" si="0"/>
        <v>0.2538648415448137</v>
      </c>
      <c r="G22" s="8">
        <f>'Data 3day'!E21*4.87/LN(67.8*'Data 3day'!$H$2-5.42)</f>
        <v>6.6681480249913561</v>
      </c>
      <c r="H22" s="8">
        <f>0.6108*EXP(17.27*'Data 3day'!C22/('Data 3day'!C22+237.3))</f>
        <v>6.5180437616532609</v>
      </c>
      <c r="I22" s="8">
        <f>0.6108*EXP(17.27*'Data 3day'!D22/('Data 3day'!D22+237.3))</f>
        <v>2.9839174771655594</v>
      </c>
      <c r="J22" s="8">
        <f t="shared" si="1"/>
        <v>4.7509806194094102</v>
      </c>
      <c r="K22" s="8">
        <f>(I22*'Data 3day'!F22+H22*'Data 3day'!G22)/200</f>
        <v>1.7881894694592708</v>
      </c>
      <c r="L22" s="8">
        <f>24*60/PI()*0.0082*B22*(D22*SIN('Data 3day'!$E$2)*SIN(C22)+COS('Data 3day'!$E$2)*COS(C22)*SIN(D22))</f>
        <v>-1.3347050770817364</v>
      </c>
      <c r="M22" s="8">
        <f>(0.75+2/100000*'Data 3day'!$E$3)*L22</f>
        <v>-1.0149097406129524</v>
      </c>
      <c r="N22" s="8">
        <f>(0.25+0.5*(1-'Data 3day'!H22/8))*L22</f>
        <v>-0.50051440390565116</v>
      </c>
      <c r="O22" s="8">
        <f t="shared" si="2"/>
        <v>-0.38539609100735139</v>
      </c>
      <c r="P22" s="8">
        <f>4.903*(10^(-9))*(0.34-0.14*SQRT(K22))*(1.35*(N22/M22)-0.35)*(('Data 3day'!C22+273.16)^4+('Data 3day'!D22+273.16)^4)/2</f>
        <v>2.0267044825668568</v>
      </c>
      <c r="Q22" s="8">
        <f t="shared" si="3"/>
        <v>-2.4121005735742083</v>
      </c>
    </row>
    <row r="23" spans="1:17" s="39" customFormat="1" ht="38.1" customHeight="1" x14ac:dyDescent="0.3">
      <c r="A23" s="38">
        <v>43635</v>
      </c>
      <c r="B23" s="8">
        <f>1+0.033*COS(2*'Data 3day'!A22*PI()/365)</f>
        <v>0.96788709487130231</v>
      </c>
      <c r="C23" s="8">
        <f>0.409*SIN(((2*PI()*'Data 3day'!A22)/365)-1.39)</f>
        <v>0.40845572307956829</v>
      </c>
      <c r="D23" s="8">
        <f>ACOS(-TAN('Data 3day'!$E$2*PI()/180)*TAN(C23))</f>
        <v>1.7084385121636672</v>
      </c>
      <c r="E23" s="23">
        <f>('Data 3day'!C23+'Data 3day'!D23)/2</f>
        <v>30.2</v>
      </c>
      <c r="F23" s="8">
        <f t="shared" si="0"/>
        <v>0.24580028310732269</v>
      </c>
      <c r="G23" s="8">
        <f>'Data 3day'!E22*4.87/LN(67.8*'Data 3day'!$H$2-5.42)</f>
        <v>6.6681480249913561</v>
      </c>
      <c r="H23" s="8">
        <f>0.6108*EXP(17.27*'Data 3day'!C23/('Data 3day'!C23+237.3))</f>
        <v>6.2067817955104676</v>
      </c>
      <c r="I23" s="8">
        <f>0.6108*EXP(17.27*'Data 3day'!D23/('Data 3day'!D23+237.3))</f>
        <v>2.9130230003400173</v>
      </c>
      <c r="J23" s="8">
        <f t="shared" si="1"/>
        <v>4.5599023979252422</v>
      </c>
      <c r="K23" s="8">
        <f>(I23*'Data 3day'!F23+H23*'Data 3day'!G23)/200</f>
        <v>1.8379192619193916</v>
      </c>
      <c r="L23" s="8">
        <f>24*60/PI()*0.0082*B23*(D23*SIN('Data 3day'!$E$2)*SIN(C23)+COS('Data 3day'!$E$2)*COS(C23)*SIN(D23))</f>
        <v>-1.3372477300444774</v>
      </c>
      <c r="M23" s="8">
        <f>(0.75+2/100000*'Data 3day'!$E$3)*L23</f>
        <v>-1.0168431739258206</v>
      </c>
      <c r="N23" s="8">
        <f>(0.25+0.5*(1-'Data 3day'!H23/8))*L23</f>
        <v>-0.50146789876667897</v>
      </c>
      <c r="O23" s="8">
        <f t="shared" si="2"/>
        <v>-0.38613028205034283</v>
      </c>
      <c r="P23" s="8">
        <f>4.903*(10^(-9))*(0.34-0.14*SQRT(K23))*(1.35*(N23/M23)-0.35)*(('Data 3day'!C23+273.16)^4+('Data 3day'!D23+273.16)^4)/2</f>
        <v>1.9750188722466331</v>
      </c>
      <c r="Q23" s="8">
        <f t="shared" si="3"/>
        <v>-2.3611491542969758</v>
      </c>
    </row>
    <row r="24" spans="1:17" s="39" customFormat="1" ht="38.1" customHeight="1" x14ac:dyDescent="0.3">
      <c r="A24" s="38">
        <v>43636</v>
      </c>
      <c r="B24" s="8">
        <f>1+0.033*COS(2*'Data 3day'!A23*PI()/365)</f>
        <v>0.96776102973835298</v>
      </c>
      <c r="C24" s="8">
        <f>0.409*SIN(((2*PI()*'Data 3day'!A23)/365)-1.39)</f>
        <v>0.40875829039313832</v>
      </c>
      <c r="D24" s="8">
        <f>ACOS(-TAN('Data 3day'!$E$2*PI()/180)*TAN(C24))</f>
        <v>1.7085535048409546</v>
      </c>
      <c r="E24" s="23">
        <f>('Data 3day'!C24+'Data 3day'!D24)/2</f>
        <v>30.6</v>
      </c>
      <c r="F24" s="8">
        <f t="shared" si="0"/>
        <v>0.25073723833604161</v>
      </c>
      <c r="G24" s="8">
        <f>'Data 3day'!E23*4.87/LN(67.8*'Data 3day'!$H$2-5.42)</f>
        <v>6.6681480249913561</v>
      </c>
      <c r="H24" s="8">
        <f>0.6108*EXP(17.27*'Data 3day'!C24/('Data 3day'!C24+237.3))</f>
        <v>5.7799401422607124</v>
      </c>
      <c r="I24" s="8">
        <f>0.6108*EXP(17.27*'Data 3day'!D24/('Data 3day'!D24+237.3))</f>
        <v>3.3022863265902909</v>
      </c>
      <c r="J24" s="8">
        <f t="shared" si="1"/>
        <v>4.5411132344255014</v>
      </c>
      <c r="K24" s="8">
        <f>(I24*'Data 3day'!F24+H24*'Data 3day'!G24)/200</f>
        <v>2.2160275737119921</v>
      </c>
      <c r="L24" s="8">
        <f>24*60/PI()*0.0082*B24*(D24*SIN('Data 3day'!$E$2)*SIN(C24)+COS('Data 3day'!$E$2)*COS(C24)*SIN(D24))</f>
        <v>-1.3390231644436148</v>
      </c>
      <c r="M24" s="8">
        <f>(0.75+2/100000*'Data 3day'!$E$3)*L24</f>
        <v>-1.0181932142429246</v>
      </c>
      <c r="N24" s="8">
        <f>(0.25+0.5*(1-'Data 3day'!H24/8))*L24</f>
        <v>-0.41844473888862965</v>
      </c>
      <c r="O24" s="8">
        <f t="shared" si="2"/>
        <v>-0.32220244894424482</v>
      </c>
      <c r="P24" s="8">
        <f>4.903*(10^(-9))*(0.34-0.14*SQRT(K24))*(1.35*(N24/M24)-0.35)*(('Data 3day'!C24+273.16)^4+('Data 3day'!D24+273.16)^4)/2</f>
        <v>1.1267652557005112</v>
      </c>
      <c r="Q24" s="8">
        <f t="shared" si="3"/>
        <v>-1.448967704644756</v>
      </c>
    </row>
    <row r="25" spans="1:17" s="39" customFormat="1" ht="38.1" customHeight="1" x14ac:dyDescent="0.3">
      <c r="A25" s="38">
        <v>43637</v>
      </c>
      <c r="B25" s="8">
        <f>1+0.033*COS(2*'Data 3day'!A24*PI()/365)</f>
        <v>0.96764451770806614</v>
      </c>
      <c r="C25" s="8">
        <f>0.409*SIN(((2*PI()*'Data 3day'!A24)/365)-1.39)</f>
        <v>0.40893973380353849</v>
      </c>
      <c r="D25" s="8">
        <f>ACOS(-TAN('Data 3day'!$E$2*PI()/180)*TAN(C25))</f>
        <v>1.7086224789268976</v>
      </c>
      <c r="E25" s="23">
        <f>('Data 3day'!C25+'Data 3day'!D25)/2</f>
        <v>27.950000000000003</v>
      </c>
      <c r="F25" s="8">
        <f t="shared" si="0"/>
        <v>0.21952317339604846</v>
      </c>
      <c r="G25" s="8">
        <f>'Data 3day'!E24*4.87/LN(67.8*'Data 3day'!$H$2-5.42)</f>
        <v>1.111358004165226</v>
      </c>
      <c r="H25" s="8">
        <f>0.6108*EXP(17.27*'Data 3day'!C25/('Data 3day'!C25+237.3))</f>
        <v>5.0584314955346112</v>
      </c>
      <c r="I25" s="8">
        <f>0.6108*EXP(17.27*'Data 3day'!D25/('Data 3day'!D25+237.3))</f>
        <v>2.7756312335019815</v>
      </c>
      <c r="J25" s="8">
        <f t="shared" si="1"/>
        <v>3.9170313645182961</v>
      </c>
      <c r="K25" s="8">
        <f>(I25*'Data 3day'!F25+H25*'Data 3day'!G25)/200</f>
        <v>2.3032774634825204</v>
      </c>
      <c r="L25" s="8">
        <f>24*60/PI()*0.0082*B25*(D25*SIN('Data 3day'!$E$2)*SIN(C25)+COS('Data 3day'!$E$2)*COS(C25)*SIN(D25))</f>
        <v>-1.3400310289487509</v>
      </c>
      <c r="M25" s="8">
        <f>(0.75+2/100000*'Data 3day'!$E$3)*L25</f>
        <v>-1.0189595944126302</v>
      </c>
      <c r="N25" s="8">
        <f>(0.25+0.5*(1-'Data 3day'!H25/8))*L25</f>
        <v>-0.33500775723718773</v>
      </c>
      <c r="O25" s="8">
        <f t="shared" si="2"/>
        <v>-0.25795597307263457</v>
      </c>
      <c r="P25" s="8">
        <f>4.903*(10^(-9))*(0.34-0.14*SQRT(K25))*(1.35*(N25/M25)-0.35)*(('Data 3day'!C25+273.16)^4+('Data 3day'!D25+273.16)^4)/2</f>
        <v>0.48321834669648839</v>
      </c>
      <c r="Q25" s="8">
        <f t="shared" si="3"/>
        <v>-0.74117431976912296</v>
      </c>
    </row>
    <row r="26" spans="1:17" s="39" customFormat="1" ht="38.1" customHeight="1" x14ac:dyDescent="0.3">
      <c r="A26" s="38">
        <v>43638</v>
      </c>
      <c r="B26" s="8">
        <f>1+0.033*COS(2*'Data 3day'!A25*PI()/365)</f>
        <v>0.96753759330547084</v>
      </c>
      <c r="C26" s="8">
        <f>0.409*SIN(((2*PI()*'Data 3day'!A25)/365)-1.39)</f>
        <v>0.40899999954517041</v>
      </c>
      <c r="D26" s="8">
        <f>ACOS(-TAN('Data 3day'!$E$2*PI()/180)*TAN(C26))</f>
        <v>1.7086453909539301</v>
      </c>
      <c r="E26" s="23">
        <f>('Data 3day'!C26+'Data 3day'!D26)/2</f>
        <v>25.05</v>
      </c>
      <c r="F26" s="8">
        <f t="shared" si="0"/>
        <v>0.18917237426716429</v>
      </c>
      <c r="G26" s="8">
        <f>'Data 3day'!E25*4.87/LN(67.8*'Data 3day'!$H$2-5.42)</f>
        <v>1.3891975052065322</v>
      </c>
      <c r="H26" s="8">
        <f>0.6108*EXP(17.27*'Data 3day'!C26/('Data 3day'!C26+237.3))</f>
        <v>4.1228854693811812</v>
      </c>
      <c r="I26" s="8">
        <f>0.6108*EXP(17.27*'Data 3day'!D26/('Data 3day'!D26+237.3))</f>
        <v>2.4265523121060211</v>
      </c>
      <c r="J26" s="8">
        <f t="shared" si="1"/>
        <v>3.2747188907436011</v>
      </c>
      <c r="K26" s="8">
        <f>(I26*'Data 3day'!F26+H26*'Data 3day'!G26)/200</f>
        <v>2.3438340175239318</v>
      </c>
      <c r="L26" s="8">
        <f>24*60/PI()*0.0082*B26*(D26*SIN('Data 3day'!$E$2)*SIN(C26)+COS('Data 3day'!$E$2)*COS(C26)*SIN(D26))</f>
        <v>-1.3402712289898977</v>
      </c>
      <c r="M26" s="8">
        <f>(0.75+2/100000*'Data 3day'!$E$3)*L26</f>
        <v>-1.0191422425239183</v>
      </c>
      <c r="N26" s="8">
        <f>(0.25+0.5*(1-'Data 3day'!H26/8))*L26</f>
        <v>-0.33506780724747443</v>
      </c>
      <c r="O26" s="8">
        <f t="shared" si="2"/>
        <v>-0.25800221158055531</v>
      </c>
      <c r="P26" s="8">
        <f>4.903*(10^(-9))*(0.34-0.14*SQRT(K26))*(1.35*(N26/M26)-0.35)*(('Data 3day'!C26+273.16)^4+('Data 3day'!D26+273.16)^4)/2</f>
        <v>0.45788923901326245</v>
      </c>
      <c r="Q26" s="8">
        <f t="shared" si="3"/>
        <v>-0.71589145059381776</v>
      </c>
    </row>
    <row r="27" spans="1:17" s="39" customFormat="1" ht="38.1" customHeight="1" x14ac:dyDescent="0.3">
      <c r="A27" s="38">
        <v>43639</v>
      </c>
      <c r="B27" s="8">
        <f>1+0.033*COS(2*'Data 3day'!A26*PI()/365)</f>
        <v>0.96744028821457528</v>
      </c>
      <c r="C27" s="8">
        <f>0.409*SIN(((2*PI()*'Data 3day'!A26)/365)-1.39)</f>
        <v>0.40893906975999411</v>
      </c>
      <c r="D27" s="8">
        <f>ACOS(-TAN('Data 3day'!$E$2*PI()/180)*TAN(C27))</f>
        <v>1.7086222264757203</v>
      </c>
      <c r="E27" s="23">
        <f>('Data 3day'!C27+'Data 3day'!D27)/2</f>
        <v>30.5</v>
      </c>
      <c r="F27" s="8">
        <f t="shared" si="0"/>
        <v>0.24949527412829417</v>
      </c>
      <c r="G27" s="8">
        <f>'Data 3day'!E26*4.87/LN(67.8*'Data 3day'!$H$2-5.42)</f>
        <v>1.111358004165226</v>
      </c>
      <c r="H27" s="8">
        <f>0.6108*EXP(17.27*'Data 3day'!C27/('Data 3day'!C27+237.3))</f>
        <v>6.1059301791053064</v>
      </c>
      <c r="I27" s="8">
        <f>0.6108*EXP(17.27*'Data 3day'!D27/('Data 3day'!D27+237.3))</f>
        <v>3.07464905088159</v>
      </c>
      <c r="J27" s="8">
        <f t="shared" si="1"/>
        <v>4.5902896149934485</v>
      </c>
      <c r="K27" s="8">
        <f>(I27*'Data 3day'!F27+H27*'Data 3day'!G27)/200</f>
        <v>1.879184853399964</v>
      </c>
      <c r="L27" s="8">
        <f>24*60/PI()*0.0082*B27*(D27*SIN('Data 3day'!$E$2)*SIN(C27)+COS('Data 3day'!$E$2)*COS(C27)*SIN(D27))</f>
        <v>-1.3397439264010569</v>
      </c>
      <c r="M27" s="8">
        <f>(0.75+2/100000*'Data 3day'!$E$3)*L27</f>
        <v>-1.0187412816353636</v>
      </c>
      <c r="N27" s="8">
        <f>(0.25+0.5*(1-'Data 3day'!H27/8))*L27</f>
        <v>-0.50240397240039636</v>
      </c>
      <c r="O27" s="8">
        <f t="shared" si="2"/>
        <v>-0.38685105874830522</v>
      </c>
      <c r="P27" s="8">
        <f>4.903*(10^(-9))*(0.34-0.14*SQRT(K27))*(1.35*(N27/M27)-0.35)*(('Data 3day'!C27+273.16)^4+('Data 3day'!D27+273.16)^4)/2</f>
        <v>1.9539014287425167</v>
      </c>
      <c r="Q27" s="8">
        <f t="shared" si="3"/>
        <v>-2.3407524874908221</v>
      </c>
    </row>
    <row r="28" spans="1:17" s="39" customFormat="1" ht="38.1" customHeight="1" x14ac:dyDescent="0.3">
      <c r="A28" s="38">
        <v>43640</v>
      </c>
      <c r="B28" s="8">
        <f>1+0.033*COS(2*'Data 3day'!A27*PI()/365)</f>
        <v>0.96735263126897797</v>
      </c>
      <c r="C28" s="8">
        <f>0.409*SIN(((2*PI()*'Data 3day'!A27)/365)-1.39)</f>
        <v>0.40875696250282001</v>
      </c>
      <c r="D28" s="8">
        <f>ACOS(-TAN('Data 3day'!$E$2*PI()/180)*TAN(C28))</f>
        <v>1.7085530000977538</v>
      </c>
      <c r="E28" s="23">
        <f>('Data 3day'!C28+'Data 3day'!D28)/2</f>
        <v>30.85</v>
      </c>
      <c r="F28" s="8">
        <f t="shared" si="0"/>
        <v>0.2538648415448137</v>
      </c>
      <c r="G28" s="8">
        <f>'Data 3day'!E27*4.87/LN(67.8*'Data 3day'!$H$2-5.42)</f>
        <v>6.6681480249913561</v>
      </c>
      <c r="H28" s="8">
        <f>0.6108*EXP(17.27*'Data 3day'!C28/('Data 3day'!C28+237.3))</f>
        <v>6.5180437616532609</v>
      </c>
      <c r="I28" s="8">
        <f>0.6108*EXP(17.27*'Data 3day'!D28/('Data 3day'!D28+237.3))</f>
        <v>2.9839174771655594</v>
      </c>
      <c r="J28" s="8">
        <f t="shared" si="1"/>
        <v>4.7509806194094102</v>
      </c>
      <c r="K28" s="8">
        <f>(I28*'Data 3day'!F28+H28*'Data 3day'!G28)/200</f>
        <v>1.7881894694592708</v>
      </c>
      <c r="L28" s="8">
        <f>24*60/PI()*0.0082*B28*(D28*SIN('Data 3day'!$E$2)*SIN(C28)+COS('Data 3day'!$E$2)*COS(C28)*SIN(D28))</f>
        <v>-1.3384495390222939</v>
      </c>
      <c r="M28" s="8">
        <f>(0.75+2/100000*'Data 3day'!$E$3)*L28</f>
        <v>-1.0177570294725522</v>
      </c>
      <c r="N28" s="8">
        <f>(0.25+0.5*(1-'Data 3day'!H28/8))*L28</f>
        <v>-0.50191857713336019</v>
      </c>
      <c r="O28" s="8">
        <f t="shared" si="2"/>
        <v>-0.38647730439268735</v>
      </c>
      <c r="P28" s="8">
        <f>4.903*(10^(-9))*(0.34-0.14*SQRT(K28))*(1.35*(N28/M28)-0.35)*(('Data 3day'!C28+273.16)^4+('Data 3day'!D28+273.16)^4)/2</f>
        <v>2.0267044825668568</v>
      </c>
      <c r="Q28" s="8">
        <f t="shared" si="3"/>
        <v>-2.413181786959544</v>
      </c>
    </row>
    <row r="29" spans="1:17" s="39" customFormat="1" ht="38.1" customHeight="1" x14ac:dyDescent="0.3">
      <c r="A29" s="38">
        <v>43641</v>
      </c>
      <c r="B29" s="8">
        <f>1+0.033*COS(2*'Data 3day'!A28*PI()/365)</f>
        <v>0.96727464844332345</v>
      </c>
      <c r="C29" s="8">
        <f>0.409*SIN(((2*PI()*'Data 3day'!A28)/365)-1.39)</f>
        <v>0.40845373173595856</v>
      </c>
      <c r="D29" s="8">
        <f>ACOS(-TAN('Data 3day'!$E$2*PI()/180)*TAN(C29))</f>
        <v>1.7084377554464136</v>
      </c>
      <c r="E29" s="23">
        <f>('Data 3day'!C29+'Data 3day'!D29)/2</f>
        <v>30.2</v>
      </c>
      <c r="F29" s="8">
        <f t="shared" si="0"/>
        <v>0.24580028310732269</v>
      </c>
      <c r="G29" s="8">
        <f>'Data 3day'!E28*4.87/LN(67.8*'Data 3day'!$H$2-5.42)</f>
        <v>6.6681480249913561</v>
      </c>
      <c r="H29" s="8">
        <f>0.6108*EXP(17.27*'Data 3day'!C29/('Data 3day'!C29+237.3))</f>
        <v>6.2067817955104676</v>
      </c>
      <c r="I29" s="8">
        <f>0.6108*EXP(17.27*'Data 3day'!D29/('Data 3day'!D29+237.3))</f>
        <v>2.9130230003400173</v>
      </c>
      <c r="J29" s="8">
        <f t="shared" si="1"/>
        <v>4.5599023979252422</v>
      </c>
      <c r="K29" s="8">
        <f>(I29*'Data 3day'!F29+H29*'Data 3day'!G29)/200</f>
        <v>1.8379192619193916</v>
      </c>
      <c r="L29" s="8">
        <f>24*60/PI()*0.0082*B29*(D29*SIN('Data 3day'!$E$2)*SIN(C29)+COS('Data 3day'!$E$2)*COS(C29)*SIN(D29))</f>
        <v>-1.3363887402607824</v>
      </c>
      <c r="M29" s="8">
        <f>(0.75+2/100000*'Data 3day'!$E$3)*L29</f>
        <v>-1.0161899980942988</v>
      </c>
      <c r="N29" s="8">
        <f>(0.25+0.5*(1-'Data 3day'!H29/8))*L29</f>
        <v>-0.50114577759779344</v>
      </c>
      <c r="O29" s="8">
        <f t="shared" si="2"/>
        <v>-0.38588224875030097</v>
      </c>
      <c r="P29" s="8">
        <f>4.903*(10^(-9))*(0.34-0.14*SQRT(K29))*(1.35*(N29/M29)-0.35)*(('Data 3day'!C29+273.16)^4+('Data 3day'!D29+273.16)^4)/2</f>
        <v>1.9750188722466344</v>
      </c>
      <c r="Q29" s="8">
        <f t="shared" si="3"/>
        <v>-2.3609011209969353</v>
      </c>
    </row>
    <row r="30" spans="1:17" s="39" customFormat="1" ht="38.1" customHeight="1" x14ac:dyDescent="0.3">
      <c r="A30" s="38">
        <v>43642</v>
      </c>
      <c r="B30" s="8">
        <f>1+0.033*COS(2*'Data 3day'!A29*PI()/365)</f>
        <v>0.96720636284560613</v>
      </c>
      <c r="C30" s="8">
        <f>0.409*SIN(((2*PI()*'Data 3day'!A29)/365)-1.39)</f>
        <v>0.40802946731323025</v>
      </c>
      <c r="D30" s="8">
        <f>ACOS(-TAN('Data 3day'!$E$2*PI()/180)*TAN(C30))</f>
        <v>1.7082765650766878</v>
      </c>
      <c r="E30" s="23">
        <f>('Data 3day'!C30+'Data 3day'!D30)/2</f>
        <v>32.15</v>
      </c>
      <c r="F30" s="8">
        <f t="shared" si="0"/>
        <v>0.27066042882010366</v>
      </c>
      <c r="G30" s="8">
        <f>'Data 3day'!E29*4.87/LN(67.8*'Data 3day'!$H$2-5.42)</f>
        <v>6.6681480249913561</v>
      </c>
      <c r="H30" s="8">
        <f>0.6108*EXP(17.27*'Data 3day'!C30/('Data 3day'!C30+237.3))</f>
        <v>6.7693932881163699</v>
      </c>
      <c r="I30" s="8">
        <f>0.6108*EXP(17.27*'Data 3day'!D30/('Data 3day'!D30+237.3))</f>
        <v>3.3416202151479171</v>
      </c>
      <c r="J30" s="8">
        <f t="shared" si="1"/>
        <v>5.0555067516321435</v>
      </c>
      <c r="K30" s="8">
        <f>(I30*'Data 3day'!F30+H30*'Data 3day'!G30)/200</f>
        <v>1.5883062131598291</v>
      </c>
      <c r="L30" s="8">
        <f>24*60/PI()*0.0082*B30*(D30*SIN('Data 3day'!$E$2)*SIN(C30)+COS('Data 3day'!$E$2)*COS(C30)*SIN(D30))</f>
        <v>-1.3335624586115038</v>
      </c>
      <c r="M30" s="8">
        <f>(0.75+2/100000*'Data 3day'!$E$3)*L30</f>
        <v>-1.0140408935281875</v>
      </c>
      <c r="N30" s="8">
        <f>(0.25+0.5*(1-'Data 3day'!H30/8))*L30</f>
        <v>-0.5000859219793139</v>
      </c>
      <c r="O30" s="8">
        <f t="shared" si="2"/>
        <v>-0.38506615992407173</v>
      </c>
      <c r="P30" s="8">
        <f>4.903*(10^(-9))*(0.34-0.14*SQRT(K30))*(1.35*(N30/M30)-0.35)*(('Data 3day'!C30+273.16)^4+('Data 3day'!D30+273.16)^4)/2</f>
        <v>2.2057890661421697</v>
      </c>
      <c r="Q30" s="8">
        <f t="shared" si="3"/>
        <v>-2.5908552260662416</v>
      </c>
    </row>
    <row r="31" spans="1:17" s="39" customFormat="1" ht="38.1" customHeight="1" x14ac:dyDescent="0.3">
      <c r="A31" s="38">
        <v>43643</v>
      </c>
      <c r="B31" s="8">
        <f>1+0.033*COS(2*'Data 3day'!A30*PI()/365)</f>
        <v>0.96714779471032231</v>
      </c>
      <c r="C31" s="8">
        <f>0.409*SIN(((2*PI()*'Data 3day'!A30)/365)-1.39)</f>
        <v>0.40748429495333988</v>
      </c>
      <c r="D31" s="8">
        <f>ACOS(-TAN('Data 3day'!$E$2*PI()/180)*TAN(C31))</f>
        <v>1.7080695303189011</v>
      </c>
      <c r="E31" s="23">
        <f>('Data 3day'!C31+'Data 3day'!D31)/2</f>
        <v>33.200000000000003</v>
      </c>
      <c r="F31" s="8">
        <f t="shared" si="0"/>
        <v>0.28489617260217864</v>
      </c>
      <c r="G31" s="8">
        <f>'Data 3day'!E30*4.87/LN(67.8*'Data 3day'!$H$2-5.42)</f>
        <v>3.8897530145782908</v>
      </c>
      <c r="H31" s="8">
        <f>0.6108*EXP(17.27*'Data 3day'!C31/('Data 3day'!C31+237.3))</f>
        <v>7.5744358486482986</v>
      </c>
      <c r="I31" s="8">
        <f>0.6108*EXP(17.27*'Data 3day'!D31/('Data 3day'!D31+237.3))</f>
        <v>3.3416202151479171</v>
      </c>
      <c r="J31" s="8">
        <f t="shared" si="1"/>
        <v>5.4580280318981078</v>
      </c>
      <c r="K31" s="8">
        <f>(I31*'Data 3day'!F31+H31*'Data 3day'!G31)/200</f>
        <v>1.4874760211455189</v>
      </c>
      <c r="L31" s="8">
        <f>24*60/PI()*0.0082*B31*(D31*SIN('Data 3day'!$E$2)*SIN(C31)+COS('Data 3day'!$E$2)*COS(C31)*SIN(D31))</f>
        <v>-1.329971877138429</v>
      </c>
      <c r="M31" s="8">
        <f>(0.75+2/100000*'Data 3day'!$E$3)*L31</f>
        <v>-1.0113106153760614</v>
      </c>
      <c r="N31" s="8">
        <f>(0.25+0.5*(1-'Data 3day'!H31/8))*L31</f>
        <v>-0.58186269624806264</v>
      </c>
      <c r="O31" s="8">
        <f t="shared" si="2"/>
        <v>-0.44803427611100827</v>
      </c>
      <c r="P31" s="8">
        <f>4.903*(10^(-9))*(0.34-0.14*SQRT(K31))*(1.35*(N31/M31)-0.35)*(('Data 3day'!C31+273.16)^4+('Data 3day'!D31+273.16)^4)/2</f>
        <v>3.1300856522023164</v>
      </c>
      <c r="Q31" s="8">
        <f t="shared" si="3"/>
        <v>-3.5781199283133245</v>
      </c>
    </row>
    <row r="32" spans="1:17" s="39" customFormat="1" ht="38.1" customHeight="1" x14ac:dyDescent="0.3">
      <c r="A32" s="38">
        <v>43644</v>
      </c>
      <c r="B32" s="8">
        <f>1+0.033*COS(2*'Data 3day'!A31*PI()/365)</f>
        <v>0.96709896139247453</v>
      </c>
      <c r="C32" s="8">
        <f>0.409*SIN(((2*PI()*'Data 3day'!A31)/365)-1.39)</f>
        <v>0.40681837620262351</v>
      </c>
      <c r="D32" s="8">
        <f>ACOS(-TAN('Data 3day'!$E$2*PI()/180)*TAN(C32))</f>
        <v>1.707816781065127</v>
      </c>
      <c r="E32" s="23">
        <f>('Data 3day'!C32+'Data 3day'!D32)/2</f>
        <v>31.950000000000003</v>
      </c>
      <c r="F32" s="8">
        <f t="shared" si="0"/>
        <v>0.26801754968627317</v>
      </c>
      <c r="G32" s="8">
        <f>'Data 3day'!E31*4.87/LN(67.8*'Data 3day'!$H$2-5.42)</f>
        <v>5.0011110187435168</v>
      </c>
      <c r="H32" s="8">
        <f>0.6108*EXP(17.27*'Data 3day'!C32/('Data 3day'!C32+237.3))</f>
        <v>7.4545941784537115</v>
      </c>
      <c r="I32" s="8">
        <f>0.6108*EXP(17.27*'Data 3day'!D32/('Data 3day'!D32+237.3))</f>
        <v>2.9306073746865935</v>
      </c>
      <c r="J32" s="8">
        <f t="shared" si="1"/>
        <v>5.1926007765701527</v>
      </c>
      <c r="K32" s="8">
        <f>(I32*'Data 3day'!F32+H32*'Data 3day'!G32)/200</f>
        <v>1.6013530822597106</v>
      </c>
      <c r="L32" s="8">
        <f>24*60/PI()*0.0082*B32*(D32*SIN('Data 3day'!$E$2)*SIN(C32)+COS('Data 3day'!$E$2)*COS(C32)*SIN(D32))</f>
        <v>-1.325618432917202</v>
      </c>
      <c r="M32" s="8">
        <f>(0.75+2/100000*'Data 3day'!$E$3)*L32</f>
        <v>-1.0080002563902404</v>
      </c>
      <c r="N32" s="8">
        <f>(0.25+0.5*(1-'Data 3day'!H32/8))*L32</f>
        <v>-0.57995806440127584</v>
      </c>
      <c r="O32" s="8">
        <f t="shared" si="2"/>
        <v>-0.4465677095889824</v>
      </c>
      <c r="P32" s="8">
        <f>4.903*(10^(-9))*(0.34-0.14*SQRT(K32))*(1.35*(N32/M32)-0.35)*(('Data 3day'!C32+273.16)^4+('Data 3day'!D32+273.16)^4)/2</f>
        <v>2.965487230299328</v>
      </c>
      <c r="Q32" s="8">
        <f t="shared" si="3"/>
        <v>-3.4120549398883107</v>
      </c>
    </row>
    <row r="33" spans="1:17" s="39" customFormat="1" ht="38.1" customHeight="1" x14ac:dyDescent="0.3">
      <c r="A33" s="38">
        <v>43645</v>
      </c>
      <c r="B33" s="8">
        <f>1+0.033*COS(2*'Data 3day'!A32*PI()/365)</f>
        <v>0.96705987736242871</v>
      </c>
      <c r="C33" s="8">
        <f>0.409*SIN(((2*PI()*'Data 3day'!A32)/365)-1.39)</f>
        <v>0.40603190838717862</v>
      </c>
      <c r="D33" s="8">
        <f>ACOS(-TAN('Data 3day'!$E$2*PI()/180)*TAN(C33))</f>
        <v>1.7075184754961883</v>
      </c>
      <c r="E33" s="23">
        <f>('Data 3day'!C33+'Data 3day'!D33)/2</f>
        <v>29.5</v>
      </c>
      <c r="F33" s="8">
        <f t="shared" si="0"/>
        <v>0.23735674310788871</v>
      </c>
      <c r="G33" s="8">
        <f>'Data 3day'!E32*4.87/LN(67.8*'Data 3day'!$H$2-5.42)</f>
        <v>5.8346295218674369</v>
      </c>
      <c r="H33" s="8">
        <f>0.6108*EXP(17.27*'Data 3day'!C33/('Data 3day'!C33+237.3))</f>
        <v>6.4828047854892876</v>
      </c>
      <c r="I33" s="8">
        <f>0.6108*EXP(17.27*'Data 3day'!D33/('Data 3day'!D33+237.3))</f>
        <v>2.548770598472057</v>
      </c>
      <c r="J33" s="8">
        <f t="shared" si="1"/>
        <v>4.5157876919806723</v>
      </c>
      <c r="K33" s="8">
        <f>(I33*'Data 3day'!F33+H33*'Data 3day'!G33)/200</f>
        <v>1.8967114867514974</v>
      </c>
      <c r="L33" s="8">
        <f>24*60/PI()*0.0082*B33*(D33*SIN('Data 3day'!$E$2)*SIN(C33)+COS('Data 3day'!$E$2)*COS(C33)*SIN(D33))</f>
        <v>-1.3205038164404626</v>
      </c>
      <c r="M33" s="8">
        <f>(0.75+2/100000*'Data 3day'!$E$3)*L33</f>
        <v>-1.0041111020213276</v>
      </c>
      <c r="N33" s="8">
        <f>(0.25+0.5*(1-'Data 3day'!H33/8))*L33</f>
        <v>-0.66025190822023128</v>
      </c>
      <c r="O33" s="8">
        <f t="shared" si="2"/>
        <v>-0.50839396932957814</v>
      </c>
      <c r="P33" s="8">
        <f>4.903*(10^(-9))*(0.34-0.14*SQRT(K33))*(1.35*(N33/M33)-0.35)*(('Data 3day'!C33+273.16)^4+('Data 3day'!D33+273.16)^4)/2</f>
        <v>3.2700663468067419</v>
      </c>
      <c r="Q33" s="8">
        <f t="shared" si="3"/>
        <v>-3.7784603161363202</v>
      </c>
    </row>
    <row r="34" spans="1:17" s="39" customFormat="1" ht="38.1" customHeight="1" x14ac:dyDescent="0.3">
      <c r="A34" s="38">
        <v>43646</v>
      </c>
      <c r="B34" s="8">
        <f>1+0.033*COS(2*'Data 3day'!A33*PI()/365)</f>
        <v>0.96703055420162642</v>
      </c>
      <c r="C34" s="8">
        <f>0.409*SIN(((2*PI()*'Data 3day'!A33)/365)-1.39)</f>
        <v>0.40512512455439242</v>
      </c>
      <c r="D34" s="8">
        <f>ACOS(-TAN('Data 3day'!$E$2*PI()/180)*TAN(C34))</f>
        <v>1.7071747997504112</v>
      </c>
      <c r="E34" s="23">
        <f>('Data 3day'!C34+'Data 3day'!D34)/2</f>
        <v>28.9</v>
      </c>
      <c r="F34" s="8">
        <f t="shared" si="0"/>
        <v>0.23031442615975276</v>
      </c>
      <c r="G34" s="8">
        <f>'Data 3day'!E33*4.87/LN(67.8*'Data 3day'!$H$2-5.42)</f>
        <v>7.5016665281152743</v>
      </c>
      <c r="H34" s="8">
        <f>0.6108*EXP(17.27*'Data 3day'!C34/('Data 3day'!C34+237.3))</f>
        <v>6.0726299897773925</v>
      </c>
      <c r="I34" s="8">
        <f>0.6108*EXP(17.27*'Data 3day'!D34/('Data 3day'!D34+237.3))</f>
        <v>2.548770598472057</v>
      </c>
      <c r="J34" s="8">
        <f t="shared" si="1"/>
        <v>4.3107002941247252</v>
      </c>
      <c r="K34" s="8">
        <f>(I34*'Data 3day'!F34+H34*'Data 3day'!G34)/200</f>
        <v>1.7418370634993607</v>
      </c>
      <c r="L34" s="8">
        <f>24*60/PI()*0.0082*B34*(D34*SIN('Data 3day'!$E$2)*SIN(C34)+COS('Data 3day'!$E$2)*COS(C34)*SIN(D34))</f>
        <v>-1.3146299709871268</v>
      </c>
      <c r="M34" s="8">
        <f>(0.75+2/100000*'Data 3day'!$E$3)*L34</f>
        <v>-0.99964462993861114</v>
      </c>
      <c r="N34" s="8">
        <f>(0.25+0.5*(1-'Data 3day'!H34/8))*L34</f>
        <v>-0.73947935868025882</v>
      </c>
      <c r="O34" s="8">
        <f t="shared" si="2"/>
        <v>-0.5693991061837993</v>
      </c>
      <c r="P34" s="8">
        <f>4.903*(10^(-9))*(0.34-0.14*SQRT(K34))*(1.35*(N34/M34)-0.35)*(('Data 3day'!C34+273.16)^4+('Data 3day'!D34+273.16)^4)/2</f>
        <v>4.12501434325325</v>
      </c>
      <c r="Q34" s="8">
        <f t="shared" si="3"/>
        <v>-4.6944134494370493</v>
      </c>
    </row>
    <row r="35" spans="1:17" s="39" customFormat="1" ht="38.1" customHeight="1" x14ac:dyDescent="0.3">
      <c r="A35" s="38">
        <v>43647</v>
      </c>
      <c r="B35" s="8">
        <f>1+0.033*COS(2*'Data 3day'!A34*PI()/365)</f>
        <v>0.96701100059915313</v>
      </c>
      <c r="C35" s="8">
        <f>0.409*SIN(((2*PI()*'Data 3day'!A34)/365)-1.39)</f>
        <v>0.40409829340388442</v>
      </c>
      <c r="D35" s="8">
        <f>ACOS(-TAN('Data 3day'!$E$2*PI()/180)*TAN(C35))</f>
        <v>1.7067859675355304</v>
      </c>
      <c r="E35" s="23">
        <f>('Data 3day'!C35+'Data 3day'!D35)/2</f>
        <v>29.099999999999998</v>
      </c>
      <c r="F35" s="8">
        <f t="shared" si="0"/>
        <v>0.23264210672547556</v>
      </c>
      <c r="G35" s="8">
        <f>'Data 3day'!E34*4.87/LN(67.8*'Data 3day'!$H$2-5.42)</f>
        <v>6.9459875260326616</v>
      </c>
      <c r="H35" s="8">
        <f>0.6108*EXP(17.27*'Data 3day'!C35/('Data 3day'!C35+237.3))</f>
        <v>6.3780757350809081</v>
      </c>
      <c r="I35" s="8">
        <f>0.6108*EXP(17.27*'Data 3day'!D35/('Data 3day'!D35+237.3))</f>
        <v>2.4717700446226427</v>
      </c>
      <c r="J35" s="8">
        <f t="shared" si="1"/>
        <v>4.424922889851775</v>
      </c>
      <c r="K35" s="8">
        <f>(I35*'Data 3day'!F35+H35*'Data 3day'!G35)/200</f>
        <v>1.5421341874818058</v>
      </c>
      <c r="L35" s="8">
        <f>24*60/PI()*0.0082*B35*(D35*SIN('Data 3day'!$E$2)*SIN(C35)+COS('Data 3day'!$E$2)*COS(C35)*SIN(D35))</f>
        <v>-1.3079990919570064</v>
      </c>
      <c r="M35" s="8">
        <f>(0.75+2/100000*'Data 3day'!$E$3)*L35</f>
        <v>-0.99460250952410756</v>
      </c>
      <c r="N35" s="8">
        <f>(0.25+0.5*(1-'Data 3day'!H35/8))*L35</f>
        <v>-0.5722496027311903</v>
      </c>
      <c r="O35" s="8">
        <f t="shared" si="2"/>
        <v>-0.44063219410301652</v>
      </c>
      <c r="P35" s="8">
        <f>4.903*(10^(-9))*(0.34-0.14*SQRT(K35))*(1.35*(N35/M35)-0.35)*(('Data 3day'!C35+273.16)^4+('Data 3day'!D35+273.16)^4)/2</f>
        <v>2.9143129225828717</v>
      </c>
      <c r="Q35" s="8">
        <f t="shared" si="3"/>
        <v>-3.3549451166858884</v>
      </c>
    </row>
    <row r="36" spans="1:17" s="39" customFormat="1" ht="38.1" customHeight="1" x14ac:dyDescent="0.3">
      <c r="A36" s="38">
        <v>43648</v>
      </c>
      <c r="B36" s="8">
        <f>1+0.033*COS(2*'Data 3day'!A35*PI()/365)</f>
        <v>0.96700122234916319</v>
      </c>
      <c r="C36" s="8">
        <f>0.409*SIN(((2*PI()*'Data 3day'!A35)/365)-1.39)</f>
        <v>0.40295171920788542</v>
      </c>
      <c r="D36" s="8">
        <f>ACOS(-TAN('Data 3day'!$E$2*PI()/180)*TAN(C36))</f>
        <v>1.7063522196853849</v>
      </c>
      <c r="E36" s="23">
        <f>('Data 3day'!C36+'Data 3day'!D36)/2</f>
        <v>34.5</v>
      </c>
      <c r="F36" s="8">
        <f t="shared" si="0"/>
        <v>0.30338392009421339</v>
      </c>
      <c r="G36" s="8">
        <f>'Data 3day'!E35*4.87/LN(67.8*'Data 3day'!$H$2-5.42)</f>
        <v>6.9459875260326616</v>
      </c>
      <c r="H36" s="8">
        <f>0.6108*EXP(17.27*'Data 3day'!C36/('Data 3day'!C36+237.3))</f>
        <v>8.0282186216264044</v>
      </c>
      <c r="I36" s="8">
        <f>0.6108*EXP(17.27*'Data 3day'!D36/('Data 3day'!D36+237.3))</f>
        <v>3.6498676599831983</v>
      </c>
      <c r="J36" s="8">
        <f t="shared" si="1"/>
        <v>5.8390431408048009</v>
      </c>
      <c r="K36" s="8">
        <f>(I36*'Data 3day'!F36+H36*'Data 3day'!G36)/200</f>
        <v>1.5152894414643903</v>
      </c>
      <c r="L36" s="8">
        <f>24*60/PI()*0.0082*B36*(D36*SIN('Data 3day'!$E$2)*SIN(C36)+COS('Data 3day'!$E$2)*COS(C36)*SIN(D36))</f>
        <v>-1.3006136261723005</v>
      </c>
      <c r="M36" s="8">
        <f>(0.75+2/100000*'Data 3day'!$E$3)*L36</f>
        <v>-0.98898660134141725</v>
      </c>
      <c r="N36" s="8">
        <f>(0.25+0.5*(1-'Data 3day'!H36/8))*L36</f>
        <v>-0.65030681308615024</v>
      </c>
      <c r="O36" s="8">
        <f t="shared" si="2"/>
        <v>-0.50073624607633571</v>
      </c>
      <c r="P36" s="8">
        <f>4.903*(10^(-9))*(0.34-0.14*SQRT(K36))*(1.35*(N36/M36)-0.35)*(('Data 3day'!C36+273.16)^4+('Data 3day'!D36+273.16)^4)/2</f>
        <v>3.9728686917536016</v>
      </c>
      <c r="Q36" s="8">
        <f t="shared" si="3"/>
        <v>-4.4736049378299372</v>
      </c>
    </row>
    <row r="37" spans="1:17" s="39" customFormat="1" ht="38.1" customHeight="1" x14ac:dyDescent="0.3">
      <c r="A37" s="38">
        <v>43649</v>
      </c>
      <c r="B37" s="8">
        <f>1+0.033*COS(2*'Data 3day'!A36*PI()/365)</f>
        <v>0.96700122234916319</v>
      </c>
      <c r="C37" s="8">
        <f>0.409*SIN(((2*PI()*'Data 3day'!A36)/365)-1.39)</f>
        <v>0.4016857417210748</v>
      </c>
      <c r="D37" s="8">
        <f>ACOS(-TAN('Data 3day'!$E$2*PI()/180)*TAN(C37))</f>
        <v>1.7058738236632582</v>
      </c>
      <c r="E37" s="23">
        <f>('Data 3day'!C37+'Data 3day'!D37)/2</f>
        <v>34.5</v>
      </c>
      <c r="F37" s="8">
        <f t="shared" si="0"/>
        <v>0.30338392009421339</v>
      </c>
      <c r="G37" s="8">
        <f>'Data 3day'!E36*4.87/LN(67.8*'Data 3day'!$H$2-5.42)</f>
        <v>3.334074012495678</v>
      </c>
      <c r="H37" s="8">
        <f>0.6108*EXP(17.27*'Data 3day'!C37/('Data 3day'!C37+237.3))</f>
        <v>8.4167797588218445</v>
      </c>
      <c r="I37" s="8">
        <f>0.6108*EXP(17.27*'Data 3day'!D37/('Data 3day'!D37+237.3))</f>
        <v>3.4620823587978249</v>
      </c>
      <c r="J37" s="8">
        <f t="shared" si="1"/>
        <v>5.9394310588098342</v>
      </c>
      <c r="K37" s="8">
        <f>(I37*'Data 3day'!F37+H37*'Data 3day'!G37)/200</f>
        <v>1.5092899315355346</v>
      </c>
      <c r="L37" s="8">
        <f>24*60/PI()*0.0082*B37*(D37*SIN('Data 3day'!$E$2)*SIN(C37)+COS('Data 3day'!$E$2)*COS(C37)*SIN(D37))</f>
        <v>-1.2924762711475151</v>
      </c>
      <c r="M37" s="8">
        <f>(0.75+2/100000*'Data 3day'!$E$3)*L37</f>
        <v>-0.98279895658057037</v>
      </c>
      <c r="N37" s="8">
        <f>(0.25+0.5*(1-'Data 3day'!H37/8))*L37</f>
        <v>-0.48467860168031818</v>
      </c>
      <c r="O37" s="8">
        <f t="shared" si="2"/>
        <v>-0.37320252329384501</v>
      </c>
      <c r="P37" s="8">
        <f>4.903*(10^(-9))*(0.34-0.14*SQRT(K37))*(1.35*(N37/M37)-0.35)*(('Data 3day'!C37+273.16)^4+('Data 3day'!D37+273.16)^4)/2</f>
        <v>2.3398949908948596</v>
      </c>
      <c r="Q37" s="8">
        <f t="shared" si="3"/>
        <v>-2.7130975141887048</v>
      </c>
    </row>
    <row r="38" spans="1:17" s="39" customFormat="1" ht="38.1" customHeight="1" x14ac:dyDescent="0.3">
      <c r="A38" s="38">
        <v>43650</v>
      </c>
      <c r="B38" s="8">
        <f>1+0.033*COS(2*'Data 3day'!A37*PI()/365)</f>
        <v>0.96701100059915313</v>
      </c>
      <c r="C38" s="8">
        <f>0.409*SIN(((2*PI()*'Data 3day'!A37)/365)-1.39)</f>
        <v>0.40030073607990391</v>
      </c>
      <c r="D38" s="8">
        <f>ACOS(-TAN('Data 3day'!$E$2*PI()/180)*TAN(C38))</f>
        <v>1.7053510730139281</v>
      </c>
      <c r="E38" s="23">
        <f>('Data 3day'!C38+'Data 3day'!D38)/2</f>
        <v>33.799999999999997</v>
      </c>
      <c r="F38" s="8">
        <f t="shared" si="0"/>
        <v>0.29330831898138343</v>
      </c>
      <c r="G38" s="8">
        <f>'Data 3day'!E37*4.87/LN(67.8*'Data 3day'!$H$2-5.42)</f>
        <v>4.7232715177022104</v>
      </c>
      <c r="H38" s="8">
        <f>0.6108*EXP(17.27*'Data 3day'!C38/('Data 3day'!C38+237.3))</f>
        <v>7.9860174975829539</v>
      </c>
      <c r="I38" s="8">
        <f>0.6108*EXP(17.27*'Data 3day'!D38/('Data 3day'!D38+237.3))</f>
        <v>3.3813618118460984</v>
      </c>
      <c r="J38" s="8">
        <f t="shared" si="1"/>
        <v>5.6836896547145264</v>
      </c>
      <c r="K38" s="8">
        <f>(I38*'Data 3day'!F38+H38*'Data 3day'!G38)/200</f>
        <v>1.4142230740537842</v>
      </c>
      <c r="L38" s="8">
        <f>24*60/PI()*0.0082*B38*(D38*SIN('Data 3day'!$E$2)*SIN(C38)+COS('Data 3day'!$E$2)*COS(C38)*SIN(D38))</f>
        <v>-1.2835899743294186</v>
      </c>
      <c r="M38" s="8">
        <f>(0.75+2/100000*'Data 3day'!$E$3)*L38</f>
        <v>-0.97604181648008981</v>
      </c>
      <c r="N38" s="8">
        <f>(0.25+0.5*(1-'Data 3day'!H38/8))*L38</f>
        <v>-0.48134624037353196</v>
      </c>
      <c r="O38" s="8">
        <f t="shared" si="2"/>
        <v>-0.37063660508761964</v>
      </c>
      <c r="P38" s="8">
        <f>4.903*(10^(-9))*(0.34-0.14*SQRT(K38))*(1.35*(N38/M38)-0.35)*(('Data 3day'!C38+273.16)^4+('Data 3day'!D38+273.16)^4)/2</f>
        <v>2.3939746163100595</v>
      </c>
      <c r="Q38" s="8">
        <f t="shared" si="3"/>
        <v>-2.7646112213976792</v>
      </c>
    </row>
    <row r="39" spans="1:17" s="39" customFormat="1" ht="38.1" customHeight="1" x14ac:dyDescent="0.3">
      <c r="A39" s="38">
        <v>43651</v>
      </c>
      <c r="B39" s="8">
        <f>1+0.033*COS(2*'Data 3day'!A38*PI()/365)</f>
        <v>0.96703055420162642</v>
      </c>
      <c r="C39" s="8">
        <f>0.409*SIN(((2*PI()*'Data 3day'!A38)/365)-1.39)</f>
        <v>0.39879711269143509</v>
      </c>
      <c r="D39" s="8">
        <f>ACOS(-TAN('Data 3day'!$E$2*PI()/180)*TAN(C39))</f>
        <v>1.7047842867666905</v>
      </c>
      <c r="E39" s="23">
        <f>('Data 3day'!C39+'Data 3day'!D39)/2</f>
        <v>27.9</v>
      </c>
      <c r="F39" s="8">
        <f t="shared" si="0"/>
        <v>0.21896719002536721</v>
      </c>
      <c r="G39" s="8">
        <f>'Data 3day'!E38*4.87/LN(67.8*'Data 3day'!$H$2-5.42)</f>
        <v>6.3903085239500497</v>
      </c>
      <c r="H39" s="8">
        <f>0.6108*EXP(17.27*'Data 3day'!C39/('Data 3day'!C39+237.3))</f>
        <v>5.030147795606851</v>
      </c>
      <c r="I39" s="8">
        <f>0.6108*EXP(17.27*'Data 3day'!D39/('Data 3day'!D39+237.3))</f>
        <v>2.7756312335019815</v>
      </c>
      <c r="J39" s="8">
        <f t="shared" si="1"/>
        <v>3.902889514554416</v>
      </c>
      <c r="K39" s="8">
        <f>(I39*'Data 3day'!F39+H39*'Data 3day'!G39)/200</f>
        <v>2.4627561068093802</v>
      </c>
      <c r="L39" s="8">
        <f>24*60/PI()*0.0082*B39*(D39*SIN('Data 3day'!$E$2)*SIN(C39)+COS('Data 3day'!$E$2)*COS(C39)*SIN(D39))</f>
        <v>-1.2739579323086767</v>
      </c>
      <c r="M39" s="8">
        <f>(0.75+2/100000*'Data 3day'!$E$3)*L39</f>
        <v>-0.96871761172751769</v>
      </c>
      <c r="N39" s="8">
        <f>(0.25+0.5*(1-'Data 3day'!H39/8))*L39</f>
        <v>-0.31848948307716918</v>
      </c>
      <c r="O39" s="8">
        <f t="shared" si="2"/>
        <v>-0.24523690196942027</v>
      </c>
      <c r="P39" s="8">
        <f>4.903*(10^(-9))*(0.34-0.14*SQRT(K39))*(1.35*(N39/M39)-0.35)*(('Data 3day'!C39+273.16)^4+('Data 3day'!D39+273.16)^4)/2</f>
        <v>0.45549518896838426</v>
      </c>
      <c r="Q39" s="8">
        <f t="shared" si="3"/>
        <v>-0.70073209093780453</v>
      </c>
    </row>
    <row r="40" spans="1:17" s="39" customFormat="1" ht="38.1" customHeight="1" x14ac:dyDescent="0.3">
      <c r="A40" s="38">
        <v>43652</v>
      </c>
      <c r="B40" s="8">
        <f>1+0.033*COS(2*'Data 3day'!A39*PI()/365)</f>
        <v>0.96705987736242871</v>
      </c>
      <c r="C40" s="8">
        <f>0.409*SIN(((2*PI()*'Data 3day'!A39)/365)-1.39)</f>
        <v>0.39717531711172921</v>
      </c>
      <c r="D40" s="8">
        <f>ACOS(-TAN('Data 3day'!$E$2*PI()/180)*TAN(C40))</f>
        <v>1.7041738087917986</v>
      </c>
      <c r="E40" s="23">
        <f>('Data 3day'!C40+'Data 3day'!D40)/2</f>
        <v>27.9</v>
      </c>
      <c r="F40" s="8">
        <f t="shared" si="0"/>
        <v>0.21896719002536721</v>
      </c>
      <c r="G40" s="8">
        <f>'Data 3day'!E39*4.87/LN(67.8*'Data 3day'!$H$2-5.42)</f>
        <v>5.5567900208261287</v>
      </c>
      <c r="H40" s="8">
        <f>0.6108*EXP(17.27*'Data 3day'!C40/('Data 3day'!C40+237.3))</f>
        <v>5.0020014811114493</v>
      </c>
      <c r="I40" s="8">
        <f>0.6108*EXP(17.27*'Data 3day'!D40/('Data 3day'!D40+237.3))</f>
        <v>2.7924897662121242</v>
      </c>
      <c r="J40" s="8">
        <f t="shared" si="1"/>
        <v>3.897245623661787</v>
      </c>
      <c r="K40" s="8">
        <f>(I40*'Data 3day'!F40+H40*'Data 3day'!G40)/200</f>
        <v>2.4185598471861001</v>
      </c>
      <c r="L40" s="8">
        <f>24*60/PI()*0.0082*B40*(D40*SIN('Data 3day'!$E$2)*SIN(C40)+COS('Data 3day'!$E$2)*COS(C40)*SIN(D40))</f>
        <v>-1.2635835900047272</v>
      </c>
      <c r="M40" s="8">
        <f>(0.75+2/100000*'Data 3day'!$E$3)*L40</f>
        <v>-0.96082896183959454</v>
      </c>
      <c r="N40" s="8">
        <f>(0.25+0.5*(1-'Data 3day'!H40/8))*L40</f>
        <v>-0.39486987187647726</v>
      </c>
      <c r="O40" s="8">
        <f t="shared" si="2"/>
        <v>-0.30404980134488752</v>
      </c>
      <c r="P40" s="8">
        <f>4.903*(10^(-9))*(0.34-0.14*SQRT(K40))*(1.35*(N40/M40)-0.35)*(('Data 3day'!C40+273.16)^4+('Data 3day'!D40+273.16)^4)/2</f>
        <v>1.0103628561653113</v>
      </c>
      <c r="Q40" s="8">
        <f t="shared" si="3"/>
        <v>-1.3144126575101989</v>
      </c>
    </row>
    <row r="41" spans="1:17" s="39" customFormat="1" ht="38.1" customHeight="1" x14ac:dyDescent="0.3">
      <c r="A41" s="38">
        <v>43653</v>
      </c>
      <c r="B41" s="8">
        <f>1+0.033*COS(2*'Data 3day'!A40*PI()/365)</f>
        <v>0.96709896139247453</v>
      </c>
      <c r="C41" s="8">
        <f>0.409*SIN(((2*PI()*'Data 3day'!A40)/365)-1.39)</f>
        <v>0.3954358299138177</v>
      </c>
      <c r="D41" s="8">
        <f>ACOS(-TAN('Data 3day'!$E$2*PI()/180)*TAN(C41))</f>
        <v>1.7035200071129266</v>
      </c>
      <c r="E41" s="23">
        <f>('Data 3day'!C41+'Data 3day'!D41)/2</f>
        <v>26.95</v>
      </c>
      <c r="F41" s="8">
        <f t="shared" si="0"/>
        <v>0.20862615347804067</v>
      </c>
      <c r="G41" s="8">
        <f>'Data 3day'!E40*4.87/LN(67.8*'Data 3day'!$H$2-5.42)</f>
        <v>6.1124690229087424</v>
      </c>
      <c r="H41" s="8">
        <f>0.6108*EXP(17.27*'Data 3day'!C41/('Data 3day'!C41+237.3))</f>
        <v>4.5959173166475438</v>
      </c>
      <c r="I41" s="8">
        <f>0.6108*EXP(17.27*'Data 3day'!D41/('Data 3day'!D41+237.3))</f>
        <v>2.7255876066054592</v>
      </c>
      <c r="J41" s="8">
        <f t="shared" si="1"/>
        <v>3.6607524616265015</v>
      </c>
      <c r="K41" s="8">
        <f>(I41*'Data 3day'!F41+H41*'Data 3day'!G41)/200</f>
        <v>2.3191072947826687</v>
      </c>
      <c r="L41" s="8">
        <f>24*60/PI()*0.0082*B41*(D41*SIN('Data 3day'!$E$2)*SIN(C41)+COS('Data 3day'!$E$2)*COS(C41)*SIN(D41))</f>
        <v>-1.2524706398254499</v>
      </c>
      <c r="M41" s="8">
        <f>(0.75+2/100000*'Data 3day'!$E$3)*L41</f>
        <v>-0.95237867452327207</v>
      </c>
      <c r="N41" s="8">
        <f>(0.25+0.5*(1-'Data 3day'!H41/8))*L41</f>
        <v>-0.46967648993454369</v>
      </c>
      <c r="O41" s="8">
        <f t="shared" si="2"/>
        <v>-0.36165089724959865</v>
      </c>
      <c r="P41" s="8">
        <f>4.903*(10^(-9))*(0.34-0.14*SQRT(K41))*(1.35*(N41/M41)-0.35)*(('Data 3day'!C41+273.16)^4+('Data 3day'!D41+273.16)^4)/2</f>
        <v>1.5945627175372923</v>
      </c>
      <c r="Q41" s="8">
        <f t="shared" si="3"/>
        <v>-1.9562136147868909</v>
      </c>
    </row>
    <row r="42" spans="1:17" s="39" customFormat="1" ht="38.1" customHeight="1" x14ac:dyDescent="0.3">
      <c r="A42" s="38">
        <v>43654</v>
      </c>
      <c r="B42" s="8">
        <f>1+0.033*COS(2*'Data 3day'!A41*PI()/365)</f>
        <v>0.96714779471032231</v>
      </c>
      <c r="C42" s="8">
        <f>0.409*SIN(((2*PI()*'Data 3day'!A41)/365)-1.39)</f>
        <v>0.39357916654529862</v>
      </c>
      <c r="D42" s="8">
        <f>ACOS(-TAN('Data 3day'!$E$2*PI()/180)*TAN(C42))</f>
        <v>1.7028232731784168</v>
      </c>
      <c r="E42" s="23">
        <f>('Data 3day'!C42+'Data 3day'!D42)/2</f>
        <v>25.2</v>
      </c>
      <c r="F42" s="8">
        <f t="shared" si="0"/>
        <v>0.1906504674317423</v>
      </c>
      <c r="G42" s="8">
        <f>'Data 3day'!E41*4.87/LN(67.8*'Data 3day'!$H$2-5.42)</f>
        <v>6.3903085239500497</v>
      </c>
      <c r="H42" s="8">
        <f>0.6108*EXP(17.27*'Data 3day'!C42/('Data 3day'!C42+237.3))</f>
        <v>4.1228854693811812</v>
      </c>
      <c r="I42" s="8">
        <f>0.6108*EXP(17.27*'Data 3day'!D42/('Data 3day'!D42+237.3))</f>
        <v>2.4717700446226427</v>
      </c>
      <c r="J42" s="8">
        <f t="shared" si="1"/>
        <v>3.2973277570019119</v>
      </c>
      <c r="K42" s="8">
        <f>(I42*'Data 3day'!F42+H42*'Data 3day'!G42)/200</f>
        <v>2.4514528677493304</v>
      </c>
      <c r="L42" s="8">
        <f>24*60/PI()*0.0082*B42*(D42*SIN('Data 3day'!$E$2)*SIN(C42)+COS('Data 3day'!$E$2)*COS(C42)*SIN(D42))</f>
        <v>-1.2406230208030506</v>
      </c>
      <c r="M42" s="8">
        <f>(0.75+2/100000*'Data 3day'!$E$3)*L42</f>
        <v>-0.94336974501863968</v>
      </c>
      <c r="N42" s="8">
        <f>(0.25+0.5*(1-'Data 3day'!H42/8))*L42</f>
        <v>-0.38769469400095335</v>
      </c>
      <c r="O42" s="8">
        <f t="shared" si="2"/>
        <v>-0.29852491438073409</v>
      </c>
      <c r="P42" s="8">
        <f>4.903*(10^(-9))*(0.34-0.14*SQRT(K42))*(1.35*(N42/M42)-0.35)*(('Data 3day'!C42+273.16)^4+('Data 3day'!D42+273.16)^4)/2</f>
        <v>0.96244873742790094</v>
      </c>
      <c r="Q42" s="8">
        <f t="shared" si="3"/>
        <v>-1.260973651808635</v>
      </c>
    </row>
    <row r="43" spans="1:17" s="39" customFormat="1" ht="38.1" customHeight="1" x14ac:dyDescent="0.3">
      <c r="A43" s="38">
        <v>43655</v>
      </c>
      <c r="B43" s="8">
        <f>1+0.033*COS(2*'Data 3day'!A42*PI()/365)</f>
        <v>0.96720636284560613</v>
      </c>
      <c r="C43" s="8">
        <f>0.409*SIN(((2*PI()*'Data 3day'!A42)/365)-1.39)</f>
        <v>0.39160587717559803</v>
      </c>
      <c r="D43" s="8">
        <f>ACOS(-TAN('Data 3day'!$E$2*PI()/180)*TAN(C43))</f>
        <v>1.702084021094201</v>
      </c>
      <c r="E43" s="23">
        <f>('Data 3day'!C43+'Data 3day'!D43)/2</f>
        <v>23.9</v>
      </c>
      <c r="F43" s="8">
        <f t="shared" si="0"/>
        <v>0.17815773880284055</v>
      </c>
      <c r="G43" s="8">
        <f>'Data 3day'!E42*4.87/LN(67.8*'Data 3day'!$H$2-5.42)</f>
        <v>7.5016665281152743</v>
      </c>
      <c r="H43" s="8">
        <f>0.6108*EXP(17.27*'Data 3day'!C43/('Data 3day'!C43+237.3))</f>
        <v>3.7144033809363424</v>
      </c>
      <c r="I43" s="8">
        <f>0.6108*EXP(17.27*'Data 3day'!D43/('Data 3day'!D43+237.3))</f>
        <v>2.3527951289901101</v>
      </c>
      <c r="J43" s="8">
        <f t="shared" si="1"/>
        <v>3.0335992549632262</v>
      </c>
      <c r="K43" s="8">
        <f>(I43*'Data 3day'!F43+H43*'Data 3day'!G43)/200</f>
        <v>2.4648396036014497</v>
      </c>
      <c r="L43" s="8">
        <f>24*60/PI()*0.0082*B43*(D43*SIN('Data 3day'!$E$2)*SIN(C43)+COS('Data 3day'!$E$2)*COS(C43)*SIN(D43))</f>
        <v>-1.2280449177074559</v>
      </c>
      <c r="M43" s="8">
        <f>(0.75+2/100000*'Data 3day'!$E$3)*L43</f>
        <v>-0.93380535542474941</v>
      </c>
      <c r="N43" s="8">
        <f>(0.25+0.5*(1-'Data 3day'!H43/8))*L43</f>
        <v>-0.30701122942686399</v>
      </c>
      <c r="O43" s="8">
        <f t="shared" si="2"/>
        <v>-0.23639864665868526</v>
      </c>
      <c r="P43" s="8">
        <f>4.903*(10^(-9))*(0.34-0.14*SQRT(K43))*(1.35*(N43/M43)-0.35)*(('Data 3day'!C43+273.16)^4+('Data 3day'!D43+273.16)^4)/2</f>
        <v>0.43111360659623582</v>
      </c>
      <c r="Q43" s="8">
        <f t="shared" si="3"/>
        <v>-0.66751225325492114</v>
      </c>
    </row>
    <row r="44" spans="1:17" s="39" customFormat="1" ht="38.1" customHeight="1" x14ac:dyDescent="0.3">
      <c r="A44" s="38">
        <v>43656</v>
      </c>
      <c r="B44" s="8">
        <f>1+0.033*COS(2*'Data 3day'!A43*PI()/365)</f>
        <v>0.96727464844332345</v>
      </c>
      <c r="C44" s="8">
        <f>0.409*SIN(((2*PI()*'Data 3day'!A43)/365)-1.39)</f>
        <v>0.38951654653294338</v>
      </c>
      <c r="D44" s="8">
        <f>ACOS(-TAN('Data 3day'!$E$2*PI()/180)*TAN(C44))</f>
        <v>1.701302686821401</v>
      </c>
      <c r="E44" s="23">
        <f>('Data 3day'!C44+'Data 3day'!D44)/2</f>
        <v>26.95</v>
      </c>
      <c r="F44" s="8">
        <f t="shared" si="0"/>
        <v>0.20862615347804067</v>
      </c>
      <c r="G44" s="8">
        <f>'Data 3day'!E43*4.87/LN(67.8*'Data 3day'!$H$2-5.42)</f>
        <v>8.6130245322804999</v>
      </c>
      <c r="H44" s="8">
        <f>0.6108*EXP(17.27*'Data 3day'!C44/('Data 3day'!C44+237.3))</f>
        <v>4.9739919933544527</v>
      </c>
      <c r="I44" s="8">
        <f>0.6108*EXP(17.27*'Data 3day'!D44/('Data 3day'!D44+237.3))</f>
        <v>2.5023227554890153</v>
      </c>
      <c r="J44" s="8">
        <f t="shared" si="1"/>
        <v>3.7381573744217338</v>
      </c>
      <c r="K44" s="8">
        <f>(I44*'Data 3day'!F44+H44*'Data 3day'!G44)/200</f>
        <v>2.4970947589585406</v>
      </c>
      <c r="L44" s="8">
        <f>24*60/PI()*0.0082*B44*(D44*SIN('Data 3day'!$E$2)*SIN(C44)+COS('Data 3day'!$E$2)*COS(C44)*SIN(D44))</f>
        <v>-1.2147407601383533</v>
      </c>
      <c r="M44" s="8">
        <f>(0.75+2/100000*'Data 3day'!$E$3)*L44</f>
        <v>-0.92368887400920385</v>
      </c>
      <c r="N44" s="8">
        <f>(0.25+0.5*(1-'Data 3day'!H44/8))*L44</f>
        <v>-0.37960648754323539</v>
      </c>
      <c r="O44" s="8">
        <f t="shared" si="2"/>
        <v>-0.29229699540829124</v>
      </c>
      <c r="P44" s="8">
        <f>4.903*(10^(-9))*(0.34-0.14*SQRT(K44))*(1.35*(N44/M44)-0.35)*(('Data 3day'!C44+273.16)^4+('Data 3day'!D44+273.16)^4)/2</f>
        <v>0.96966304031618422</v>
      </c>
      <c r="Q44" s="8">
        <f t="shared" si="3"/>
        <v>-1.2619600357244756</v>
      </c>
    </row>
    <row r="45" spans="1:17" s="39" customFormat="1" ht="38.1" customHeight="1" x14ac:dyDescent="0.3">
      <c r="A45" s="38">
        <v>43657</v>
      </c>
      <c r="B45" s="8">
        <f>1+0.033*COS(2*'Data 3day'!A44*PI()/365)</f>
        <v>0.96735263126897786</v>
      </c>
      <c r="C45" s="8">
        <f>0.409*SIN(((2*PI()*'Data 3day'!A44)/365)-1.39)</f>
        <v>0.38731179373109537</v>
      </c>
      <c r="D45" s="8">
        <f>ACOS(-TAN('Data 3day'!$E$2*PI()/180)*TAN(C45))</f>
        <v>1.7004797273417107</v>
      </c>
      <c r="E45" s="23">
        <f>('Data 3day'!C45+'Data 3day'!D45)/2</f>
        <v>25.6</v>
      </c>
      <c r="F45" s="8">
        <f t="shared" si="0"/>
        <v>0.19463968475425517</v>
      </c>
      <c r="G45" s="8">
        <f>'Data 3day'!E44*4.87/LN(67.8*'Data 3day'!$H$2-5.42)</f>
        <v>8.0573455301978871</v>
      </c>
      <c r="H45" s="8">
        <f>0.6108*EXP(17.27*'Data 3day'!C45/('Data 3day'!C45+237.3))</f>
        <v>4.0992081541413299</v>
      </c>
      <c r="I45" s="8">
        <f>0.6108*EXP(17.27*'Data 3day'!D45/('Data 3day'!D45+237.3))</f>
        <v>2.6118719061836697</v>
      </c>
      <c r="J45" s="8">
        <f t="shared" si="1"/>
        <v>3.3555400301624996</v>
      </c>
      <c r="K45" s="8">
        <f>(I45*'Data 3day'!F45+H45*'Data 3day'!G45)/200</f>
        <v>2.473413138914299</v>
      </c>
      <c r="L45" s="8">
        <f>24*60/PI()*0.0082*B45*(D45*SIN('Data 3day'!$E$2)*SIN(C45)+COS('Data 3day'!$E$2)*COS(C45)*SIN(D45))</f>
        <v>-1.2007152215967636</v>
      </c>
      <c r="M45" s="8">
        <f>(0.75+2/100000*'Data 3day'!$E$3)*L45</f>
        <v>-0.91302385450217893</v>
      </c>
      <c r="N45" s="8">
        <f>(0.25+0.5*(1-'Data 3day'!H45/8))*L45</f>
        <v>-0.3001788053991909</v>
      </c>
      <c r="O45" s="8">
        <f t="shared" si="2"/>
        <v>-0.23113768015737698</v>
      </c>
      <c r="P45" s="8">
        <f>4.903*(10^(-9))*(0.34-0.14*SQRT(K45))*(1.35*(N45/M45)-0.35)*(('Data 3day'!C45+273.16)^4+('Data 3day'!D45+273.16)^4)/2</f>
        <v>0.43966092215694558</v>
      </c>
      <c r="Q45" s="8">
        <f t="shared" si="3"/>
        <v>-0.67079860231432253</v>
      </c>
    </row>
    <row r="46" spans="1:17" s="39" customFormat="1" ht="38.1" customHeight="1" x14ac:dyDescent="0.3">
      <c r="A46" s="38">
        <v>43658</v>
      </c>
      <c r="B46" s="8">
        <f>1+0.033*COS(2*'Data 3day'!A45*PI()/365)</f>
        <v>0.96744028821457528</v>
      </c>
      <c r="C46" s="8">
        <f>0.409*SIN(((2*PI()*'Data 3day'!A45)/365)-1.39)</f>
        <v>0.38499227208589176</v>
      </c>
      <c r="D46" s="8">
        <f>ACOS(-TAN('Data 3day'!$E$2*PI()/180)*TAN(C46))</f>
        <v>1.6996156197937431</v>
      </c>
      <c r="E46" s="23">
        <f>('Data 3day'!C46+'Data 3day'!D46)/2</f>
        <v>27.3</v>
      </c>
      <c r="F46" s="8">
        <f t="shared" si="0"/>
        <v>0.21238715151384183</v>
      </c>
      <c r="G46" s="8">
        <f>'Data 3day'!E45*4.87/LN(67.8*'Data 3day'!$H$2-5.42)</f>
        <v>6.6681480249913561</v>
      </c>
      <c r="H46" s="8">
        <f>0.6108*EXP(17.27*'Data 3day'!C46/('Data 3day'!C46+237.3))</f>
        <v>4.8087773652629577</v>
      </c>
      <c r="I46" s="8">
        <f>0.6108*EXP(17.27*'Data 3day'!D46/('Data 3day'!D46+237.3))</f>
        <v>2.7090824052161175</v>
      </c>
      <c r="J46" s="8">
        <f t="shared" si="1"/>
        <v>3.7589298852395379</v>
      </c>
      <c r="K46" s="8">
        <f>(I46*'Data 3day'!F46+H46*'Data 3day'!G46)/200</f>
        <v>2.4200326095946951</v>
      </c>
      <c r="L46" s="8">
        <f>24*60/PI()*0.0082*B46*(D46*SIN('Data 3day'!$E$2)*SIN(C46)+COS('Data 3day'!$E$2)*COS(C46)*SIN(D46))</f>
        <v>-1.1859732185368415</v>
      </c>
      <c r="M46" s="8">
        <f>(0.75+2/100000*'Data 3day'!$E$3)*L46</f>
        <v>-0.90181403537541416</v>
      </c>
      <c r="N46" s="8">
        <f>(0.25+0.5*(1-'Data 3day'!H46/8))*L46</f>
        <v>-0.29649330463421036</v>
      </c>
      <c r="O46" s="8">
        <f t="shared" si="2"/>
        <v>-0.22829984456834199</v>
      </c>
      <c r="P46" s="8">
        <f>4.903*(10^(-9))*(0.34-0.14*SQRT(K46))*(1.35*(N46/M46)-0.35)*(('Data 3day'!C46+273.16)^4+('Data 3day'!D46+273.16)^4)/2</f>
        <v>0.4590069583049694</v>
      </c>
      <c r="Q46" s="8">
        <f t="shared" si="3"/>
        <v>-0.68730680287331136</v>
      </c>
    </row>
    <row r="47" spans="1:17" s="39" customFormat="1" ht="38.1" customHeight="1" x14ac:dyDescent="0.3">
      <c r="A47" s="38">
        <v>43659</v>
      </c>
      <c r="B47" s="8">
        <f>1+0.033*COS(2*'Data 3day'!A46*PI()/365)</f>
        <v>0.96753759330547084</v>
      </c>
      <c r="C47" s="8">
        <f>0.409*SIN(((2*PI()*'Data 3day'!A46)/365)-1.39)</f>
        <v>0.3825586689216553</v>
      </c>
      <c r="D47" s="8">
        <f>ACOS(-TAN('Data 3day'!$E$2*PI()/180)*TAN(C47))</f>
        <v>1.6987108605835775</v>
      </c>
      <c r="E47" s="23">
        <f>('Data 3day'!C47+'Data 3day'!D47)/2</f>
        <v>27.4</v>
      </c>
      <c r="F47" s="8">
        <f t="shared" si="0"/>
        <v>0.21347213281933025</v>
      </c>
      <c r="G47" s="8">
        <f>'Data 3day'!E46*4.87/LN(67.8*'Data 3day'!$H$2-5.42)</f>
        <v>6.3903085239500497</v>
      </c>
      <c r="H47" s="8">
        <f>0.6108*EXP(17.27*'Data 3day'!C47/('Data 3day'!C47+237.3))</f>
        <v>4.8907789302521092</v>
      </c>
      <c r="I47" s="8">
        <f>0.6108*EXP(17.27*'Data 3day'!D47/('Data 3day'!D47+237.3))</f>
        <v>2.6926645530366384</v>
      </c>
      <c r="J47" s="8">
        <f t="shared" si="1"/>
        <v>3.7917217416443738</v>
      </c>
      <c r="K47" s="8">
        <f>(I47*'Data 3day'!F47+H47*'Data 3day'!G47)/200</f>
        <v>2.3003650607904693</v>
      </c>
      <c r="L47" s="8">
        <f>24*60/PI()*0.0082*B47*(D47*SIN('Data 3day'!$E$2)*SIN(C47)+COS('Data 3day'!$E$2)*COS(C47)*SIN(D47))</f>
        <v>-1.1705199093982575</v>
      </c>
      <c r="M47" s="8">
        <f>(0.75+2/100000*'Data 3day'!$E$3)*L47</f>
        <v>-0.89006333910643498</v>
      </c>
      <c r="N47" s="8">
        <f>(0.25+0.5*(1-'Data 3day'!H47/8))*L47</f>
        <v>-0.29262997734956436</v>
      </c>
      <c r="O47" s="8">
        <f t="shared" si="2"/>
        <v>-0.22532508255916456</v>
      </c>
      <c r="P47" s="8">
        <f>4.903*(10^(-9))*(0.34-0.14*SQRT(K47))*(1.35*(N47/M47)-0.35)*(('Data 3day'!C47+273.16)^4+('Data 3day'!D47+273.16)^4)/2</f>
        <v>0.48018967931950785</v>
      </c>
      <c r="Q47" s="8">
        <f t="shared" si="3"/>
        <v>-0.70551476187867235</v>
      </c>
    </row>
    <row r="48" spans="1:17" s="39" customFormat="1" ht="38.1" customHeight="1" x14ac:dyDescent="0.3">
      <c r="A48" s="38">
        <v>43660</v>
      </c>
      <c r="B48" s="8">
        <f>1+0.033*COS(2*'Data 3day'!A47*PI()/365)</f>
        <v>0.96764451770806614</v>
      </c>
      <c r="C48" s="8">
        <f>0.409*SIN(((2*PI()*'Data 3day'!A47)/365)-1.39)</f>
        <v>0.38001170536752515</v>
      </c>
      <c r="D48" s="8">
        <f>ACOS(-TAN('Data 3day'!$E$2*PI()/180)*TAN(C48))</f>
        <v>1.6977659644727967</v>
      </c>
      <c r="E48" s="23">
        <f>('Data 3day'!C48+'Data 3day'!D48)/2</f>
        <v>27.8</v>
      </c>
      <c r="F48" s="8">
        <f t="shared" si="0"/>
        <v>0.21785877242715077</v>
      </c>
      <c r="G48" s="8">
        <f>'Data 3day'!E47*4.87/LN(67.8*'Data 3day'!$H$2-5.42)</f>
        <v>6.3903085239500497</v>
      </c>
      <c r="H48" s="8">
        <f>0.6108*EXP(17.27*'Data 3day'!C48/('Data 3day'!C48+237.3))</f>
        <v>5.0584314955346112</v>
      </c>
      <c r="I48" s="8">
        <f>0.6108*EXP(17.27*'Data 3day'!D48/('Data 3day'!D48+237.3))</f>
        <v>2.7255876066054592</v>
      </c>
      <c r="J48" s="8">
        <f t="shared" si="1"/>
        <v>3.8920095510700352</v>
      </c>
      <c r="K48" s="8">
        <f>(I48*'Data 3day'!F48+H48*'Data 3day'!G48)/200</f>
        <v>2.5519489914099767</v>
      </c>
      <c r="L48" s="8">
        <f>24*60/PI()*0.0082*B48*(D48*SIN('Data 3day'!$E$2)*SIN(C48)+COS('Data 3day'!$E$2)*COS(C48)*SIN(D48))</f>
        <v>-1.1543606936192483</v>
      </c>
      <c r="M48" s="8">
        <f>(0.75+2/100000*'Data 3day'!$E$3)*L48</f>
        <v>-0.87777587142807634</v>
      </c>
      <c r="N48" s="8">
        <f>(0.25+0.5*(1-'Data 3day'!H48/8))*L48</f>
        <v>-0.36073771675601507</v>
      </c>
      <c r="O48" s="8">
        <f t="shared" si="2"/>
        <v>-0.27776804190213161</v>
      </c>
      <c r="P48" s="8">
        <f>4.903*(10^(-9))*(0.34-0.14*SQRT(K48))*(1.35*(N48/M48)-0.35)*(('Data 3day'!C48+273.16)^4+('Data 3day'!D48+273.16)^4)/2</f>
        <v>0.96033836101745285</v>
      </c>
      <c r="Q48" s="8">
        <f t="shared" si="3"/>
        <v>-1.2381064029195845</v>
      </c>
    </row>
    <row r="49" spans="1:17" s="39" customFormat="1" ht="38.1" customHeight="1" x14ac:dyDescent="0.3">
      <c r="A49" s="38">
        <v>43661</v>
      </c>
      <c r="B49" s="8">
        <f>1+0.033*COS(2*'Data 3day'!A48*PI()/365)</f>
        <v>0.96776102973835298</v>
      </c>
      <c r="C49" s="8">
        <f>0.409*SIN(((2*PI()*'Data 3day'!A48)/365)-1.39)</f>
        <v>0.37735213614377028</v>
      </c>
      <c r="D49" s="8">
        <f>ACOS(-TAN('Data 3day'!$E$2*PI()/180)*TAN(C49))</f>
        <v>1.6967814636473184</v>
      </c>
      <c r="E49" s="23">
        <f>('Data 3day'!C49+'Data 3day'!D49)/2</f>
        <v>27.700000000000003</v>
      </c>
      <c r="F49" s="8">
        <f t="shared" si="0"/>
        <v>0.21675507376400333</v>
      </c>
      <c r="G49" s="8">
        <f>'Data 3day'!E48*4.87/LN(67.8*'Data 3day'!$H$2-5.42)</f>
        <v>5.5567900208261287</v>
      </c>
      <c r="H49" s="8">
        <f>0.6108*EXP(17.27*'Data 3day'!C49/('Data 3day'!C49+237.3))</f>
        <v>5.0584314955346112</v>
      </c>
      <c r="I49" s="8">
        <f>0.6108*EXP(17.27*'Data 3day'!D49/('Data 3day'!D49+237.3))</f>
        <v>2.6926645530366384</v>
      </c>
      <c r="J49" s="8">
        <f t="shared" si="1"/>
        <v>3.8755480242856248</v>
      </c>
      <c r="K49" s="8">
        <f>(I49*'Data 3day'!F49+H49*'Data 3day'!G49)/200</f>
        <v>2.4126939266754253</v>
      </c>
      <c r="L49" s="8">
        <f>24*60/PI()*0.0082*B49*(D49*SIN('Data 3day'!$E$2)*SIN(C49)+COS('Data 3day'!$E$2)*COS(C49)*SIN(D49))</f>
        <v>-1.1375012106300399</v>
      </c>
      <c r="M49" s="8">
        <f>(0.75+2/100000*'Data 3day'!$E$3)*L49</f>
        <v>-0.86495592056308235</v>
      </c>
      <c r="N49" s="8">
        <f>(0.25+0.5*(1-'Data 3day'!H49/8))*L49</f>
        <v>-0.28437530265750999</v>
      </c>
      <c r="O49" s="8">
        <f t="shared" si="2"/>
        <v>-0.21896898304628271</v>
      </c>
      <c r="P49" s="8">
        <f>4.903*(10^(-9))*(0.34-0.14*SQRT(K49))*(1.35*(N49/M49)-0.35)*(('Data 3day'!C49+273.16)^4+('Data 3day'!D49+273.16)^4)/2</f>
        <v>0.46285973589455071</v>
      </c>
      <c r="Q49" s="8">
        <f t="shared" si="3"/>
        <v>-0.68182871894083341</v>
      </c>
    </row>
    <row r="50" spans="1:17" s="39" customFormat="1" ht="38.1" customHeight="1" x14ac:dyDescent="0.3">
      <c r="A50" s="38">
        <v>43662</v>
      </c>
      <c r="B50" s="8">
        <f>1+0.033*COS(2*'Data 3day'!A49*PI()/365)</f>
        <v>0.96788709487130231</v>
      </c>
      <c r="C50" s="8">
        <f>0.409*SIN(((2*PI()*'Data 3day'!A49)/365)-1.39)</f>
        <v>0.37458074933814994</v>
      </c>
      <c r="D50" s="8">
        <f>ACOS(-TAN('Data 3day'!$E$2*PI()/180)*TAN(C50))</f>
        <v>1.6957579067703332</v>
      </c>
      <c r="E50" s="23">
        <f>('Data 3day'!C50+'Data 3day'!D50)/2</f>
        <v>27.950000000000003</v>
      </c>
      <c r="F50" s="8">
        <f t="shared" si="0"/>
        <v>0.21952317339604846</v>
      </c>
      <c r="G50" s="8">
        <f>'Data 3day'!E49*4.87/LN(67.8*'Data 3day'!$H$2-5.42)</f>
        <v>6.6681480249913561</v>
      </c>
      <c r="H50" s="8">
        <f>0.6108*EXP(17.27*'Data 3day'!C50/('Data 3day'!C50+237.3))</f>
        <v>4.9461187754219553</v>
      </c>
      <c r="I50" s="8">
        <f>0.6108*EXP(17.27*'Data 3day'!D50/('Data 3day'!D50+237.3))</f>
        <v>2.8436029029276386</v>
      </c>
      <c r="J50" s="8">
        <f t="shared" si="1"/>
        <v>3.8948608391747968</v>
      </c>
      <c r="K50" s="8">
        <f>(I50*'Data 3day'!F50+H50*'Data 3day'!G50)/200</f>
        <v>2.3375036138813066</v>
      </c>
      <c r="L50" s="8">
        <f>24*60/PI()*0.0082*B50*(D50*SIN('Data 3day'!$E$2)*SIN(C50)+COS('Data 3day'!$E$2)*COS(C50)*SIN(D50))</f>
        <v>-1.1199473388259944</v>
      </c>
      <c r="M50" s="8">
        <f>(0.75+2/100000*'Data 3day'!$E$3)*L50</f>
        <v>-0.85160795644328613</v>
      </c>
      <c r="N50" s="8">
        <f>(0.25+0.5*(1-'Data 3day'!H50/8))*L50</f>
        <v>-0.2799868347064986</v>
      </c>
      <c r="O50" s="8">
        <f t="shared" si="2"/>
        <v>-0.21558986272400393</v>
      </c>
      <c r="P50" s="8">
        <f>4.903*(10^(-9))*(0.34-0.14*SQRT(K50))*(1.35*(N50/M50)-0.35)*(('Data 3day'!C50+273.16)^4+('Data 3day'!D50+273.16)^4)/2</f>
        <v>0.4771339080199643</v>
      </c>
      <c r="Q50" s="8">
        <f t="shared" si="3"/>
        <v>-0.69272377074396818</v>
      </c>
    </row>
    <row r="51" spans="1:17" s="39" customFormat="1" ht="38.1" customHeight="1" x14ac:dyDescent="0.3">
      <c r="A51" s="38">
        <v>43663</v>
      </c>
      <c r="B51" s="8">
        <f>1+0.033*COS(2*'Data 3day'!A50*PI()/365)</f>
        <v>0.96802267575109457</v>
      </c>
      <c r="C51" s="8">
        <f>0.409*SIN(((2*PI()*'Data 3day'!A50)/365)-1.39)</f>
        <v>0.37169836617238611</v>
      </c>
      <c r="D51" s="8">
        <f>ACOS(-TAN('Data 3day'!$E$2*PI()/180)*TAN(C51))</f>
        <v>1.6946958580226554</v>
      </c>
      <c r="E51" s="23">
        <f>('Data 3day'!C51+'Data 3day'!D51)/2</f>
        <v>28.5</v>
      </c>
      <c r="F51" s="8">
        <f t="shared" si="0"/>
        <v>0.22571768686715196</v>
      </c>
      <c r="G51" s="8">
        <f>'Data 3day'!E50*4.87/LN(67.8*'Data 3day'!$H$2-5.42)</f>
        <v>5.5567900208261287</v>
      </c>
      <c r="H51" s="8">
        <f>0.6108*EXP(17.27*'Data 3day'!C51/('Data 3day'!C51+237.3))</f>
        <v>5.2019304560289008</v>
      </c>
      <c r="I51" s="8">
        <f>0.6108*EXP(17.27*'Data 3day'!D51/('Data 3day'!D51+237.3))</f>
        <v>2.878130284758361</v>
      </c>
      <c r="J51" s="8">
        <f t="shared" si="1"/>
        <v>4.0400303703936311</v>
      </c>
      <c r="K51" s="8">
        <f>(I51*'Data 3day'!F51+H51*'Data 3day'!G51)/200</f>
        <v>2.6343566239850689</v>
      </c>
      <c r="L51" s="8">
        <f>24*60/PI()*0.0082*B51*(D51*SIN('Data 3day'!$E$2)*SIN(C51)+COS('Data 3day'!$E$2)*COS(C51)*SIN(D51))</f>
        <v>-1.1017051945194134</v>
      </c>
      <c r="M51" s="8">
        <f>(0.75+2/100000*'Data 3day'!$E$3)*L51</f>
        <v>-0.83773662991256193</v>
      </c>
      <c r="N51" s="8">
        <f>(0.25+0.5*(1-'Data 3day'!H51/8))*L51</f>
        <v>-0.27542629862985335</v>
      </c>
      <c r="O51" s="8">
        <f t="shared" si="2"/>
        <v>-0.21207824994498709</v>
      </c>
      <c r="P51" s="8">
        <f>4.903*(10^(-9))*(0.34-0.14*SQRT(K51))*(1.35*(N51/M51)-0.35)*(('Data 3day'!C51+273.16)^4+('Data 3day'!D51+273.16)^4)/2</f>
        <v>0.43041164859572911</v>
      </c>
      <c r="Q51" s="8">
        <f t="shared" si="3"/>
        <v>-0.64248989854071614</v>
      </c>
    </row>
    <row r="52" spans="1:17" s="39" customFormat="1" ht="38.1" customHeight="1" x14ac:dyDescent="0.3">
      <c r="A52" s="38">
        <v>43664</v>
      </c>
      <c r="B52" s="8">
        <f>1+0.033*COS(2*'Data 3day'!A51*PI()/365)</f>
        <v>0.96816773220218899</v>
      </c>
      <c r="C52" s="8">
        <f>0.409*SIN(((2*PI()*'Data 3day'!A51)/365)-1.39)</f>
        <v>0.36870584075881746</v>
      </c>
      <c r="D52" s="8">
        <f>ACOS(-TAN('Data 3day'!$E$2*PI()/180)*TAN(C52))</f>
        <v>1.6935958961337603</v>
      </c>
      <c r="E52" s="23">
        <f>('Data 3day'!C52+'Data 3day'!D52)/2</f>
        <v>26.65</v>
      </c>
      <c r="F52" s="8">
        <f t="shared" si="0"/>
        <v>0.2054471718360153</v>
      </c>
      <c r="G52" s="8">
        <f>'Data 3day'!E51*4.87/LN(67.8*'Data 3day'!$H$2-5.42)</f>
        <v>3.6119135135369844</v>
      </c>
      <c r="H52" s="8">
        <f>0.6108*EXP(17.27*'Data 3day'!C52/('Data 3day'!C52+237.3))</f>
        <v>4.492592251118583</v>
      </c>
      <c r="I52" s="8">
        <f>0.6108*EXP(17.27*'Data 3day'!D52/('Data 3day'!D52+237.3))</f>
        <v>2.6926645530366384</v>
      </c>
      <c r="J52" s="8">
        <f t="shared" si="1"/>
        <v>3.5926284020776107</v>
      </c>
      <c r="K52" s="8">
        <f>(I52*'Data 3day'!F52+H52*'Data 3day'!G52)/200</f>
        <v>2.6691566818796804</v>
      </c>
      <c r="L52" s="8">
        <f>24*60/PI()*0.0082*B52*(D52*SIN('Data 3day'!$E$2)*SIN(C52)+COS('Data 3day'!$E$2)*COS(C52)*SIN(D52))</f>
        <v>-1.0827811308685138</v>
      </c>
      <c r="M52" s="8">
        <f>(0.75+2/100000*'Data 3day'!$E$3)*L52</f>
        <v>-0.8233467719124179</v>
      </c>
      <c r="N52" s="8">
        <f>(0.25+0.5*(1-'Data 3day'!H52/8))*L52</f>
        <v>-0.27069528271712845</v>
      </c>
      <c r="O52" s="8">
        <f t="shared" si="2"/>
        <v>-0.2084353676921889</v>
      </c>
      <c r="P52" s="8">
        <f>4.903*(10^(-9))*(0.34-0.14*SQRT(K52))*(1.35*(N52/M52)-0.35)*(('Data 3day'!C52+273.16)^4+('Data 3day'!D52+273.16)^4)/2</f>
        <v>0.41419225220235095</v>
      </c>
      <c r="Q52" s="8">
        <f t="shared" si="3"/>
        <v>-0.62262761989453985</v>
      </c>
    </row>
    <row r="53" spans="1:17" s="39" customFormat="1" ht="38.1" customHeight="1" x14ac:dyDescent="0.3">
      <c r="A53" s="38">
        <v>43665</v>
      </c>
      <c r="B53" s="8">
        <f>1+0.033*COS(2*'Data 3day'!A52*PI()/365)</f>
        <v>0.96832222124122846</v>
      </c>
      <c r="C53" s="8">
        <f>0.409*SIN(((2*PI()*'Data 3day'!A52)/365)-1.39)</f>
        <v>0.36560405984730826</v>
      </c>
      <c r="D53" s="8">
        <f>ACOS(-TAN('Data 3day'!$E$2*PI()/180)*TAN(C53))</f>
        <v>1.6924586134067425</v>
      </c>
      <c r="E53" s="23">
        <f>('Data 3day'!C53+'Data 3day'!D53)/2</f>
        <v>28.45</v>
      </c>
      <c r="F53" s="8">
        <f t="shared" si="0"/>
        <v>0.22514855067229989</v>
      </c>
      <c r="G53" s="8">
        <f>'Data 3day'!E52*4.87/LN(67.8*'Data 3day'!$H$2-5.42)</f>
        <v>2.7783950104130644</v>
      </c>
      <c r="H53" s="8">
        <f>0.6108*EXP(17.27*'Data 3day'!C53/('Data 3day'!C53+237.3))</f>
        <v>5.1154132953859861</v>
      </c>
      <c r="I53" s="8">
        <f>0.6108*EXP(17.27*'Data 3day'!D53/('Data 3day'!D53+237.3))</f>
        <v>2.9130230003400173</v>
      </c>
      <c r="J53" s="8">
        <f t="shared" si="1"/>
        <v>4.0142181478630015</v>
      </c>
      <c r="K53" s="8">
        <f>(I53*'Data 3day'!F53+H53*'Data 3day'!G53)/200</f>
        <v>2.7362459762560531</v>
      </c>
      <c r="L53" s="8">
        <f>24*60/PI()*0.0082*B53*(D53*SIN('Data 3day'!$E$2)*SIN(C53)+COS('Data 3day'!$E$2)*COS(C53)*SIN(D53))</f>
        <v>-1.0631817367816525</v>
      </c>
      <c r="M53" s="8">
        <f>(0.75+2/100000*'Data 3day'!$E$3)*L53</f>
        <v>-0.80844339264876852</v>
      </c>
      <c r="N53" s="8">
        <f>(0.25+0.5*(1-'Data 3day'!H53/8))*L53</f>
        <v>-0.26579543419541313</v>
      </c>
      <c r="O53" s="8">
        <f t="shared" si="2"/>
        <v>-0.2046624843304681</v>
      </c>
      <c r="P53" s="8">
        <f>4.903*(10^(-9))*(0.34-0.14*SQRT(K53))*(1.35*(N53/M53)-0.35)*(('Data 3day'!C53+273.16)^4+('Data 3day'!D53+273.16)^4)/2</f>
        <v>0.41345719129729952</v>
      </c>
      <c r="Q53" s="8">
        <f t="shared" si="3"/>
        <v>-0.6181196756277676</v>
      </c>
    </row>
    <row r="54" spans="1:17" s="39" customFormat="1" ht="38.1" customHeight="1" x14ac:dyDescent="0.3">
      <c r="A54" s="38">
        <v>43666</v>
      </c>
      <c r="B54" s="8">
        <f>1+0.033*COS(2*'Data 3day'!A53*PI()/365)</f>
        <v>0.96848609708977662</v>
      </c>
      <c r="C54" s="8">
        <f>0.409*SIN(((2*PI()*'Data 3day'!A53)/365)-1.39)</f>
        <v>0.36239394256248464</v>
      </c>
      <c r="D54" s="8">
        <f>ACOS(-TAN('Data 3day'!$E$2*PI()/180)*TAN(C54))</f>
        <v>1.6912846147403702</v>
      </c>
      <c r="E54" s="23">
        <f>('Data 3day'!C54+'Data 3day'!D54)/2</f>
        <v>26.6</v>
      </c>
      <c r="F54" s="8">
        <f t="shared" si="0"/>
        <v>0.20492132412027939</v>
      </c>
      <c r="G54" s="8">
        <f>'Data 3day'!E53*4.87/LN(67.8*'Data 3day'!$H$2-5.42)</f>
        <v>3.6119135135369844</v>
      </c>
      <c r="H54" s="8">
        <f>0.6108*EXP(17.27*'Data 3day'!C54/('Data 3day'!C54+237.3))</f>
        <v>4.6220689030255047</v>
      </c>
      <c r="I54" s="8">
        <f>0.6108*EXP(17.27*'Data 3day'!D54/('Data 3day'!D54+237.3))</f>
        <v>2.5959699942202965</v>
      </c>
      <c r="J54" s="8">
        <f t="shared" si="1"/>
        <v>3.6090194486229006</v>
      </c>
      <c r="K54" s="8">
        <f>(I54*'Data 3day'!F54+H54*'Data 3day'!G54)/200</f>
        <v>2.4752184552239305</v>
      </c>
      <c r="L54" s="8">
        <f>24*60/PI()*0.0082*B54*(D54*SIN('Data 3day'!$E$2)*SIN(C54)+COS('Data 3day'!$E$2)*COS(C54)*SIN(D54))</f>
        <v>-1.0429138357943974</v>
      </c>
      <c r="M54" s="8">
        <f>(0.75+2/100000*'Data 3day'!$E$3)*L54</f>
        <v>-0.79303168073805974</v>
      </c>
      <c r="N54" s="8">
        <f>(0.25+0.5*(1-'Data 3day'!H54/8))*L54</f>
        <v>-0.32591057368574922</v>
      </c>
      <c r="O54" s="8">
        <f t="shared" si="2"/>
        <v>-0.25095114173802691</v>
      </c>
      <c r="P54" s="8">
        <f>4.903*(10^(-9))*(0.34-0.14*SQRT(K54))*(1.35*(N54/M54)-0.35)*(('Data 3day'!C54+273.16)^4+('Data 3day'!D54+273.16)^4)/2</f>
        <v>0.97238279171242248</v>
      </c>
      <c r="Q54" s="8">
        <f t="shared" si="3"/>
        <v>-1.2233339334504494</v>
      </c>
    </row>
    <row r="55" spans="1:17" s="39" customFormat="1" ht="38.1" customHeight="1" x14ac:dyDescent="0.3">
      <c r="A55" s="38">
        <v>43667</v>
      </c>
      <c r="B55" s="8">
        <f>1+0.033*COS(2*'Data 3day'!A54*PI()/365)</f>
        <v>0.96865931118788273</v>
      </c>
      <c r="C55" s="8">
        <f>0.409*SIN(((2*PI()*'Data 3day'!A54)/365)-1.39)</f>
        <v>0.35907644013137774</v>
      </c>
      <c r="D55" s="8">
        <f>ACOS(-TAN('Data 3day'!$E$2*PI()/180)*TAN(C55))</f>
        <v>1.6900745166513358</v>
      </c>
      <c r="E55" s="23">
        <f>('Data 3day'!C55+'Data 3day'!D55)/2</f>
        <v>28.65</v>
      </c>
      <c r="F55" s="8">
        <f t="shared" si="0"/>
        <v>0.22743235016149782</v>
      </c>
      <c r="G55" s="8">
        <f>'Data 3day'!E54*4.87/LN(67.8*'Data 3day'!$H$2-5.42)</f>
        <v>7.7795060291565816</v>
      </c>
      <c r="H55" s="8">
        <f>0.6108*EXP(17.27*'Data 3day'!C55/('Data 3day'!C55+237.3))</f>
        <v>5.4691459026600384</v>
      </c>
      <c r="I55" s="8">
        <f>0.6108*EXP(17.27*'Data 3day'!D55/('Data 3day'!D55+237.3))</f>
        <v>2.7756312335019815</v>
      </c>
      <c r="J55" s="8">
        <f t="shared" si="1"/>
        <v>4.1223885680810097</v>
      </c>
      <c r="K55" s="8">
        <f>(I55*'Data 3day'!F55+H55*'Data 3day'!G55)/200</f>
        <v>2.3981542369128874</v>
      </c>
      <c r="L55" s="8">
        <f>24*60/PI()*0.0082*B55*(D55*SIN('Data 3day'!$E$2)*SIN(C55)+COS('Data 3day'!$E$2)*COS(C55)*SIN(D55))</f>
        <v>-1.02198448491658</v>
      </c>
      <c r="M55" s="8">
        <f>(0.75+2/100000*'Data 3day'!$E$3)*L55</f>
        <v>-0.77711700233056735</v>
      </c>
      <c r="N55" s="8">
        <f>(0.25+0.5*(1-'Data 3day'!H55/8))*L55</f>
        <v>-0.255496121229145</v>
      </c>
      <c r="O55" s="8">
        <f t="shared" si="2"/>
        <v>-0.19673201334644166</v>
      </c>
      <c r="P55" s="8">
        <f>4.903*(10^(-9))*(0.34-0.14*SQRT(K55))*(1.35*(N55/M55)-0.35)*(('Data 3day'!C55+273.16)^4+('Data 3day'!D55+273.16)^4)/2</f>
        <v>0.47139494275983512</v>
      </c>
      <c r="Q55" s="8">
        <f t="shared" si="3"/>
        <v>-0.66812695610627681</v>
      </c>
    </row>
    <row r="56" spans="1:17" s="39" customFormat="1" ht="38.1" customHeight="1" x14ac:dyDescent="0.3">
      <c r="A56" s="38">
        <v>43668</v>
      </c>
      <c r="B56" s="8">
        <f>1+0.033*COS(2*'Data 3day'!A55*PI()/365)</f>
        <v>0.96884181220847143</v>
      </c>
      <c r="C56" s="8">
        <f>0.409*SIN(((2*PI()*'Data 3day'!A55)/365)-1.39)</f>
        <v>0.35565253560155563</v>
      </c>
      <c r="D56" s="8">
        <f>ACOS(-TAN('Data 3day'!$E$2*PI()/180)*TAN(C56))</f>
        <v>1.688828946299727</v>
      </c>
      <c r="E56" s="23">
        <f>('Data 3day'!C56+'Data 3day'!D56)/2</f>
        <v>28.200000000000003</v>
      </c>
      <c r="F56" s="8">
        <f t="shared" si="0"/>
        <v>0.22232091572927459</v>
      </c>
      <c r="G56" s="8">
        <f>'Data 3day'!E55*4.87/LN(67.8*'Data 3day'!$H$2-5.42)</f>
        <v>7.7795060291565816</v>
      </c>
      <c r="H56" s="8">
        <f>0.6108*EXP(17.27*'Data 3day'!C56/('Data 3day'!C56+237.3))</f>
        <v>5.2310503012853271</v>
      </c>
      <c r="I56" s="8">
        <f>0.6108*EXP(17.27*'Data 3day'!D56/('Data 3day'!D56+237.3))</f>
        <v>2.7588616266004506</v>
      </c>
      <c r="J56" s="8">
        <f t="shared" si="1"/>
        <v>3.9949559639428891</v>
      </c>
      <c r="K56" s="8">
        <f>(I56*'Data 3day'!F56+H56*'Data 3day'!G56)/200</f>
        <v>2.4098738612019344</v>
      </c>
      <c r="L56" s="8">
        <f>24*60/PI()*0.0082*B56*(D56*SIN('Data 3day'!$E$2)*SIN(C56)+COS('Data 3day'!$E$2)*COS(C56)*SIN(D56))</f>
        <v>-1.0004009734460171</v>
      </c>
      <c r="M56" s="8">
        <f>(0.75+2/100000*'Data 3day'!$E$3)*L56</f>
        <v>-0.76070490020835135</v>
      </c>
      <c r="N56" s="8">
        <f>(0.25+0.5*(1-'Data 3day'!H56/8))*L56</f>
        <v>-0.31262530420188034</v>
      </c>
      <c r="O56" s="8">
        <f t="shared" si="2"/>
        <v>-0.24072148423544787</v>
      </c>
      <c r="P56" s="8">
        <f>4.903*(10^(-9))*(0.34-0.14*SQRT(K56))*(1.35*(N56/M56)-0.35)*(('Data 3day'!C56+273.16)^4+('Data 3day'!D56+273.16)^4)/2</f>
        <v>1.0179915288927901</v>
      </c>
      <c r="Q56" s="8">
        <f t="shared" si="3"/>
        <v>-1.258713013128238</v>
      </c>
    </row>
    <row r="57" spans="1:17" s="39" customFormat="1" ht="38.1" customHeight="1" x14ac:dyDescent="0.3">
      <c r="A57" s="38">
        <v>43669</v>
      </c>
      <c r="B57" s="8">
        <f>1+0.033*COS(2*'Data 3day'!A56*PI()/365)</f>
        <v>0.96903354607255143</v>
      </c>
      <c r="C57" s="8">
        <f>0.409*SIN(((2*PI()*'Data 3day'!A56)/365)-1.39)</f>
        <v>0.3521232435498246</v>
      </c>
      <c r="D57" s="8">
        <f>ACOS(-TAN('Data 3day'!$E$2*PI()/180)*TAN(C57))</f>
        <v>1.6875485405206323</v>
      </c>
      <c r="E57" s="23">
        <f>('Data 3day'!C57+'Data 3day'!D57)/2</f>
        <v>27.2</v>
      </c>
      <c r="F57" s="8">
        <f t="shared" si="0"/>
        <v>0.21130681013503458</v>
      </c>
      <c r="G57" s="8">
        <f>'Data 3day'!E56*4.87/LN(67.8*'Data 3day'!$H$2-5.42)</f>
        <v>8.0573455301978871</v>
      </c>
      <c r="H57" s="8">
        <f>0.6108*EXP(17.27*'Data 3day'!C57/('Data 3day'!C57+237.3))</f>
        <v>4.8359775257467401</v>
      </c>
      <c r="I57" s="8">
        <f>0.6108*EXP(17.27*'Data 3day'!D57/('Data 3day'!D57+237.3))</f>
        <v>2.6600893350973012</v>
      </c>
      <c r="J57" s="8">
        <f t="shared" si="1"/>
        <v>3.7480334304220206</v>
      </c>
      <c r="K57" s="8">
        <f>(I57*'Data 3day'!F57+H57*'Data 3day'!G57)/200</f>
        <v>2.6301782185016567</v>
      </c>
      <c r="L57" s="8">
        <f>24*60/PI()*0.0082*B57*(D57*SIN('Data 3day'!$E$2)*SIN(C57)+COS('Data 3day'!$E$2)*COS(C57)*SIN(D57))</f>
        <v>-0.97817082174503689</v>
      </c>
      <c r="M57" s="8">
        <f>(0.75+2/100000*'Data 3day'!$E$3)*L57</f>
        <v>-0.74380109285492602</v>
      </c>
      <c r="N57" s="8">
        <f>(0.25+0.5*(1-'Data 3day'!H57/8))*L57</f>
        <v>-0.30567838179532403</v>
      </c>
      <c r="O57" s="8">
        <f t="shared" si="2"/>
        <v>-0.2353723539823995</v>
      </c>
      <c r="P57" s="8">
        <f>4.903*(10^(-9))*(0.34-0.14*SQRT(K57))*(1.35*(N57/M57)-0.35)*(('Data 3day'!C57+273.16)^4+('Data 3day'!D57+273.16)^4)/2</f>
        <v>0.9247259664581684</v>
      </c>
      <c r="Q57" s="8">
        <f t="shared" si="3"/>
        <v>-1.1600983204405679</v>
      </c>
    </row>
    <row r="58" spans="1:17" s="39" customFormat="1" ht="38.1" customHeight="1" x14ac:dyDescent="0.3">
      <c r="A58" s="38">
        <v>43670</v>
      </c>
      <c r="B58" s="8">
        <f>1+0.033*COS(2*'Data 3day'!A57*PI()/365)</f>
        <v>0.96923445596524105</v>
      </c>
      <c r="C58" s="8">
        <f>0.409*SIN(((2*PI()*'Data 3day'!A57)/365)-1.39)</f>
        <v>0.34848960978158766</v>
      </c>
      <c r="D58" s="8">
        <f>ACOS(-TAN('Data 3day'!$E$2*PI()/180)*TAN(C58))</f>
        <v>1.6862339448646984</v>
      </c>
      <c r="E58" s="23">
        <f>('Data 3day'!C58+'Data 3day'!D58)/2</f>
        <v>26.65</v>
      </c>
      <c r="F58" s="8">
        <f t="shared" si="0"/>
        <v>0.2054471718360153</v>
      </c>
      <c r="G58" s="8">
        <f>'Data 3day'!E57*4.87/LN(67.8*'Data 3day'!$H$2-5.42)</f>
        <v>5.0011110187435168</v>
      </c>
      <c r="H58" s="8">
        <f>0.6108*EXP(17.27*'Data 3day'!C58/('Data 3day'!C58+237.3))</f>
        <v>4.492592251118583</v>
      </c>
      <c r="I58" s="8">
        <f>0.6108*EXP(17.27*'Data 3day'!D58/('Data 3day'!D58+237.3))</f>
        <v>2.6926645530366384</v>
      </c>
      <c r="J58" s="8">
        <f t="shared" si="1"/>
        <v>3.5926284020776107</v>
      </c>
      <c r="K58" s="8">
        <f>(I58*'Data 3day'!F58+H58*'Data 3day'!G58)/200</f>
        <v>2.6138703346133938</v>
      </c>
      <c r="L58" s="8">
        <f>24*60/PI()*0.0082*B58*(D58*SIN('Data 3day'!$E$2)*SIN(C58)+COS('Data 3day'!$E$2)*COS(C58)*SIN(D58))</f>
        <v>-0.95530177997553789</v>
      </c>
      <c r="M58" s="8">
        <f>(0.75+2/100000*'Data 3day'!$E$3)*L58</f>
        <v>-0.72641147349339896</v>
      </c>
      <c r="N58" s="8">
        <f>(0.25+0.5*(1-'Data 3day'!H58/8))*L58</f>
        <v>-0.23882544499388447</v>
      </c>
      <c r="O58" s="8">
        <f t="shared" si="2"/>
        <v>-0.18389559264529104</v>
      </c>
      <c r="P58" s="8">
        <f>4.903*(10^(-9))*(0.34-0.14*SQRT(K58))*(1.35*(N58/M58)-0.35)*(('Data 3day'!C58+273.16)^4+('Data 3day'!D58+273.16)^4)/2</f>
        <v>0.42305570179234381</v>
      </c>
      <c r="Q58" s="8">
        <f t="shared" si="3"/>
        <v>-0.60695129443763485</v>
      </c>
    </row>
    <row r="59" spans="1:17" s="39" customFormat="1" ht="38.1" customHeight="1" x14ac:dyDescent="0.3">
      <c r="A59" s="38">
        <v>43671</v>
      </c>
      <c r="B59" s="8">
        <f>1+0.033*COS(2*'Data 3day'!A58*PI()/365)</f>
        <v>0.96944448235260294</v>
      </c>
      <c r="C59" s="8">
        <f>0.409*SIN(((2*PI()*'Data 3day'!A58)/365)-1.39)</f>
        <v>0.34475271102095079</v>
      </c>
      <c r="D59" s="8">
        <f>ACOS(-TAN('Data 3day'!$E$2*PI()/180)*TAN(C59))</f>
        <v>1.684885812650333</v>
      </c>
      <c r="E59" s="23">
        <f>('Data 3day'!C59+'Data 3day'!D59)/2</f>
        <v>25.4</v>
      </c>
      <c r="F59" s="8">
        <f t="shared" si="0"/>
        <v>0.1926363801049692</v>
      </c>
      <c r="G59" s="8">
        <f>'Data 3day'!E58*4.87/LN(67.8*'Data 3day'!$H$2-5.42)</f>
        <v>5.5567900208261287</v>
      </c>
      <c r="H59" s="8">
        <f>0.6108*EXP(17.27*'Data 3day'!C59/('Data 3day'!C59+237.3))</f>
        <v>4.1466816501200547</v>
      </c>
      <c r="I59" s="8">
        <f>0.6108*EXP(17.27*'Data 3day'!D59/('Data 3day'!D59+237.3))</f>
        <v>2.5177224920902961</v>
      </c>
      <c r="J59" s="8">
        <f t="shared" si="1"/>
        <v>3.3322020711051756</v>
      </c>
      <c r="K59" s="8">
        <f>(I59*'Data 3day'!F59+H59*'Data 3day'!G59)/200</f>
        <v>2.5284807433528793</v>
      </c>
      <c r="L59" s="8">
        <f>24*60/PI()*0.0082*B59*(D59*SIN('Data 3day'!$E$2)*SIN(C59)+COS('Data 3day'!$E$2)*COS(C59)*SIN(D59))</f>
        <v>-0.93180182678779988</v>
      </c>
      <c r="M59" s="8">
        <f>(0.75+2/100000*'Data 3day'!$E$3)*L59</f>
        <v>-0.70854210908944304</v>
      </c>
      <c r="N59" s="8">
        <f>(0.25+0.5*(1-'Data 3day'!H59/8))*L59</f>
        <v>-0.23295045669694997</v>
      </c>
      <c r="O59" s="8">
        <f t="shared" si="2"/>
        <v>-0.17937185165665148</v>
      </c>
      <c r="P59" s="8">
        <f>4.903*(10^(-9))*(0.34-0.14*SQRT(K59))*(1.35*(N59/M59)-0.35)*(('Data 3day'!C59+273.16)^4+('Data 3day'!D59+273.16)^4)/2</f>
        <v>0.42965768209143362</v>
      </c>
      <c r="Q59" s="8">
        <f t="shared" si="3"/>
        <v>-0.60902953374808511</v>
      </c>
    </row>
    <row r="60" spans="1:17" s="39" customFormat="1" ht="38.1" customHeight="1" x14ac:dyDescent="0.3">
      <c r="A60" s="38">
        <v>43672</v>
      </c>
      <c r="B60" s="8">
        <f>1+0.033*COS(2*'Data 3day'!A59*PI()/365)</f>
        <v>0.9696635629992858</v>
      </c>
      <c r="C60" s="8">
        <f>0.409*SIN(((2*PI()*'Data 3day'!A59)/365)-1.39)</f>
        <v>0.34091365459166534</v>
      </c>
      <c r="D60" s="8">
        <f>ACOS(-TAN('Data 3day'!$E$2*PI()/180)*TAN(C60))</f>
        <v>1.6835048040301197</v>
      </c>
      <c r="E60" s="23">
        <f>('Data 3day'!C60+'Data 3day'!D60)/2</f>
        <v>24.8</v>
      </c>
      <c r="F60" s="8">
        <f t="shared" si="0"/>
        <v>0.18673033901982353</v>
      </c>
      <c r="G60" s="8">
        <f>'Data 3day'!E59*4.87/LN(67.8*'Data 3day'!$H$2-5.42)</f>
        <v>6.1124690229087424</v>
      </c>
      <c r="H60" s="8">
        <f>0.6108*EXP(17.27*'Data 3day'!C60/('Data 3day'!C60+237.3))</f>
        <v>3.9140092986798436</v>
      </c>
      <c r="I60" s="8">
        <f>0.6108*EXP(17.27*'Data 3day'!D60/('Data 3day'!D60+237.3))</f>
        <v>2.4870053972720654</v>
      </c>
      <c r="J60" s="8">
        <f t="shared" si="1"/>
        <v>3.2005073479759547</v>
      </c>
      <c r="K60" s="8">
        <f>(I60*'Data 3day'!F60+H60*'Data 3day'!G60)/200</f>
        <v>2.3798509282132656</v>
      </c>
      <c r="L60" s="8">
        <f>24*60/PI()*0.0082*B60*(D60*SIN('Data 3day'!$E$2)*SIN(C60)+COS('Data 3day'!$E$2)*COS(C60)*SIN(D60))</f>
        <v>-0.90767916795778969</v>
      </c>
      <c r="M60" s="8">
        <f>(0.75+2/100000*'Data 3day'!$E$3)*L60</f>
        <v>-0.6901992393151033</v>
      </c>
      <c r="N60" s="8">
        <f>(0.25+0.5*(1-'Data 3day'!H60/8))*L60</f>
        <v>-0.22691979198944742</v>
      </c>
      <c r="O60" s="8">
        <f t="shared" si="2"/>
        <v>-0.17472823983187452</v>
      </c>
      <c r="P60" s="8">
        <f>4.903*(10^(-9))*(0.34-0.14*SQRT(K60))*(1.35*(N60/M60)-0.35)*(('Data 3day'!C60+273.16)^4+('Data 3day'!D60+273.16)^4)/2</f>
        <v>0.45023613446758759</v>
      </c>
      <c r="Q60" s="8">
        <f t="shared" si="3"/>
        <v>-0.62496437429946217</v>
      </c>
    </row>
    <row r="61" spans="1:17" s="39" customFormat="1" ht="38.1" customHeight="1" x14ac:dyDescent="0.3">
      <c r="A61" s="38">
        <v>43673</v>
      </c>
      <c r="B61" s="8">
        <f>1+0.033*COS(2*'Data 3day'!A60*PI()/365)</f>
        <v>0.96989163298696601</v>
      </c>
      <c r="C61" s="8">
        <f>0.409*SIN(((2*PI()*'Data 3day'!A60)/365)-1.39)</f>
        <v>0.3369735780890053</v>
      </c>
      <c r="D61" s="8">
        <f>ACOS(-TAN('Data 3day'!$E$2*PI()/180)*TAN(C61))</f>
        <v>1.682091585073882</v>
      </c>
      <c r="E61" s="23">
        <f>('Data 3day'!C61+'Data 3day'!D61)/2</f>
        <v>26</v>
      </c>
      <c r="F61" s="8">
        <f t="shared" si="0"/>
        <v>0.19869895242110683</v>
      </c>
      <c r="G61" s="8">
        <f>'Data 3day'!E60*4.87/LN(67.8*'Data 3day'!$H$2-5.42)</f>
        <v>7.7795060291565816</v>
      </c>
      <c r="H61" s="8">
        <f>0.6108*EXP(17.27*'Data 3day'!C61/('Data 3day'!C61+237.3))</f>
        <v>4.4416910990407947</v>
      </c>
      <c r="I61" s="8">
        <f>0.6108*EXP(17.27*'Data 3day'!D61/('Data 3day'!D61+237.3))</f>
        <v>2.5177224920902961</v>
      </c>
      <c r="J61" s="8">
        <f t="shared" si="1"/>
        <v>3.4797067955655452</v>
      </c>
      <c r="K61" s="8">
        <f>(I61*'Data 3day'!F61+H61*'Data 3day'!G61)/200</f>
        <v>2.4965513627671418</v>
      </c>
      <c r="L61" s="8">
        <f>24*60/PI()*0.0082*B61*(D61*SIN('Data 3day'!$E$2)*SIN(C61)+COS('Data 3day'!$E$2)*COS(C61)*SIN(D61))</f>
        <v>-0.88294223496729929</v>
      </c>
      <c r="M61" s="8">
        <f>(0.75+2/100000*'Data 3day'!$E$3)*L61</f>
        <v>-0.67138927546913429</v>
      </c>
      <c r="N61" s="8">
        <f>(0.25+0.5*(1-'Data 3day'!H61/8))*L61</f>
        <v>-0.275919448427281</v>
      </c>
      <c r="O61" s="8">
        <f t="shared" si="2"/>
        <v>-0.21245797528900637</v>
      </c>
      <c r="P61" s="8">
        <f>4.903*(10^(-9))*(0.34-0.14*SQRT(K61))*(1.35*(N61/M61)-0.35)*(('Data 3day'!C61+273.16)^4+('Data 3day'!D61+273.16)^4)/2</f>
        <v>0.95693485821375524</v>
      </c>
      <c r="Q61" s="8">
        <f t="shared" si="3"/>
        <v>-1.1693928335027617</v>
      </c>
    </row>
    <row r="62" spans="1:17" s="39" customFormat="1" ht="38.1" customHeight="1" x14ac:dyDescent="0.3">
      <c r="A62" s="38">
        <v>43674</v>
      </c>
      <c r="B62" s="8">
        <f>1+0.033*COS(2*'Data 3day'!A61*PI()/365)</f>
        <v>0.97012862473358386</v>
      </c>
      <c r="C62" s="8">
        <f>0.409*SIN(((2*PI()*'Data 3day'!A61)/365)-1.39)</f>
        <v>0.33293364904267192</v>
      </c>
      <c r="D62" s="8">
        <f>ACOS(-TAN('Data 3day'!$E$2*PI()/180)*TAN(C62))</f>
        <v>1.6806468268706864</v>
      </c>
      <c r="E62" s="23">
        <f>('Data 3day'!C62+'Data 3day'!D62)/2</f>
        <v>27.35</v>
      </c>
      <c r="F62" s="8">
        <f t="shared" si="0"/>
        <v>0.21292906119357313</v>
      </c>
      <c r="G62" s="8">
        <f>'Data 3day'!E61*4.87/LN(67.8*'Data 3day'!$H$2-5.42)</f>
        <v>7.7795060291565816</v>
      </c>
      <c r="H62" s="8">
        <f>0.6108*EXP(17.27*'Data 3day'!C62/('Data 3day'!C62+237.3))</f>
        <v>4.8907789302521092</v>
      </c>
      <c r="I62" s="8">
        <f>0.6108*EXP(17.27*'Data 3day'!D62/('Data 3day'!D62+237.3))</f>
        <v>2.6763336594163714</v>
      </c>
      <c r="J62" s="8">
        <f t="shared" si="1"/>
        <v>3.7835562948342405</v>
      </c>
      <c r="K62" s="8">
        <f>(I62*'Data 3day'!F62+H62*'Data 3day'!G62)/200</f>
        <v>2.4777871271854814</v>
      </c>
      <c r="L62" s="8">
        <f>24*60/PI()*0.0082*B62*(D62*SIN('Data 3day'!$E$2)*SIN(C62)+COS('Data 3day'!$E$2)*COS(C62)*SIN(D62))</f>
        <v>-0.85759968352077354</v>
      </c>
      <c r="M62" s="8">
        <f>(0.75+2/100000*'Data 3day'!$E$3)*L62</f>
        <v>-0.65211879934919614</v>
      </c>
      <c r="N62" s="8">
        <f>(0.25+0.5*(1-'Data 3day'!H62/8))*L62</f>
        <v>-0.37519986154033841</v>
      </c>
      <c r="O62" s="8">
        <f t="shared" si="2"/>
        <v>-0.2889038933860606</v>
      </c>
      <c r="P62" s="8">
        <f>4.903*(10^(-9))*(0.34-0.14*SQRT(K62))*(1.35*(N62/M62)-0.35)*(('Data 3day'!C62+273.16)^4+('Data 3day'!D62+273.16)^4)/2</f>
        <v>2.0447535221284348</v>
      </c>
      <c r="Q62" s="8">
        <f t="shared" si="3"/>
        <v>-2.3336574155144953</v>
      </c>
    </row>
    <row r="63" spans="1:17" s="39" customFormat="1" ht="38.1" customHeight="1" x14ac:dyDescent="0.3">
      <c r="A63" s="38">
        <v>43675</v>
      </c>
      <c r="B63" s="8">
        <f>1+0.033*COS(2*'Data 3day'!A62*PI()/365)</f>
        <v>0.97037446801337024</v>
      </c>
      <c r="C63" s="8">
        <f>0.409*SIN(((2*PI()*'Data 3day'!A62)/365)-1.39)</f>
        <v>0.32879506457083052</v>
      </c>
      <c r="D63" s="8">
        <f>ACOS(-TAN('Data 3day'!$E$2*PI()/180)*TAN(C63))</f>
        <v>1.679171204651934</v>
      </c>
      <c r="E63" s="23">
        <f>('Data 3day'!C63+'Data 3day'!D63)/2</f>
        <v>23.6</v>
      </c>
      <c r="F63" s="8">
        <f t="shared" si="0"/>
        <v>0.17537501030785446</v>
      </c>
      <c r="G63" s="8">
        <f>'Data 3day'!E62*4.87/LN(67.8*'Data 3day'!$H$2-5.42)</f>
        <v>9.4465430354044209</v>
      </c>
      <c r="H63" s="8">
        <f>0.6108*EXP(17.27*'Data 3day'!C63/('Data 3day'!C63+237.3))</f>
        <v>3.4620823587978249</v>
      </c>
      <c r="I63" s="8">
        <f>0.6108*EXP(17.27*'Data 3day'!D63/('Data 3day'!D63+237.3))</f>
        <v>2.4415438714941016</v>
      </c>
      <c r="J63" s="8">
        <f t="shared" si="1"/>
        <v>2.9518131151459635</v>
      </c>
      <c r="K63" s="8">
        <f>(I63*'Data 3day'!F63+H63*'Data 3day'!G63)/200</f>
        <v>2.6716815337572184</v>
      </c>
      <c r="L63" s="8">
        <f>24*60/PI()*0.0082*B63*(D63*SIN('Data 3day'!$E$2)*SIN(C63)+COS('Data 3day'!$E$2)*COS(C63)*SIN(D63))</f>
        <v>-0.83166039199232367</v>
      </c>
      <c r="M63" s="8">
        <f>(0.75+2/100000*'Data 3day'!$E$3)*L63</f>
        <v>-0.6323945620709629</v>
      </c>
      <c r="N63" s="8">
        <f>(0.25+0.5*(1-'Data 3day'!H63/8))*L63</f>
        <v>-0.20791509799808092</v>
      </c>
      <c r="O63" s="8">
        <f t="shared" si="2"/>
        <v>-0.16009462545852232</v>
      </c>
      <c r="P63" s="8">
        <f>4.903*(10^(-9))*(0.34-0.14*SQRT(K63))*(1.35*(N63/M63)-0.35)*(('Data 3day'!C63+273.16)^4+('Data 3day'!D63+273.16)^4)/2</f>
        <v>0.39693297791336263</v>
      </c>
      <c r="Q63" s="8">
        <f t="shared" si="3"/>
        <v>-0.55702760337188495</v>
      </c>
    </row>
    <row r="64" spans="1:17" s="39" customFormat="1" ht="38.1" customHeight="1" x14ac:dyDescent="0.3">
      <c r="A64" s="38">
        <v>43676</v>
      </c>
      <c r="B64" s="8">
        <f>1+0.033*COS(2*'Data 3day'!A63*PI()/365)</f>
        <v>0.97062908997765562</v>
      </c>
      <c r="C64" s="8">
        <f>0.409*SIN(((2*PI()*'Data 3day'!A63)/365)-1.39)</f>
        <v>0.32455905102537808</v>
      </c>
      <c r="D64" s="8">
        <f>ACOS(-TAN('Data 3day'!$E$2*PI()/180)*TAN(C64))</f>
        <v>1.6776653969375388</v>
      </c>
      <c r="E64" s="23">
        <f>('Data 3day'!C64+'Data 3day'!D64)/2</f>
        <v>23.25</v>
      </c>
      <c r="F64" s="8">
        <f t="shared" si="0"/>
        <v>0.17217491508311963</v>
      </c>
      <c r="G64" s="8">
        <f>'Data 3day'!E63*4.87/LN(67.8*'Data 3day'!$H$2-5.42)</f>
        <v>6.6681480249913561</v>
      </c>
      <c r="H64" s="8">
        <f>0.6108*EXP(17.27*'Data 3day'!C64/('Data 3day'!C64+237.3))</f>
        <v>3.3416202151479171</v>
      </c>
      <c r="I64" s="8">
        <f>0.6108*EXP(17.27*'Data 3day'!D64/('Data 3day'!D64+237.3))</f>
        <v>2.4265523121060211</v>
      </c>
      <c r="J64" s="8">
        <f t="shared" si="1"/>
        <v>2.8840862636269691</v>
      </c>
      <c r="K64" s="8">
        <f>(I64*'Data 3day'!F64+H64*'Data 3day'!G64)/200</f>
        <v>2.5099883446824709</v>
      </c>
      <c r="L64" s="8">
        <f>24*60/PI()*0.0082*B64*(D64*SIN('Data 3day'!$E$2)*SIN(C64)+COS('Data 3day'!$E$2)*COS(C64)*SIN(D64))</f>
        <v>-0.80513345979601181</v>
      </c>
      <c r="M64" s="8">
        <f>(0.75+2/100000*'Data 3day'!$E$3)*L64</f>
        <v>-0.61222348282888739</v>
      </c>
      <c r="N64" s="8">
        <f>(0.25+0.5*(1-'Data 3day'!H64/8))*L64</f>
        <v>-0.20128336494900295</v>
      </c>
      <c r="O64" s="8">
        <f t="shared" si="2"/>
        <v>-0.15498819101073227</v>
      </c>
      <c r="P64" s="8">
        <f>4.903*(10^(-9))*(0.34-0.14*SQRT(K64))*(1.35*(N64/M64)-0.35)*(('Data 3day'!C64+273.16)^4+('Data 3day'!D64+273.16)^4)/2</f>
        <v>0.42001745169207172</v>
      </c>
      <c r="Q64" s="8">
        <f t="shared" si="3"/>
        <v>-0.57500564270280397</v>
      </c>
    </row>
    <row r="65" spans="1:17" s="39" customFormat="1" ht="38.1" customHeight="1" x14ac:dyDescent="0.3">
      <c r="A65" s="38">
        <v>43677</v>
      </c>
      <c r="B65" s="8">
        <f>1+0.033*COS(2*'Data 3day'!A64*PI()/365)</f>
        <v>0.97089241517645686</v>
      </c>
      <c r="C65" s="8">
        <f>0.409*SIN(((2*PI()*'Data 3day'!A64)/365)-1.39)</f>
        <v>0.32022686362854907</v>
      </c>
      <c r="D65" s="8">
        <f>ACOS(-TAN('Data 3day'!$E$2*PI()/180)*TAN(C65))</f>
        <v>1.6761300847070351</v>
      </c>
      <c r="E65" s="23">
        <f>('Data 3day'!C65+'Data 3day'!D65)/2</f>
        <v>22.549999999999997</v>
      </c>
      <c r="F65" s="8">
        <f t="shared" si="0"/>
        <v>0.16592233897104028</v>
      </c>
      <c r="G65" s="8">
        <f>'Data 3day'!E64*4.87/LN(67.8*'Data 3day'!$H$2-5.42)</f>
        <v>8.0573455301978871</v>
      </c>
      <c r="H65" s="8">
        <f>0.6108*EXP(17.27*'Data 3day'!C65/('Data 3day'!C65+237.3))</f>
        <v>3.2057122429156886</v>
      </c>
      <c r="I65" s="8">
        <f>0.6108*EXP(17.27*'Data 3day'!D65/('Data 3day'!D65+237.3))</f>
        <v>2.3238457638211925</v>
      </c>
      <c r="J65" s="8">
        <f t="shared" si="1"/>
        <v>2.7647790033684405</v>
      </c>
      <c r="K65" s="8">
        <f>(I65*'Data 3day'!F65+H65*'Data 3day'!G65)/200</f>
        <v>2.4091593430038838</v>
      </c>
      <c r="L65" s="8">
        <f>24*60/PI()*0.0082*B65*(D65*SIN('Data 3day'!$E$2)*SIN(C65)+COS('Data 3day'!$E$2)*COS(C65)*SIN(D65))</f>
        <v>-0.77802820567216135</v>
      </c>
      <c r="M65" s="8">
        <f>(0.75+2/100000*'Data 3day'!$E$3)*L65</f>
        <v>-0.5916126475931115</v>
      </c>
      <c r="N65" s="8">
        <f>(0.25+0.5*(1-'Data 3day'!H65/8))*L65</f>
        <v>-0.19450705141804034</v>
      </c>
      <c r="O65" s="8">
        <f t="shared" si="2"/>
        <v>-0.14977042959189107</v>
      </c>
      <c r="P65" s="8">
        <f>4.903*(10^(-9))*(0.34-0.14*SQRT(K65))*(1.35*(N65/M65)-0.35)*(('Data 3day'!C65+273.16)^4+('Data 3day'!D65+273.16)^4)/2</f>
        <v>0.43190730790268378</v>
      </c>
      <c r="Q65" s="8">
        <f t="shared" si="3"/>
        <v>-0.58167773749457485</v>
      </c>
    </row>
    <row r="66" spans="1:17" s="39" customFormat="1" ht="38.1" customHeight="1" x14ac:dyDescent="0.3">
      <c r="A66" s="38">
        <v>43678</v>
      </c>
      <c r="B66" s="8">
        <f>1+0.033*COS(2*'Data 3day'!A65*PI()/365)</f>
        <v>0.9711643655808343</v>
      </c>
      <c r="C66" s="8">
        <f>0.409*SIN(((2*PI()*'Data 3day'!A65)/365)-1.39)</f>
        <v>0.31579978610096499</v>
      </c>
      <c r="D66" s="8">
        <f>ACOS(-TAN('Data 3day'!$E$2*PI()/180)*TAN(C66))</f>
        <v>1.6745659505973065</v>
      </c>
      <c r="E66" s="23">
        <f>('Data 3day'!C66+'Data 3day'!D66)/2</f>
        <v>25.85</v>
      </c>
      <c r="F66" s="8">
        <f t="shared" si="0"/>
        <v>0.19716845660963872</v>
      </c>
      <c r="G66" s="8">
        <f>'Data 3day'!E65*4.87/LN(67.8*'Data 3day'!$H$2-5.42)</f>
        <v>8.6130245322804999</v>
      </c>
      <c r="H66" s="8">
        <f>0.6108*EXP(17.27*'Data 3day'!C66/('Data 3day'!C66+237.3))</f>
        <v>4.2674631045407558</v>
      </c>
      <c r="I66" s="8">
        <f>0.6108*EXP(17.27*'Data 3day'!D66/('Data 3day'!D66+237.3))</f>
        <v>2.5801527260359443</v>
      </c>
      <c r="J66" s="8">
        <f t="shared" si="1"/>
        <v>3.42380791528835</v>
      </c>
      <c r="K66" s="8">
        <f>(I66*'Data 3day'!F66+H66*'Data 3day'!G66)/200</f>
        <v>2.5646214036855746</v>
      </c>
      <c r="L66" s="8">
        <f>24*60/PI()*0.0082*B66*(D66*SIN('Data 3day'!$E$2)*SIN(C66)+COS('Data 3day'!$E$2)*COS(C66)*SIN(D66))</f>
        <v>-0.75035416588212622</v>
      </c>
      <c r="M66" s="8">
        <f>(0.75+2/100000*'Data 3day'!$E$3)*L66</f>
        <v>-0.57056930773676873</v>
      </c>
      <c r="N66" s="8">
        <f>(0.25+0.5*(1-'Data 3day'!H66/8))*L66</f>
        <v>-0.28138281220579731</v>
      </c>
      <c r="O66" s="8">
        <f t="shared" si="2"/>
        <v>-0.21666476539846394</v>
      </c>
      <c r="P66" s="8">
        <f>4.903*(10^(-9))*(0.34-0.14*SQRT(K66))*(1.35*(N66/M66)-0.35)*(('Data 3day'!C66+273.16)^4+('Data 3day'!D66+273.16)^4)/2</f>
        <v>1.4348275820221503</v>
      </c>
      <c r="Q66" s="8">
        <f t="shared" si="3"/>
        <v>-1.6514923474206142</v>
      </c>
    </row>
    <row r="67" spans="1:17" s="39" customFormat="1" ht="38.1" customHeight="1" x14ac:dyDescent="0.3">
      <c r="A67" s="38">
        <v>43679</v>
      </c>
      <c r="B67" s="8">
        <f>1+0.033*COS(2*'Data 3day'!A66*PI()/365)</f>
        <v>0.9714448606060142</v>
      </c>
      <c r="C67" s="8">
        <f>0.409*SIN(((2*PI()*'Data 3day'!A66)/365)-1.39)</f>
        <v>0.31127913028124182</v>
      </c>
      <c r="D67" s="8">
        <f>ACOS(-TAN('Data 3day'!$E$2*PI()/180)*TAN(C67))</f>
        <v>1.6729736781284703</v>
      </c>
      <c r="E67" s="23">
        <f>('Data 3day'!C67+'Data 3day'!D67)/2</f>
        <v>26</v>
      </c>
      <c r="F67" s="8">
        <f t="shared" si="0"/>
        <v>0.19869895242110683</v>
      </c>
      <c r="G67" s="8">
        <f>'Data 3day'!E66*4.87/LN(67.8*'Data 3day'!$H$2-5.42)</f>
        <v>8.6130245322804999</v>
      </c>
      <c r="H67" s="8">
        <f>0.6108*EXP(17.27*'Data 3day'!C67/('Data 3day'!C67+237.3))</f>
        <v>4.4416910990407947</v>
      </c>
      <c r="I67" s="8">
        <f>0.6108*EXP(17.27*'Data 3day'!D67/('Data 3day'!D67+237.3))</f>
        <v>2.5177224920902961</v>
      </c>
      <c r="J67" s="8">
        <f t="shared" si="1"/>
        <v>3.4797067955655452</v>
      </c>
      <c r="K67" s="8">
        <f>(I67*'Data 3day'!F67+H67*'Data 3day'!G67)/200</f>
        <v>2.4965513627671418</v>
      </c>
      <c r="L67" s="8">
        <f>24*60/PI()*0.0082*B67*(D67*SIN('Data 3day'!$E$2)*SIN(C67)+COS('Data 3day'!$E$2)*COS(C67)*SIN(D67))</f>
        <v>-0.72212109230370003</v>
      </c>
      <c r="M67" s="8">
        <f>(0.75+2/100000*'Data 3day'!$E$3)*L67</f>
        <v>-0.54910087858773349</v>
      </c>
      <c r="N67" s="8">
        <f>(0.25+0.5*(1-'Data 3day'!H67/8))*L67</f>
        <v>-0.22566284134490627</v>
      </c>
      <c r="O67" s="8">
        <f t="shared" si="2"/>
        <v>-0.17376038783557785</v>
      </c>
      <c r="P67" s="8">
        <f>4.903*(10^(-9))*(0.34-0.14*SQRT(K67))*(1.35*(N67/M67)-0.35)*(('Data 3day'!C67+273.16)^4+('Data 3day'!D67+273.16)^4)/2</f>
        <v>0.95693485821375524</v>
      </c>
      <c r="Q67" s="8">
        <f t="shared" si="3"/>
        <v>-1.1306952460493331</v>
      </c>
    </row>
    <row r="68" spans="1:17" s="39" customFormat="1" ht="38.1" customHeight="1" x14ac:dyDescent="0.3">
      <c r="A68" s="38">
        <v>43680</v>
      </c>
      <c r="B68" s="8">
        <f>1+0.033*COS(2*'Data 3day'!A67*PI()/365)</f>
        <v>0.97173381713526685</v>
      </c>
      <c r="C68" s="8">
        <f>0.409*SIN(((2*PI()*'Data 3day'!A67)/365)-1.39)</f>
        <v>0.30666623573726226</v>
      </c>
      <c r="D68" s="8">
        <f>ACOS(-TAN('Data 3day'!$E$2*PI()/180)*TAN(C68))</f>
        <v>1.6713539509592927</v>
      </c>
      <c r="E68" s="23">
        <f>('Data 3day'!C68+'Data 3day'!D68)/2</f>
        <v>27.35</v>
      </c>
      <c r="F68" s="8">
        <f t="shared" si="0"/>
        <v>0.21292906119357313</v>
      </c>
      <c r="G68" s="8">
        <f>'Data 3day'!E67*4.87/LN(67.8*'Data 3day'!$H$2-5.42)</f>
        <v>7.7795060291565816</v>
      </c>
      <c r="H68" s="8">
        <f>0.6108*EXP(17.27*'Data 3day'!C68/('Data 3day'!C68+237.3))</f>
        <v>4.8907789302521092</v>
      </c>
      <c r="I68" s="8">
        <f>0.6108*EXP(17.27*'Data 3day'!D68/('Data 3day'!D68+237.3))</f>
        <v>2.6763336594163714</v>
      </c>
      <c r="J68" s="8">
        <f t="shared" si="1"/>
        <v>3.7835562948342405</v>
      </c>
      <c r="K68" s="8">
        <f>(I68*'Data 3day'!F68+H68*'Data 3day'!G68)/200</f>
        <v>2.4777871271854814</v>
      </c>
      <c r="L68" s="8">
        <f>24*60/PI()*0.0082*B68*(D68*SIN('Data 3day'!$E$2)*SIN(C68)+COS('Data 3day'!$E$2)*COS(C68)*SIN(D68))</f>
        <v>-0.6933389504190578</v>
      </c>
      <c r="M68" s="8">
        <f>(0.75+2/100000*'Data 3day'!$E$3)*L68</f>
        <v>-0.52721493789865148</v>
      </c>
      <c r="N68" s="8">
        <f>(0.25+0.5*(1-'Data 3day'!H68/8))*L68</f>
        <v>-0.30333579080833778</v>
      </c>
      <c r="O68" s="8">
        <f t="shared" si="2"/>
        <v>-0.23356855892242009</v>
      </c>
      <c r="P68" s="8">
        <f>4.903*(10^(-9))*(0.34-0.14*SQRT(K68))*(1.35*(N68/M68)-0.35)*(('Data 3day'!C68+273.16)^4+('Data 3day'!D68+273.16)^4)/2</f>
        <v>2.0447535221284348</v>
      </c>
      <c r="Q68" s="8">
        <f t="shared" si="3"/>
        <v>-2.2783220810508547</v>
      </c>
    </row>
    <row r="69" spans="1:17" s="39" customFormat="1" ht="38.1" customHeight="1" x14ac:dyDescent="0.3">
      <c r="A69" s="38">
        <v>43681</v>
      </c>
      <c r="B69" s="8">
        <f>1+0.033*COS(2*'Data 3day'!A68*PI()/365)</f>
        <v>0.97203114954453662</v>
      </c>
      <c r="C69" s="8">
        <f>0.409*SIN(((2*PI()*'Data 3day'!A68)/365)-1.39)</f>
        <v>0.30196246936923454</v>
      </c>
      <c r="D69" s="8">
        <f>ACOS(-TAN('Data 3day'!$E$2*PI()/180)*TAN(C69))</f>
        <v>1.6697074521733644</v>
      </c>
      <c r="E69" s="23">
        <f>('Data 3day'!C69+'Data 3day'!D69)/2</f>
        <v>27.049999999999997</v>
      </c>
      <c r="F69" s="8">
        <f t="shared" si="0"/>
        <v>0.20969496361300408</v>
      </c>
      <c r="G69" s="8">
        <f>'Data 3day'!E68*4.87/LN(67.8*'Data 3day'!$H$2-5.42)</f>
        <v>9.4465430354044209</v>
      </c>
      <c r="H69" s="8">
        <f>0.6108*EXP(17.27*'Data 3day'!C69/('Data 3day'!C69+237.3))</f>
        <v>4.8359775257467401</v>
      </c>
      <c r="I69" s="8">
        <f>0.6108*EXP(17.27*'Data 3day'!D69/('Data 3day'!D69+237.3))</f>
        <v>2.6118719061836697</v>
      </c>
      <c r="J69" s="8">
        <f t="shared" si="1"/>
        <v>3.7239247159652047</v>
      </c>
      <c r="K69" s="8">
        <f>(I69*'Data 3day'!F69+H69*'Data 3day'!G69)/200</f>
        <v>2.7152134334463676</v>
      </c>
      <c r="L69" s="8">
        <f>24*60/PI()*0.0082*B69*(D69*SIN('Data 3day'!$E$2)*SIN(C69)+COS('Data 3day'!$E$2)*COS(C69)*SIN(D69))</f>
        <v>-0.6640179171870213</v>
      </c>
      <c r="M69" s="8">
        <f>(0.75+2/100000*'Data 3day'!$E$3)*L69</f>
        <v>-0.50491922422901092</v>
      </c>
      <c r="N69" s="8">
        <f>(0.25+0.5*(1-'Data 3day'!H69/8))*L69</f>
        <v>-0.20750559912094416</v>
      </c>
      <c r="O69" s="8">
        <f t="shared" si="2"/>
        <v>-0.159779311323127</v>
      </c>
      <c r="P69" s="8">
        <f>4.903*(10^(-9))*(0.34-0.14*SQRT(K69))*(1.35*(N69/M69)-0.35)*(('Data 3day'!C69+273.16)^4+('Data 3day'!D69+273.16)^4)/2</f>
        <v>0.8932233953425649</v>
      </c>
      <c r="Q69" s="8">
        <f t="shared" si="3"/>
        <v>-1.053002706665692</v>
      </c>
    </row>
    <row r="70" spans="1:17" s="39" customFormat="1" ht="38.1" customHeight="1" x14ac:dyDescent="0.3">
      <c r="A70" s="38">
        <v>43682</v>
      </c>
      <c r="B70" s="8">
        <f>1+0.033*COS(2*'Data 3day'!A69*PI()/365)</f>
        <v>0.97233676972781347</v>
      </c>
      <c r="C70" s="8">
        <f>0.409*SIN(((2*PI()*'Data 3day'!A69)/365)-1.39)</f>
        <v>0.29716922500464871</v>
      </c>
      <c r="D70" s="8">
        <f>ACOS(-TAN('Data 3day'!$E$2*PI()/180)*TAN(C70))</f>
        <v>1.6680348635971023</v>
      </c>
      <c r="E70" s="23">
        <f>('Data 3day'!C70+'Data 3day'!D70)/2</f>
        <v>26.65</v>
      </c>
      <c r="F70" s="8">
        <f t="shared" si="0"/>
        <v>0.2054471718360153</v>
      </c>
      <c r="G70" s="8">
        <f>'Data 3day'!E69*4.87/LN(67.8*'Data 3day'!$H$2-5.42)</f>
        <v>5.0011110187435168</v>
      </c>
      <c r="H70" s="8">
        <f>0.6108*EXP(17.27*'Data 3day'!C70/('Data 3day'!C70+237.3))</f>
        <v>4.6220689030255047</v>
      </c>
      <c r="I70" s="8">
        <f>0.6108*EXP(17.27*'Data 3day'!D70/('Data 3day'!D70+237.3))</f>
        <v>2.6118719061836697</v>
      </c>
      <c r="J70" s="8">
        <f t="shared" si="1"/>
        <v>3.6169704046045874</v>
      </c>
      <c r="K70" s="8">
        <f>(I70*'Data 3day'!F70+H70*'Data 3day'!G70)/200</f>
        <v>2.487928102953147</v>
      </c>
      <c r="L70" s="8">
        <f>24*60/PI()*0.0082*B70*(D70*SIN('Data 3day'!$E$2)*SIN(C70)+COS('Data 3day'!$E$2)*COS(C70)*SIN(D70))</f>
        <v>-0.63416837879119259</v>
      </c>
      <c r="M70" s="8">
        <f>(0.75+2/100000*'Data 3day'!$E$3)*L70</f>
        <v>-0.4822216352328228</v>
      </c>
      <c r="N70" s="8">
        <f>(0.25+0.5*(1-'Data 3day'!H70/8))*L70</f>
        <v>-0.23781314204669723</v>
      </c>
      <c r="O70" s="8">
        <f t="shared" si="2"/>
        <v>-0.18311611937595687</v>
      </c>
      <c r="P70" s="8">
        <f>4.903*(10^(-9))*(0.34-0.14*SQRT(K70))*(1.35*(N70/M70)-0.35)*(('Data 3day'!C70+273.16)^4+('Data 3day'!D70+273.16)^4)/2</f>
        <v>1.4930812677647463</v>
      </c>
      <c r="Q70" s="8">
        <f t="shared" si="3"/>
        <v>-1.6761973871407032</v>
      </c>
    </row>
    <row r="71" spans="1:17" s="39" customFormat="1" ht="38.1" customHeight="1" x14ac:dyDescent="0.3">
      <c r="A71" s="38">
        <v>43683</v>
      </c>
      <c r="B71" s="8">
        <f>1+0.033*COS(2*'Data 3day'!A70*PI()/365)</f>
        <v>0.97265058712324137</v>
      </c>
      <c r="C71" s="8">
        <f>0.409*SIN(((2*PI()*'Data 3day'!A70)/365)-1.39)</f>
        <v>0.29228792298525702</v>
      </c>
      <c r="D71" s="8">
        <f>ACOS(-TAN('Data 3day'!$E$2*PI()/180)*TAN(C71))</f>
        <v>1.6663368651505028</v>
      </c>
      <c r="E71" s="23">
        <f>('Data 3day'!C71+'Data 3day'!D71)/2</f>
        <v>25.450000000000003</v>
      </c>
      <c r="F71" s="8">
        <f t="shared" ref="F71:F134" si="4">(4098*0.6108*EXP((17.27*E71)/(E71+237.3)))/((E71+237.3)^2)</f>
        <v>0.19313557107365054</v>
      </c>
      <c r="G71" s="8">
        <f>'Data 3day'!E70*4.87/LN(67.8*'Data 3day'!$H$2-5.42)</f>
        <v>5.5567900208261287</v>
      </c>
      <c r="H71" s="8">
        <f>0.6108*EXP(17.27*'Data 3day'!C71/('Data 3day'!C71+237.3))</f>
        <v>4.0288844232591545</v>
      </c>
      <c r="I71" s="8">
        <f>0.6108*EXP(17.27*'Data 3day'!D71/('Data 3day'!D71+237.3))</f>
        <v>2.6118719061836697</v>
      </c>
      <c r="J71" s="8">
        <f t="shared" ref="J71:J134" si="5">(H71+I71)/2</f>
        <v>3.3203781647214123</v>
      </c>
      <c r="K71" s="8">
        <f>(I71*'Data 3day'!F71+H71*'Data 3day'!G71)/200</f>
        <v>2.4217116399015173</v>
      </c>
      <c r="L71" s="8">
        <f>24*60/PI()*0.0082*B71*(D71*SIN('Data 3day'!$E$2)*SIN(C71)+COS('Data 3day'!$E$2)*COS(C71)*SIN(D71))</f>
        <v>-0.60380092825550968</v>
      </c>
      <c r="M71" s="8">
        <f>(0.75+2/100000*'Data 3day'!$E$3)*L71</f>
        <v>-0.45913022584548951</v>
      </c>
      <c r="N71" s="8">
        <f>(0.25+0.5*(1-'Data 3day'!H71/8))*L71</f>
        <v>-0.15095023206387742</v>
      </c>
      <c r="O71" s="8">
        <f t="shared" ref="O71:O134" si="6">(1-0.23)*N71</f>
        <v>-0.11623167868918562</v>
      </c>
      <c r="P71" s="8">
        <f>4.903*(10^(-9))*(0.34-0.14*SQRT(K71))*(1.35*(N71/M71)-0.35)*(('Data 3day'!C71+273.16)^4+('Data 3day'!D71+273.16)^4)/2</f>
        <v>0.44721682263632678</v>
      </c>
      <c r="Q71" s="8">
        <f t="shared" ref="Q71:Q134" si="7">O71-P71</f>
        <v>-0.56344850132551239</v>
      </c>
    </row>
    <row r="72" spans="1:17" s="39" customFormat="1" ht="38.1" customHeight="1" x14ac:dyDescent="0.3">
      <c r="A72" s="38">
        <v>43684</v>
      </c>
      <c r="B72" s="8">
        <f>1+0.033*COS(2*'Data 3day'!A71*PI()/365)</f>
        <v>0.97297250873995333</v>
      </c>
      <c r="C72" s="8">
        <f>0.409*SIN(((2*PI()*'Data 3day'!A71)/365)-1.39)</f>
        <v>0.28732000974619459</v>
      </c>
      <c r="D72" s="8">
        <f>ACOS(-TAN('Data 3day'!$E$2*PI()/180)*TAN(C72))</f>
        <v>1.6646141342314165</v>
      </c>
      <c r="E72" s="23">
        <f>('Data 3day'!C72+'Data 3day'!D72)/2</f>
        <v>24.799999999999997</v>
      </c>
      <c r="F72" s="8">
        <f t="shared" si="4"/>
        <v>0.18673033901982344</v>
      </c>
      <c r="G72" s="8">
        <f>'Data 3day'!E71*4.87/LN(67.8*'Data 3day'!$H$2-5.42)</f>
        <v>4.7232715177022104</v>
      </c>
      <c r="H72" s="8">
        <f>0.6108*EXP(17.27*'Data 3day'!C72/('Data 3day'!C72+237.3))</f>
        <v>3.7579771108740125</v>
      </c>
      <c r="I72" s="8">
        <f>0.6108*EXP(17.27*'Data 3day'!D72/('Data 3day'!D72+237.3))</f>
        <v>2.5959699942202965</v>
      </c>
      <c r="J72" s="8">
        <f t="shared" si="5"/>
        <v>3.1769735525471545</v>
      </c>
      <c r="K72" s="8">
        <f>(I72*'Data 3day'!F72+H72*'Data 3day'!G72)/200</f>
        <v>2.7459929724443928</v>
      </c>
      <c r="L72" s="8">
        <f>24*60/PI()*0.0082*B72*(D72*SIN('Data 3day'!$E$2)*SIN(C72)+COS('Data 3day'!$E$2)*COS(C72)*SIN(D72))</f>
        <v>-0.57292636291863552</v>
      </c>
      <c r="M72" s="8">
        <f>(0.75+2/100000*'Data 3day'!$E$3)*L72</f>
        <v>-0.43565320636333044</v>
      </c>
      <c r="N72" s="8">
        <f>(0.25+0.5*(1-'Data 3day'!H72/8))*L72</f>
        <v>-0.14323159072965888</v>
      </c>
      <c r="O72" s="8">
        <f t="shared" si="6"/>
        <v>-0.11028832486183734</v>
      </c>
      <c r="P72" s="8">
        <f>4.903*(10^(-9))*(0.34-0.14*SQRT(K72))*(1.35*(N72/M72)-0.35)*(('Data 3day'!C72+273.16)^4+('Data 3day'!D72+273.16)^4)/2</f>
        <v>0.39195319757894193</v>
      </c>
      <c r="Q72" s="8">
        <f t="shared" si="7"/>
        <v>-0.50224152244077924</v>
      </c>
    </row>
    <row r="73" spans="1:17" s="39" customFormat="1" ht="38.1" customHeight="1" x14ac:dyDescent="0.3">
      <c r="A73" s="38">
        <v>43685</v>
      </c>
      <c r="B73" s="8">
        <f>1+0.033*COS(2*'Data 3day'!A72*PI()/365)</f>
        <v>0.97330243918562676</v>
      </c>
      <c r="C73" s="8">
        <f>0.409*SIN(((2*PI()*'Data 3day'!A72)/365)-1.39)</f>
        <v>0.28226695738737068</v>
      </c>
      <c r="D73" s="8">
        <f>ACOS(-TAN('Data 3day'!$E$2*PI()/180)*TAN(C73))</f>
        <v>1.6628673451339797</v>
      </c>
      <c r="E73" s="23">
        <f>('Data 3day'!C73+'Data 3day'!D73)/2</f>
        <v>24.45</v>
      </c>
      <c r="F73" s="8">
        <f t="shared" si="4"/>
        <v>0.1833561523286838</v>
      </c>
      <c r="G73" s="8">
        <f>'Data 3day'!E72*4.87/LN(67.8*'Data 3day'!$H$2-5.42)</f>
        <v>8.6130245322804999</v>
      </c>
      <c r="H73" s="8">
        <f>0.6108*EXP(17.27*'Data 3day'!C73/('Data 3day'!C73+237.3))</f>
        <v>3.6073883025255133</v>
      </c>
      <c r="I73" s="8">
        <f>0.6108*EXP(17.27*'Data 3day'!D73/('Data 3day'!D73+237.3))</f>
        <v>2.5959699942202965</v>
      </c>
      <c r="J73" s="8">
        <f t="shared" si="5"/>
        <v>3.1016791483729049</v>
      </c>
      <c r="K73" s="8">
        <f>(I73*'Data 3day'!F73+H73*'Data 3day'!G73)/200</f>
        <v>2.4815961457971771</v>
      </c>
      <c r="L73" s="8">
        <f>24*60/PI()*0.0082*B73*(D73*SIN('Data 3day'!$E$2)*SIN(C73)+COS('Data 3day'!$E$2)*COS(C73)*SIN(D73))</f>
        <v>-0.54155568175869184</v>
      </c>
      <c r="M73" s="8">
        <f>(0.75+2/100000*'Data 3day'!$E$3)*L73</f>
        <v>-0.41179894040930926</v>
      </c>
      <c r="N73" s="8">
        <f>(0.25+0.5*(1-'Data 3day'!H73/8))*L73</f>
        <v>-0.13538892043967296</v>
      </c>
      <c r="O73" s="8">
        <f t="shared" si="6"/>
        <v>-0.10424946873854818</v>
      </c>
      <c r="P73" s="8">
        <f>4.903*(10^(-9))*(0.34-0.14*SQRT(K73))*(1.35*(N73/M73)-0.35)*(('Data 3day'!C73+273.16)^4+('Data 3day'!D73+273.16)^4)/2</f>
        <v>0.43141790923613432</v>
      </c>
      <c r="Q73" s="8">
        <f t="shared" si="7"/>
        <v>-0.53566737797468256</v>
      </c>
    </row>
    <row r="74" spans="1:17" s="39" customFormat="1" ht="38.1" customHeight="1" x14ac:dyDescent="0.3">
      <c r="A74" s="38">
        <v>43686</v>
      </c>
      <c r="B74" s="8">
        <f>1+0.033*COS(2*'Data 3day'!A73*PI()/365)</f>
        <v>0.97364028069474995</v>
      </c>
      <c r="C74" s="8">
        <f>0.409*SIN(((2*PI()*'Data 3day'!A73)/365)-1.39)</f>
        <v>0.27713026323725298</v>
      </c>
      <c r="D74" s="8">
        <f>ACOS(-TAN('Data 3day'!$E$2*PI()/180)*TAN(C74))</f>
        <v>1.6610971685016924</v>
      </c>
      <c r="E74" s="23">
        <f>('Data 3day'!C74+'Data 3day'!D74)/2</f>
        <v>24.45</v>
      </c>
      <c r="F74" s="8">
        <f t="shared" si="4"/>
        <v>0.1833561523286838</v>
      </c>
      <c r="G74" s="8">
        <f>'Data 3day'!E73*4.87/LN(67.8*'Data 3day'!$H$2-5.42)</f>
        <v>9.1687035343631145</v>
      </c>
      <c r="H74" s="8">
        <f>0.6108*EXP(17.27*'Data 3day'!C74/('Data 3day'!C74+237.3))</f>
        <v>3.7144033809363424</v>
      </c>
      <c r="I74" s="8">
        <f>0.6108*EXP(17.27*'Data 3day'!D74/('Data 3day'!D74+237.3))</f>
        <v>2.5177224920902961</v>
      </c>
      <c r="J74" s="8">
        <f t="shared" si="5"/>
        <v>3.1160629365133192</v>
      </c>
      <c r="K74" s="8">
        <f>(I74*'Data 3day'!F74+H74*'Data 3day'!G74)/200</f>
        <v>2.2876571300542428</v>
      </c>
      <c r="L74" s="8">
        <f>24*60/PI()*0.0082*B74*(D74*SIN('Data 3day'!$E$2)*SIN(C74)+COS('Data 3day'!$E$2)*COS(C74)*SIN(D74))</f>
        <v>-0.50970008255983035</v>
      </c>
      <c r="M74" s="8">
        <f>(0.75+2/100000*'Data 3day'!$E$3)*L74</f>
        <v>-0.387575942778495</v>
      </c>
      <c r="N74" s="8">
        <f>(0.25+0.5*(1-'Data 3day'!H74/8))*L74</f>
        <v>-0.35041880675988335</v>
      </c>
      <c r="O74" s="8">
        <f t="shared" si="6"/>
        <v>-0.26982248120511021</v>
      </c>
      <c r="P74" s="8">
        <f>4.903*(10^(-9))*(0.34-0.14*SQRT(K74))*(1.35*(N74/M74)-0.35)*(('Data 3day'!C74+273.16)^4+('Data 3day'!D74+273.16)^4)/2</f>
        <v>4.2975990147733532</v>
      </c>
      <c r="Q74" s="8">
        <f t="shared" si="7"/>
        <v>-4.5674214959784631</v>
      </c>
    </row>
    <row r="75" spans="1:17" s="39" customFormat="1" ht="38.1" customHeight="1" x14ac:dyDescent="0.3">
      <c r="A75" s="38">
        <v>43687</v>
      </c>
      <c r="B75" s="8">
        <f>1+0.033*COS(2*'Data 3day'!A74*PI()/365)</f>
        <v>0.97398593315759263</v>
      </c>
      <c r="C75" s="8">
        <f>0.409*SIN(((2*PI()*'Data 3day'!A74)/365)-1.39)</f>
        <v>0.2719114494091775</v>
      </c>
      <c r="D75" s="8">
        <f>ACOS(-TAN('Data 3day'!$E$2*PI()/180)*TAN(C75))</f>
        <v>1.6593042708155055</v>
      </c>
      <c r="E75" s="23">
        <f>('Data 3day'!C75+'Data 3day'!D75)/2</f>
        <v>26.4</v>
      </c>
      <c r="F75" s="8">
        <f t="shared" si="4"/>
        <v>0.20282924107339939</v>
      </c>
      <c r="G75" s="8">
        <f>'Data 3day'!E74*4.87/LN(67.8*'Data 3day'!$H$2-5.42)</f>
        <v>8.0573455301978871</v>
      </c>
      <c r="H75" s="8">
        <f>0.6108*EXP(17.27*'Data 3day'!C75/('Data 3day'!C75+237.3))</f>
        <v>4.7013009415600848</v>
      </c>
      <c r="I75" s="8">
        <f>0.6108*EXP(17.27*'Data 3day'!D75/('Data 3day'!D75+237.3))</f>
        <v>2.4870053972720654</v>
      </c>
      <c r="J75" s="8">
        <f t="shared" si="5"/>
        <v>3.5941531694160753</v>
      </c>
      <c r="K75" s="8">
        <f>(I75*'Data 3day'!F75+H75*'Data 3day'!G75)/200</f>
        <v>2.4511857328661772</v>
      </c>
      <c r="L75" s="8">
        <f>24*60/PI()*0.0082*B75*(D75*SIN('Data 3day'!$E$2)*SIN(C75)+COS('Data 3day'!$E$2)*COS(C75)*SIN(D75))</f>
        <v>-0.47737095891230241</v>
      </c>
      <c r="M75" s="8">
        <f>(0.75+2/100000*'Data 3day'!$E$3)*L75</f>
        <v>-0.36299287715691475</v>
      </c>
      <c r="N75" s="8">
        <f>(0.25+0.5*(1-'Data 3day'!H75/8))*L75</f>
        <v>-0.26852116438817009</v>
      </c>
      <c r="O75" s="8">
        <f t="shared" si="6"/>
        <v>-0.20676129657889097</v>
      </c>
      <c r="P75" s="8">
        <f>4.903*(10^(-9))*(0.34-0.14*SQRT(K75))*(1.35*(N75/M75)-0.35)*(('Data 3day'!C75+273.16)^4+('Data 3day'!D75+273.16)^4)/2</f>
        <v>3.1000317711038834</v>
      </c>
      <c r="Q75" s="8">
        <f t="shared" si="7"/>
        <v>-3.3067930676827744</v>
      </c>
    </row>
    <row r="76" spans="1:17" s="39" customFormat="1" ht="38.1" customHeight="1" x14ac:dyDescent="0.3">
      <c r="A76" s="38">
        <v>43688</v>
      </c>
      <c r="B76" s="8">
        <f>1+0.033*COS(2*'Data 3day'!A75*PI()/365)</f>
        <v>0.97433929414987031</v>
      </c>
      <c r="C76" s="8">
        <f>0.409*SIN(((2*PI()*'Data 3day'!A75)/365)-1.39)</f>
        <v>0.26661206235031204</v>
      </c>
      <c r="D76" s="8">
        <f>ACOS(-TAN('Data 3day'!$E$2*PI()/180)*TAN(C76))</f>
        <v>1.6574893139171447</v>
      </c>
      <c r="E76" s="23">
        <f>('Data 3day'!C76+'Data 3day'!D76)/2</f>
        <v>26.15</v>
      </c>
      <c r="F76" s="8">
        <f t="shared" si="4"/>
        <v>0.20023943546559078</v>
      </c>
      <c r="G76" s="8">
        <f>'Data 3day'!E75*4.87/LN(67.8*'Data 3day'!$H$2-5.42)</f>
        <v>7.2238270270739688</v>
      </c>
      <c r="H76" s="8">
        <f>0.6108*EXP(17.27*'Data 3day'!C76/('Data 3day'!C76+237.3))</f>
        <v>4.5439995866454055</v>
      </c>
      <c r="I76" s="8">
        <f>0.6108*EXP(17.27*'Data 3day'!D76/('Data 3day'!D76+237.3))</f>
        <v>2.5023227554890153</v>
      </c>
      <c r="J76" s="8">
        <f t="shared" si="5"/>
        <v>3.5231611710672102</v>
      </c>
      <c r="K76" s="8">
        <f>(I76*'Data 3day'!F76+H76*'Data 3day'!G76)/200</f>
        <v>2.3546427927482854</v>
      </c>
      <c r="L76" s="8">
        <f>24*60/PI()*0.0082*B76*(D76*SIN('Data 3day'!$E$2)*SIN(C76)+COS('Data 3day'!$E$2)*COS(C76)*SIN(D76))</f>
        <v>-0.4445798970378157</v>
      </c>
      <c r="M76" s="8">
        <f>(0.75+2/100000*'Data 3day'!$E$3)*L76</f>
        <v>-0.33805855370755505</v>
      </c>
      <c r="N76" s="8">
        <f>(0.25+0.5*(1-'Data 3day'!H76/8))*L76</f>
        <v>-0.13893121782431742</v>
      </c>
      <c r="O76" s="8">
        <f t="shared" si="6"/>
        <v>-0.10697703772472442</v>
      </c>
      <c r="P76" s="8">
        <f>4.903*(10^(-9))*(0.34-0.14*SQRT(K76))*(1.35*(N76/M76)-0.35)*(('Data 3day'!C76+273.16)^4+('Data 3day'!D76+273.16)^4)/2</f>
        <v>1.0105082585191529</v>
      </c>
      <c r="Q76" s="8">
        <f t="shared" si="7"/>
        <v>-1.1174852962438773</v>
      </c>
    </row>
    <row r="77" spans="1:17" s="39" customFormat="1" ht="38.1" customHeight="1" x14ac:dyDescent="0.3">
      <c r="A77" s="38">
        <v>43689</v>
      </c>
      <c r="B77" s="8">
        <f>1+0.033*COS(2*'Data 3day'!A76*PI()/365)</f>
        <v>0.97470025896309476</v>
      </c>
      <c r="C77" s="8">
        <f>0.409*SIN(((2*PI()*'Data 3day'!A76)/365)-1.39)</f>
        <v>0.26123367238341294</v>
      </c>
      <c r="D77" s="8">
        <f>ACOS(-TAN('Data 3day'!$E$2*PI()/180)*TAN(C77))</f>
        <v>1.6556529545677905</v>
      </c>
      <c r="E77" s="23">
        <f>('Data 3day'!C77+'Data 3day'!D77)/2</f>
        <v>25.25</v>
      </c>
      <c r="F77" s="8">
        <f t="shared" si="4"/>
        <v>0.19114532166868012</v>
      </c>
      <c r="G77" s="8">
        <f>'Data 3day'!E76*4.87/LN(67.8*'Data 3day'!$H$2-5.42)</f>
        <v>5.8346295218674369</v>
      </c>
      <c r="H77" s="8">
        <f>0.6108*EXP(17.27*'Data 3day'!C77/('Data 3day'!C77+237.3))</f>
        <v>3.9367535029497236</v>
      </c>
      <c r="I77" s="8">
        <f>0.6108*EXP(17.27*'Data 3day'!D77/('Data 3day'!D77+237.3))</f>
        <v>2.6118719061836697</v>
      </c>
      <c r="J77" s="8">
        <f t="shared" si="5"/>
        <v>3.2743127045666967</v>
      </c>
      <c r="K77" s="8">
        <f>(I77*'Data 3day'!F77+H77*'Data 3day'!G77)/200</f>
        <v>2.3467538726342849</v>
      </c>
      <c r="L77" s="8">
        <f>24*60/PI()*0.0082*B77*(D77*SIN('Data 3day'!$E$2)*SIN(C77)+COS('Data 3day'!$E$2)*COS(C77)*SIN(D77))</f>
        <v>-0.41133867243224886</v>
      </c>
      <c r="M77" s="8">
        <f>(0.75+2/100000*'Data 3day'!$E$3)*L77</f>
        <v>-0.31278192651748205</v>
      </c>
      <c r="N77" s="8">
        <f>(0.25+0.5*(1-'Data 3day'!H77/8))*L77</f>
        <v>-0.10283466810806222</v>
      </c>
      <c r="O77" s="8">
        <f t="shared" si="6"/>
        <v>-7.9182694443207913E-2</v>
      </c>
      <c r="P77" s="8">
        <f>4.903*(10^(-9))*(0.34-0.14*SQRT(K77))*(1.35*(N77/M77)-0.35)*(('Data 3day'!C77+273.16)^4+('Data 3day'!D77+273.16)^4)/2</f>
        <v>0.45838660144990712</v>
      </c>
      <c r="Q77" s="8">
        <f t="shared" si="7"/>
        <v>-0.53756929589311508</v>
      </c>
    </row>
    <row r="78" spans="1:17" s="39" customFormat="1" ht="38.1" customHeight="1" x14ac:dyDescent="0.3">
      <c r="A78" s="38">
        <v>43690</v>
      </c>
      <c r="B78" s="8">
        <f>1+0.033*COS(2*'Data 3day'!A77*PI()/365)</f>
        <v>0.97506872063560157</v>
      </c>
      <c r="C78" s="8">
        <f>0.409*SIN(((2*PI()*'Data 3day'!A77)/365)-1.39)</f>
        <v>0.25577787324150192</v>
      </c>
      <c r="D78" s="8">
        <f>ACOS(-TAN('Data 3day'!$E$2*PI()/180)*TAN(C78))</f>
        <v>1.6537958440420959</v>
      </c>
      <c r="E78" s="23">
        <f>('Data 3day'!C78+'Data 3day'!D78)/2</f>
        <v>23.95</v>
      </c>
      <c r="F78" s="8">
        <f t="shared" si="4"/>
        <v>0.17862512717511997</v>
      </c>
      <c r="G78" s="8">
        <f>'Data 3day'!E77*4.87/LN(67.8*'Data 3day'!$H$2-5.42)</f>
        <v>5.2789505197848232</v>
      </c>
      <c r="H78" s="8">
        <f>0.6108*EXP(17.27*'Data 3day'!C78/('Data 3day'!C78+237.3))</f>
        <v>3.3614398286025637</v>
      </c>
      <c r="I78" s="8">
        <f>0.6108*EXP(17.27*'Data 3day'!D78/('Data 3day'!D78+237.3))</f>
        <v>2.6278588442730206</v>
      </c>
      <c r="J78" s="8">
        <f t="shared" si="5"/>
        <v>2.9946493364377922</v>
      </c>
      <c r="K78" s="8">
        <f>(I78*'Data 3day'!F78+H78*'Data 3day'!G78)/200</f>
        <v>2.6261819791602572</v>
      </c>
      <c r="L78" s="8">
        <f>24*60/PI()*0.0082*B78*(D78*SIN('Data 3day'!$E$2)*SIN(C78)+COS('Data 3day'!$E$2)*COS(C78)*SIN(D78))</f>
        <v>-0.37765924631796327</v>
      </c>
      <c r="M78" s="8">
        <f>(0.75+2/100000*'Data 3day'!$E$3)*L78</f>
        <v>-0.28717209090017926</v>
      </c>
      <c r="N78" s="8">
        <f>(0.25+0.5*(1-'Data 3day'!H78/8))*L78</f>
        <v>-9.4414811579490818E-2</v>
      </c>
      <c r="O78" s="8">
        <f t="shared" si="6"/>
        <v>-7.2699404916207938E-2</v>
      </c>
      <c r="P78" s="8">
        <f>4.903*(10^(-9))*(0.34-0.14*SQRT(K78))*(1.35*(N78/M78)-0.35)*(('Data 3day'!C78+273.16)^4+('Data 3day'!D78+273.16)^4)/2</f>
        <v>0.4057127985704308</v>
      </c>
      <c r="Q78" s="8">
        <f t="shared" si="7"/>
        <v>-0.47841220348663871</v>
      </c>
    </row>
    <row r="79" spans="1:17" s="39" customFormat="1" ht="38.1" customHeight="1" x14ac:dyDescent="0.3">
      <c r="A79" s="38">
        <v>43691</v>
      </c>
      <c r="B79" s="8">
        <f>1+0.033*COS(2*'Data 3day'!A78*PI()/365)</f>
        <v>0.97544456998424511</v>
      </c>
      <c r="C79" s="8">
        <f>0.409*SIN(((2*PI()*'Data 3day'!A78)/365)-1.39)</f>
        <v>0.25024628159561113</v>
      </c>
      <c r="D79" s="8">
        <f>ACOS(-TAN('Data 3day'!$E$2*PI()/180)*TAN(C79))</f>
        <v>1.651918627757442</v>
      </c>
      <c r="E79" s="23">
        <f>('Data 3day'!C79+'Data 3day'!D79)/2</f>
        <v>24.7</v>
      </c>
      <c r="F79" s="8">
        <f t="shared" si="4"/>
        <v>0.18576099026505447</v>
      </c>
      <c r="G79" s="8">
        <f>'Data 3day'!E78*4.87/LN(67.8*'Data 3day'!$H$2-5.42)</f>
        <v>5.2789505197848232</v>
      </c>
      <c r="H79" s="8">
        <f>0.6108*EXP(17.27*'Data 3day'!C79/('Data 3day'!C79+237.3))</f>
        <v>3.868863716528768</v>
      </c>
      <c r="I79" s="8">
        <f>0.6108*EXP(17.27*'Data 3day'!D79/('Data 3day'!D79+237.3))</f>
        <v>2.4870053972720654</v>
      </c>
      <c r="J79" s="8">
        <f t="shared" si="5"/>
        <v>3.1779345569004169</v>
      </c>
      <c r="K79" s="8">
        <f>(I79*'Data 3day'!F79+H79*'Data 3day'!G79)/200</f>
        <v>2.5387487014972461</v>
      </c>
      <c r="L79" s="8">
        <f>24*60/PI()*0.0082*B79*(D79*SIN('Data 3day'!$E$2)*SIN(C79)+COS('Data 3day'!$E$2)*COS(C79)*SIN(D79))</f>
        <v>-0.34355376189841991</v>
      </c>
      <c r="M79" s="8">
        <f>(0.75+2/100000*'Data 3day'!$E$3)*L79</f>
        <v>-0.26123828054755849</v>
      </c>
      <c r="N79" s="8">
        <f>(0.25+0.5*(1-'Data 3day'!H79/8))*L79</f>
        <v>-8.5888440474604977E-2</v>
      </c>
      <c r="O79" s="8">
        <f t="shared" si="6"/>
        <v>-6.6134099165445839E-2</v>
      </c>
      <c r="P79" s="8">
        <f>4.903*(10^(-9))*(0.34-0.14*SQRT(K79))*(1.35*(N79/M79)-0.35)*(('Data 3day'!C79+273.16)^4+('Data 3day'!D79+273.16)^4)/2</f>
        <v>0.42389419559850444</v>
      </c>
      <c r="Q79" s="8">
        <f t="shared" si="7"/>
        <v>-0.49002829476395027</v>
      </c>
    </row>
    <row r="80" spans="1:17" s="39" customFormat="1" ht="38.1" customHeight="1" x14ac:dyDescent="0.3">
      <c r="A80" s="38">
        <v>43692</v>
      </c>
      <c r="B80" s="8">
        <f>1+0.033*COS(2*'Data 3day'!A79*PI()/365)</f>
        <v>0.97582769563675187</v>
      </c>
      <c r="C80" s="8">
        <f>0.409*SIN(((2*PI()*'Data 3day'!A79)/365)-1.39)</f>
        <v>0.24464053657572624</v>
      </c>
      <c r="D80" s="8">
        <f>ACOS(-TAN('Data 3day'!$E$2*PI()/180)*TAN(C80))</f>
        <v>1.6500219449382016</v>
      </c>
      <c r="E80" s="23">
        <f>('Data 3day'!C80+'Data 3day'!D80)/2</f>
        <v>25.7</v>
      </c>
      <c r="F80" s="8">
        <f t="shared" si="4"/>
        <v>0.19564789669312857</v>
      </c>
      <c r="G80" s="8">
        <f>'Data 3day'!E79*4.87/LN(67.8*'Data 3day'!$H$2-5.42)</f>
        <v>5.8346295218674369</v>
      </c>
      <c r="H80" s="8">
        <f>0.6108*EXP(17.27*'Data 3day'!C80/('Data 3day'!C80+237.3))</f>
        <v>4.2430650587590133</v>
      </c>
      <c r="I80" s="8">
        <f>0.6108*EXP(17.27*'Data 3day'!D80/('Data 3day'!D80+237.3))</f>
        <v>2.548770598472057</v>
      </c>
      <c r="J80" s="8">
        <f t="shared" si="5"/>
        <v>3.3959178286155352</v>
      </c>
      <c r="K80" s="8">
        <f>(I80*'Data 3day'!F80+H80*'Data 3day'!G80)/200</f>
        <v>2.4236454693895881</v>
      </c>
      <c r="L80" s="8">
        <f>24*60/PI()*0.0082*B80*(D80*SIN('Data 3day'!$E$2)*SIN(C80)+COS('Data 3day'!$E$2)*COS(C80)*SIN(D80))</f>
        <v>-0.30903454040803896</v>
      </c>
      <c r="M80" s="8">
        <f>(0.75+2/100000*'Data 3day'!$E$3)*L80</f>
        <v>-0.23498986452627282</v>
      </c>
      <c r="N80" s="8">
        <f>(0.25+0.5*(1-'Data 3day'!H80/8))*L80</f>
        <v>-0.13520261142851706</v>
      </c>
      <c r="O80" s="8">
        <f t="shared" si="6"/>
        <v>-0.10410601079995814</v>
      </c>
      <c r="P80" s="8">
        <f>4.903*(10^(-9))*(0.34-0.14*SQRT(K80))*(1.35*(N80/M80)-0.35)*(('Data 3day'!C80+273.16)^4+('Data 3day'!D80+273.16)^4)/2</f>
        <v>2.0396341994088116</v>
      </c>
      <c r="Q80" s="8">
        <f t="shared" si="7"/>
        <v>-2.1437402102087697</v>
      </c>
    </row>
    <row r="81" spans="1:17" s="39" customFormat="1" ht="38.1" customHeight="1" x14ac:dyDescent="0.3">
      <c r="A81" s="38">
        <v>43693</v>
      </c>
      <c r="B81" s="8">
        <f>1+0.033*COS(2*'Data 3day'!A80*PI()/365)</f>
        <v>0.9762179840647226</v>
      </c>
      <c r="C81" s="8">
        <f>0.409*SIN(((2*PI()*'Data 3day'!A80)/365)-1.39)</f>
        <v>0.23896229928507901</v>
      </c>
      <c r="D81" s="8">
        <f>ACOS(-TAN('Data 3day'!$E$2*PI()/180)*TAN(C81))</f>
        <v>1.6481064283147087</v>
      </c>
      <c r="E81" s="23">
        <f>('Data 3day'!C81+'Data 3day'!D81)/2</f>
        <v>27.1</v>
      </c>
      <c r="F81" s="8">
        <f t="shared" si="4"/>
        <v>0.21023109299087567</v>
      </c>
      <c r="G81" s="8">
        <f>'Data 3day'!E80*4.87/LN(67.8*'Data 3day'!$H$2-5.42)</f>
        <v>6.1124690229087424</v>
      </c>
      <c r="H81" s="8">
        <f>0.6108*EXP(17.27*'Data 3day'!C81/('Data 3day'!C81+237.3))</f>
        <v>4.8633111980528723</v>
      </c>
      <c r="I81" s="8">
        <f>0.6108*EXP(17.27*'Data 3day'!D81/('Data 3day'!D81+237.3))</f>
        <v>2.6118719061836697</v>
      </c>
      <c r="J81" s="8">
        <f t="shared" si="5"/>
        <v>3.7375915521182712</v>
      </c>
      <c r="K81" s="8">
        <f>(I81*'Data 3day'!F81+H81*'Data 3day'!G81)/200</f>
        <v>2.7267386299615173</v>
      </c>
      <c r="L81" s="8">
        <f>24*60/PI()*0.0082*B81*(D81*SIN('Data 3day'!$E$2)*SIN(C81)+COS('Data 3day'!$E$2)*COS(C81)*SIN(D81))</f>
        <v>-0.27411407695081352</v>
      </c>
      <c r="M81" s="8">
        <f>(0.75+2/100000*'Data 3day'!$E$3)*L81</f>
        <v>-0.20843634411339859</v>
      </c>
      <c r="N81" s="8">
        <f>(0.25+0.5*(1-'Data 3day'!H81/8))*L81</f>
        <v>-6.8528519237703381E-2</v>
      </c>
      <c r="O81" s="8">
        <f t="shared" si="6"/>
        <v>-5.2766959813031603E-2</v>
      </c>
      <c r="P81" s="8">
        <f>4.903*(10^(-9))*(0.34-0.14*SQRT(K81))*(1.35*(N81/M81)-0.35)*(('Data 3day'!C81+273.16)^4+('Data 3day'!D81+273.16)^4)/2</f>
        <v>0.40774198133347239</v>
      </c>
      <c r="Q81" s="8">
        <f t="shared" si="7"/>
        <v>-0.46050894114650398</v>
      </c>
    </row>
    <row r="82" spans="1:17" s="39" customFormat="1" ht="38.1" customHeight="1" x14ac:dyDescent="0.3">
      <c r="A82" s="38">
        <v>43694</v>
      </c>
      <c r="B82" s="8">
        <f>1+0.033*COS(2*'Data 3day'!A81*PI()/365)</f>
        <v>0.97661531961727277</v>
      </c>
      <c r="C82" s="8">
        <f>0.409*SIN(((2*PI()*'Data 3day'!A81)/365)-1.39)</f>
        <v>0.23321325230792456</v>
      </c>
      <c r="D82" s="8">
        <f>ACOS(-TAN('Data 3day'!$E$2*PI()/180)*TAN(C82))</f>
        <v>1.6461727038565237</v>
      </c>
      <c r="E82" s="23">
        <f>('Data 3day'!C82+'Data 3day'!D82)/2</f>
        <v>26.7</v>
      </c>
      <c r="F82" s="8">
        <f t="shared" si="4"/>
        <v>0.20597415419609683</v>
      </c>
      <c r="G82" s="8">
        <f>'Data 3day'!E81*4.87/LN(67.8*'Data 3day'!$H$2-5.42)</f>
        <v>4.7232715177022104</v>
      </c>
      <c r="H82" s="8">
        <f>0.6108*EXP(17.27*'Data 3day'!C82/('Data 3day'!C82+237.3))</f>
        <v>4.492592251118583</v>
      </c>
      <c r="I82" s="8">
        <f>0.6108*EXP(17.27*'Data 3day'!D82/('Data 3day'!D82+237.3))</f>
        <v>2.7090824052161175</v>
      </c>
      <c r="J82" s="8">
        <f t="shared" si="5"/>
        <v>3.6008373281673505</v>
      </c>
      <c r="K82" s="8">
        <f>(I82*'Data 3day'!F82+H82*'Data 3day'!G82)/200</f>
        <v>2.6384080573371009</v>
      </c>
      <c r="L82" s="8">
        <f>24*60/PI()*0.0082*B82*(D82*SIN('Data 3day'!$E$2)*SIN(C82)+COS('Data 3day'!$E$2)*COS(C82)*SIN(D82))</f>
        <v>-0.23880503612153747</v>
      </c>
      <c r="M82" s="8">
        <f>(0.75+2/100000*'Data 3day'!$E$3)*L82</f>
        <v>-0.18158734946681709</v>
      </c>
      <c r="N82" s="8">
        <f>(0.25+0.5*(1-'Data 3day'!H82/8))*L82</f>
        <v>-5.9701259030384368E-2</v>
      </c>
      <c r="O82" s="8">
        <f t="shared" si="6"/>
        <v>-4.5969969453395966E-2</v>
      </c>
      <c r="P82" s="8">
        <f>4.903*(10^(-9))*(0.34-0.14*SQRT(K82))*(1.35*(N82/M82)-0.35)*(('Data 3day'!C82+273.16)^4+('Data 3day'!D82+273.16)^4)/2</f>
        <v>0.41937777284998007</v>
      </c>
      <c r="Q82" s="8">
        <f t="shared" si="7"/>
        <v>-0.46534774230337606</v>
      </c>
    </row>
    <row r="83" spans="1:17" s="39" customFormat="1" ht="38.1" customHeight="1" x14ac:dyDescent="0.3">
      <c r="A83" s="38">
        <v>43695</v>
      </c>
      <c r="B83" s="8">
        <f>1+0.033*COS(2*'Data 3day'!A82*PI()/365)</f>
        <v>0.97701958455530324</v>
      </c>
      <c r="C83" s="8">
        <f>0.409*SIN(((2*PI()*'Data 3day'!A82)/365)-1.39)</f>
        <v>0.22739509921095732</v>
      </c>
      <c r="D83" s="8">
        <f>ACOS(-TAN('Data 3day'!$E$2*PI()/180)*TAN(C83))</f>
        <v>1.6442213905395171</v>
      </c>
      <c r="E83" s="23">
        <f>('Data 3day'!C83+'Data 3day'!D83)/2</f>
        <v>25</v>
      </c>
      <c r="F83" s="8">
        <f t="shared" si="4"/>
        <v>0.18868182684282603</v>
      </c>
      <c r="G83" s="8">
        <f>'Data 3day'!E82*4.87/LN(67.8*'Data 3day'!$H$2-5.42)</f>
        <v>4.445432016660904</v>
      </c>
      <c r="H83" s="8">
        <f>0.6108*EXP(17.27*'Data 3day'!C83/('Data 3day'!C83+237.3))</f>
        <v>3.8464613723885481</v>
      </c>
      <c r="I83" s="8">
        <f>0.6108*EXP(17.27*'Data 3day'!D83/('Data 3day'!D83+237.3))</f>
        <v>2.5959699942202965</v>
      </c>
      <c r="J83" s="8">
        <f t="shared" si="5"/>
        <v>3.2212156833044223</v>
      </c>
      <c r="K83" s="8">
        <f>(I83*'Data 3day'!F83+H83*'Data 3day'!G83)/200</f>
        <v>2.5697389028025008</v>
      </c>
      <c r="L83" s="8">
        <f>24*60/PI()*0.0082*B83*(D83*SIN('Data 3day'!$E$2)*SIN(C83)+COS('Data 3day'!$E$2)*COS(C83)*SIN(D83))</f>
        <v>-0.20312024740414777</v>
      </c>
      <c r="M83" s="8">
        <f>(0.75+2/100000*'Data 3day'!$E$3)*L83</f>
        <v>-0.15445263612611396</v>
      </c>
      <c r="N83" s="8">
        <f>(0.25+0.5*(1-'Data 3day'!H83/8))*L83</f>
        <v>-5.0780061851036944E-2</v>
      </c>
      <c r="O83" s="8">
        <f t="shared" si="6"/>
        <v>-3.9100647625298447E-2</v>
      </c>
      <c r="P83" s="8">
        <f>4.903*(10^(-9))*(0.34-0.14*SQRT(K83))*(1.35*(N83/M83)-0.35)*(('Data 3day'!C83+273.16)^4+('Data 3day'!D83+273.16)^4)/2</f>
        <v>0.42058386811489934</v>
      </c>
      <c r="Q83" s="8">
        <f t="shared" si="7"/>
        <v>-0.45968451574019781</v>
      </c>
    </row>
    <row r="84" spans="1:17" s="39" customFormat="1" ht="38.1" customHeight="1" x14ac:dyDescent="0.3">
      <c r="A84" s="38">
        <v>43696</v>
      </c>
      <c r="B84" s="8">
        <f>1+0.033*COS(2*'Data 3day'!A83*PI()/365)</f>
        <v>0.97743065908638782</v>
      </c>
      <c r="C84" s="8">
        <f>0.409*SIN(((2*PI()*'Data 3day'!A83)/365)-1.39)</f>
        <v>0.22150956403850508</v>
      </c>
      <c r="D84" s="8">
        <f>ACOS(-TAN('Data 3day'!$E$2*PI()/180)*TAN(C84))</f>
        <v>1.6422531001462064</v>
      </c>
      <c r="E84" s="23">
        <f>('Data 3day'!C84+'Data 3day'!D84)/2</f>
        <v>27.6</v>
      </c>
      <c r="F84" s="8">
        <f t="shared" si="4"/>
        <v>0.2156560781610482</v>
      </c>
      <c r="G84" s="8">
        <f>'Data 3day'!E83*4.87/LN(67.8*'Data 3day'!$H$2-5.42)</f>
        <v>4.1675925156195976</v>
      </c>
      <c r="H84" s="8">
        <f>0.6108*EXP(17.27*'Data 3day'!C84/('Data 3day'!C84+237.3))</f>
        <v>4.7547753962618131</v>
      </c>
      <c r="I84" s="8">
        <f>0.6108*EXP(17.27*'Data 3day'!D84/('Data 3day'!D84+237.3))</f>
        <v>2.8436029029276386</v>
      </c>
      <c r="J84" s="8">
        <f t="shared" si="5"/>
        <v>3.7991891495947261</v>
      </c>
      <c r="K84" s="8">
        <f>(I84*'Data 3day'!F84+H84*'Data 3day'!G84)/200</f>
        <v>2.8154137593100028</v>
      </c>
      <c r="L84" s="8">
        <f>24*60/PI()*0.0082*B84*(D84*SIN('Data 3day'!$E$2)*SIN(C84)+COS('Data 3day'!$E$2)*COS(C84)*SIN(D84))</f>
        <v>-0.16707270034215307</v>
      </c>
      <c r="M84" s="8">
        <f>(0.75+2/100000*'Data 3day'!$E$3)*L84</f>
        <v>-0.1270420813401732</v>
      </c>
      <c r="N84" s="8">
        <f>(0.25+0.5*(1-'Data 3day'!H84/8))*L84</f>
        <v>-4.1768175085538269E-2</v>
      </c>
      <c r="O84" s="8">
        <f t="shared" si="6"/>
        <v>-3.2161494815864465E-2</v>
      </c>
      <c r="P84" s="8">
        <f>4.903*(10^(-9))*(0.34-0.14*SQRT(K84))*(1.35*(N84/M84)-0.35)*(('Data 3day'!C84+273.16)^4+('Data 3day'!D84+273.16)^4)/2</f>
        <v>0.39616759502668103</v>
      </c>
      <c r="Q84" s="8">
        <f t="shared" si="7"/>
        <v>-0.42832908984254547</v>
      </c>
    </row>
    <row r="85" spans="1:17" s="39" customFormat="1" ht="38.1" customHeight="1" x14ac:dyDescent="0.3">
      <c r="A85" s="38">
        <v>43697</v>
      </c>
      <c r="B85" s="8">
        <f>1+0.033*COS(2*'Data 3day'!A84*PI()/365)</f>
        <v>0.97784842140027151</v>
      </c>
      <c r="C85" s="8">
        <f>0.409*SIN(((2*PI()*'Data 3day'!A84)/365)-1.39)</f>
        <v>0.21555839080166095</v>
      </c>
      <c r="D85" s="8">
        <f>ACOS(-TAN('Data 3day'!$E$2*PI()/180)*TAN(C85))</f>
        <v>1.6402684370987226</v>
      </c>
      <c r="E85" s="23">
        <f>('Data 3day'!C85+'Data 3day'!D85)/2</f>
        <v>26.7</v>
      </c>
      <c r="F85" s="8">
        <f t="shared" si="4"/>
        <v>0.20597415419609683</v>
      </c>
      <c r="G85" s="8">
        <f>'Data 3day'!E84*4.87/LN(67.8*'Data 3day'!$H$2-5.42)</f>
        <v>3.8897530145782908</v>
      </c>
      <c r="H85" s="8">
        <f>0.6108*EXP(17.27*'Data 3day'!C85/('Data 3day'!C85+237.3))</f>
        <v>4.4670786642686746</v>
      </c>
      <c r="I85" s="8">
        <f>0.6108*EXP(17.27*'Data 3day'!D85/('Data 3day'!D85+237.3))</f>
        <v>2.7255876066054592</v>
      </c>
      <c r="J85" s="8">
        <f t="shared" si="5"/>
        <v>3.5963331354370669</v>
      </c>
      <c r="K85" s="8">
        <f>(I85*'Data 3day'!F85+H85*'Data 3day'!G85)/200</f>
        <v>2.6431476962081546</v>
      </c>
      <c r="L85" s="8">
        <f>24*60/PI()*0.0082*B85*(D85*SIN('Data 3day'!$E$2)*SIN(C85)+COS('Data 3day'!$E$2)*COS(C85)*SIN(D85))</f>
        <v>-0.13067553947683691</v>
      </c>
      <c r="M85" s="8">
        <f>(0.75+2/100000*'Data 3day'!$E$3)*L85</f>
        <v>-9.9365680218186786E-2</v>
      </c>
      <c r="N85" s="8">
        <f>(0.25+0.5*(1-'Data 3day'!H85/8))*L85</f>
        <v>-3.2668884869209228E-2</v>
      </c>
      <c r="O85" s="8">
        <f t="shared" si="6"/>
        <v>-2.5155041349291106E-2</v>
      </c>
      <c r="P85" s="8">
        <f>4.903*(10^(-9))*(0.34-0.14*SQRT(K85))*(1.35*(N85/M85)-0.35)*(('Data 3day'!C85+273.16)^4+('Data 3day'!D85+273.16)^4)/2</f>
        <v>0.41859362241139941</v>
      </c>
      <c r="Q85" s="8">
        <f t="shared" si="7"/>
        <v>-0.4437486637606905</v>
      </c>
    </row>
    <row r="86" spans="1:17" s="39" customFormat="1" ht="38.1" customHeight="1" x14ac:dyDescent="0.3">
      <c r="A86" s="38">
        <v>43698</v>
      </c>
      <c r="B86" s="8">
        <f>1+0.033*COS(2*'Data 3day'!A85*PI()/365)</f>
        <v>0.97827274770496442</v>
      </c>
      <c r="C86" s="8">
        <f>0.409*SIN(((2*PI()*'Data 3day'!A85)/365)-1.39)</f>
        <v>0.20954334296149085</v>
      </c>
      <c r="D86" s="8">
        <f>ACOS(-TAN('Data 3day'!$E$2*PI()/180)*TAN(C86))</f>
        <v>1.6382679983237121</v>
      </c>
      <c r="E86" s="23">
        <f>('Data 3day'!C86+'Data 3day'!D86)/2</f>
        <v>25.9</v>
      </c>
      <c r="F86" s="8">
        <f t="shared" si="4"/>
        <v>0.19767751536034411</v>
      </c>
      <c r="G86" s="8">
        <f>'Data 3day'!E85*4.87/LN(67.8*'Data 3day'!$H$2-5.42)</f>
        <v>4.7232715177022104</v>
      </c>
      <c r="H86" s="8">
        <f>0.6108*EXP(17.27*'Data 3day'!C86/('Data 3day'!C86+237.3))</f>
        <v>4.2430650587590133</v>
      </c>
      <c r="I86" s="8">
        <f>0.6108*EXP(17.27*'Data 3day'!D86/('Data 3day'!D86+237.3))</f>
        <v>2.6118719061836697</v>
      </c>
      <c r="J86" s="8">
        <f t="shared" si="5"/>
        <v>3.4274684824713413</v>
      </c>
      <c r="K86" s="8">
        <f>(I86*'Data 3day'!F86+H86*'Data 3day'!G86)/200</f>
        <v>2.5597273278690187</v>
      </c>
      <c r="L86" s="8">
        <f>24*60/PI()*0.0082*B86*(D86*SIN('Data 3day'!$E$2)*SIN(C86)+COS('Data 3day'!$E$2)*COS(C86)*SIN(D86))</f>
        <v>-9.3942059049448509E-2</v>
      </c>
      <c r="M86" s="8">
        <f>(0.75+2/100000*'Data 3day'!$E$3)*L86</f>
        <v>-7.1433541701200642E-2</v>
      </c>
      <c r="N86" s="8">
        <f>(0.25+0.5*(1-'Data 3day'!H86/8))*L86</f>
        <v>-2.3485514762362127E-2</v>
      </c>
      <c r="O86" s="8">
        <f t="shared" si="6"/>
        <v>-1.808384636701884E-2</v>
      </c>
      <c r="P86" s="8">
        <f>4.903*(10^(-9))*(0.34-0.14*SQRT(K86))*(1.35*(N86/M86)-0.35)*(('Data 3day'!C86+273.16)^4+('Data 3day'!D86+273.16)^4)/2</f>
        <v>0.42746454223935382</v>
      </c>
      <c r="Q86" s="8">
        <f t="shared" si="7"/>
        <v>-0.44554838860637264</v>
      </c>
    </row>
    <row r="87" spans="1:17" s="39" customFormat="1" ht="38.1" customHeight="1" x14ac:dyDescent="0.3">
      <c r="A87" s="38">
        <v>43699</v>
      </c>
      <c r="B87" s="8">
        <f>1+0.033*COS(2*'Data 3day'!A86*PI()/365)</f>
        <v>0.97870351226342489</v>
      </c>
      <c r="C87" s="8">
        <f>0.409*SIN(((2*PI()*'Data 3day'!A86)/365)-1.39)</f>
        <v>0.20346620290648557</v>
      </c>
      <c r="D87" s="8">
        <f>ACOS(-TAN('Data 3day'!$E$2*PI()/180)*TAN(C87))</f>
        <v>1.6362523731484278</v>
      </c>
      <c r="E87" s="23">
        <f>('Data 3day'!C87+'Data 3day'!D87)/2</f>
        <v>27.05</v>
      </c>
      <c r="F87" s="8">
        <f t="shared" si="4"/>
        <v>0.2096949636130041</v>
      </c>
      <c r="G87" s="8">
        <f>'Data 3day'!E86*4.87/LN(67.8*'Data 3day'!$H$2-5.42)</f>
        <v>4.7232715177022104</v>
      </c>
      <c r="H87" s="8">
        <f>0.6108*EXP(17.27*'Data 3day'!C87/('Data 3day'!C87+237.3))</f>
        <v>4.6483496796026218</v>
      </c>
      <c r="I87" s="8">
        <f>0.6108*EXP(17.27*'Data 3day'!D87/('Data 3day'!D87+237.3))</f>
        <v>2.7255876066054592</v>
      </c>
      <c r="J87" s="8">
        <f t="shared" si="5"/>
        <v>3.6869686431040405</v>
      </c>
      <c r="K87" s="8">
        <f>(I87*'Data 3day'!F87+H87*'Data 3day'!G87)/200</f>
        <v>2.7180747018552038</v>
      </c>
      <c r="L87" s="8">
        <f>24*60/PI()*0.0082*B87*(D87*SIN('Data 3day'!$E$2)*SIN(C87)+COS('Data 3day'!$E$2)*COS(C87)*SIN(D87))</f>
        <v>-5.6885697464449173E-2</v>
      </c>
      <c r="M87" s="8">
        <f>(0.75+2/100000*'Data 3day'!$E$3)*L87</f>
        <v>-4.3255884351967151E-2</v>
      </c>
      <c r="N87" s="8">
        <f>(0.25+0.5*(1-'Data 3day'!H87/8))*L87</f>
        <v>-2.1332136549168441E-2</v>
      </c>
      <c r="O87" s="8">
        <f t="shared" si="6"/>
        <v>-1.6425745142859702E-2</v>
      </c>
      <c r="P87" s="8">
        <f>4.903*(10^(-9))*(0.34-0.14*SQRT(K87))*(1.35*(N87/M87)-0.35)*(('Data 3day'!C87+273.16)^4+('Data 3day'!D87+273.16)^4)/2</f>
        <v>1.3750009632188087</v>
      </c>
      <c r="Q87" s="8">
        <f t="shared" si="7"/>
        <v>-1.3914267083616685</v>
      </c>
    </row>
    <row r="88" spans="1:17" s="39" customFormat="1" ht="38.1" customHeight="1" x14ac:dyDescent="0.3">
      <c r="A88" s="38">
        <v>43700</v>
      </c>
      <c r="B88" s="8">
        <f>1+0.033*COS(2*'Data 3day'!A87*PI()/365)</f>
        <v>0.97914058743081744</v>
      </c>
      <c r="C88" s="8">
        <f>0.409*SIN(((2*PI()*'Data 3day'!A87)/365)-1.39)</f>
        <v>0.19732877142439911</v>
      </c>
      <c r="D88" s="8">
        <f>ACOS(-TAN('Data 3day'!$E$2*PI()/180)*TAN(C88))</f>
        <v>1.6342221432272148</v>
      </c>
      <c r="E88" s="23">
        <f>('Data 3day'!C88+'Data 3day'!D88)/2</f>
        <v>25.2</v>
      </c>
      <c r="F88" s="8">
        <f t="shared" si="4"/>
        <v>0.1906504674317423</v>
      </c>
      <c r="G88" s="8">
        <f>'Data 3day'!E87*4.87/LN(67.8*'Data 3day'!$H$2-5.42)</f>
        <v>4.445432016660904</v>
      </c>
      <c r="H88" s="8">
        <f>0.6108*EXP(17.27*'Data 3day'!C88/('Data 3day'!C88+237.3))</f>
        <v>3.8241720180540506</v>
      </c>
      <c r="I88" s="8">
        <f>0.6108*EXP(17.27*'Data 3day'!D88/('Data 3day'!D88+237.3))</f>
        <v>2.6763336594163714</v>
      </c>
      <c r="J88" s="8">
        <f t="shared" si="5"/>
        <v>3.2502528387352108</v>
      </c>
      <c r="K88" s="8">
        <f>(I88*'Data 3day'!F88+H88*'Data 3day'!G88)/200</f>
        <v>2.6533277508716036</v>
      </c>
      <c r="L88" s="8">
        <f>24*60/PI()*0.0082*B88*(D88*SIN('Data 3day'!$E$2)*SIN(C88)+COS('Data 3day'!$E$2)*COS(C88)*SIN(D88))</f>
        <v>-1.9520031511445622E-2</v>
      </c>
      <c r="M88" s="8">
        <f>(0.75+2/100000*'Data 3day'!$E$3)*L88</f>
        <v>-1.484303196130325E-2</v>
      </c>
      <c r="N88" s="8">
        <f>(0.25+0.5*(1-'Data 3day'!H88/8))*L88</f>
        <v>-4.8800078778614055E-3</v>
      </c>
      <c r="O88" s="8">
        <f t="shared" si="6"/>
        <v>-3.7576060659532825E-3</v>
      </c>
      <c r="P88" s="8">
        <f>4.903*(10^(-9))*(0.34-0.14*SQRT(K88))*(1.35*(N88/M88)-0.35)*(('Data 3day'!C88+273.16)^4+('Data 3day'!D88+273.16)^4)/2</f>
        <v>0.40844907658662544</v>
      </c>
      <c r="Q88" s="8">
        <f t="shared" si="7"/>
        <v>-0.4122066826525787</v>
      </c>
    </row>
    <row r="89" spans="1:17" s="39" customFormat="1" ht="38.1" customHeight="1" x14ac:dyDescent="0.3">
      <c r="A89" s="38">
        <v>43701</v>
      </c>
      <c r="B89" s="8">
        <f>1+0.033*COS(2*'Data 3day'!A88*PI()/365)</f>
        <v>0.97958384369233742</v>
      </c>
      <c r="C89" s="8">
        <f>0.409*SIN(((2*PI()*'Data 3day'!A88)/365)-1.39)</f>
        <v>0.19113286716863562</v>
      </c>
      <c r="D89" s="8">
        <f>ACOS(-TAN('Data 3day'!$E$2*PI()/180)*TAN(C89))</f>
        <v>1.6321778824975466</v>
      </c>
      <c r="E89" s="23">
        <f>('Data 3day'!C89+'Data 3day'!D89)/2</f>
        <v>26.65</v>
      </c>
      <c r="F89" s="8">
        <f t="shared" si="4"/>
        <v>0.2054471718360153</v>
      </c>
      <c r="G89" s="8">
        <f>'Data 3day'!E88*4.87/LN(67.8*'Data 3day'!$H$2-5.42)</f>
        <v>5.0011110187435168</v>
      </c>
      <c r="H89" s="8">
        <f>0.6108*EXP(17.27*'Data 3day'!C89/('Data 3day'!C89+237.3))</f>
        <v>4.5959173166475438</v>
      </c>
      <c r="I89" s="8">
        <f>0.6108*EXP(17.27*'Data 3day'!D89/('Data 3day'!D89+237.3))</f>
        <v>2.6278588442730206</v>
      </c>
      <c r="J89" s="8">
        <f t="shared" si="5"/>
        <v>3.6118880804602824</v>
      </c>
      <c r="K89" s="8">
        <f>(I89*'Data 3day'!F89+H89*'Data 3day'!G89)/200</f>
        <v>2.5826531032139348</v>
      </c>
      <c r="L89" s="8">
        <f>24*60/PI()*0.0082*B89*(D89*SIN('Data 3day'!$E$2)*SIN(C89)+COS('Data 3day'!$E$2)*COS(C89)*SIN(D89))</f>
        <v>1.8141229655693335E-2</v>
      </c>
      <c r="M89" s="8">
        <f>(0.75+2/100000*'Data 3day'!$E$3)*L89</f>
        <v>1.3794591030189211E-2</v>
      </c>
      <c r="N89" s="8">
        <f>(0.25+0.5*(1-'Data 3day'!H89/8))*L89</f>
        <v>4.5353074139233337E-3</v>
      </c>
      <c r="O89" s="8">
        <f t="shared" si="6"/>
        <v>3.4921867087209669E-3</v>
      </c>
      <c r="P89" s="8">
        <f>4.903*(10^(-9))*(0.34-0.14*SQRT(K89))*(1.35*(N89/M89)-0.35)*(('Data 3day'!C89+273.16)^4+('Data 3day'!D89+273.16)^4)/2</f>
        <v>0.42820574741100825</v>
      </c>
      <c r="Q89" s="8">
        <f t="shared" si="7"/>
        <v>-0.42471356070228727</v>
      </c>
    </row>
    <row r="90" spans="1:17" s="39" customFormat="1" ht="38.1" customHeight="1" x14ac:dyDescent="0.3">
      <c r="A90" s="38">
        <v>43702</v>
      </c>
      <c r="B90" s="8">
        <f>1+0.033*COS(2*'Data 3day'!A89*PI()/365)</f>
        <v>0.98003314970158795</v>
      </c>
      <c r="C90" s="8">
        <f>0.409*SIN(((2*PI()*'Data 3day'!A89)/365)-1.39)</f>
        <v>0.18488032611934527</v>
      </c>
      <c r="D90" s="8">
        <f>ACOS(-TAN('Data 3day'!$E$2*PI()/180)*TAN(C90))</f>
        <v>1.6301201571647355</v>
      </c>
      <c r="E90" s="23">
        <f>('Data 3day'!C90+'Data 3day'!D90)/2</f>
        <v>26.05</v>
      </c>
      <c r="F90" s="8">
        <f t="shared" si="4"/>
        <v>0.19921133453623632</v>
      </c>
      <c r="G90" s="8">
        <f>'Data 3day'!E89*4.87/LN(67.8*'Data 3day'!$H$2-5.42)</f>
        <v>5.0011110187435168</v>
      </c>
      <c r="H90" s="8">
        <f>0.6108*EXP(17.27*'Data 3day'!C90/('Data 3day'!C90+237.3))</f>
        <v>4.2674631045407558</v>
      </c>
      <c r="I90" s="8">
        <f>0.6108*EXP(17.27*'Data 3day'!D90/('Data 3day'!D90+237.3))</f>
        <v>2.6439311922105757</v>
      </c>
      <c r="J90" s="8">
        <f t="shared" si="5"/>
        <v>3.4556971483756658</v>
      </c>
      <c r="K90" s="8">
        <f>(I90*'Data 3day'!F90+H90*'Data 3day'!G90)/200</f>
        <v>2.7786328116574182</v>
      </c>
      <c r="L90" s="8">
        <f>24*60/PI()*0.0082*B90*(D90*SIN('Data 3day'!$E$2)*SIN(C90)+COS('Data 3day'!$E$2)*COS(C90)*SIN(D90))</f>
        <v>5.6084250783274711E-2</v>
      </c>
      <c r="M90" s="8">
        <f>(0.75+2/100000*'Data 3day'!$E$3)*L90</f>
        <v>4.2646464295602086E-2</v>
      </c>
      <c r="N90" s="8">
        <f>(0.25+0.5*(1-'Data 3day'!H90/8))*L90</f>
        <v>1.4021062695818678E-2</v>
      </c>
      <c r="O90" s="8">
        <f t="shared" si="6"/>
        <v>1.0796218275780383E-2</v>
      </c>
      <c r="P90" s="8">
        <f>4.903*(10^(-9))*(0.34-0.14*SQRT(K90))*(1.35*(N90/M90)-0.35)*(('Data 3day'!C90+273.16)^4+('Data 3day'!D90+273.16)^4)/2</f>
        <v>0.39367578657666885</v>
      </c>
      <c r="Q90" s="8">
        <f t="shared" si="7"/>
        <v>-0.38287956830088848</v>
      </c>
    </row>
    <row r="91" spans="1:17" s="39" customFormat="1" ht="38.1" customHeight="1" x14ac:dyDescent="0.3">
      <c r="A91" s="38">
        <v>43703</v>
      </c>
      <c r="B91" s="8">
        <f>1+0.033*COS(2*'Data 3day'!A90*PI()/365)</f>
        <v>0.98048837231950192</v>
      </c>
      <c r="C91" s="8">
        <f>0.409*SIN(((2*PI()*'Data 3day'!A90)/365)-1.39)</f>
        <v>0.17857300103938117</v>
      </c>
      <c r="D91" s="8">
        <f>ACOS(-TAN('Data 3day'!$E$2*PI()/180)*TAN(C91))</f>
        <v>1.628049525714403</v>
      </c>
      <c r="E91" s="23">
        <f>('Data 3day'!C91+'Data 3day'!D91)/2</f>
        <v>25.6</v>
      </c>
      <c r="F91" s="8">
        <f t="shared" si="4"/>
        <v>0.19463968475425517</v>
      </c>
      <c r="G91" s="8">
        <f>'Data 3day'!E90*4.87/LN(67.8*'Data 3day'!$H$2-5.42)</f>
        <v>4.445432016660904</v>
      </c>
      <c r="H91" s="8">
        <f>0.6108*EXP(17.27*'Data 3day'!C91/('Data 3day'!C91+237.3))</f>
        <v>4.0288844232591545</v>
      </c>
      <c r="I91" s="8">
        <f>0.6108*EXP(17.27*'Data 3day'!D91/('Data 3day'!D91+237.3))</f>
        <v>2.6600893350973012</v>
      </c>
      <c r="J91" s="8">
        <f t="shared" si="5"/>
        <v>3.3444868791782278</v>
      </c>
      <c r="K91" s="8">
        <f>(I91*'Data 3day'!F91+H91*'Data 3day'!G91)/200</f>
        <v>2.73873413981388</v>
      </c>
      <c r="L91" s="8">
        <f>24*60/PI()*0.0082*B91*(D91*SIN('Data 3day'!$E$2)*SIN(C91)+COS('Data 3day'!$E$2)*COS(C91)*SIN(D91))</f>
        <v>9.4295077025759538E-2</v>
      </c>
      <c r="M91" s="8">
        <f>(0.75+2/100000*'Data 3day'!$E$3)*L91</f>
        <v>7.1701976570387543E-2</v>
      </c>
      <c r="N91" s="8">
        <f>(0.25+0.5*(1-'Data 3day'!H91/8))*L91</f>
        <v>2.3573769256439885E-2</v>
      </c>
      <c r="O91" s="8">
        <f t="shared" si="6"/>
        <v>1.8151802327458711E-2</v>
      </c>
      <c r="P91" s="8">
        <f>4.903*(10^(-9))*(0.34-0.14*SQRT(K91))*(1.35*(N91/M91)-0.35)*(('Data 3day'!C91+273.16)^4+('Data 3day'!D91+273.16)^4)/2</f>
        <v>0.39737423331673494</v>
      </c>
      <c r="Q91" s="8">
        <f t="shared" si="7"/>
        <v>-0.37922243098927622</v>
      </c>
    </row>
    <row r="92" spans="1:17" s="39" customFormat="1" ht="38.1" customHeight="1" x14ac:dyDescent="0.3">
      <c r="A92" s="38">
        <v>43704</v>
      </c>
      <c r="B92" s="8">
        <f>1+0.033*COS(2*'Data 3day'!A91*PI()/365)</f>
        <v>0.980949376653793</v>
      </c>
      <c r="C92" s="8">
        <f>0.409*SIN(((2*PI()*'Data 3day'!A91)/365)-1.39)</f>
        <v>0.17221276092528845</v>
      </c>
      <c r="D92" s="8">
        <f>ACOS(-TAN('Data 3day'!$E$2*PI()/180)*TAN(C92))</f>
        <v>1.6259665389517739</v>
      </c>
      <c r="E92" s="23">
        <f>('Data 3day'!C92+'Data 3day'!D92)/2</f>
        <v>25.7</v>
      </c>
      <c r="F92" s="8">
        <f t="shared" si="4"/>
        <v>0.19564789669312857</v>
      </c>
      <c r="G92" s="8">
        <f>'Data 3day'!E91*4.87/LN(67.8*'Data 3day'!$H$2-5.42)</f>
        <v>4.445432016660904</v>
      </c>
      <c r="H92" s="8">
        <f>0.6108*EXP(17.27*'Data 3day'!C92/('Data 3day'!C92+237.3))</f>
        <v>4.1228854693811812</v>
      </c>
      <c r="I92" s="8">
        <f>0.6108*EXP(17.27*'Data 3day'!D92/('Data 3day'!D92+237.3))</f>
        <v>2.6278588442730206</v>
      </c>
      <c r="J92" s="8">
        <f t="shared" si="5"/>
        <v>3.3753721568271011</v>
      </c>
      <c r="K92" s="8">
        <f>(I92*'Data 3day'!F92+H92*'Data 3day'!G92)/200</f>
        <v>2.6607488933983166</v>
      </c>
      <c r="L92" s="8">
        <f>24*60/PI()*0.0082*B92*(D92*SIN('Data 3day'!$E$2)*SIN(C92)+COS('Data 3day'!$E$2)*COS(C92)*SIN(D92))</f>
        <v>0.1327596406963335</v>
      </c>
      <c r="M92" s="8">
        <f>(0.75+2/100000*'Data 3day'!$E$3)*L92</f>
        <v>0.10095043078549198</v>
      </c>
      <c r="N92" s="8">
        <f>(0.25+0.5*(1-'Data 3day'!H92/8))*L92</f>
        <v>3.3189910174083376E-2</v>
      </c>
      <c r="O92" s="8">
        <f t="shared" si="6"/>
        <v>2.5556230834044201E-2</v>
      </c>
      <c r="P92" s="8">
        <f>4.903*(10^(-9))*(0.34-0.14*SQRT(K92))*(1.35*(N92/M92)-0.35)*(('Data 3day'!C92+273.16)^4+('Data 3day'!D92+273.16)^4)/2</f>
        <v>0.41017233032179129</v>
      </c>
      <c r="Q92" s="8">
        <f t="shared" si="7"/>
        <v>-0.38461609948774711</v>
      </c>
    </row>
    <row r="93" spans="1:17" s="39" customFormat="1" ht="38.1" customHeight="1" x14ac:dyDescent="0.3">
      <c r="A93" s="38">
        <v>43705</v>
      </c>
      <c r="B93" s="8">
        <f>1+0.033*COS(2*'Data 3day'!A92*PI()/365)</f>
        <v>0.98141602609892764</v>
      </c>
      <c r="C93" s="8">
        <f>0.409*SIN(((2*PI()*'Data 3day'!A92)/365)-1.39)</f>
        <v>0.16580149045347745</v>
      </c>
      <c r="D93" s="8">
        <f>ACOS(-TAN('Data 3day'!$E$2*PI()/180)*TAN(C93))</f>
        <v>1.6238717400668252</v>
      </c>
      <c r="E93" s="23">
        <f>('Data 3day'!C93+'Data 3day'!D93)/2</f>
        <v>26.95</v>
      </c>
      <c r="F93" s="8">
        <f t="shared" si="4"/>
        <v>0.20862615347804067</v>
      </c>
      <c r="G93" s="8">
        <f>'Data 3day'!E92*4.87/LN(67.8*'Data 3day'!$H$2-5.42)</f>
        <v>5.5567900208261287</v>
      </c>
      <c r="H93" s="8">
        <f>0.6108*EXP(17.27*'Data 3day'!C93/('Data 3day'!C93+237.3))</f>
        <v>4.6747601804976453</v>
      </c>
      <c r="I93" s="8">
        <f>0.6108*EXP(17.27*'Data 3day'!D93/('Data 3day'!D93+237.3))</f>
        <v>2.6763336594163714</v>
      </c>
      <c r="J93" s="8">
        <f t="shared" si="5"/>
        <v>3.6755469199570081</v>
      </c>
      <c r="K93" s="8">
        <f>(I93*'Data 3day'!F93+H93*'Data 3day'!G93)/200</f>
        <v>2.4713549873048142</v>
      </c>
      <c r="L93" s="8">
        <f>24*60/PI()*0.0082*B93*(D93*SIN('Data 3day'!$E$2)*SIN(C93)+COS('Data 3day'!$E$2)*COS(C93)*SIN(D93))</f>
        <v>0.17146376825839182</v>
      </c>
      <c r="M93" s="8">
        <f>(0.75+2/100000*'Data 3day'!$E$3)*L93</f>
        <v>0.13038104938368114</v>
      </c>
      <c r="N93" s="8">
        <f>(0.25+0.5*(1-'Data 3day'!H93/8))*L93</f>
        <v>8.5731884129195912E-2</v>
      </c>
      <c r="O93" s="8">
        <f t="shared" si="6"/>
        <v>6.6013550779480859E-2</v>
      </c>
      <c r="P93" s="8">
        <f>4.903*(10^(-9))*(0.34-0.14*SQRT(K93))*(1.35*(N93/M93)-0.35)*(('Data 3day'!C93+273.16)^4+('Data 3day'!D93+273.16)^4)/2</f>
        <v>2.5682224122820982</v>
      </c>
      <c r="Q93" s="8">
        <f t="shared" si="7"/>
        <v>-2.5022088615026172</v>
      </c>
    </row>
    <row r="94" spans="1:17" s="39" customFormat="1" ht="38.1" customHeight="1" x14ac:dyDescent="0.3">
      <c r="A94" s="38">
        <v>43706</v>
      </c>
      <c r="B94" s="8">
        <f>1+0.033*COS(2*'Data 3day'!A93*PI()/365)</f>
        <v>0.98188818237660425</v>
      </c>
      <c r="C94" s="8">
        <f>0.409*SIN(((2*PI()*'Data 3day'!A93)/365)-1.39)</f>
        <v>0.1593410894217562</v>
      </c>
      <c r="D94" s="8">
        <f>ACOS(-TAN('Data 3day'!$E$2*PI()/180)*TAN(C94))</f>
        <v>1.6217656647243175</v>
      </c>
      <c r="E94" s="23">
        <f>('Data 3day'!C94+'Data 3day'!D94)/2</f>
        <v>27.2</v>
      </c>
      <c r="F94" s="8">
        <f t="shared" si="4"/>
        <v>0.21130681013503458</v>
      </c>
      <c r="G94" s="8">
        <f>'Data 3day'!E93*4.87/LN(67.8*'Data 3day'!$H$2-5.42)</f>
        <v>5.2789505197848232</v>
      </c>
      <c r="H94" s="8">
        <f>0.6108*EXP(17.27*'Data 3day'!C94/('Data 3day'!C94+237.3))</f>
        <v>4.8359775257467401</v>
      </c>
      <c r="I94" s="8">
        <f>0.6108*EXP(17.27*'Data 3day'!D94/('Data 3day'!D94+237.3))</f>
        <v>2.6600893350973012</v>
      </c>
      <c r="J94" s="8">
        <f t="shared" si="5"/>
        <v>3.7480334304220206</v>
      </c>
      <c r="K94" s="8">
        <f>(I94*'Data 3day'!F94+H94*'Data 3day'!G94)/200</f>
        <v>2.6269143862156819</v>
      </c>
      <c r="L94" s="8">
        <f>24*60/PI()*0.0082*B94*(D94*SIN('Data 3day'!$E$2)*SIN(C94)+COS('Data 3day'!$E$2)*COS(C94)*SIN(D94))</f>
        <v>0.21039318755527334</v>
      </c>
      <c r="M94" s="8">
        <f>(0.75+2/100000*'Data 3day'!$E$3)*L94</f>
        <v>0.15998297981702983</v>
      </c>
      <c r="N94" s="8">
        <f>(0.25+0.5*(1-'Data 3day'!H94/8))*L94</f>
        <v>6.5747871111022912E-2</v>
      </c>
      <c r="O94" s="8">
        <f t="shared" si="6"/>
        <v>5.0625860755487646E-2</v>
      </c>
      <c r="P94" s="8">
        <f>4.903*(10^(-9))*(0.34-0.14*SQRT(K94))*(1.35*(N94/M94)-0.35)*(('Data 3day'!C94+273.16)^4+('Data 3day'!D94+273.16)^4)/2</f>
        <v>0.9258796670720133</v>
      </c>
      <c r="Q94" s="8">
        <f t="shared" si="7"/>
        <v>-0.87525380631652561</v>
      </c>
    </row>
    <row r="95" spans="1:17" s="39" customFormat="1" ht="38.1" customHeight="1" x14ac:dyDescent="0.3">
      <c r="A95" s="38">
        <v>43707</v>
      </c>
      <c r="B95" s="8">
        <f>1+0.033*COS(2*'Data 3day'!A94*PI()/365)</f>
        <v>0.98236570557672775</v>
      </c>
      <c r="C95" s="8">
        <f>0.409*SIN(((2*PI()*'Data 3day'!A94)/365)-1.39)</f>
        <v>0.15283347218637625</v>
      </c>
      <c r="D95" s="8">
        <f>ACOS(-TAN('Data 3day'!$E$2*PI()/180)*TAN(C95))</f>
        <v>1.6196488411777028</v>
      </c>
      <c r="E95" s="23">
        <f>('Data 3day'!C95+'Data 3day'!D95)/2</f>
        <v>26.85</v>
      </c>
      <c r="F95" s="8">
        <f t="shared" si="4"/>
        <v>0.20756192850716063</v>
      </c>
      <c r="G95" s="8">
        <f>'Data 3day'!E94*4.87/LN(67.8*'Data 3day'!$H$2-5.42)</f>
        <v>5.2789505197848232</v>
      </c>
      <c r="H95" s="8">
        <f>0.6108*EXP(17.27*'Data 3day'!C95/('Data 3day'!C95+237.3))</f>
        <v>4.5959173166475438</v>
      </c>
      <c r="I95" s="8">
        <f>0.6108*EXP(17.27*'Data 3day'!D95/('Data 3day'!D95+237.3))</f>
        <v>2.6926645530366384</v>
      </c>
      <c r="J95" s="8">
        <f t="shared" si="5"/>
        <v>3.6442909348420911</v>
      </c>
      <c r="K95" s="8">
        <f>(I95*'Data 3day'!F95+H95*'Data 3day'!G95)/200</f>
        <v>2.7201115551086872</v>
      </c>
      <c r="L95" s="8">
        <f>24*60/PI()*0.0082*B95*(D95*SIN('Data 3day'!$E$2)*SIN(C95)+COS('Data 3day'!$E$2)*COS(C95)*SIN(D95))</f>
        <v>0.24953353527483171</v>
      </c>
      <c r="M95" s="8">
        <f>(0.75+2/100000*'Data 3day'!$E$3)*L95</f>
        <v>0.18974530022298203</v>
      </c>
      <c r="N95" s="8">
        <f>(0.25+0.5*(1-'Data 3day'!H95/8))*L95</f>
        <v>6.2383383818707928E-2</v>
      </c>
      <c r="O95" s="8">
        <f t="shared" si="6"/>
        <v>4.8035205540405107E-2</v>
      </c>
      <c r="P95" s="8">
        <f>4.903*(10^(-9))*(0.34-0.14*SQRT(K95))*(1.35*(N95/M95)-0.35)*(('Data 3day'!C95+273.16)^4+('Data 3day'!D95+273.16)^4)/2</f>
        <v>0.40723645111985529</v>
      </c>
      <c r="Q95" s="8">
        <f t="shared" si="7"/>
        <v>-0.35920124557945021</v>
      </c>
    </row>
    <row r="96" spans="1:17" s="39" customFormat="1" ht="38.1" customHeight="1" x14ac:dyDescent="0.3">
      <c r="A96" s="38">
        <v>43708</v>
      </c>
      <c r="B96" s="8">
        <f>1+0.033*COS(2*'Data 3day'!A95*PI()/365)</f>
        <v>0.98284845419886802</v>
      </c>
      <c r="C96" s="8">
        <f>0.409*SIN(((2*PI()*'Data 3day'!A95)/365)-1.39)</f>
        <v>0.14628056709477169</v>
      </c>
      <c r="D96" s="8">
        <f>ACOS(-TAN('Data 3day'!$E$2*PI()/180)*TAN(C96))</f>
        <v>1.6175217904059118</v>
      </c>
      <c r="E96" s="23">
        <f>('Data 3day'!C96+'Data 3day'!D96)/2</f>
        <v>26.15</v>
      </c>
      <c r="F96" s="8">
        <f t="shared" si="4"/>
        <v>0.20023943546559078</v>
      </c>
      <c r="G96" s="8">
        <f>'Data 3day'!E95*4.87/LN(67.8*'Data 3day'!$H$2-5.42)</f>
        <v>5.5567900208261287</v>
      </c>
      <c r="H96" s="8">
        <f>0.6108*EXP(17.27*'Data 3day'!C96/('Data 3day'!C96+237.3))</f>
        <v>4.2919830424837384</v>
      </c>
      <c r="I96" s="8">
        <f>0.6108*EXP(17.27*'Data 3day'!D96/('Data 3day'!D96+237.3))</f>
        <v>2.6600893350973012</v>
      </c>
      <c r="J96" s="8">
        <f t="shared" si="5"/>
        <v>3.4760361887905198</v>
      </c>
      <c r="K96" s="8">
        <f>(I96*'Data 3day'!F96+H96*'Data 3day'!G96)/200</f>
        <v>2.7875548153162257</v>
      </c>
      <c r="L96" s="8">
        <f>24*60/PI()*0.0082*B96*(D96*SIN('Data 3day'!$E$2)*SIN(C96)+COS('Data 3day'!$E$2)*COS(C96)*SIN(D96))</f>
        <v>0.28887036464441329</v>
      </c>
      <c r="M96" s="8">
        <f>(0.75+2/100000*'Data 3day'!$E$3)*L96</f>
        <v>0.21965702527561184</v>
      </c>
      <c r="N96" s="8">
        <f>(0.25+0.5*(1-'Data 3day'!H96/8))*L96</f>
        <v>7.2217591161103323E-2</v>
      </c>
      <c r="O96" s="8">
        <f t="shared" si="6"/>
        <v>5.5607545194049562E-2</v>
      </c>
      <c r="P96" s="8">
        <f>4.903*(10^(-9))*(0.34-0.14*SQRT(K96))*(1.35*(N96/M96)-0.35)*(('Data 3day'!C96+273.16)^4+('Data 3day'!D96+273.16)^4)/2</f>
        <v>0.39281805794176888</v>
      </c>
      <c r="Q96" s="8">
        <f t="shared" si="7"/>
        <v>-0.33721051274771929</v>
      </c>
    </row>
    <row r="97" spans="1:17" s="39" customFormat="1" ht="38.1" customHeight="1" x14ac:dyDescent="0.3">
      <c r="A97" s="38">
        <v>43709</v>
      </c>
      <c r="B97" s="8">
        <f>1+0.033*COS(2*'Data 3day'!A96*PI()/365)</f>
        <v>0.98333628519418981</v>
      </c>
      <c r="C97" s="8">
        <f>0.409*SIN(((2*PI()*'Data 3day'!A96)/365)-1.39)</f>
        <v>0.13968431591414338</v>
      </c>
      <c r="D97" s="8">
        <f>ACOS(-TAN('Data 3day'!$E$2*PI()/180)*TAN(C97))</f>
        <v>1.615385026272</v>
      </c>
      <c r="E97" s="23">
        <f>('Data 3day'!C97+'Data 3day'!D97)/2</f>
        <v>25.85</v>
      </c>
      <c r="F97" s="8">
        <f t="shared" si="4"/>
        <v>0.19716845660963872</v>
      </c>
      <c r="G97" s="8">
        <f>'Data 3day'!E96*4.87/LN(67.8*'Data 3day'!$H$2-5.42)</f>
        <v>6.3903085239500497</v>
      </c>
      <c r="H97" s="8">
        <f>0.6108*EXP(17.27*'Data 3day'!C97/('Data 3day'!C97+237.3))</f>
        <v>4.0756492057609837</v>
      </c>
      <c r="I97" s="8">
        <f>0.6108*EXP(17.27*'Data 3day'!D97/('Data 3day'!D97+237.3))</f>
        <v>2.7090824052161175</v>
      </c>
      <c r="J97" s="8">
        <f t="shared" si="5"/>
        <v>3.3923658054885504</v>
      </c>
      <c r="K97" s="8">
        <f>(I97*'Data 3day'!F97+H97*'Data 3day'!G97)/200</f>
        <v>2.746712123117665</v>
      </c>
      <c r="L97" s="8">
        <f>24*60/PI()*0.0082*B97*(D97*SIN('Data 3day'!$E$2)*SIN(C97)+COS('Data 3day'!$E$2)*COS(C97)*SIN(D97))</f>
        <v>0.32838915335109653</v>
      </c>
      <c r="M97" s="8">
        <f>(0.75+2/100000*'Data 3day'!$E$3)*L97</f>
        <v>0.24970711220817379</v>
      </c>
      <c r="N97" s="8">
        <f>(0.25+0.5*(1-'Data 3day'!H97/8))*L97</f>
        <v>8.2097288337774132E-2</v>
      </c>
      <c r="O97" s="8">
        <f t="shared" si="6"/>
        <v>6.3214912020086084E-2</v>
      </c>
      <c r="P97" s="8">
        <f>4.903*(10^(-9))*(0.34-0.14*SQRT(K97))*(1.35*(N97/M97)-0.35)*(('Data 3day'!C97+273.16)^4+('Data 3day'!D97+273.16)^4)/2</f>
        <v>0.39745487802296103</v>
      </c>
      <c r="Q97" s="8">
        <f t="shared" si="7"/>
        <v>-0.33423996600287498</v>
      </c>
    </row>
    <row r="98" spans="1:17" s="39" customFormat="1" ht="38.1" customHeight="1" x14ac:dyDescent="0.3">
      <c r="A98" s="38">
        <v>43710</v>
      </c>
      <c r="B98" s="8">
        <f>1+0.033*COS(2*'Data 3day'!A97*PI()/365)</f>
        <v>0.98382905400784104</v>
      </c>
      <c r="C98" s="8">
        <f>0.409*SIN(((2*PI()*'Data 3day'!A97)/365)-1.39)</f>
        <v>0.13304667325607564</v>
      </c>
      <c r="D98" s="8">
        <f>ACOS(-TAN('Data 3day'!$E$2*PI()/180)*TAN(C98))</f>
        <v>1.6132390557026417</v>
      </c>
      <c r="E98" s="23">
        <f>('Data 3day'!C98+'Data 3day'!D98)/2</f>
        <v>24.4</v>
      </c>
      <c r="F98" s="8">
        <f t="shared" si="4"/>
        <v>0.18287834725832472</v>
      </c>
      <c r="G98" s="8">
        <f>'Data 3day'!E97*4.87/LN(67.8*'Data 3day'!$H$2-5.42)</f>
        <v>5.8346295218674369</v>
      </c>
      <c r="H98" s="8">
        <f>0.6108*EXP(17.27*'Data 3day'!C98/('Data 3day'!C98+237.3))</f>
        <v>3.5444766708090345</v>
      </c>
      <c r="I98" s="8">
        <f>0.6108*EXP(17.27*'Data 3day'!D98/('Data 3day'!D98+237.3))</f>
        <v>2.6278588442730206</v>
      </c>
      <c r="J98" s="8">
        <f t="shared" si="5"/>
        <v>3.0861677575410278</v>
      </c>
      <c r="K98" s="8">
        <f>(I98*'Data 3day'!F98+H98*'Data 3day'!G98)/200</f>
        <v>2.6414249442387097</v>
      </c>
      <c r="L98" s="8">
        <f>24*60/PI()*0.0082*B98*(D98*SIN('Data 3day'!$E$2)*SIN(C98)+COS('Data 3day'!$E$2)*COS(C98)*SIN(D98))</f>
        <v>0.36807531168096375</v>
      </c>
      <c r="M98" s="8">
        <f>(0.75+2/100000*'Data 3day'!$E$3)*L98</f>
        <v>0.27988446700220482</v>
      </c>
      <c r="N98" s="8">
        <f>(0.25+0.5*(1-'Data 3day'!H98/8))*L98</f>
        <v>9.2018827920240936E-2</v>
      </c>
      <c r="O98" s="8">
        <f t="shared" si="6"/>
        <v>7.0854497498585522E-2</v>
      </c>
      <c r="P98" s="8">
        <f>4.903*(10^(-9))*(0.34-0.14*SQRT(K98))*(1.35*(N98/M98)-0.35)*(('Data 3day'!C98+273.16)^4+('Data 3day'!D98+273.16)^4)/2</f>
        <v>0.40585996346096403</v>
      </c>
      <c r="Q98" s="8">
        <f t="shared" si="7"/>
        <v>-0.33500546596237851</v>
      </c>
    </row>
    <row r="99" spans="1:17" s="39" customFormat="1" ht="38.1" customHeight="1" x14ac:dyDescent="0.3">
      <c r="A99" s="38">
        <v>43711</v>
      </c>
      <c r="B99" s="8">
        <f>1+0.033*COS(2*'Data 3day'!A98*PI()/365)</f>
        <v>0.98432661462178739</v>
      </c>
      <c r="C99" s="8">
        <f>0.409*SIN(((2*PI()*'Data 3day'!A98)/365)-1.39)</f>
        <v>0.1263696059973394</v>
      </c>
      <c r="D99" s="8">
        <f>ACOS(-TAN('Data 3day'!$E$2*PI()/180)*TAN(C99))</f>
        <v>1.6110843788874469</v>
      </c>
      <c r="E99" s="23">
        <f>('Data 3day'!C99+'Data 3day'!D99)/2</f>
        <v>23.2</v>
      </c>
      <c r="F99" s="8">
        <f t="shared" si="4"/>
        <v>0.1717218061559965</v>
      </c>
      <c r="G99" s="8">
        <f>'Data 3day'!E98*4.87/LN(67.8*'Data 3day'!$H$2-5.42)</f>
        <v>5.5567900208261287</v>
      </c>
      <c r="H99" s="8">
        <f>0.6108*EXP(17.27*'Data 3day'!C99/('Data 3day'!C99+237.3))</f>
        <v>3.3022863265902909</v>
      </c>
      <c r="I99" s="8">
        <f>0.6108*EXP(17.27*'Data 3day'!D99/('Data 3day'!D99+237.3))</f>
        <v>2.4415438714941016</v>
      </c>
      <c r="J99" s="8">
        <f t="shared" si="5"/>
        <v>2.8719150990421962</v>
      </c>
      <c r="K99" s="8">
        <f>(I99*'Data 3day'!F99+H99*'Data 3day'!G99)/200</f>
        <v>2.6094287155866716</v>
      </c>
      <c r="L99" s="8">
        <f>24*60/PI()*0.0082*B99*(D99*SIN('Data 3day'!$E$2)*SIN(C99)+COS('Data 3day'!$E$2)*COS(C99)*SIN(D99))</f>
        <v>0.40791419087050518</v>
      </c>
      <c r="M99" s="8">
        <f>(0.75+2/100000*'Data 3day'!$E$3)*L99</f>
        <v>0.31017795073793214</v>
      </c>
      <c r="N99" s="8">
        <f>(0.25+0.5*(1-'Data 3day'!H99/8))*L99</f>
        <v>0.10197854771762629</v>
      </c>
      <c r="O99" s="8">
        <f t="shared" si="6"/>
        <v>7.8523481742572246E-2</v>
      </c>
      <c r="P99" s="8">
        <f>4.903*(10^(-9))*(0.34-0.14*SQRT(K99))*(1.35*(N99/M99)-0.35)*(('Data 3day'!C99+273.16)^4+('Data 3day'!D99+273.16)^4)/2</f>
        <v>0.40426219428987314</v>
      </c>
      <c r="Q99" s="8">
        <f t="shared" si="7"/>
        <v>-0.32573871254730091</v>
      </c>
    </row>
    <row r="100" spans="1:17" s="39" customFormat="1" ht="38.1" customHeight="1" x14ac:dyDescent="0.3">
      <c r="A100" s="38">
        <v>43712</v>
      </c>
      <c r="B100" s="8">
        <f>1+0.033*COS(2*'Data 3day'!A99*PI()/365)</f>
        <v>0.98482881959808055</v>
      </c>
      <c r="C100" s="8">
        <f>0.409*SIN(((2*PI()*'Data 3day'!A99)/365)-1.39)</f>
        <v>0.11965509269706703</v>
      </c>
      <c r="D100" s="8">
        <f>ACOS(-TAN('Data 3day'!$E$2*PI()/180)*TAN(C100))</f>
        <v>1.6089214894970918</v>
      </c>
      <c r="E100" s="23">
        <f>('Data 3day'!C100+'Data 3day'!D100)/2</f>
        <v>22.65</v>
      </c>
      <c r="F100" s="8">
        <f t="shared" si="4"/>
        <v>0.16680364864169481</v>
      </c>
      <c r="G100" s="8">
        <f>'Data 3day'!E99*4.87/LN(67.8*'Data 3day'!$H$2-5.42)</f>
        <v>6.9459875260326616</v>
      </c>
      <c r="H100" s="8">
        <f>0.6108*EXP(17.27*'Data 3day'!C100/('Data 3day'!C100+237.3))</f>
        <v>3.0563126530167612</v>
      </c>
      <c r="I100" s="8">
        <f>0.6108*EXP(17.27*'Data 3day'!D100/('Data 3day'!D100+237.3))</f>
        <v>2.4717700446226427</v>
      </c>
      <c r="J100" s="8">
        <f t="shared" si="5"/>
        <v>2.7640413488197018</v>
      </c>
      <c r="K100" s="8">
        <f>(I100*'Data 3day'!F100+H100*'Data 3day'!G100)/200</f>
        <v>2.4478800773664089</v>
      </c>
      <c r="L100" s="8">
        <f>24*60/PI()*0.0082*B100*(D100*SIN('Data 3day'!$E$2)*SIN(C100)+COS('Data 3day'!$E$2)*COS(C100)*SIN(D100))</f>
        <v>0.44789109166220226</v>
      </c>
      <c r="M100" s="8">
        <f>(0.75+2/100000*'Data 3day'!$E$3)*L100</f>
        <v>0.34057638609993857</v>
      </c>
      <c r="N100" s="8">
        <f>(0.25+0.5*(1-'Data 3day'!H100/8))*L100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3day'!C100+273.16)^4+('Data 3day'!D100+273.16)^4)/2</f>
        <v>0.42624528719499838</v>
      </c>
      <c r="Q100" s="8">
        <f t="shared" si="7"/>
        <v>-0.34002625205002446</v>
      </c>
    </row>
    <row r="101" spans="1:17" s="39" customFormat="1" ht="38.1" customHeight="1" x14ac:dyDescent="0.3">
      <c r="A101" s="38">
        <v>43713</v>
      </c>
      <c r="B101" s="8">
        <f>1+0.033*COS(2*'Data 3day'!A100*PI()/365)</f>
        <v>0.98533552012254777</v>
      </c>
      <c r="C101" s="8">
        <f>0.409*SIN(((2*PI()*'Data 3day'!A100)/365)-1.39)</f>
        <v>0.11290512301045975</v>
      </c>
      <c r="D101" s="8">
        <f>ACOS(-TAN('Data 3day'!$E$2*PI()/180)*TAN(C101))</f>
        <v>1.6067508749192414</v>
      </c>
      <c r="E101" s="23">
        <f>('Data 3day'!C101+'Data 3day'!D101)/2</f>
        <v>25.2</v>
      </c>
      <c r="F101" s="8">
        <f t="shared" si="4"/>
        <v>0.1906504674317423</v>
      </c>
      <c r="G101" s="8">
        <f>'Data 3day'!E100*4.87/LN(67.8*'Data 3day'!$H$2-5.42)</f>
        <v>7.5016665281152743</v>
      </c>
      <c r="H101" s="8">
        <f>0.6108*EXP(17.27*'Data 3day'!C101/('Data 3day'!C101+237.3))</f>
        <v>3.9825871656612759</v>
      </c>
      <c r="I101" s="8">
        <f>0.6108*EXP(17.27*'Data 3day'!D101/('Data 3day'!D101+237.3))</f>
        <v>2.5644197206554633</v>
      </c>
      <c r="J101" s="8">
        <f t="shared" si="5"/>
        <v>3.2735034431583694</v>
      </c>
      <c r="K101" s="8">
        <f>(I101*'Data 3day'!F101+H101*'Data 3day'!G101)/200</f>
        <v>2.6873915948601153</v>
      </c>
      <c r="L101" s="8">
        <f>24*60/PI()*0.0082*B101*(D101*SIN('Data 3day'!$E$2)*SIN(C101)+COS('Data 3day'!$E$2)*COS(C101)*SIN(D101))</f>
        <v>0.48799127305563372</v>
      </c>
      <c r="M101" s="8">
        <f>(0.75+2/100000*'Data 3day'!$E$3)*L101</f>
        <v>0.37106856403150384</v>
      </c>
      <c r="N101" s="8">
        <f>(0.25+0.5*(1-'Data 3day'!H101/8))*L101</f>
        <v>0.15249727282988554</v>
      </c>
      <c r="O101" s="8">
        <f t="shared" si="6"/>
        <v>0.11742290007901186</v>
      </c>
      <c r="P101" s="8">
        <f>4.903*(10^(-9))*(0.34-0.14*SQRT(K101))*(1.35*(N101/M101)-0.35)*(('Data 3day'!C101+273.16)^4+('Data 3day'!D101+273.16)^4)/2</f>
        <v>0.88005287418324718</v>
      </c>
      <c r="Q101" s="8">
        <f t="shared" si="7"/>
        <v>-0.76262997410423528</v>
      </c>
    </row>
    <row r="102" spans="1:17" s="39" customFormat="1" ht="38.1" customHeight="1" x14ac:dyDescent="0.3">
      <c r="A102" s="38">
        <v>43714</v>
      </c>
      <c r="B102" s="8">
        <f>1+0.033*COS(2*'Data 3day'!A101*PI()/365)</f>
        <v>0.98584656604888798</v>
      </c>
      <c r="C102" s="8">
        <f>0.409*SIN(((2*PI()*'Data 3day'!A101)/365)-1.39)</f>
        <v>0.10612169709921272</v>
      </c>
      <c r="D102" s="8">
        <f>ACOS(-TAN('Data 3day'!$E$2*PI()/180)*TAN(C102))</f>
        <v>1.6045730165112633</v>
      </c>
      <c r="E102" s="23">
        <f>('Data 3day'!C102+'Data 3day'!D102)/2</f>
        <v>24.5</v>
      </c>
      <c r="F102" s="8">
        <f t="shared" si="4"/>
        <v>0.18383500912050899</v>
      </c>
      <c r="G102" s="8">
        <f>'Data 3day'!E101*4.87/LN(67.8*'Data 3day'!$H$2-5.42)</f>
        <v>6.9459875260326616</v>
      </c>
      <c r="H102" s="8">
        <f>0.6108*EXP(17.27*'Data 3day'!C102/('Data 3day'!C102+237.3))</f>
        <v>3.8464613723885481</v>
      </c>
      <c r="I102" s="8">
        <f>0.6108*EXP(17.27*'Data 3day'!D102/('Data 3day'!D102+237.3))</f>
        <v>2.4415438714941016</v>
      </c>
      <c r="J102" s="8">
        <f t="shared" si="5"/>
        <v>3.1440026219413246</v>
      </c>
      <c r="K102" s="8">
        <f>(I102*'Data 3day'!F102+H102*'Data 3day'!G102)/200</f>
        <v>2.6730840919048666</v>
      </c>
      <c r="L102" s="8">
        <f>24*60/PI()*0.0082*B102*(D102*SIN('Data 3day'!$E$2)*SIN(C102)+COS('Data 3day'!$E$2)*COS(C102)*SIN(D102))</f>
        <v>0.52819996124446156</v>
      </c>
      <c r="M102" s="8">
        <f>(0.75+2/100000*'Data 3day'!$E$3)*L102</f>
        <v>0.40164325053028854</v>
      </c>
      <c r="N102" s="8">
        <f>(0.25+0.5*(1-'Data 3day'!H102/8))*L102</f>
        <v>0.13204999031111539</v>
      </c>
      <c r="O102" s="8">
        <f t="shared" si="6"/>
        <v>0.10167849253955885</v>
      </c>
      <c r="P102" s="8">
        <f>4.903*(10^(-9))*(0.34-0.14*SQRT(K102))*(1.35*(N102/M102)-0.35)*(('Data 3day'!C102+273.16)^4+('Data 3day'!D102+273.16)^4)/2</f>
        <v>0.4017155665446881</v>
      </c>
      <c r="Q102" s="8">
        <f t="shared" si="7"/>
        <v>-0.30003707400512925</v>
      </c>
    </row>
    <row r="103" spans="1:17" s="39" customFormat="1" ht="38.1" customHeight="1" x14ac:dyDescent="0.3">
      <c r="A103" s="38">
        <v>43715</v>
      </c>
      <c r="B103" s="8">
        <f>1+0.033*COS(2*'Data 3day'!A102*PI()/365)</f>
        <v>0.98636180594316414</v>
      </c>
      <c r="C103" s="8">
        <f>0.409*SIN(((2*PI()*'Data 3day'!A102)/365)-1.39)</f>
        <v>9.9306825038821045E-2</v>
      </c>
      <c r="D103" s="8">
        <f>ACOS(-TAN('Data 3day'!$E$2*PI()/180)*TAN(C103))</f>
        <v>1.6023883898687286</v>
      </c>
      <c r="E103" s="23">
        <f>('Data 3day'!C103+'Data 3day'!D103)/2</f>
        <v>23.5</v>
      </c>
      <c r="F103" s="8">
        <f t="shared" si="4"/>
        <v>0.17445562008621768</v>
      </c>
      <c r="G103" s="8">
        <f>'Data 3day'!E102*4.87/LN(67.8*'Data 3day'!$H$2-5.42)</f>
        <v>8.0573455301978871</v>
      </c>
      <c r="H103" s="8">
        <f>0.6108*EXP(17.27*'Data 3day'!C103/('Data 3day'!C103+237.3))</f>
        <v>3.3614398286025637</v>
      </c>
      <c r="I103" s="8">
        <f>0.6108*EXP(17.27*'Data 3day'!D103/('Data 3day'!D103+237.3))</f>
        <v>2.4870053972720654</v>
      </c>
      <c r="J103" s="8">
        <f t="shared" si="5"/>
        <v>2.9242226129373146</v>
      </c>
      <c r="K103" s="8">
        <f>(I103*'Data 3day'!F103+H103*'Data 3day'!G103)/200</f>
        <v>2.5204356200840334</v>
      </c>
      <c r="L103" s="8">
        <f>24*60/PI()*0.0082*B103*(D103*SIN('Data 3day'!$E$2)*SIN(C103)+COS('Data 3day'!$E$2)*COS(C103)*SIN(D103))</f>
        <v>0.56850235872897326</v>
      </c>
      <c r="M103" s="8">
        <f>(0.75+2/100000*'Data 3day'!$E$3)*L103</f>
        <v>0.43228919357751122</v>
      </c>
      <c r="N103" s="8">
        <f>(0.25+0.5*(1-'Data 3day'!H103/8))*L103</f>
        <v>0.14212558968224331</v>
      </c>
      <c r="O103" s="8">
        <f t="shared" si="6"/>
        <v>0.10943670405532735</v>
      </c>
      <c r="P103" s="8">
        <f>4.903*(10^(-9))*(0.34-0.14*SQRT(K103))*(1.35*(N103/M103)-0.35)*(('Data 3day'!C103+273.16)^4+('Data 3day'!D103+273.16)^4)/2</f>
        <v>0.4197697052408339</v>
      </c>
      <c r="Q103" s="8">
        <f t="shared" si="7"/>
        <v>-0.31033300118550655</v>
      </c>
    </row>
    <row r="104" spans="1:17" s="39" customFormat="1" ht="38.1" customHeight="1" x14ac:dyDescent="0.3">
      <c r="A104" s="38">
        <v>43716</v>
      </c>
      <c r="B104" s="8">
        <f>1+0.033*COS(2*'Data 3day'!A103*PI()/365)</f>
        <v>0.98688108712867562</v>
      </c>
      <c r="C104" s="8">
        <f>0.409*SIN(((2*PI()*'Data 3day'!A103)/365)-1.39)</f>
        <v>9.2462526222953909E-2</v>
      </c>
      <c r="D104" s="8">
        <f>ACOS(-TAN('Data 3day'!$E$2*PI()/180)*TAN(C104))</f>
        <v>1.6001974651087087</v>
      </c>
      <c r="E104" s="23">
        <f>('Data 3day'!C104+'Data 3day'!D104)/2</f>
        <v>25.25</v>
      </c>
      <c r="F104" s="8">
        <f t="shared" si="4"/>
        <v>0.19114532166868012</v>
      </c>
      <c r="G104" s="8">
        <f>'Data 3day'!E103*4.87/LN(67.8*'Data 3day'!$H$2-5.42)</f>
        <v>9.4465430354044209</v>
      </c>
      <c r="H104" s="8">
        <f>0.6108*EXP(17.27*'Data 3day'!C104/('Data 3day'!C104+237.3))</f>
        <v>4.0756492057609837</v>
      </c>
      <c r="I104" s="8">
        <f>0.6108*EXP(17.27*'Data 3day'!D104/('Data 3day'!D104+237.3))</f>
        <v>2.5177224920902961</v>
      </c>
      <c r="J104" s="8">
        <f t="shared" si="5"/>
        <v>3.2966858489256401</v>
      </c>
      <c r="K104" s="8">
        <f>(I104*'Data 3day'!F104+H104*'Data 3day'!G104)/200</f>
        <v>2.5845600032972929</v>
      </c>
      <c r="L104" s="8">
        <f>24*60/PI()*0.0082*B104*(D104*SIN('Data 3day'!$E$2)*SIN(C104)+COS('Data 3day'!$E$2)*COS(C104)*SIN(D104))</f>
        <v>0.60888365359290075</v>
      </c>
      <c r="M104" s="8">
        <f>(0.75+2/100000*'Data 3day'!$E$3)*L104</f>
        <v>0.46299513019204169</v>
      </c>
      <c r="N104" s="8">
        <f>(0.25+0.5*(1-'Data 3day'!H104/8))*L104</f>
        <v>0.19027614174778149</v>
      </c>
      <c r="O104" s="8">
        <f t="shared" si="6"/>
        <v>0.14651262914579175</v>
      </c>
      <c r="P104" s="8">
        <f>4.903*(10^(-9))*(0.34-0.14*SQRT(K104))*(1.35*(N104/M104)-0.35)*(('Data 3day'!C104+273.16)^4+('Data 3day'!D104+273.16)^4)/2</f>
        <v>0.91614733243453061</v>
      </c>
      <c r="Q104" s="8">
        <f t="shared" si="7"/>
        <v>-0.76963470328873884</v>
      </c>
    </row>
    <row r="105" spans="1:17" s="39" customFormat="1" ht="38.1" customHeight="1" x14ac:dyDescent="0.3">
      <c r="A105" s="38">
        <v>43717</v>
      </c>
      <c r="B105" s="8">
        <f>1+0.033*COS(2*'Data 3day'!A104*PI()/365)</f>
        <v>0.98740425573120028</v>
      </c>
      <c r="C105" s="8">
        <f>0.409*SIN(((2*PI()*'Data 3day'!A104)/365)-1.39)</f>
        <v>8.5590828765061439E-2</v>
      </c>
      <c r="D105" s="8">
        <f>ACOS(-TAN('Data 3day'!$E$2*PI()/180)*TAN(C105))</f>
        <v>1.5980007071668827</v>
      </c>
      <c r="E105" s="23">
        <f>('Data 3day'!C105+'Data 3day'!D105)/2</f>
        <v>26.7</v>
      </c>
      <c r="F105" s="8">
        <f t="shared" si="4"/>
        <v>0.20597415419609683</v>
      </c>
      <c r="G105" s="8">
        <f>'Data 3day'!E104*4.87/LN(67.8*'Data 3day'!$H$2-5.42)</f>
        <v>8.0573455301978871</v>
      </c>
      <c r="H105" s="8">
        <f>0.6108*EXP(17.27*'Data 3day'!C105/('Data 3day'!C105+237.3))</f>
        <v>4.6747601804976453</v>
      </c>
      <c r="I105" s="8">
        <f>0.6108*EXP(17.27*'Data 3day'!D105/('Data 3day'!D105+237.3))</f>
        <v>2.5959699942202965</v>
      </c>
      <c r="J105" s="8">
        <f t="shared" si="5"/>
        <v>3.6353650873589709</v>
      </c>
      <c r="K105" s="8">
        <f>(I105*'Data 3day'!F105+H105*'Data 3day'!G105)/200</f>
        <v>2.793978751550934</v>
      </c>
      <c r="L105" s="8">
        <f>24*60/PI()*0.0082*B105*(D105*SIN('Data 3day'!$E$2)*SIN(C105)+COS('Data 3day'!$E$2)*COS(C105)*SIN(D105))</f>
        <v>0.6493290289326159</v>
      </c>
      <c r="M105" s="8">
        <f>(0.75+2/100000*'Data 3day'!$E$3)*L105</f>
        <v>0.49374979360036109</v>
      </c>
      <c r="N105" s="8">
        <f>(0.25+0.5*(1-'Data 3day'!H105/8))*L105</f>
        <v>0.20291532154144248</v>
      </c>
      <c r="O105" s="8">
        <f t="shared" si="6"/>
        <v>0.15624479758691071</v>
      </c>
      <c r="P105" s="8">
        <f>4.903*(10^(-9))*(0.34-0.14*SQRT(K105))*(1.35*(N105/M105)-0.35)*(('Data 3day'!C105+273.16)^4+('Data 3day'!D105+273.16)^4)/2</f>
        <v>0.86190136698116704</v>
      </c>
      <c r="Q105" s="8">
        <f t="shared" si="7"/>
        <v>-0.70565656939425636</v>
      </c>
    </row>
    <row r="106" spans="1:17" s="39" customFormat="1" ht="38.1" customHeight="1" x14ac:dyDescent="0.3">
      <c r="A106" s="38">
        <v>43718</v>
      </c>
      <c r="B106" s="8">
        <f>1+0.033*COS(2*'Data 3day'!A105*PI()/365)</f>
        <v>0.98793115672459009</v>
      </c>
      <c r="C106" s="8">
        <f>0.409*SIN(((2*PI()*'Data 3day'!A105)/365)-1.39)</f>
        <v>7.8693768897405231E-2</v>
      </c>
      <c r="D106" s="8">
        <f>ACOS(-TAN('Data 3day'!$E$2*PI()/180)*TAN(C106))</f>
        <v>1.595798576107488</v>
      </c>
      <c r="E106" s="23">
        <f>('Data 3day'!C106+'Data 3day'!D106)/2</f>
        <v>26.15</v>
      </c>
      <c r="F106" s="8">
        <f t="shared" si="4"/>
        <v>0.20023943546559078</v>
      </c>
      <c r="G106" s="8">
        <f>'Data 3day'!E105*4.87/LN(67.8*'Data 3day'!$H$2-5.42)</f>
        <v>7.2238270270739688</v>
      </c>
      <c r="H106" s="8">
        <f>0.6108*EXP(17.27*'Data 3day'!C106/('Data 3day'!C106+237.3))</f>
        <v>4.5959173166475438</v>
      </c>
      <c r="I106" s="8">
        <f>0.6108*EXP(17.27*'Data 3day'!D106/('Data 3day'!D106+237.3))</f>
        <v>2.4717700446226427</v>
      </c>
      <c r="J106" s="8">
        <f t="shared" si="5"/>
        <v>3.5338436806350932</v>
      </c>
      <c r="K106" s="8">
        <f>(I106*'Data 3day'!F106+H106*'Data 3day'!G106)/200</f>
        <v>2.6835788082147531</v>
      </c>
      <c r="L106" s="8">
        <f>24*60/PI()*0.0082*B106*(D106*SIN('Data 3day'!$E$2)*SIN(C106)+COS('Data 3day'!$E$2)*COS(C106)*SIN(D106))</f>
        <v>0.68982367242588527</v>
      </c>
      <c r="M106" s="8">
        <f>(0.75+2/100000*'Data 3day'!$E$3)*L106</f>
        <v>0.52454192051264315</v>
      </c>
      <c r="N106" s="8">
        <f>(0.25+0.5*(1-'Data 3day'!H106/8))*L106</f>
        <v>0.17245591810647132</v>
      </c>
      <c r="O106" s="8">
        <f t="shared" si="6"/>
        <v>0.13279105694198293</v>
      </c>
      <c r="P106" s="8">
        <f>4.903*(10^(-9))*(0.34-0.14*SQRT(K106))*(1.35*(N106/M106)-0.35)*(('Data 3day'!C106+273.16)^4+('Data 3day'!D106+273.16)^4)/2</f>
        <v>0.40939261213346445</v>
      </c>
      <c r="Q106" s="8">
        <f t="shared" si="7"/>
        <v>-0.27660155519148155</v>
      </c>
    </row>
    <row r="107" spans="1:17" s="39" customFormat="1" ht="38.1" customHeight="1" x14ac:dyDescent="0.3">
      <c r="A107" s="38">
        <v>43719</v>
      </c>
      <c r="B107" s="8">
        <f>1+0.033*COS(2*'Data 3day'!A106*PI()/365)</f>
        <v>0.9884616339767095</v>
      </c>
      <c r="C107" s="8">
        <f>0.409*SIN(((2*PI()*'Data 3day'!A106)/365)-1.39)</f>
        <v>7.1773390367673717E-2</v>
      </c>
      <c r="D107" s="8">
        <f>ACOS(-TAN('Data 3day'!$E$2*PI()/180)*TAN(C107))</f>
        <v>1.5935915274451455</v>
      </c>
      <c r="E107" s="23">
        <f>('Data 3day'!C107+'Data 3day'!D107)/2</f>
        <v>26.549999999999997</v>
      </c>
      <c r="F107" s="8">
        <f t="shared" si="4"/>
        <v>0.20439660911581881</v>
      </c>
      <c r="G107" s="8">
        <f>'Data 3day'!E106*4.87/LN(67.8*'Data 3day'!$H$2-5.42)</f>
        <v>5.5567900208261287</v>
      </c>
      <c r="H107" s="8">
        <f>0.6108*EXP(17.27*'Data 3day'!C107/('Data 3day'!C107+237.3))</f>
        <v>4.6747601804976453</v>
      </c>
      <c r="I107" s="8">
        <f>0.6108*EXP(17.27*'Data 3day'!D107/('Data 3day'!D107+237.3))</f>
        <v>2.548770598472057</v>
      </c>
      <c r="J107" s="8">
        <f t="shared" si="5"/>
        <v>3.6117653894848512</v>
      </c>
      <c r="K107" s="8">
        <f>(I107*'Data 3day'!F107+H107*'Data 3day'!G107)/200</f>
        <v>2.6309656938623083</v>
      </c>
      <c r="L107" s="8">
        <f>24*60/PI()*0.0082*B107*(D107*SIN('Data 3day'!$E$2)*SIN(C107)+COS('Data 3day'!$E$2)*COS(C107)*SIN(D107))</f>
        <v>0.7303527860268324</v>
      </c>
      <c r="M107" s="8">
        <f>(0.75+2/100000*'Data 3day'!$E$3)*L107</f>
        <v>0.5553602584948033</v>
      </c>
      <c r="N107" s="8">
        <f>(0.25+0.5*(1-'Data 3day'!H107/8))*L107</f>
        <v>0.27388229476006215</v>
      </c>
      <c r="O107" s="8">
        <f t="shared" si="6"/>
        <v>0.21088936696524785</v>
      </c>
      <c r="P107" s="8">
        <f>4.903*(10^(-9))*(0.34-0.14*SQRT(K107))*(1.35*(N107/M107)-0.35)*(('Data 3day'!C107+273.16)^4+('Data 3day'!D107+273.16)^4)/2</f>
        <v>1.4130613770184755</v>
      </c>
      <c r="Q107" s="8">
        <f t="shared" si="7"/>
        <v>-1.2021720100532276</v>
      </c>
    </row>
    <row r="108" spans="1:17" s="39" customFormat="1" ht="38.1" customHeight="1" x14ac:dyDescent="0.3">
      <c r="A108" s="38">
        <v>43720</v>
      </c>
      <c r="B108" s="8">
        <f>1+0.033*COS(2*'Data 3day'!A107*PI()/365)</f>
        <v>0.98899553029569987</v>
      </c>
      <c r="C108" s="8">
        <f>0.409*SIN(((2*PI()*'Data 3day'!A107)/365)-1.39)</f>
        <v>6.4831743833380015E-2</v>
      </c>
      <c r="D108" s="8">
        <f>ACOS(-TAN('Data 3day'!$E$2*PI()/180)*TAN(C108))</f>
        <v>1.5913800124776147</v>
      </c>
      <c r="E108" s="23">
        <f>('Data 3day'!C108+'Data 3day'!D108)/2</f>
        <v>27.9</v>
      </c>
      <c r="F108" s="8">
        <f t="shared" si="4"/>
        <v>0.21896719002536721</v>
      </c>
      <c r="G108" s="8">
        <f>'Data 3day'!E107*4.87/LN(67.8*'Data 3day'!$H$2-5.42)</f>
        <v>5.0011110187435168</v>
      </c>
      <c r="H108" s="8">
        <f>0.6108*EXP(17.27*'Data 3day'!C108/('Data 3day'!C108+237.3))</f>
        <v>5.030147795606851</v>
      </c>
      <c r="I108" s="8">
        <f>0.6108*EXP(17.27*'Data 3day'!D108/('Data 3day'!D108+237.3))</f>
        <v>2.7756312335019815</v>
      </c>
      <c r="J108" s="8">
        <f t="shared" si="5"/>
        <v>3.902889514554416</v>
      </c>
      <c r="K108" s="8">
        <f>(I108*'Data 3day'!F108+H108*'Data 3day'!G108)/200</f>
        <v>2.4627561068093802</v>
      </c>
      <c r="L108" s="8">
        <f>24*60/PI()*0.0082*B108*(D108*SIN('Data 3day'!$E$2)*SIN(C108)+COS('Data 3day'!$E$2)*COS(C108)*SIN(D108))</f>
        <v>0.77090159577286177</v>
      </c>
      <c r="M108" s="8">
        <f>(0.75+2/100000*'Data 3day'!$E$3)*L108</f>
        <v>0.58619357342568401</v>
      </c>
      <c r="N108" s="8">
        <f>(0.25+0.5*(1-'Data 3day'!H108/8))*L108</f>
        <v>0.19272539894321544</v>
      </c>
      <c r="O108" s="8">
        <f t="shared" si="6"/>
        <v>0.1483985571862759</v>
      </c>
      <c r="P108" s="8">
        <f>4.903*(10^(-9))*(0.34-0.14*SQRT(K108))*(1.35*(N108/M108)-0.35)*(('Data 3day'!C108+273.16)^4+('Data 3day'!D108+273.16)^4)/2</f>
        <v>0.45549518896838426</v>
      </c>
      <c r="Q108" s="8">
        <f t="shared" si="7"/>
        <v>-0.30709663178210833</v>
      </c>
    </row>
    <row r="109" spans="1:17" s="39" customFormat="1" ht="38.1" customHeight="1" x14ac:dyDescent="0.3">
      <c r="A109" s="38">
        <v>43721</v>
      </c>
      <c r="B109" s="8">
        <f>1+0.033*COS(2*'Data 3day'!A108*PI()/365)</f>
        <v>0.98953268747655954</v>
      </c>
      <c r="C109" s="8">
        <f>0.409*SIN(((2*PI()*'Data 3day'!A108)/365)-1.39)</f>
        <v>5.7870886254204473E-2</v>
      </c>
      <c r="D109" s="8">
        <f>ACOS(-TAN('Data 3day'!$E$2*PI()/180)*TAN(C109))</f>
        <v>1.5891644786285317</v>
      </c>
      <c r="E109" s="23">
        <f>('Data 3day'!C109+'Data 3day'!D109)/2</f>
        <v>27.9</v>
      </c>
      <c r="F109" s="8">
        <f t="shared" si="4"/>
        <v>0.21896719002536721</v>
      </c>
      <c r="G109" s="8">
        <f>'Data 3day'!E108*4.87/LN(67.8*'Data 3day'!$H$2-5.42)</f>
        <v>5.5567900208261287</v>
      </c>
      <c r="H109" s="8">
        <f>0.6108*EXP(17.27*'Data 3day'!C109/('Data 3day'!C109+237.3))</f>
        <v>5.0020014811114493</v>
      </c>
      <c r="I109" s="8">
        <f>0.6108*EXP(17.27*'Data 3day'!D109/('Data 3day'!D109+237.3))</f>
        <v>2.7924897662121242</v>
      </c>
      <c r="J109" s="8">
        <f t="shared" si="5"/>
        <v>3.897245623661787</v>
      </c>
      <c r="K109" s="8">
        <f>(I109*'Data 3day'!F109+H109*'Data 3day'!G109)/200</f>
        <v>2.4185598471861001</v>
      </c>
      <c r="L109" s="8">
        <f>24*60/PI()*0.0082*B109*(D109*SIN('Data 3day'!$E$2)*SIN(C109)+COS('Data 3day'!$E$2)*COS(C109)*SIN(D109))</f>
        <v>0.81145536168885124</v>
      </c>
      <c r="M109" s="8">
        <f>(0.75+2/100000*'Data 3day'!$E$3)*L109</f>
        <v>0.61703065702820248</v>
      </c>
      <c r="N109" s="8">
        <f>(0.25+0.5*(1-'Data 3day'!H109/8))*L109</f>
        <v>0.25357980052776602</v>
      </c>
      <c r="O109" s="8">
        <f t="shared" si="6"/>
        <v>0.19525644640637985</v>
      </c>
      <c r="P109" s="8">
        <f>4.903*(10^(-9))*(0.34-0.14*SQRT(K109))*(1.35*(N109/M109)-0.35)*(('Data 3day'!C109+273.16)^4+('Data 3day'!D109+273.16)^4)/2</f>
        <v>1.0103628561653113</v>
      </c>
      <c r="Q109" s="8">
        <f t="shared" si="7"/>
        <v>-0.81510640975893145</v>
      </c>
    </row>
    <row r="110" spans="1:17" s="39" customFormat="1" ht="38.1" customHeight="1" x14ac:dyDescent="0.3">
      <c r="A110" s="38">
        <v>43722</v>
      </c>
      <c r="B110" s="8">
        <f>1+0.033*COS(2*'Data 3day'!A109*PI()/365)</f>
        <v>0.99007294634802301</v>
      </c>
      <c r="C110" s="8">
        <f>0.409*SIN(((2*PI()*'Data 3day'!A109)/365)-1.39)</f>
        <v>5.0892880282476169E-2</v>
      </c>
      <c r="D110" s="8">
        <f>ACOS(-TAN('Data 3day'!$E$2*PI()/180)*TAN(C110))</f>
        <v>1.5869453697992086</v>
      </c>
      <c r="E110" s="23">
        <f>('Data 3day'!C110+'Data 3day'!D110)/2</f>
        <v>26.95</v>
      </c>
      <c r="F110" s="8">
        <f t="shared" si="4"/>
        <v>0.20862615347804067</v>
      </c>
      <c r="G110" s="8">
        <f>'Data 3day'!E109*4.87/LN(67.8*'Data 3day'!$H$2-5.42)</f>
        <v>6.1124690229087424</v>
      </c>
      <c r="H110" s="8">
        <f>0.6108*EXP(17.27*'Data 3day'!C110/('Data 3day'!C110+237.3))</f>
        <v>4.5959173166475438</v>
      </c>
      <c r="I110" s="8">
        <f>0.6108*EXP(17.27*'Data 3day'!D110/('Data 3day'!D110+237.3))</f>
        <v>2.7255876066054592</v>
      </c>
      <c r="J110" s="8">
        <f t="shared" si="5"/>
        <v>3.6607524616265015</v>
      </c>
      <c r="K110" s="8">
        <f>(I110*'Data 3day'!F110+H110*'Data 3day'!G110)/200</f>
        <v>2.3191072947826687</v>
      </c>
      <c r="L110" s="8">
        <f>24*60/PI()*0.0082*B110*(D110*SIN('Data 3day'!$E$2)*SIN(C110)+COS('Data 3day'!$E$2)*COS(C110)*SIN(D110))</f>
        <v>0.85199938777313189</v>
      </c>
      <c r="M110" s="8">
        <f>(0.75+2/100000*'Data 3day'!$E$3)*L110</f>
        <v>0.64786033446268942</v>
      </c>
      <c r="N110" s="8">
        <f>(0.25+0.5*(1-'Data 3day'!H110/8))*L110</f>
        <v>0.31949977041492444</v>
      </c>
      <c r="O110" s="8">
        <f t="shared" si="6"/>
        <v>0.24601482321949183</v>
      </c>
      <c r="P110" s="8">
        <f>4.903*(10^(-9))*(0.34-0.14*SQRT(K110))*(1.35*(N110/M110)-0.35)*(('Data 3day'!C110+273.16)^4+('Data 3day'!D110+273.16)^4)/2</f>
        <v>1.5945627175372923</v>
      </c>
      <c r="Q110" s="8">
        <f t="shared" si="7"/>
        <v>-1.3485478943178004</v>
      </c>
    </row>
    <row r="111" spans="1:17" s="39" customFormat="1" ht="38.1" customHeight="1" x14ac:dyDescent="0.3">
      <c r="A111" s="38">
        <v>43723</v>
      </c>
      <c r="B111" s="8">
        <f>1+0.033*COS(2*'Data 3day'!A110*PI()/365)</f>
        <v>0.99061614681972687</v>
      </c>
      <c r="C111" s="8">
        <f>0.409*SIN(((2*PI()*'Data 3day'!A110)/365)-1.39)</f>
        <v>4.3899793651961491E-2</v>
      </c>
      <c r="D111" s="8">
        <f>ACOS(-TAN('Data 3day'!$E$2*PI()/180)*TAN(C111))</f>
        <v>1.584723126728568</v>
      </c>
      <c r="E111" s="23">
        <f>('Data 3day'!C111+'Data 3day'!D111)/2</f>
        <v>27.6</v>
      </c>
      <c r="F111" s="8">
        <f t="shared" si="4"/>
        <v>0.2156560781610482</v>
      </c>
      <c r="G111" s="8">
        <f>'Data 3day'!E110*4.87/LN(67.8*'Data 3day'!$H$2-5.42)</f>
        <v>6.3903085239500497</v>
      </c>
      <c r="H111" s="8">
        <f>0.6108*EXP(17.27*'Data 3day'!C111/('Data 3day'!C111+237.3))</f>
        <v>4.7547753962618131</v>
      </c>
      <c r="I111" s="8">
        <f>0.6108*EXP(17.27*'Data 3day'!D111/('Data 3day'!D111+237.3))</f>
        <v>2.8436029029276386</v>
      </c>
      <c r="J111" s="8">
        <f t="shared" si="5"/>
        <v>3.7991891495947261</v>
      </c>
      <c r="K111" s="8">
        <f>(I111*'Data 3day'!F111+H111*'Data 3day'!G111)/200</f>
        <v>2.8154137593100028</v>
      </c>
      <c r="L111" s="8">
        <f>24*60/PI()*0.0082*B111*(D111*SIN('Data 3day'!$E$2)*SIN(C111)+COS('Data 3day'!$E$2)*COS(C111)*SIN(D111))</f>
        <v>0.89251903204935479</v>
      </c>
      <c r="M111" s="8">
        <f>(0.75+2/100000*'Data 3day'!$E$3)*L111</f>
        <v>0.6786714719703294</v>
      </c>
      <c r="N111" s="8">
        <f>(0.25+0.5*(1-'Data 3day'!H111/8))*L111</f>
        <v>0.2231297580123387</v>
      </c>
      <c r="O111" s="8">
        <f t="shared" si="6"/>
        <v>0.1718099136695008</v>
      </c>
      <c r="P111" s="8">
        <f>4.903*(10^(-9))*(0.34-0.14*SQRT(K111))*(1.35*(N111/M111)-0.35)*(('Data 3day'!C111+273.16)^4+('Data 3day'!D111+273.16)^4)/2</f>
        <v>0.39616759502668103</v>
      </c>
      <c r="Q111" s="8">
        <f t="shared" si="7"/>
        <v>-0.22435768135718023</v>
      </c>
    </row>
    <row r="112" spans="1:17" s="39" customFormat="1" ht="38.1" customHeight="1" x14ac:dyDescent="0.3">
      <c r="A112" s="38">
        <v>43724</v>
      </c>
      <c r="B112" s="8">
        <f>1+0.033*COS(2*'Data 3day'!A111*PI()/365)</f>
        <v>0.9911621279296482</v>
      </c>
      <c r="C112" s="8">
        <f>0.409*SIN(((2*PI()*'Data 3day'!A111)/365)-1.39)</f>
        <v>3.6893698565152948E-2</v>
      </c>
      <c r="D112" s="8">
        <f>ACOS(-TAN('Data 3day'!$E$2*PI()/180)*TAN(C112))</f>
        <v>1.5824981873603101</v>
      </c>
      <c r="E112" s="23">
        <f>('Data 3day'!C112+'Data 3day'!D112)/2</f>
        <v>26.7</v>
      </c>
      <c r="F112" s="8">
        <f t="shared" si="4"/>
        <v>0.20597415419609683</v>
      </c>
      <c r="G112" s="8">
        <f>'Data 3day'!E111*4.87/LN(67.8*'Data 3day'!$H$2-5.42)</f>
        <v>3.8897530145782908</v>
      </c>
      <c r="H112" s="8">
        <f>0.6108*EXP(17.27*'Data 3day'!C112/('Data 3day'!C112+237.3))</f>
        <v>4.4670786642686746</v>
      </c>
      <c r="I112" s="8">
        <f>0.6108*EXP(17.27*'Data 3day'!D112/('Data 3day'!D112+237.3))</f>
        <v>2.7255876066054592</v>
      </c>
      <c r="J112" s="8">
        <f t="shared" si="5"/>
        <v>3.5963331354370669</v>
      </c>
      <c r="K112" s="8">
        <f>(I112*'Data 3day'!F112+H112*'Data 3day'!G112)/200</f>
        <v>2.6431476962081546</v>
      </c>
      <c r="L112" s="8">
        <f>24*60/PI()*0.0082*B112*(D112*SIN('Data 3day'!$E$2)*SIN(C112)+COS('Data 3day'!$E$2)*COS(C112)*SIN(D112))</f>
        <v>0.93299971666766834</v>
      </c>
      <c r="M112" s="8">
        <f>(0.75+2/100000*'Data 3day'!$E$3)*L112</f>
        <v>0.709452984554095</v>
      </c>
      <c r="N112" s="8">
        <f>(0.25+0.5*(1-'Data 3day'!H112/8))*L112</f>
        <v>0.23324992916691709</v>
      </c>
      <c r="O112" s="8">
        <f t="shared" si="6"/>
        <v>0.17960244545852616</v>
      </c>
      <c r="P112" s="8">
        <f>4.903*(10^(-9))*(0.34-0.14*SQRT(K112))*(1.35*(N112/M112)-0.35)*(('Data 3day'!C112+273.16)^4+('Data 3day'!D112+273.16)^4)/2</f>
        <v>0.41859362241139941</v>
      </c>
      <c r="Q112" s="8">
        <f t="shared" si="7"/>
        <v>-0.23899117695287325</v>
      </c>
    </row>
    <row r="113" spans="1:17" s="39" customFormat="1" ht="38.1" customHeight="1" x14ac:dyDescent="0.3">
      <c r="A113" s="38">
        <v>43725</v>
      </c>
      <c r="B113" s="8">
        <f>1+0.033*COS(2*'Data 3day'!A112*PI()/365)</f>
        <v>0.99171072789180092</v>
      </c>
      <c r="C113" s="8">
        <f>0.409*SIN(((2*PI()*'Data 3day'!A112)/365)-1.39)</f>
        <v>2.9876671079227975E-2</v>
      </c>
      <c r="D113" s="8">
        <f>ACOS(-TAN('Data 3day'!$E$2*PI()/180)*TAN(C113))</f>
        <v>1.580270987216408</v>
      </c>
      <c r="E113" s="23">
        <f>('Data 3day'!C113+'Data 3day'!D113)/2</f>
        <v>25.9</v>
      </c>
      <c r="F113" s="8">
        <f t="shared" si="4"/>
        <v>0.19767751536034411</v>
      </c>
      <c r="G113" s="8">
        <f>'Data 3day'!E112*4.87/LN(67.8*'Data 3day'!$H$2-5.42)</f>
        <v>4.7232715177022104</v>
      </c>
      <c r="H113" s="8">
        <f>0.6108*EXP(17.27*'Data 3day'!C113/('Data 3day'!C113+237.3))</f>
        <v>4.2430650587590133</v>
      </c>
      <c r="I113" s="8">
        <f>0.6108*EXP(17.27*'Data 3day'!D113/('Data 3day'!D113+237.3))</f>
        <v>2.6118719061836697</v>
      </c>
      <c r="J113" s="8">
        <f t="shared" si="5"/>
        <v>3.4274684824713413</v>
      </c>
      <c r="K113" s="8">
        <f>(I113*'Data 3day'!F113+H113*'Data 3day'!G113)/200</f>
        <v>2.5597273278690187</v>
      </c>
      <c r="L113" s="8">
        <f>24*60/PI()*0.0082*B113*(D113*SIN('Data 3day'!$E$2)*SIN(C113)+COS('Data 3day'!$E$2)*COS(C113)*SIN(D113))</f>
        <v>0.9734269380382945</v>
      </c>
      <c r="M113" s="8">
        <f>(0.75+2/100000*'Data 3day'!$E$3)*L113</f>
        <v>0.74019384368431906</v>
      </c>
      <c r="N113" s="8">
        <f>(0.25+0.5*(1-'Data 3day'!H113/8))*L113</f>
        <v>0.24335673450957362</v>
      </c>
      <c r="O113" s="8">
        <f t="shared" si="6"/>
        <v>0.1873846855723717</v>
      </c>
      <c r="P113" s="8">
        <f>4.903*(10^(-9))*(0.34-0.14*SQRT(K113))*(1.35*(N113/M113)-0.35)*(('Data 3day'!C113+273.16)^4+('Data 3day'!D113+273.16)^4)/2</f>
        <v>0.42746454223935382</v>
      </c>
      <c r="Q113" s="8">
        <f t="shared" si="7"/>
        <v>-0.24007985666698212</v>
      </c>
    </row>
    <row r="114" spans="1:17" s="39" customFormat="1" ht="38.1" customHeight="1" x14ac:dyDescent="0.3">
      <c r="A114" s="38">
        <v>43726</v>
      </c>
      <c r="B114" s="8">
        <f>1+0.033*COS(2*'Data 3day'!A113*PI()/365)</f>
        <v>0.99226178414417643</v>
      </c>
      <c r="C114" s="8">
        <f>0.409*SIN(((2*PI()*'Data 3day'!A113)/365)-1.39)</f>
        <v>2.2850790490871208E-2</v>
      </c>
      <c r="D114" s="8">
        <f>ACOS(-TAN('Data 3day'!$E$2*PI()/180)*TAN(C114))</f>
        <v>1.5780419597760444</v>
      </c>
      <c r="E114" s="23">
        <f>('Data 3day'!C114+'Data 3day'!D114)/2</f>
        <v>26.299999999999997</v>
      </c>
      <c r="F114" s="8">
        <f t="shared" si="4"/>
        <v>0.2017899572638881</v>
      </c>
      <c r="G114" s="8">
        <f>'Data 3day'!E113*4.87/LN(67.8*'Data 3day'!$H$2-5.42)</f>
        <v>4.7232715177022104</v>
      </c>
      <c r="H114" s="8">
        <f>0.6108*EXP(17.27*'Data 3day'!C114/('Data 3day'!C114+237.3))</f>
        <v>4.2187883965303437</v>
      </c>
      <c r="I114" s="8">
        <f>0.6108*EXP(17.27*'Data 3day'!D114/('Data 3day'!D114+237.3))</f>
        <v>2.7588616266004506</v>
      </c>
      <c r="J114" s="8">
        <f t="shared" si="5"/>
        <v>3.4888250115653969</v>
      </c>
      <c r="K114" s="8">
        <f>(I114*'Data 3day'!F114+H114*'Data 3day'!G114)/200</f>
        <v>2.7684531434195958</v>
      </c>
      <c r="L114" s="8">
        <f>24*60/PI()*0.0082*B114*(D114*SIN('Data 3day'!$E$2)*SIN(C114)+COS('Data 3day'!$E$2)*COS(C114)*SIN(D114))</f>
        <v>1.0137862769800072</v>
      </c>
      <c r="M114" s="8">
        <f>(0.75+2/100000*'Data 3day'!$E$3)*L114</f>
        <v>0.77088308501559744</v>
      </c>
      <c r="N114" s="8">
        <f>(0.25+0.5*(1-'Data 3day'!H114/8))*L114</f>
        <v>0.25344656924500181</v>
      </c>
      <c r="O114" s="8">
        <f t="shared" si="6"/>
        <v>0.1951538583186514</v>
      </c>
      <c r="P114" s="8">
        <f>4.903*(10^(-9))*(0.34-0.14*SQRT(K114))*(1.35*(N114/M114)-0.35)*(('Data 3day'!C114+273.16)^4+('Data 3day'!D114+273.16)^4)/2</f>
        <v>0.39648615064013182</v>
      </c>
      <c r="Q114" s="8">
        <f t="shared" si="7"/>
        <v>-0.20133229232148042</v>
      </c>
    </row>
    <row r="115" spans="1:17" s="39" customFormat="1" ht="38.1" customHeight="1" x14ac:dyDescent="0.3">
      <c r="A115" s="38">
        <v>43727</v>
      </c>
      <c r="B115" s="8">
        <f>1+0.033*COS(2*'Data 3day'!A114*PI()/365)</f>
        <v>0.99281513339691441</v>
      </c>
      <c r="C115" s="8">
        <f>0.409*SIN(((2*PI()*'Data 3day'!A114)/365)-1.39)</f>
        <v>1.5818138720131186E-2</v>
      </c>
      <c r="D115" s="8">
        <f>ACOS(-TAN('Data 3day'!$E$2*PI()/180)*TAN(C115))</f>
        <v>1.5758115368591012</v>
      </c>
      <c r="E115" s="23">
        <f>('Data 3day'!C115+'Data 3day'!D115)/2</f>
        <v>26.2</v>
      </c>
      <c r="F115" s="8">
        <f t="shared" si="4"/>
        <v>0.20075515809842714</v>
      </c>
      <c r="G115" s="8">
        <f>'Data 3day'!E114*4.87/LN(67.8*'Data 3day'!$H$2-5.42)</f>
        <v>2.222716008330452</v>
      </c>
      <c r="H115" s="8">
        <f>0.6108*EXP(17.27*'Data 3day'!C115/('Data 3day'!C115+237.3))</f>
        <v>4.3662793205014685</v>
      </c>
      <c r="I115" s="8">
        <f>0.6108*EXP(17.27*'Data 3day'!D115/('Data 3day'!D115+237.3))</f>
        <v>2.6278588442730206</v>
      </c>
      <c r="J115" s="8">
        <f t="shared" si="5"/>
        <v>3.4970690823872443</v>
      </c>
      <c r="K115" s="8">
        <f>(I115*'Data 3day'!F115+H115*'Data 3day'!G115)/200</f>
        <v>2.8095618429031912</v>
      </c>
      <c r="L115" s="8">
        <f>24*60/PI()*0.0082*B115*(D115*SIN('Data 3day'!$E$2)*SIN(C115)+COS('Data 3day'!$E$2)*COS(C115)*SIN(D115))</f>
        <v>1.0540634088657692</v>
      </c>
      <c r="M115" s="8">
        <f>(0.75+2/100000*'Data 3day'!$E$3)*L115</f>
        <v>0.80150981610153083</v>
      </c>
      <c r="N115" s="8">
        <f>(0.25+0.5*(1-'Data 3day'!H115/8))*L115</f>
        <v>0.2635158522164423</v>
      </c>
      <c r="O115" s="8">
        <f t="shared" si="6"/>
        <v>0.20290720620666058</v>
      </c>
      <c r="P115" s="8">
        <f>4.903*(10^(-9))*(0.34-0.14*SQRT(K115))*(1.35*(N115/M115)-0.35)*(('Data 3day'!C115+273.16)^4+('Data 3day'!D115+273.16)^4)/2</f>
        <v>0.38972828061568471</v>
      </c>
      <c r="Q115" s="8">
        <f t="shared" si="7"/>
        <v>-0.18682107440902412</v>
      </c>
    </row>
    <row r="116" spans="1:17" s="39" customFormat="1" ht="38.1" customHeight="1" x14ac:dyDescent="0.3">
      <c r="A116" s="38">
        <v>43728</v>
      </c>
      <c r="B116" s="8">
        <f>1+0.033*COS(2*'Data 3day'!A115*PI()/365)</f>
        <v>0.99337061168068908</v>
      </c>
      <c r="C116" s="8">
        <f>0.409*SIN(((2*PI()*'Data 3day'!A115)/365)-1.39)</f>
        <v>8.7807996935049988E-3</v>
      </c>
      <c r="D116" s="8">
        <f>ACOS(-TAN('Data 3day'!$E$2*PI()/180)*TAN(C116))</f>
        <v>1.5735801490133321</v>
      </c>
      <c r="E116" s="23">
        <f>('Data 3day'!C116+'Data 3day'!D116)/2</f>
        <v>24.55</v>
      </c>
      <c r="F116" s="8">
        <f t="shared" si="4"/>
        <v>0.18431491947026032</v>
      </c>
      <c r="G116" s="8">
        <f>'Data 3day'!E115*4.87/LN(67.8*'Data 3day'!$H$2-5.42)</f>
        <v>4.445432016660904</v>
      </c>
      <c r="H116" s="8">
        <f>0.6108*EXP(17.27*'Data 3day'!C116/('Data 3day'!C116+237.3))</f>
        <v>3.7799303639952631</v>
      </c>
      <c r="I116" s="8">
        <f>0.6108*EXP(17.27*'Data 3day'!D116/('Data 3day'!D116+237.3))</f>
        <v>2.5023227554890153</v>
      </c>
      <c r="J116" s="8">
        <f t="shared" si="5"/>
        <v>3.1411265597421392</v>
      </c>
      <c r="K116" s="8">
        <f>(I116*'Data 3day'!F116+H116*'Data 3day'!G116)/200</f>
        <v>2.6120115532091166</v>
      </c>
      <c r="L116" s="8">
        <f>24*60/PI()*0.0082*B116*(D116*SIN('Data 3day'!$E$2)*SIN(C116)+COS('Data 3day'!$E$2)*COS(C116)*SIN(D116))</f>
        <v>1.0942441137473062</v>
      </c>
      <c r="M116" s="8">
        <f>(0.75+2/100000*'Data 3day'!$E$3)*L116</f>
        <v>0.83206322409345157</v>
      </c>
      <c r="N116" s="8">
        <f>(0.25+0.5*(1-'Data 3day'!H116/8))*L116</f>
        <v>0.34195128554603321</v>
      </c>
      <c r="O116" s="8">
        <f t="shared" si="6"/>
        <v>0.26330248987044558</v>
      </c>
      <c r="P116" s="8">
        <f>4.903*(10^(-9))*(0.34-0.14*SQRT(K116))*(1.35*(N116/M116)-0.35)*(('Data 3day'!C116+273.16)^4+('Data 3day'!D116+273.16)^4)/2</f>
        <v>0.89789843075630515</v>
      </c>
      <c r="Q116" s="8">
        <f t="shared" si="7"/>
        <v>-0.63459594088585958</v>
      </c>
    </row>
    <row r="117" spans="1:17" s="39" customFormat="1" ht="38.1" customHeight="1" x14ac:dyDescent="0.3">
      <c r="A117" s="38">
        <v>43729</v>
      </c>
      <c r="B117" s="8">
        <f>1+0.033*COS(2*'Data 3day'!A116*PI()/365)</f>
        <v>0.99392805439529652</v>
      </c>
      <c r="C117" s="8">
        <f>0.409*SIN(((2*PI()*'Data 3day'!A116)/365)-1.39)</f>
        <v>1.7408587264244454E-3</v>
      </c>
      <c r="D117" s="8">
        <f>ACOS(-TAN('Data 3day'!$E$2*PI()/180)*TAN(C117))</f>
        <v>1.5713482259043394</v>
      </c>
      <c r="E117" s="23">
        <f>('Data 3day'!C117+'Data 3day'!D117)/2</f>
        <v>26.95</v>
      </c>
      <c r="F117" s="8">
        <f t="shared" si="4"/>
        <v>0.20862615347804067</v>
      </c>
      <c r="G117" s="8">
        <f>'Data 3day'!E116*4.87/LN(67.8*'Data 3day'!$H$2-5.42)</f>
        <v>5.2789505197848232</v>
      </c>
      <c r="H117" s="8">
        <f>0.6108*EXP(17.27*'Data 3day'!C117/('Data 3day'!C117+237.3))</f>
        <v>4.8633111980528723</v>
      </c>
      <c r="I117" s="8">
        <f>0.6108*EXP(17.27*'Data 3day'!D117/('Data 3day'!D117+237.3))</f>
        <v>2.5644197206554633</v>
      </c>
      <c r="J117" s="8">
        <f t="shared" si="5"/>
        <v>3.7138654593541678</v>
      </c>
      <c r="K117" s="8">
        <f>(I117*'Data 3day'!F117+H117*'Data 3day'!G117)/200</f>
        <v>2.4006280819194874</v>
      </c>
      <c r="L117" s="8">
        <f>24*60/PI()*0.0082*B117*(D117*SIN('Data 3day'!$E$2)*SIN(C117)+COS('Data 3day'!$E$2)*COS(C117)*SIN(D117))</f>
        <v>1.1343142864402269</v>
      </c>
      <c r="M117" s="8">
        <f>(0.75+2/100000*'Data 3day'!$E$3)*L117</f>
        <v>0.86253258340914851</v>
      </c>
      <c r="N117" s="8">
        <f>(0.25+0.5*(1-'Data 3day'!H117/8))*L117</f>
        <v>0.35447321451257091</v>
      </c>
      <c r="O117" s="8">
        <f t="shared" si="6"/>
        <v>0.27294437517467962</v>
      </c>
      <c r="P117" s="8">
        <f>4.903*(10^(-9))*(0.34-0.14*SQRT(K117))*(1.35*(N117/M117)-0.35)*(('Data 3day'!C117+273.16)^4+('Data 3day'!D117+273.16)^4)/2</f>
        <v>1.004592615986152</v>
      </c>
      <c r="Q117" s="8">
        <f t="shared" si="7"/>
        <v>-0.73164824081147239</v>
      </c>
    </row>
    <row r="118" spans="1:17" s="39" customFormat="1" ht="38.1" customHeight="1" x14ac:dyDescent="0.3">
      <c r="A118" s="38">
        <v>43730</v>
      </c>
      <c r="B118" s="8">
        <f>1+0.033*COS(2*'Data 3day'!A117*PI()/365)</f>
        <v>0.99448729635843003</v>
      </c>
      <c r="C118" s="8">
        <f>0.409*SIN(((2*PI()*'Data 3day'!A117)/365)-1.39)</f>
        <v>-5.2995980946671916E-3</v>
      </c>
      <c r="D118" s="8">
        <f>ACOS(-TAN('Data 3day'!$E$2*PI()/180)*TAN(C118))</f>
        <v>1.5691161967074931</v>
      </c>
      <c r="E118" s="23">
        <f>('Data 3day'!C118+'Data 3day'!D118)/2</f>
        <v>27</v>
      </c>
      <c r="F118" s="8">
        <f t="shared" si="4"/>
        <v>0.20915998442580919</v>
      </c>
      <c r="G118" s="8">
        <f>'Data 3day'!E117*4.87/LN(67.8*'Data 3day'!$H$2-5.42)</f>
        <v>1.3891975052065322</v>
      </c>
      <c r="H118" s="8">
        <f>0.6108*EXP(17.27*'Data 3day'!C118/('Data 3day'!C118+237.3))</f>
        <v>4.727972500374011</v>
      </c>
      <c r="I118" s="8">
        <f>0.6108*EXP(17.27*'Data 3day'!D118/('Data 3day'!D118+237.3))</f>
        <v>2.6600893350973012</v>
      </c>
      <c r="J118" s="8">
        <f t="shared" si="5"/>
        <v>3.6940309177356561</v>
      </c>
      <c r="K118" s="8">
        <f>(I118*'Data 3day'!F118+H118*'Data 3day'!G118)/200</f>
        <v>2.3937852574127541</v>
      </c>
      <c r="L118" s="8">
        <f>24*60/PI()*0.0082*B118*(D118*SIN('Data 3day'!$E$2)*SIN(C118)+COS('Data 3day'!$E$2)*COS(C118)*SIN(D118))</f>
        <v>1.1742599465509753</v>
      </c>
      <c r="M118" s="8">
        <f>(0.75+2/100000*'Data 3day'!$E$3)*L118</f>
        <v>0.89290726335736159</v>
      </c>
      <c r="N118" s="8">
        <f>(0.25+0.5*(1-'Data 3day'!H118/8))*L118</f>
        <v>0.3669562332971798</v>
      </c>
      <c r="O118" s="8">
        <f t="shared" si="6"/>
        <v>0.28255629963882845</v>
      </c>
      <c r="P118" s="8">
        <f>4.903*(10^(-9))*(0.34-0.14*SQRT(K118))*(1.35*(N118/M118)-0.35)*(('Data 3day'!C118+273.16)^4+('Data 3day'!D118+273.16)^4)/2</f>
        <v>1.0074069887196917</v>
      </c>
      <c r="Q118" s="8">
        <f t="shared" si="7"/>
        <v>-0.72485068908086325</v>
      </c>
    </row>
    <row r="119" spans="1:17" s="39" customFormat="1" ht="38.1" customHeight="1" x14ac:dyDescent="0.3">
      <c r="A119" s="38">
        <v>43731</v>
      </c>
      <c r="B119" s="8">
        <f>1+0.033*COS(2*'Data 3day'!A118*PI()/365)</f>
        <v>0.99504817185462646</v>
      </c>
      <c r="C119" s="8">
        <f>0.409*SIN(((2*PI()*'Data 3day'!A118)/365)-1.39)</f>
        <v>-1.2338484530469047E-2</v>
      </c>
      <c r="D119" s="8">
        <f>ACOS(-TAN('Data 3day'!$E$2*PI()/180)*TAN(C119))</f>
        <v>1.5668844905009247</v>
      </c>
      <c r="E119" s="23">
        <f>('Data 3day'!C119+'Data 3day'!D119)/2</f>
        <v>27.1</v>
      </c>
      <c r="F119" s="8">
        <f t="shared" si="4"/>
        <v>0.21023109299087567</v>
      </c>
      <c r="G119" s="8">
        <f>'Data 3day'!E118*4.87/LN(67.8*'Data 3day'!$H$2-5.42)</f>
        <v>1.3891975052065322</v>
      </c>
      <c r="H119" s="8">
        <f>0.6108*EXP(17.27*'Data 3day'!C119/('Data 3day'!C119+237.3))</f>
        <v>4.7817101702880001</v>
      </c>
      <c r="I119" s="8">
        <f>0.6108*EXP(17.27*'Data 3day'!D119/('Data 3day'!D119+237.3))</f>
        <v>2.6600893350973012</v>
      </c>
      <c r="J119" s="8">
        <f t="shared" si="5"/>
        <v>3.7208997526926506</v>
      </c>
      <c r="K119" s="8">
        <f>(I119*'Data 3day'!F119+H119*'Data 3day'!G119)/200</f>
        <v>2.4723945184286968</v>
      </c>
      <c r="L119" s="8">
        <f>24*60/PI()*0.0082*B119*(D119*SIN('Data 3day'!$E$2)*SIN(C119)+COS('Data 3day'!$E$2)*COS(C119)*SIN(D119))</f>
        <v>1.2140672484267576</v>
      </c>
      <c r="M119" s="8">
        <f>(0.75+2/100000*'Data 3day'!$E$3)*L119</f>
        <v>0.9231767357037064</v>
      </c>
      <c r="N119" s="8">
        <f>(0.25+0.5*(1-'Data 3day'!H119/8))*L119</f>
        <v>0.3035168121066894</v>
      </c>
      <c r="O119" s="8">
        <f t="shared" si="6"/>
        <v>0.23370794532215083</v>
      </c>
      <c r="P119" s="8">
        <f>4.903*(10^(-9))*(0.34-0.14*SQRT(K119))*(1.35*(N119/M119)-0.35)*(('Data 3day'!C119+273.16)^4+('Data 3day'!D119+273.16)^4)/2</f>
        <v>0.44903783778426409</v>
      </c>
      <c r="Q119" s="8">
        <f t="shared" si="7"/>
        <v>-0.21532989246211326</v>
      </c>
    </row>
    <row r="120" spans="1:17" s="39" customFormat="1" ht="38.1" customHeight="1" x14ac:dyDescent="0.3">
      <c r="A120" s="38">
        <v>43732</v>
      </c>
      <c r="B120" s="8">
        <f>1+0.033*COS(2*'Data 3day'!A119*PI()/365)</f>
        <v>0.99561051468437156</v>
      </c>
      <c r="C120" s="8">
        <f>0.409*SIN(((2*PI()*'Data 3day'!A119)/365)-1.39)</f>
        <v>-1.9373714807017859E-2</v>
      </c>
      <c r="D120" s="8">
        <f>ACOS(-TAN('Data 3day'!$E$2*PI()/180)*TAN(C120))</f>
        <v>1.564653536658736</v>
      </c>
      <c r="E120" s="23">
        <f>('Data 3day'!C120+'Data 3day'!D120)/2</f>
        <v>25.05</v>
      </c>
      <c r="F120" s="8">
        <f t="shared" si="4"/>
        <v>0.18917237426716429</v>
      </c>
      <c r="G120" s="8">
        <f>'Data 3day'!E119*4.87/LN(67.8*'Data 3day'!$H$2-5.42)</f>
        <v>1.9448765072891454</v>
      </c>
      <c r="H120" s="8">
        <f>0.6108*EXP(17.27*'Data 3day'!C120/('Data 3day'!C120+237.3))</f>
        <v>4.0288844232591545</v>
      </c>
      <c r="I120" s="8">
        <f>0.6108*EXP(17.27*'Data 3day'!D120/('Data 3day'!D120+237.3))</f>
        <v>2.4870053972720654</v>
      </c>
      <c r="J120" s="8">
        <f t="shared" si="5"/>
        <v>3.2579449102656097</v>
      </c>
      <c r="K120" s="8">
        <f>(I120*'Data 3day'!F120+H120*'Data 3day'!G120)/200</f>
        <v>2.6700487474796808</v>
      </c>
      <c r="L120" s="8">
        <f>24*60/PI()*0.0082*B120*(D120*SIN('Data 3day'!$E$2)*SIN(C120)+COS('Data 3day'!$E$2)*COS(C120)*SIN(D120))</f>
        <v>1.2537224910094165</v>
      </c>
      <c r="M120" s="8">
        <f>(0.75+2/100000*'Data 3day'!$E$3)*L120</f>
        <v>0.95333058216356026</v>
      </c>
      <c r="N120" s="8">
        <f>(0.25+0.5*(1-'Data 3day'!H120/8))*L120</f>
        <v>0.31343062275235412</v>
      </c>
      <c r="O120" s="8">
        <f t="shared" si="6"/>
        <v>0.24134157951931268</v>
      </c>
      <c r="P120" s="8">
        <f>4.903*(10^(-9))*(0.34-0.14*SQRT(K120))*(1.35*(N120/M120)-0.35)*(('Data 3day'!C120+273.16)^4+('Data 3day'!D120+273.16)^4)/2</f>
        <v>0.4052185084122647</v>
      </c>
      <c r="Q120" s="8">
        <f t="shared" si="7"/>
        <v>-0.16387692889295202</v>
      </c>
    </row>
    <row r="121" spans="1:17" s="39" customFormat="1" ht="38.1" customHeight="1" x14ac:dyDescent="0.3">
      <c r="A121" s="38">
        <v>43733</v>
      </c>
      <c r="B121" s="8">
        <f>1+0.033*COS(2*'Data 3day'!A120*PI()/365)</f>
        <v>0.99617415821334843</v>
      </c>
      <c r="C121" s="8">
        <f>0.409*SIN(((2*PI()*'Data 3day'!A120)/365)-1.39)</f>
        <v>-2.6403204233750699E-2</v>
      </c>
      <c r="D121" s="8">
        <f>ACOS(-TAN('Data 3day'!$E$2*PI()/180)*TAN(C121))</f>
        <v>1.5624237652435551</v>
      </c>
      <c r="E121" s="23">
        <f>('Data 3day'!C121+'Data 3day'!D121)/2</f>
        <v>25.9</v>
      </c>
      <c r="F121" s="8">
        <f t="shared" si="4"/>
        <v>0.19767751536034411</v>
      </c>
      <c r="G121" s="8">
        <f>'Data 3day'!E120*4.87/LN(67.8*'Data 3day'!$H$2-5.42)</f>
        <v>8.3351850312391953</v>
      </c>
      <c r="H121" s="8">
        <f>0.6108*EXP(17.27*'Data 3day'!C121/('Data 3day'!C121+237.3))</f>
        <v>4.3912919467167955</v>
      </c>
      <c r="I121" s="8">
        <f>0.6108*EXP(17.27*'Data 3day'!D121/('Data 3day'!D121+237.3))</f>
        <v>2.5177224920902961</v>
      </c>
      <c r="J121" s="8">
        <f t="shared" si="5"/>
        <v>3.4545072194035455</v>
      </c>
      <c r="K121" s="8">
        <f>(I121*'Data 3day'!F121+H121*'Data 3day'!G121)/200</f>
        <v>2.5813395315041823</v>
      </c>
      <c r="L121" s="8">
        <f>24*60/PI()*0.0082*B121*(D121*SIN('Data 3day'!$E$2)*SIN(C121)+COS('Data 3day'!$E$2)*COS(C121)*SIN(D121))</f>
        <v>1.2932121275742106</v>
      </c>
      <c r="M121" s="8">
        <f>(0.75+2/100000*'Data 3day'!$E$3)*L121</f>
        <v>0.98335850180742967</v>
      </c>
      <c r="N121" s="8">
        <f>(0.25+0.5*(1-'Data 3day'!H121/8))*L121</f>
        <v>0.48495454784032899</v>
      </c>
      <c r="O121" s="8">
        <f t="shared" si="6"/>
        <v>0.37341500183705334</v>
      </c>
      <c r="P121" s="8">
        <f>4.903*(10^(-9))*(0.34-0.14*SQRT(K121))*(1.35*(N121/M121)-0.35)*(('Data 3day'!C121+273.16)^4+('Data 3day'!D121+273.16)^4)/2</f>
        <v>1.4271259992750509</v>
      </c>
      <c r="Q121" s="8">
        <f t="shared" si="7"/>
        <v>-1.0537109974379977</v>
      </c>
    </row>
    <row r="122" spans="1:17" s="39" customFormat="1" ht="38.1" customHeight="1" x14ac:dyDescent="0.3">
      <c r="A122" s="38">
        <v>43734</v>
      </c>
      <c r="B122" s="8">
        <f>1+0.033*COS(2*'Data 3day'!A121*PI()/365)</f>
        <v>0.99673893542181524</v>
      </c>
      <c r="C122" s="8">
        <f>0.409*SIN(((2*PI()*'Data 3day'!A121)/365)-1.39)</f>
        <v>-3.3424869821240911E-2</v>
      </c>
      <c r="D122" s="8">
        <f>ACOS(-TAN('Data 3day'!$E$2*PI()/180)*TAN(C122))</f>
        <v>1.5601956073975849</v>
      </c>
      <c r="E122" s="23">
        <f>('Data 3day'!C122+'Data 3day'!D122)/2</f>
        <v>26.650000000000002</v>
      </c>
      <c r="F122" s="8">
        <f t="shared" si="4"/>
        <v>0.20544717183601541</v>
      </c>
      <c r="G122" s="8">
        <f>'Data 3day'!E121*4.87/LN(67.8*'Data 3day'!$H$2-5.42)</f>
        <v>7.2238270270739688</v>
      </c>
      <c r="H122" s="8">
        <f>0.6108*EXP(17.27*'Data 3day'!C122/('Data 3day'!C122+237.3))</f>
        <v>4.8087773652629577</v>
      </c>
      <c r="I122" s="8">
        <f>0.6108*EXP(17.27*'Data 3day'!D122/('Data 3day'!D122+237.3))</f>
        <v>2.5023227554890153</v>
      </c>
      <c r="J122" s="8">
        <f t="shared" si="5"/>
        <v>3.6555500603759867</v>
      </c>
      <c r="K122" s="8">
        <f>(I122*'Data 3day'!F122+H122*'Data 3day'!G122)/200</f>
        <v>2.6708160015243534</v>
      </c>
      <c r="L122" s="8">
        <f>24*60/PI()*0.0082*B122*(D122*SIN('Data 3day'!$E$2)*SIN(C122)+COS('Data 3day'!$E$2)*COS(C122)*SIN(D122))</f>
        <v>1.3325227753343254</v>
      </c>
      <c r="M122" s="8">
        <f>(0.75+2/100000*'Data 3day'!$E$3)*L122</f>
        <v>1.013250318364221</v>
      </c>
      <c r="N122" s="8">
        <f>(0.25+0.5*(1-'Data 3day'!H122/8))*L122</f>
        <v>0.4164133672919767</v>
      </c>
      <c r="O122" s="8">
        <f t="shared" si="6"/>
        <v>0.32063829281482209</v>
      </c>
      <c r="P122" s="8">
        <f>4.903*(10^(-9))*(0.34-0.14*SQRT(K122))*(1.35*(N122/M122)-0.35)*(('Data 3day'!C122+273.16)^4+('Data 3day'!D122+273.16)^4)/2</f>
        <v>0.90406507045452178</v>
      </c>
      <c r="Q122" s="8">
        <f t="shared" si="7"/>
        <v>-0.58342677763969975</v>
      </c>
    </row>
    <row r="123" spans="1:17" s="39" customFormat="1" ht="38.1" customHeight="1" x14ac:dyDescent="0.3">
      <c r="A123" s="38">
        <v>43735</v>
      </c>
      <c r="B123" s="8">
        <f>1+0.033*COS(2*'Data 3day'!A122*PI()/365)</f>
        <v>0.99730467895409602</v>
      </c>
      <c r="C123" s="8">
        <f>0.409*SIN(((2*PI()*'Data 3day'!A122)/365)-1.39)</f>
        <v>-4.0436630898435667E-2</v>
      </c>
      <c r="D123" s="8">
        <f>ACOS(-TAN('Data 3day'!$E$2*PI()/180)*TAN(C123))</f>
        <v>1.5579694957312693</v>
      </c>
      <c r="E123" s="23">
        <f>('Data 3day'!C123+'Data 3day'!D123)/2</f>
        <v>26.799999999999997</v>
      </c>
      <c r="F123" s="8">
        <f t="shared" si="4"/>
        <v>0.20703153059292448</v>
      </c>
      <c r="G123" s="8">
        <f>'Data 3day'!E122*4.87/LN(67.8*'Data 3day'!$H$2-5.42)</f>
        <v>5.8346295218674369</v>
      </c>
      <c r="H123" s="8">
        <f>0.6108*EXP(17.27*'Data 3day'!C123/('Data 3day'!C123+237.3))</f>
        <v>4.5439995866454055</v>
      </c>
      <c r="I123" s="8">
        <f>0.6108*EXP(17.27*'Data 3day'!D123/('Data 3day'!D123+237.3))</f>
        <v>2.7090824052161175</v>
      </c>
      <c r="J123" s="8">
        <f t="shared" si="5"/>
        <v>3.6265409959307613</v>
      </c>
      <c r="K123" s="8">
        <f>(I123*'Data 3day'!F123+H123*'Data 3day'!G123)/200</f>
        <v>2.6858814902430042</v>
      </c>
      <c r="L123" s="8">
        <f>24*60/PI()*0.0082*B123*(D123*SIN('Data 3day'!$E$2)*SIN(C123)+COS('Data 3day'!$E$2)*COS(C123)*SIN(D123))</f>
        <v>1.3716412248920837</v>
      </c>
      <c r="M123" s="8">
        <f>(0.75+2/100000*'Data 3day'!$E$3)*L123</f>
        <v>1.0429959874079404</v>
      </c>
      <c r="N123" s="8">
        <f>(0.25+0.5*(1-'Data 3day'!H123/8))*L123</f>
        <v>0.42863788277877618</v>
      </c>
      <c r="O123" s="8">
        <f t="shared" si="6"/>
        <v>0.33005116973965765</v>
      </c>
      <c r="P123" s="8">
        <f>4.903*(10^(-9))*(0.34-0.14*SQRT(K123))*(1.35*(N123/M123)-0.35)*(('Data 3day'!C123+273.16)^4+('Data 3day'!D123+273.16)^4)/2</f>
        <v>0.89993871363225708</v>
      </c>
      <c r="Q123" s="8">
        <f t="shared" si="7"/>
        <v>-0.56988754389259944</v>
      </c>
    </row>
    <row r="124" spans="1:17" s="39" customFormat="1" ht="38.1" customHeight="1" x14ac:dyDescent="0.3">
      <c r="A124" s="38">
        <v>43736</v>
      </c>
      <c r="B124" s="8">
        <f>1+0.033*COS(2*'Data 3day'!A123*PI()/365)</f>
        <v>0.99787122116817262</v>
      </c>
      <c r="C124" s="8">
        <f>0.409*SIN(((2*PI()*'Data 3day'!A123)/365)-1.39)</f>
        <v>-4.7436409729201254E-2</v>
      </c>
      <c r="D124" s="8">
        <f>ACOS(-TAN('Data 3day'!$E$2*PI()/180)*TAN(C124))</f>
        <v>1.5557458647087135</v>
      </c>
      <c r="E124" s="23">
        <f>('Data 3day'!C124+'Data 3day'!D124)/2</f>
        <v>26.95</v>
      </c>
      <c r="F124" s="8">
        <f t="shared" si="4"/>
        <v>0.20862615347804067</v>
      </c>
      <c r="G124" s="8">
        <f>'Data 3day'!E123*4.87/LN(67.8*'Data 3day'!$H$2-5.42)</f>
        <v>5.5567900208261287</v>
      </c>
      <c r="H124" s="8">
        <f>0.6108*EXP(17.27*'Data 3day'!C124/('Data 3day'!C124+237.3))</f>
        <v>4.6747601804976453</v>
      </c>
      <c r="I124" s="8">
        <f>0.6108*EXP(17.27*'Data 3day'!D124/('Data 3day'!D124+237.3))</f>
        <v>2.6763336594163714</v>
      </c>
      <c r="J124" s="8">
        <f t="shared" si="5"/>
        <v>3.6755469199570081</v>
      </c>
      <c r="K124" s="8">
        <f>(I124*'Data 3day'!F124+H124*'Data 3day'!G124)/200</f>
        <v>2.7093016187354033</v>
      </c>
      <c r="L124" s="8">
        <f>24*60/PI()*0.0082*B124*(D124*SIN('Data 3day'!$E$2)*SIN(C124)+COS('Data 3day'!$E$2)*COS(C124)*SIN(D124))</f>
        <v>1.4105544495177897</v>
      </c>
      <c r="M124" s="8">
        <f>(0.75+2/100000*'Data 3day'!$E$3)*L124</f>
        <v>1.0725856034133272</v>
      </c>
      <c r="N124" s="8">
        <f>(0.25+0.5*(1-'Data 3day'!H124/8))*L124</f>
        <v>0.44079826547430928</v>
      </c>
      <c r="O124" s="8">
        <f t="shared" si="6"/>
        <v>0.33941466441521817</v>
      </c>
      <c r="P124" s="8">
        <f>4.903*(10^(-9))*(0.34-0.14*SQRT(K124))*(1.35*(N124/M124)-0.35)*(('Data 3day'!C124+273.16)^4+('Data 3day'!D124+273.16)^4)/2</f>
        <v>0.89378824215369679</v>
      </c>
      <c r="Q124" s="8">
        <f t="shared" si="7"/>
        <v>-0.55437357773847862</v>
      </c>
    </row>
    <row r="125" spans="1:17" s="39" customFormat="1" ht="38.1" customHeight="1" x14ac:dyDescent="0.3">
      <c r="A125" s="38">
        <v>43737</v>
      </c>
      <c r="B125" s="8">
        <f>1+0.033*COS(2*'Data 3day'!A124*PI()/365)</f>
        <v>0.99843839418535973</v>
      </c>
      <c r="C125" s="8">
        <f>0.409*SIN(((2*PI()*'Data 3day'!A124)/365)-1.39)</f>
        <v>-5.4422132128002149E-2</v>
      </c>
      <c r="D125" s="8">
        <f>ACOS(-TAN('Data 3day'!$E$2*PI()/180)*TAN(C125))</f>
        <v>1.5535251510289823</v>
      </c>
      <c r="E125" s="23">
        <f>('Data 3day'!C125+'Data 3day'!D125)/2</f>
        <v>26.5</v>
      </c>
      <c r="F125" s="8">
        <f t="shared" si="4"/>
        <v>0.20387302489183121</v>
      </c>
      <c r="G125" s="8">
        <f>'Data 3day'!E124*4.87/LN(67.8*'Data 3day'!$H$2-5.42)</f>
        <v>3.334074012495678</v>
      </c>
      <c r="H125" s="8">
        <f>0.6108*EXP(17.27*'Data 3day'!C125/('Data 3day'!C125+237.3))</f>
        <v>4.6747601804976453</v>
      </c>
      <c r="I125" s="8">
        <f>0.6108*EXP(17.27*'Data 3day'!D125/('Data 3day'!D125+237.3))</f>
        <v>2.5332049812438213</v>
      </c>
      <c r="J125" s="8">
        <f t="shared" si="5"/>
        <v>3.6039825808707331</v>
      </c>
      <c r="K125" s="8">
        <f>(I125*'Data 3day'!F125+H125*'Data 3day'!G125)/200</f>
        <v>2.4065813883802041</v>
      </c>
      <c r="L125" s="8">
        <f>24*60/PI()*0.0082*B125*(D125*SIN('Data 3day'!$E$2)*SIN(C125)+COS('Data 3day'!$E$2)*COS(C125)*SIN(D125))</f>
        <v>1.4492496142373652</v>
      </c>
      <c r="M125" s="8">
        <f>(0.75+2/100000*'Data 3day'!$E$3)*L125</f>
        <v>1.1020094066660924</v>
      </c>
      <c r="N125" s="8">
        <f>(0.25+0.5*(1-'Data 3day'!H125/8))*L125</f>
        <v>0.45289050444917661</v>
      </c>
      <c r="O125" s="8">
        <f t="shared" si="6"/>
        <v>0.34872568842586599</v>
      </c>
      <c r="P125" s="8">
        <f>4.903*(10^(-9))*(0.34-0.14*SQRT(K125))*(1.35*(N125/M125)-0.35)*(('Data 3day'!C125+273.16)^4+('Data 3day'!D125+273.16)^4)/2</f>
        <v>0.9962290488192147</v>
      </c>
      <c r="Q125" s="8">
        <f t="shared" si="7"/>
        <v>-0.64750336039334866</v>
      </c>
    </row>
    <row r="126" spans="1:17" s="39" customFormat="1" ht="38.1" customHeight="1" x14ac:dyDescent="0.3">
      <c r="A126" s="38">
        <v>43738</v>
      </c>
      <c r="B126" s="8">
        <f>1+0.033*COS(2*'Data 3day'!A125*PI()/365)</f>
        <v>0.99900602994005205</v>
      </c>
      <c r="C126" s="8">
        <f>0.409*SIN(((2*PI()*'Data 3day'!A125)/365)-1.39)</f>
        <v>-6.1391728074528064E-2</v>
      </c>
      <c r="D126" s="8">
        <f>ACOS(-TAN('Data 3day'!$E$2*PI()/180)*TAN(C126))</f>
        <v>1.5513077940023974</v>
      </c>
      <c r="E126" s="23">
        <f>('Data 3day'!C126+'Data 3day'!D126)/2</f>
        <v>26.7</v>
      </c>
      <c r="F126" s="8">
        <f t="shared" si="4"/>
        <v>0.20597415419609683</v>
      </c>
      <c r="G126" s="8">
        <f>'Data 3day'!E125*4.87/LN(67.8*'Data 3day'!$H$2-5.42)</f>
        <v>2.222716008330452</v>
      </c>
      <c r="H126" s="8">
        <f>0.6108*EXP(17.27*'Data 3day'!C126/('Data 3day'!C126+237.3))</f>
        <v>4.4670786642686746</v>
      </c>
      <c r="I126" s="8">
        <f>0.6108*EXP(17.27*'Data 3day'!D126/('Data 3day'!D126+237.3))</f>
        <v>2.7255876066054592</v>
      </c>
      <c r="J126" s="8">
        <f t="shared" si="5"/>
        <v>3.5963331354370669</v>
      </c>
      <c r="K126" s="8">
        <f>(I126*'Data 3day'!F126+H126*'Data 3day'!G126)/200</f>
        <v>2.4805553106047658</v>
      </c>
      <c r="L126" s="8">
        <f>24*60/PI()*0.0082*B126*(D126*SIN('Data 3day'!$E$2)*SIN(C126)+COS('Data 3day'!$E$2)*COS(C126)*SIN(D126))</f>
        <v>1.4877140847100654</v>
      </c>
      <c r="M126" s="8">
        <f>(0.75+2/100000*'Data 3day'!$E$3)*L126</f>
        <v>1.1312577900135337</v>
      </c>
      <c r="N126" s="8">
        <f>(0.25+0.5*(1-'Data 3day'!H126/8))*L126</f>
        <v>0.37192852117751635</v>
      </c>
      <c r="O126" s="8">
        <f t="shared" si="6"/>
        <v>0.28638496130668761</v>
      </c>
      <c r="P126" s="8">
        <f>4.903*(10^(-9))*(0.34-0.14*SQRT(K126))*(1.35*(N126/M126)-0.35)*(('Data 3day'!C126+273.16)^4+('Data 3day'!D126+273.16)^4)/2</f>
        <v>0.44508079804344186</v>
      </c>
      <c r="Q126" s="8">
        <f t="shared" si="7"/>
        <v>-0.15869583673675425</v>
      </c>
    </row>
    <row r="127" spans="1:17" s="39" customFormat="1" ht="38.1" customHeight="1" x14ac:dyDescent="0.3">
      <c r="A127" s="38">
        <v>43739</v>
      </c>
      <c r="B127" s="8">
        <f>1+0.033*COS(2*'Data 3day'!A126*PI()/365)</f>
        <v>0.99957396022952472</v>
      </c>
      <c r="C127" s="8">
        <f>0.409*SIN(((2*PI()*'Data 3day'!A126)/365)-1.39)</f>
        <v>-6.8343132327083486E-2</v>
      </c>
      <c r="D127" s="8">
        <f>ACOS(-TAN('Data 3day'!$E$2*PI()/180)*TAN(C127))</f>
        <v>1.5490942359209459</v>
      </c>
      <c r="E127" s="23">
        <f>('Data 3day'!C127+'Data 3day'!D127)/2</f>
        <v>25.1</v>
      </c>
      <c r="F127" s="8">
        <f t="shared" si="4"/>
        <v>0.18966399559757052</v>
      </c>
      <c r="G127" s="8">
        <f>'Data 3day'!E126*4.87/LN(67.8*'Data 3day'!$H$2-5.42)</f>
        <v>2.5005555093717584</v>
      </c>
      <c r="H127" s="8">
        <f>0.6108*EXP(17.27*'Data 3day'!C127/('Data 3day'!C127+237.3))</f>
        <v>4.1466816501200547</v>
      </c>
      <c r="I127" s="8">
        <f>0.6108*EXP(17.27*'Data 3day'!D127/('Data 3day'!D127+237.3))</f>
        <v>2.4265523121060211</v>
      </c>
      <c r="J127" s="8">
        <f t="shared" si="5"/>
        <v>3.2866169811130379</v>
      </c>
      <c r="K127" s="8">
        <f>(I127*'Data 3day'!F127+H127*'Data 3day'!G127)/200</f>
        <v>2.4914535973632281</v>
      </c>
      <c r="L127" s="8">
        <f>24*60/PI()*0.0082*B127*(D127*SIN('Data 3day'!$E$2)*SIN(C127)+COS('Data 3day'!$E$2)*COS(C127)*SIN(D127))</f>
        <v>1.5259354358777819</v>
      </c>
      <c r="M127" s="8">
        <f>(0.75+2/100000*'Data 3day'!$E$3)*L127</f>
        <v>1.1603213054414654</v>
      </c>
      <c r="N127" s="8">
        <f>(0.25+0.5*(1-'Data 3day'!H127/8))*L127</f>
        <v>0.38148385896944548</v>
      </c>
      <c r="O127" s="8">
        <f t="shared" si="6"/>
        <v>0.29374257140647303</v>
      </c>
      <c r="P127" s="8">
        <f>4.903*(10^(-9))*(0.34-0.14*SQRT(K127))*(1.35*(N127/M127)-0.35)*(('Data 3day'!C127+273.16)^4+('Data 3day'!D127+273.16)^4)/2</f>
        <v>0.43397496519209083</v>
      </c>
      <c r="Q127" s="8">
        <f t="shared" si="7"/>
        <v>-0.1402323937856178</v>
      </c>
    </row>
    <row r="128" spans="1:17" s="39" customFormat="1" ht="38.1" customHeight="1" x14ac:dyDescent="0.3">
      <c r="A128" s="38">
        <v>43740</v>
      </c>
      <c r="B128" s="8">
        <f>1+0.033*COS(2*'Data 3day'!A127*PI()/365)</f>
        <v>1.000142016763776</v>
      </c>
      <c r="C128" s="8">
        <f>0.409*SIN(((2*PI()*'Data 3day'!A127)/365)-1.39)</f>
        <v>-7.5274285034564459E-2</v>
      </c>
      <c r="D128" s="8">
        <f>ACOS(-TAN('Data 3day'!$E$2*PI()/180)*TAN(C128))</f>
        <v>1.5468849224219043</v>
      </c>
      <c r="E128" s="23">
        <f>('Data 3day'!C128+'Data 3day'!D128)/2</f>
        <v>26.1</v>
      </c>
      <c r="F128" s="8">
        <f t="shared" si="4"/>
        <v>0.19972482824833868</v>
      </c>
      <c r="G128" s="8">
        <f>'Data 3day'!E127*4.87/LN(67.8*'Data 3day'!$H$2-5.42)</f>
        <v>1.9448765072891454</v>
      </c>
      <c r="H128" s="8">
        <f>0.6108*EXP(17.27*'Data 3day'!C128/('Data 3day'!C128+237.3))</f>
        <v>4.5439995866454055</v>
      </c>
      <c r="I128" s="8">
        <f>0.6108*EXP(17.27*'Data 3day'!D128/('Data 3day'!D128+237.3))</f>
        <v>2.4870053972720654</v>
      </c>
      <c r="J128" s="8">
        <f t="shared" si="5"/>
        <v>3.5155024919587357</v>
      </c>
      <c r="K128" s="8">
        <f>(I128*'Data 3day'!F128+H128*'Data 3day'!G128)/200</f>
        <v>2.4014957474509999</v>
      </c>
      <c r="L128" s="8">
        <f>24*60/PI()*0.0082*B128*(D128*SIN('Data 3day'!$E$2)*SIN(C128)+COS('Data 3day'!$E$2)*COS(C128)*SIN(D128))</f>
        <v>1.5639014603677972</v>
      </c>
      <c r="M128" s="8">
        <f>(0.75+2/100000*'Data 3day'!$E$3)*L128</f>
        <v>1.189190670463673</v>
      </c>
      <c r="N128" s="8">
        <f>(0.25+0.5*(1-'Data 3day'!H128/8))*L128</f>
        <v>0.6842068889109113</v>
      </c>
      <c r="O128" s="8">
        <f t="shared" si="6"/>
        <v>0.5268393044614017</v>
      </c>
      <c r="P128" s="8">
        <f>4.903*(10^(-9))*(0.34-0.14*SQRT(K128))*(1.35*(N128/M128)-0.35)*(('Data 3day'!C128+273.16)^4+('Data 3day'!D128+273.16)^4)/2</f>
        <v>2.0683808339297483</v>
      </c>
      <c r="Q128" s="8">
        <f t="shared" si="7"/>
        <v>-1.5415415294683465</v>
      </c>
    </row>
    <row r="129" spans="1:17" s="39" customFormat="1" ht="38.1" customHeight="1" x14ac:dyDescent="0.3">
      <c r="A129" s="38">
        <v>43741</v>
      </c>
      <c r="B129" s="8">
        <f>1+0.033*COS(2*'Data 3day'!A128*PI()/365)</f>
        <v>1.0007100312153954</v>
      </c>
      <c r="C129" s="8">
        <f>0.409*SIN(((2*PI()*'Data 3day'!A128)/365)-1.39)</f>
        <v>-8.2183132346837912E-2</v>
      </c>
      <c r="D129" s="8">
        <f>ACOS(-TAN('Data 3day'!$E$2*PI()/180)*TAN(C129))</f>
        <v>1.5446803028437743</v>
      </c>
      <c r="E129" s="23">
        <f>('Data 3day'!C129+'Data 3day'!D129)/2</f>
        <v>26.55</v>
      </c>
      <c r="F129" s="8">
        <f t="shared" si="4"/>
        <v>0.20439660911581883</v>
      </c>
      <c r="G129" s="8">
        <f>'Data 3day'!E128*4.87/LN(67.8*'Data 3day'!$H$2-5.42)</f>
        <v>1.9448765072891454</v>
      </c>
      <c r="H129" s="8">
        <f>0.6108*EXP(17.27*'Data 3day'!C129/('Data 3day'!C129+237.3))</f>
        <v>4.6220689030255047</v>
      </c>
      <c r="I129" s="8">
        <f>0.6108*EXP(17.27*'Data 3day'!D129/('Data 3day'!D129+237.3))</f>
        <v>2.5801527260359443</v>
      </c>
      <c r="J129" s="8">
        <f t="shared" si="5"/>
        <v>3.6011108145307245</v>
      </c>
      <c r="K129" s="8">
        <f>(I129*'Data 3day'!F129+H129*'Data 3day'!G129)/200</f>
        <v>2.4046104081214938</v>
      </c>
      <c r="L129" s="8">
        <f>24*60/PI()*0.0082*B129*(D129*SIN('Data 3day'!$E$2)*SIN(C129)+COS('Data 3day'!$E$2)*COS(C129)*SIN(D129))</f>
        <v>1.6016001766311125</v>
      </c>
      <c r="M129" s="8">
        <f>(0.75+2/100000*'Data 3day'!$E$3)*L129</f>
        <v>1.2178567743102979</v>
      </c>
      <c r="N129" s="8">
        <f>(0.25+0.5*(1-'Data 3day'!H129/8))*L129</f>
        <v>0.50050005519722263</v>
      </c>
      <c r="O129" s="8">
        <f t="shared" si="6"/>
        <v>0.38538504250186145</v>
      </c>
      <c r="P129" s="8">
        <f>4.903*(10^(-9))*(0.34-0.14*SQRT(K129))*(1.35*(N129/M129)-0.35)*(('Data 3day'!C129+273.16)^4+('Data 3day'!D129+273.16)^4)/2</f>
        <v>0.99744676430870449</v>
      </c>
      <c r="Q129" s="8">
        <f t="shared" si="7"/>
        <v>-0.61206172180684304</v>
      </c>
    </row>
    <row r="130" spans="1:17" s="39" customFormat="1" ht="38.1" customHeight="1" x14ac:dyDescent="0.3">
      <c r="A130" s="38">
        <v>43742</v>
      </c>
      <c r="B130" s="8">
        <f>1+0.033*COS(2*'Data 3day'!A129*PI()/365)</f>
        <v>1.0012778352694418</v>
      </c>
      <c r="C130" s="8">
        <f>0.409*SIN(((2*PI()*'Data 3day'!A129)/365)-1.39)</f>
        <v>-8.9067627023339382E-2</v>
      </c>
      <c r="D130" s="8">
        <f>ACOS(-TAN('Data 3day'!$E$2*PI()/180)*TAN(C130))</f>
        <v>1.5424808305736186</v>
      </c>
      <c r="E130" s="23">
        <f>('Data 3day'!C130+'Data 3day'!D130)/2</f>
        <v>26.3</v>
      </c>
      <c r="F130" s="8">
        <f t="shared" si="4"/>
        <v>0.20178995726388815</v>
      </c>
      <c r="G130" s="8">
        <f>'Data 3day'!E129*4.87/LN(67.8*'Data 3day'!$H$2-5.42)</f>
        <v>1.3891975052065322</v>
      </c>
      <c r="H130" s="8">
        <f>0.6108*EXP(17.27*'Data 3day'!C130/('Data 3day'!C130+237.3))</f>
        <v>4.5182323834037019</v>
      </c>
      <c r="I130" s="8">
        <f>0.6108*EXP(17.27*'Data 3day'!D130/('Data 3day'!D130+237.3))</f>
        <v>2.5644197206554633</v>
      </c>
      <c r="J130" s="8">
        <f t="shared" si="5"/>
        <v>3.5413260520295826</v>
      </c>
      <c r="K130" s="8">
        <f>(I130*'Data 3day'!F130+H130*'Data 3day'!G130)/200</f>
        <v>2.4507822392699468</v>
      </c>
      <c r="L130" s="8">
        <f>24*60/PI()*0.0082*B130*(D130*SIN('Data 3day'!$E$2)*SIN(C130)+COS('Data 3day'!$E$2)*COS(C130)*SIN(D130))</f>
        <v>1.6390198367988758</v>
      </c>
      <c r="M130" s="8">
        <f>(0.75+2/100000*'Data 3day'!$E$3)*L130</f>
        <v>1.2463106839018652</v>
      </c>
      <c r="N130" s="8">
        <f>(0.25+0.5*(1-'Data 3day'!H130/8))*L130</f>
        <v>0.40975495919971894</v>
      </c>
      <c r="O130" s="8">
        <f t="shared" si="6"/>
        <v>0.31551131858378356</v>
      </c>
      <c r="P130" s="8">
        <f>4.903*(10^(-9))*(0.34-0.14*SQRT(K130))*(1.35*(N130/M130)-0.35)*(('Data 3day'!C130+273.16)^4+('Data 3day'!D130+273.16)^4)/2</f>
        <v>0.44779059497442625</v>
      </c>
      <c r="Q130" s="8">
        <f t="shared" si="7"/>
        <v>-0.13227927639064269</v>
      </c>
    </row>
    <row r="131" spans="1:17" s="39" customFormat="1" ht="38.1" customHeight="1" x14ac:dyDescent="0.3">
      <c r="A131" s="38">
        <v>43743</v>
      </c>
      <c r="B131" s="8">
        <f>1+0.033*COS(2*'Data 3day'!A130*PI()/365)</f>
        <v>1.0018452606733199</v>
      </c>
      <c r="C131" s="8">
        <f>0.409*SIN(((2*PI()*'Data 3day'!A130)/365)-1.39)</f>
        <v>-9.5925729039717356E-2</v>
      </c>
      <c r="D131" s="8">
        <f>ACOS(-TAN('Data 3day'!$E$2*PI()/180)*TAN(C131))</f>
        <v>1.5402869633848686</v>
      </c>
      <c r="E131" s="23">
        <f>('Data 3day'!C131+'Data 3day'!D131)/2</f>
        <v>26.65</v>
      </c>
      <c r="F131" s="8">
        <f t="shared" si="4"/>
        <v>0.2054471718360153</v>
      </c>
      <c r="G131" s="8">
        <f>'Data 3day'!E130*4.87/LN(67.8*'Data 3day'!$H$2-5.42)</f>
        <v>1.9448765072891454</v>
      </c>
      <c r="H131" s="8">
        <f>0.6108*EXP(17.27*'Data 3day'!C131/('Data 3day'!C131+237.3))</f>
        <v>4.5182323834037019</v>
      </c>
      <c r="I131" s="8">
        <f>0.6108*EXP(17.27*'Data 3day'!D131/('Data 3day'!D131+237.3))</f>
        <v>2.6763336594163714</v>
      </c>
      <c r="J131" s="8">
        <f t="shared" si="5"/>
        <v>3.5972830214100364</v>
      </c>
      <c r="K131" s="8">
        <f>(I131*'Data 3day'!F131+H131*'Data 3day'!G131)/200</f>
        <v>2.4367643185216723</v>
      </c>
      <c r="L131" s="8">
        <f>24*60/PI()*0.0082*B131*(D131*SIN('Data 3day'!$E$2)*SIN(C131)+COS('Data 3day'!$E$2)*COS(C131)*SIN(D131))</f>
        <v>1.6761489342399152</v>
      </c>
      <c r="M131" s="8">
        <f>(0.75+2/100000*'Data 3day'!$E$3)*L131</f>
        <v>1.2745436495960314</v>
      </c>
      <c r="N131" s="8">
        <f>(0.25+0.5*(1-'Data 3day'!H131/8))*L131</f>
        <v>0.41903723355997879</v>
      </c>
      <c r="O131" s="8">
        <f t="shared" si="6"/>
        <v>0.32265866984118369</v>
      </c>
      <c r="P131" s="8">
        <f>4.903*(10^(-9))*(0.34-0.14*SQRT(K131))*(1.35*(N131/M131)-0.35)*(('Data 3day'!C131+273.16)^4+('Data 3day'!D131+273.16)^4)/2</f>
        <v>0.45212562805777012</v>
      </c>
      <c r="Q131" s="8">
        <f t="shared" si="7"/>
        <v>-0.12946695821658644</v>
      </c>
    </row>
    <row r="132" spans="1:17" s="39" customFormat="1" ht="38.1" customHeight="1" x14ac:dyDescent="0.3">
      <c r="A132" s="38">
        <v>43744</v>
      </c>
      <c r="B132" s="8">
        <f>1+0.033*COS(2*'Data 3day'!A131*PI()/365)</f>
        <v>1.0024121392866365</v>
      </c>
      <c r="C132" s="8">
        <f>0.409*SIN(((2*PI()*'Data 3day'!A131)/365)-1.39)</f>
        <v>-0.1027554061923341</v>
      </c>
      <c r="D132" s="8">
        <f>ACOS(-TAN('Data 3day'!$E$2*PI()/180)*TAN(C132))</f>
        <v>1.5380991637646737</v>
      </c>
      <c r="E132" s="23">
        <f>('Data 3day'!C132+'Data 3day'!D132)/2</f>
        <v>26.95</v>
      </c>
      <c r="F132" s="8">
        <f t="shared" si="4"/>
        <v>0.20862615347804067</v>
      </c>
      <c r="G132" s="8">
        <f>'Data 3day'!E131*4.87/LN(67.8*'Data 3day'!$H$2-5.42)</f>
        <v>1.667037006247839</v>
      </c>
      <c r="H132" s="8">
        <f>0.6108*EXP(17.27*'Data 3day'!C132/('Data 3day'!C132+237.3))</f>
        <v>4.8633111980528723</v>
      </c>
      <c r="I132" s="8">
        <f>0.6108*EXP(17.27*'Data 3day'!D132/('Data 3day'!D132+237.3))</f>
        <v>2.5644197206554633</v>
      </c>
      <c r="J132" s="8">
        <f t="shared" si="5"/>
        <v>3.7138654593541678</v>
      </c>
      <c r="K132" s="8">
        <f>(I132*'Data 3day'!F132+H132*'Data 3day'!G132)/200</f>
        <v>2.4006280819194874</v>
      </c>
      <c r="L132" s="8">
        <f>24*60/PI()*0.0082*B132*(D132*SIN('Data 3day'!$E$2)*SIN(C132)+COS('Data 3day'!$E$2)*COS(C132)*SIN(D132))</f>
        <v>1.7129762108027671</v>
      </c>
      <c r="M132" s="8">
        <f>(0.75+2/100000*'Data 3day'!$E$3)*L132</f>
        <v>1.302547110694424</v>
      </c>
      <c r="N132" s="8">
        <f>(0.25+0.5*(1-'Data 3day'!H132/8))*L132</f>
        <v>0.53530506587586468</v>
      </c>
      <c r="O132" s="8">
        <f t="shared" si="6"/>
        <v>0.41218490072441583</v>
      </c>
      <c r="P132" s="8">
        <f>4.903*(10^(-9))*(0.34-0.14*SQRT(K132))*(1.35*(N132/M132)-0.35)*(('Data 3day'!C132+273.16)^4+('Data 3day'!D132+273.16)^4)/2</f>
        <v>1.004592615986152</v>
      </c>
      <c r="Q132" s="8">
        <f t="shared" si="7"/>
        <v>-0.59240771526173619</v>
      </c>
    </row>
    <row r="133" spans="1:17" s="39" customFormat="1" ht="38.1" customHeight="1" x14ac:dyDescent="0.3">
      <c r="A133" s="38">
        <v>43745</v>
      </c>
      <c r="B133" s="8">
        <f>1+0.033*COS(2*'Data 3day'!A132*PI()/365)</f>
        <v>1.0029783031310244</v>
      </c>
      <c r="C133" s="8">
        <f>0.409*SIN(((2*PI()*'Data 3day'!A132)/365)-1.39)</f>
        <v>-0.10955463470045239</v>
      </c>
      <c r="D133" s="8">
        <f>ACOS(-TAN('Data 3day'!$E$2*PI()/180)*TAN(C133))</f>
        <v>1.5359178992298428</v>
      </c>
      <c r="E133" s="23">
        <f>('Data 3day'!C133+'Data 3day'!D133)/2</f>
        <v>27</v>
      </c>
      <c r="F133" s="8">
        <f t="shared" si="4"/>
        <v>0.20915998442580919</v>
      </c>
      <c r="G133" s="8">
        <f>'Data 3day'!E132*4.87/LN(67.8*'Data 3day'!$H$2-5.42)</f>
        <v>1.3891975052065322</v>
      </c>
      <c r="H133" s="8">
        <f>0.6108*EXP(17.27*'Data 3day'!C133/('Data 3day'!C133+237.3))</f>
        <v>4.727972500374011</v>
      </c>
      <c r="I133" s="8">
        <f>0.6108*EXP(17.27*'Data 3day'!D133/('Data 3day'!D133+237.3))</f>
        <v>2.6600893350973012</v>
      </c>
      <c r="J133" s="8">
        <f t="shared" si="5"/>
        <v>3.6940309177356561</v>
      </c>
      <c r="K133" s="8">
        <f>(I133*'Data 3day'!F133+H133*'Data 3day'!G133)/200</f>
        <v>2.3937852574127541</v>
      </c>
      <c r="L133" s="8">
        <f>24*60/PI()*0.0082*B133*(D133*SIN('Data 3day'!$E$2)*SIN(C133)+COS('Data 3day'!$E$2)*COS(C133)*SIN(D133))</f>
        <v>1.7494906637262049</v>
      </c>
      <c r="M133" s="8">
        <f>(0.75+2/100000*'Data 3day'!$E$3)*L133</f>
        <v>1.330312700697406</v>
      </c>
      <c r="N133" s="8">
        <f>(0.25+0.5*(1-'Data 3day'!H133/8))*L133</f>
        <v>0.546715832414439</v>
      </c>
      <c r="O133" s="8">
        <f t="shared" si="6"/>
        <v>0.42097119095911806</v>
      </c>
      <c r="P133" s="8">
        <f>4.903*(10^(-9))*(0.34-0.14*SQRT(K133))*(1.35*(N133/M133)-0.35)*(('Data 3day'!C133+273.16)^4+('Data 3day'!D133+273.16)^4)/2</f>
        <v>1.0074069887196917</v>
      </c>
      <c r="Q133" s="8">
        <f t="shared" si="7"/>
        <v>-0.58643579776057364</v>
      </c>
    </row>
    <row r="134" spans="1:17" s="39" customFormat="1" ht="38.1" customHeight="1" x14ac:dyDescent="0.3">
      <c r="A134" s="38">
        <v>43746</v>
      </c>
      <c r="B134" s="8">
        <f>1+0.033*COS(2*'Data 3day'!A133*PI()/365)</f>
        <v>1.0035435844399174</v>
      </c>
      <c r="C134" s="8">
        <f>0.409*SIN(((2*PI()*'Data 3day'!A133)/365)-1.39)</f>
        <v>-0.11632139980592662</v>
      </c>
      <c r="D134" s="8">
        <f>ACOS(-TAN('Data 3day'!$E$2*PI()/180)*TAN(C134))</f>
        <v>1.5337436426304245</v>
      </c>
      <c r="E134" s="23">
        <f>('Data 3day'!C134+'Data 3day'!D134)/2</f>
        <v>27.1</v>
      </c>
      <c r="F134" s="8">
        <f t="shared" si="4"/>
        <v>0.21023109299087567</v>
      </c>
      <c r="G134" s="8">
        <f>'Data 3day'!E133*4.87/LN(67.8*'Data 3day'!$H$2-5.42)</f>
        <v>1.3891975052065322</v>
      </c>
      <c r="H134" s="8">
        <f>0.6108*EXP(17.27*'Data 3day'!C134/('Data 3day'!C134+237.3))</f>
        <v>4.7817101702880001</v>
      </c>
      <c r="I134" s="8">
        <f>0.6108*EXP(17.27*'Data 3day'!D134/('Data 3day'!D134+237.3))</f>
        <v>2.6600893350973012</v>
      </c>
      <c r="J134" s="8">
        <f t="shared" si="5"/>
        <v>3.7208997526926506</v>
      </c>
      <c r="K134" s="8">
        <f>(I134*'Data 3day'!F134+H134*'Data 3day'!G134)/200</f>
        <v>2.4723945184286968</v>
      </c>
      <c r="L134" s="8">
        <f>24*60/PI()*0.0082*B134*(D134*SIN('Data 3day'!$E$2)*SIN(C134)+COS('Data 3day'!$E$2)*COS(C134)*SIN(D134))</f>
        <v>1.7856815522027769</v>
      </c>
      <c r="M134" s="8">
        <f>(0.75+2/100000*'Data 3day'!$E$3)*L134</f>
        <v>1.3578322522949915</v>
      </c>
      <c r="N134" s="8">
        <f>(0.25+0.5*(1-'Data 3day'!H134/8))*L134</f>
        <v>0.44642038805069423</v>
      </c>
      <c r="O134" s="8">
        <f t="shared" si="6"/>
        <v>0.34374369879903455</v>
      </c>
      <c r="P134" s="8">
        <f>4.903*(10^(-9))*(0.34-0.14*SQRT(K134))*(1.35*(N134/M134)-0.35)*(('Data 3day'!C134+273.16)^4+('Data 3day'!D134+273.16)^4)/2</f>
        <v>0.44903783778426409</v>
      </c>
      <c r="Q134" s="8">
        <f t="shared" si="7"/>
        <v>-0.10529413898522955</v>
      </c>
    </row>
    <row r="135" spans="1:17" s="39" customFormat="1" ht="38.1" customHeight="1" x14ac:dyDescent="0.3">
      <c r="A135" s="38">
        <v>43747</v>
      </c>
      <c r="B135" s="8">
        <f>1+0.033*COS(2*'Data 3day'!A134*PI()/365)</f>
        <v>1.0041078157082641</v>
      </c>
      <c r="C135" s="8">
        <f>0.409*SIN(((2*PI()*'Data 3day'!A134)/365)-1.39)</f>
        <v>-0.12305369637021663</v>
      </c>
      <c r="D135" s="8">
        <f>ACOS(-TAN('Data 3day'!$E$2*PI()/180)*TAN(C135))</f>
        <v>1.5315768724399554</v>
      </c>
      <c r="E135" s="23">
        <f>('Data 3day'!C135+'Data 3day'!D135)/2</f>
        <v>26.7</v>
      </c>
      <c r="F135" s="8">
        <f t="shared" ref="F135:F198" si="8">(4098*0.6108*EXP((17.27*E135)/(E135+237.3)))/((E135+237.3)^2)</f>
        <v>0.20597415419609683</v>
      </c>
      <c r="G135" s="8">
        <f>'Data 3day'!E134*4.87/LN(67.8*'Data 3day'!$H$2-5.42)</f>
        <v>1.9448765072891454</v>
      </c>
      <c r="H135" s="8">
        <f>0.6108*EXP(17.27*'Data 3day'!C135/('Data 3day'!C135+237.3))</f>
        <v>4.4670786642686746</v>
      </c>
      <c r="I135" s="8">
        <f>0.6108*EXP(17.27*'Data 3day'!D135/('Data 3day'!D135+237.3))</f>
        <v>2.7255876066054592</v>
      </c>
      <c r="J135" s="8">
        <f t="shared" ref="J135:J198" si="9">(H135+I135)/2</f>
        <v>3.5963331354370669</v>
      </c>
      <c r="K135" s="8">
        <f>(I135*'Data 3day'!F135+H135*'Data 3day'!G135)/200</f>
        <v>2.4805553106047658</v>
      </c>
      <c r="L135" s="8">
        <f>24*60/PI()*0.0082*B135*(D135*SIN('Data 3day'!$E$2)*SIN(C135)+COS('Data 3day'!$E$2)*COS(C135)*SIN(D135))</f>
        <v>1.8215384035804723</v>
      </c>
      <c r="M135" s="8">
        <f>(0.75+2/100000*'Data 3day'!$E$3)*L135</f>
        <v>1.385097802082591</v>
      </c>
      <c r="N135" s="8">
        <f>(0.25+0.5*(1-'Data 3day'!H135/8))*L135</f>
        <v>0.45538460089511806</v>
      </c>
      <c r="O135" s="8">
        <f t="shared" ref="O135:O198" si="10">(1-0.23)*N135</f>
        <v>0.35064614268924094</v>
      </c>
      <c r="P135" s="8">
        <f>4.903*(10^(-9))*(0.34-0.14*SQRT(K135))*(1.35*(N135/M135)-0.35)*(('Data 3day'!C135+273.16)^4+('Data 3day'!D135+273.16)^4)/2</f>
        <v>0.44508079804344186</v>
      </c>
      <c r="Q135" s="8">
        <f t="shared" ref="Q135:Q198" si="11">O135-P135</f>
        <v>-9.4434655354200925E-2</v>
      </c>
    </row>
    <row r="136" spans="1:17" s="39" customFormat="1" ht="38.1" customHeight="1" x14ac:dyDescent="0.3">
      <c r="A136" s="38">
        <v>43748</v>
      </c>
      <c r="B136" s="8">
        <f>1+0.033*COS(2*'Data 3day'!A135*PI()/365)</f>
        <v>1.0046708297421625</v>
      </c>
      <c r="C136" s="8">
        <f>0.409*SIN(((2*PI()*'Data 3day'!A135)/365)-1.39)</f>
        <v>-0.12974952946855617</v>
      </c>
      <c r="D136" s="8">
        <f>ACOS(-TAN('Data 3day'!$E$2*PI()/180)*TAN(C136))</f>
        <v>1.5294180730314018</v>
      </c>
      <c r="E136" s="23">
        <f>('Data 3day'!C136+'Data 3day'!D136)/2</f>
        <v>25.1</v>
      </c>
      <c r="F136" s="8">
        <f t="shared" si="8"/>
        <v>0.18966399559757052</v>
      </c>
      <c r="G136" s="8">
        <f>'Data 3day'!E135*4.87/LN(67.8*'Data 3day'!$H$2-5.42)</f>
        <v>2.5005555093717584</v>
      </c>
      <c r="H136" s="8">
        <f>0.6108*EXP(17.27*'Data 3day'!C136/('Data 3day'!C136+237.3))</f>
        <v>4.1466816501200547</v>
      </c>
      <c r="I136" s="8">
        <f>0.6108*EXP(17.27*'Data 3day'!D136/('Data 3day'!D136+237.3))</f>
        <v>2.4265523121060211</v>
      </c>
      <c r="J136" s="8">
        <f t="shared" si="9"/>
        <v>3.2866169811130379</v>
      </c>
      <c r="K136" s="8">
        <f>(I136*'Data 3day'!F136+H136*'Data 3day'!G136)/200</f>
        <v>2.4914535973632281</v>
      </c>
      <c r="L136" s="8">
        <f>24*60/PI()*0.0082*B136*(D136*SIN('Data 3day'!$E$2)*SIN(C136)+COS('Data 3day'!$E$2)*COS(C136)*SIN(D136))</f>
        <v>1.857051019188332</v>
      </c>
      <c r="M136" s="8">
        <f>(0.75+2/100000*'Data 3day'!$E$3)*L136</f>
        <v>1.4121015949908076</v>
      </c>
      <c r="N136" s="8">
        <f>(0.25+0.5*(1-'Data 3day'!H136/8))*L136</f>
        <v>0.46426275479708301</v>
      </c>
      <c r="O136" s="8">
        <f t="shared" si="10"/>
        <v>0.35748232119375395</v>
      </c>
      <c r="P136" s="8">
        <f>4.903*(10^(-9))*(0.34-0.14*SQRT(K136))*(1.35*(N136/M136)-0.35)*(('Data 3day'!C136+273.16)^4+('Data 3day'!D136+273.16)^4)/2</f>
        <v>0.43397496519209106</v>
      </c>
      <c r="Q136" s="8">
        <f t="shared" si="11"/>
        <v>-7.6492643998337106E-2</v>
      </c>
    </row>
    <row r="137" spans="1:17" s="39" customFormat="1" ht="38.1" customHeight="1" x14ac:dyDescent="0.3">
      <c r="A137" s="38">
        <v>43749</v>
      </c>
      <c r="B137" s="8">
        <f>1+0.033*COS(2*'Data 3day'!A136*PI()/365)</f>
        <v>1.0052324597084035</v>
      </c>
      <c r="C137" s="8">
        <f>0.409*SIN(((2*PI()*'Data 3day'!A136)/365)-1.39)</f>
        <v>-0.13640691498109001</v>
      </c>
      <c r="D137" s="8">
        <f>ACOS(-TAN('Data 3day'!$E$2*PI()/180)*TAN(C137))</f>
        <v>1.5272677349378043</v>
      </c>
      <c r="E137" s="23">
        <f>('Data 3day'!C137+'Data 3day'!D137)/2</f>
        <v>26.1</v>
      </c>
      <c r="F137" s="8">
        <f t="shared" si="8"/>
        <v>0.19972482824833868</v>
      </c>
      <c r="G137" s="8">
        <f>'Data 3day'!E136*4.87/LN(67.8*'Data 3day'!$H$2-5.42)</f>
        <v>1.9448765072891454</v>
      </c>
      <c r="H137" s="8">
        <f>0.6108*EXP(17.27*'Data 3day'!C137/('Data 3day'!C137+237.3))</f>
        <v>4.5439995866454055</v>
      </c>
      <c r="I137" s="8">
        <f>0.6108*EXP(17.27*'Data 3day'!D137/('Data 3day'!D137+237.3))</f>
        <v>2.4870053972720654</v>
      </c>
      <c r="J137" s="8">
        <f t="shared" si="9"/>
        <v>3.5155024919587357</v>
      </c>
      <c r="K137" s="8">
        <f>(I137*'Data 3day'!F137+H137*'Data 3day'!G137)/200</f>
        <v>2.4014957474509999</v>
      </c>
      <c r="L137" s="8">
        <f>24*60/PI()*0.0082*B137*(D137*SIN('Data 3day'!$E$2)*SIN(C137)+COS('Data 3day'!$E$2)*COS(C137)*SIN(D137))</f>
        <v>1.8922094797724212</v>
      </c>
      <c r="M137" s="8">
        <f>(0.75+2/100000*'Data 3day'!$E$3)*L137</f>
        <v>1.4388360884189491</v>
      </c>
      <c r="N137" s="8">
        <f>(0.25+0.5*(1-'Data 3day'!H137/8))*L137</f>
        <v>0.8278416474004342</v>
      </c>
      <c r="O137" s="8">
        <f t="shared" si="10"/>
        <v>0.6374380684983344</v>
      </c>
      <c r="P137" s="8">
        <f>4.903*(10^(-9))*(0.34-0.14*SQRT(K137))*(1.35*(N137/M137)-0.35)*(('Data 3day'!C137+273.16)^4+('Data 3day'!D137+273.16)^4)/2</f>
        <v>2.0683808339297478</v>
      </c>
      <c r="Q137" s="8">
        <f t="shared" si="11"/>
        <v>-1.4309427654314133</v>
      </c>
    </row>
    <row r="138" spans="1:17" s="39" customFormat="1" ht="38.1" customHeight="1" x14ac:dyDescent="0.3">
      <c r="A138" s="38">
        <v>43750</v>
      </c>
      <c r="B138" s="8">
        <f>1+0.033*COS(2*'Data 3day'!A137*PI()/365)</f>
        <v>1.0057925391839071</v>
      </c>
      <c r="C138" s="8">
        <f>0.409*SIN(((2*PI()*'Data 3day'!A137)/365)-1.39)</f>
        <v>-0.14302388018081227</v>
      </c>
      <c r="D138" s="8">
        <f>ACOS(-TAN('Data 3day'!$E$2*PI()/180)*TAN(C138))</f>
        <v>1.5251263550966305</v>
      </c>
      <c r="E138" s="23">
        <f>('Data 3day'!C138+'Data 3day'!D138)/2</f>
        <v>25.8</v>
      </c>
      <c r="F138" s="8">
        <f t="shared" si="8"/>
        <v>0.19666050184576003</v>
      </c>
      <c r="G138" s="8">
        <f>'Data 3day'!E137*4.87/LN(67.8*'Data 3day'!$H$2-5.42)</f>
        <v>1.9448765072891454</v>
      </c>
      <c r="H138" s="8">
        <f>0.6108*EXP(17.27*'Data 3day'!C138/('Data 3day'!C138+237.3))</f>
        <v>4.4416910990407947</v>
      </c>
      <c r="I138" s="8">
        <f>0.6108*EXP(17.27*'Data 3day'!D138/('Data 3day'!D138+237.3))</f>
        <v>2.4566163260716172</v>
      </c>
      <c r="J138" s="8">
        <f t="shared" si="9"/>
        <v>3.449153712556206</v>
      </c>
      <c r="K138" s="8">
        <f>(I138*'Data 3day'!F138+H138*'Data 3day'!G138)/200</f>
        <v>2.4382699015012967</v>
      </c>
      <c r="L138" s="8">
        <f>24*60/PI()*0.0082*B138*(D138*SIN('Data 3day'!$E$2)*SIN(C138)+COS('Data 3day'!$E$2)*COS(C138)*SIN(D138))</f>
        <v>1.9270041505293909</v>
      </c>
      <c r="M138" s="8">
        <f>(0.75+2/100000*'Data 3day'!$E$3)*L138</f>
        <v>1.4652939560625489</v>
      </c>
      <c r="N138" s="8">
        <f>(0.25+0.5*(1-'Data 3day'!H138/8))*L138</f>
        <v>0.48175103763234772</v>
      </c>
      <c r="O138" s="8">
        <f t="shared" si="10"/>
        <v>0.37094829897690773</v>
      </c>
      <c r="P138" s="8">
        <f>4.903*(10^(-9))*(0.34-0.14*SQRT(K138))*(1.35*(N138/M138)-0.35)*(('Data 3day'!C138+273.16)^4+('Data 3day'!D138+273.16)^4)/2</f>
        <v>0.44693066073653931</v>
      </c>
      <c r="Q138" s="8">
        <f t="shared" si="11"/>
        <v>-7.5982361759631578E-2</v>
      </c>
    </row>
    <row r="139" spans="1:17" s="39" customFormat="1" ht="38.1" customHeight="1" x14ac:dyDescent="0.3">
      <c r="A139" s="38">
        <v>43751</v>
      </c>
      <c r="B139" s="8">
        <f>1+0.033*COS(2*'Data 3day'!A138*PI()/365)</f>
        <v>1.0063509022050374</v>
      </c>
      <c r="C139" s="8">
        <f>0.409*SIN(((2*PI()*'Data 3day'!A138)/365)-1.39)</f>
        <v>-0.14959846431812918</v>
      </c>
      <c r="D139" s="8">
        <f>ACOS(-TAN('Data 3day'!$E$2*PI()/180)*TAN(C139))</f>
        <v>1.5229944370768296</v>
      </c>
      <c r="E139" s="23">
        <f>('Data 3day'!C139+'Data 3day'!D139)/2</f>
        <v>25.8</v>
      </c>
      <c r="F139" s="8">
        <f t="shared" si="8"/>
        <v>0.19666050184576003</v>
      </c>
      <c r="G139" s="8">
        <f>'Data 3day'!E138*4.87/LN(67.8*'Data 3day'!$H$2-5.42)</f>
        <v>1.9448765072891454</v>
      </c>
      <c r="H139" s="8">
        <f>0.6108*EXP(17.27*'Data 3day'!C139/('Data 3day'!C139+237.3))</f>
        <v>4.5182323834037019</v>
      </c>
      <c r="I139" s="8">
        <f>0.6108*EXP(17.27*'Data 3day'!D139/('Data 3day'!D139+237.3))</f>
        <v>2.4116412804606884</v>
      </c>
      <c r="J139" s="8">
        <f t="shared" si="9"/>
        <v>3.4649368319321949</v>
      </c>
      <c r="K139" s="8">
        <f>(I139*'Data 3day'!F139+H139*'Data 3day'!G139)/200</f>
        <v>2.4435775077751574</v>
      </c>
      <c r="L139" s="8">
        <f>24*60/PI()*0.0082*B139*(D139*SIN('Data 3day'!$E$2)*SIN(C139)+COS('Data 3day'!$E$2)*COS(C139)*SIN(D139))</f>
        <v>1.961425685725551</v>
      </c>
      <c r="M139" s="8">
        <f>(0.75+2/100000*'Data 3day'!$E$3)*L139</f>
        <v>1.4914680914257088</v>
      </c>
      <c r="N139" s="8">
        <f>(0.25+0.5*(1-'Data 3day'!H139/8))*L139</f>
        <v>0.61294552678923464</v>
      </c>
      <c r="O139" s="8">
        <f t="shared" si="10"/>
        <v>0.47196805562771066</v>
      </c>
      <c r="P139" s="8">
        <f>4.903*(10^(-9))*(0.34-0.14*SQRT(K139))*(1.35*(N139/M139)-0.35)*(('Data 3day'!C139+273.16)^4+('Data 3day'!D139+273.16)^4)/2</f>
        <v>0.97366566205876792</v>
      </c>
      <c r="Q139" s="8">
        <f t="shared" si="11"/>
        <v>-0.50169760643105721</v>
      </c>
    </row>
    <row r="140" spans="1:17" s="39" customFormat="1" ht="38.1" customHeight="1" x14ac:dyDescent="0.3">
      <c r="A140" s="38">
        <v>43752</v>
      </c>
      <c r="B140" s="8">
        <f>1+0.033*COS(2*'Data 3day'!A139*PI()/365)</f>
        <v>1.0069073833167805</v>
      </c>
      <c r="C140" s="8">
        <f>0.409*SIN(((2*PI()*'Data 3day'!A139)/365)-1.39)</f>
        <v>-0.1561287192018693</v>
      </c>
      <c r="D140" s="8">
        <f>ACOS(-TAN('Data 3day'!$E$2*PI()/180)*TAN(C140))</f>
        <v>1.5208724912875806</v>
      </c>
      <c r="E140" s="23">
        <f>('Data 3day'!C140+'Data 3day'!D140)/2</f>
        <v>24.9</v>
      </c>
      <c r="F140" s="8">
        <f t="shared" si="8"/>
        <v>0.18770394627061798</v>
      </c>
      <c r="G140" s="8">
        <f>'Data 3day'!E139*4.87/LN(67.8*'Data 3day'!$H$2-5.42)</f>
        <v>2.5005555093717584</v>
      </c>
      <c r="H140" s="8">
        <f>0.6108*EXP(17.27*'Data 3day'!C140/('Data 3day'!C140+237.3))</f>
        <v>4.2187883965303437</v>
      </c>
      <c r="I140" s="8">
        <f>0.6108*EXP(17.27*'Data 3day'!D140/('Data 3day'!D140+237.3))</f>
        <v>2.3238457638211925</v>
      </c>
      <c r="J140" s="8">
        <f t="shared" si="9"/>
        <v>3.2713170801757681</v>
      </c>
      <c r="K140" s="8">
        <f>(I140*'Data 3day'!F140+H140*'Data 3day'!G140)/200</f>
        <v>2.245067265495146</v>
      </c>
      <c r="L140" s="8">
        <f>24*60/PI()*0.0082*B140*(D140*SIN('Data 3day'!$E$2)*SIN(C140)+COS('Data 3day'!$E$2)*COS(C140)*SIN(D140))</f>
        <v>1.9954650328901724</v>
      </c>
      <c r="M140" s="8">
        <f>(0.75+2/100000*'Data 3day'!$E$3)*L140</f>
        <v>1.517351611009687</v>
      </c>
      <c r="N140" s="8">
        <f>(0.25+0.5*(1-'Data 3day'!H140/8))*L140</f>
        <v>0.62358282277817889</v>
      </c>
      <c r="O140" s="8">
        <f t="shared" si="10"/>
        <v>0.48015877353919778</v>
      </c>
      <c r="P140" s="8">
        <f>4.903*(10^(-9))*(0.34-0.14*SQRT(K140))*(1.35*(N140/M140)-0.35)*(('Data 3day'!C140+273.16)^4+('Data 3day'!D140+273.16)^4)/2</f>
        <v>1.0338692144847583</v>
      </c>
      <c r="Q140" s="8">
        <f t="shared" si="11"/>
        <v>-0.55371044094556054</v>
      </c>
    </row>
    <row r="141" spans="1:17" s="39" customFormat="1" ht="38.1" customHeight="1" x14ac:dyDescent="0.3">
      <c r="A141" s="38">
        <v>43753</v>
      </c>
      <c r="B141" s="8">
        <f>1+0.033*COS(2*'Data 3day'!A140*PI()/365)</f>
        <v>1.0074618176217736</v>
      </c>
      <c r="C141" s="8">
        <f>0.409*SIN(((2*PI()*'Data 3day'!A140)/365)-1.39)</f>
        <v>-0.16261270977657588</v>
      </c>
      <c r="D141" s="8">
        <f>ACOS(-TAN('Data 3day'!$E$2*PI()/180)*TAN(C141))</f>
        <v>1.5187610351677159</v>
      </c>
      <c r="E141" s="23">
        <f>('Data 3day'!C141+'Data 3day'!D141)/2</f>
        <v>25.75</v>
      </c>
      <c r="F141" s="8">
        <f t="shared" si="8"/>
        <v>0.19615364917180653</v>
      </c>
      <c r="G141" s="8">
        <f>'Data 3day'!E140*4.87/LN(67.8*'Data 3day'!$H$2-5.42)</f>
        <v>3.0562345114543712</v>
      </c>
      <c r="H141" s="8">
        <f>0.6108*EXP(17.27*'Data 3day'!C141/('Data 3day'!C141+237.3))</f>
        <v>4.5698943880770111</v>
      </c>
      <c r="I141" s="8">
        <f>0.6108*EXP(17.27*'Data 3day'!D141/('Data 3day'!D141+237.3))</f>
        <v>2.3673876975032684</v>
      </c>
      <c r="J141" s="8">
        <f t="shared" si="9"/>
        <v>3.4686410427901397</v>
      </c>
      <c r="K141" s="8">
        <f>(I141*'Data 3day'!F141+H141*'Data 3day'!G141)/200</f>
        <v>2.47285193540419</v>
      </c>
      <c r="L141" s="8">
        <f>24*60/PI()*0.0082*B141*(D141*SIN('Data 3day'!$E$2)*SIN(C141)+COS('Data 3day'!$E$2)*COS(C141)*SIN(D141))</f>
        <v>2.0291134365726062</v>
      </c>
      <c r="M141" s="8">
        <f>(0.75+2/100000*'Data 3day'!$E$3)*L141</f>
        <v>1.5429378571698098</v>
      </c>
      <c r="N141" s="8">
        <f>(0.25+0.5*(1-'Data 3day'!H141/8))*L141</f>
        <v>0.63409794892893945</v>
      </c>
      <c r="O141" s="8">
        <f t="shared" si="10"/>
        <v>0.48825542067528338</v>
      </c>
      <c r="P141" s="8">
        <f>4.903*(10^(-9))*(0.34-0.14*SQRT(K141))*(1.35*(N141/M141)-0.35)*(('Data 3day'!C141+273.16)^4+('Data 3day'!D141+273.16)^4)/2</f>
        <v>0.96269309642433654</v>
      </c>
      <c r="Q141" s="8">
        <f t="shared" si="11"/>
        <v>-0.47443767574905316</v>
      </c>
    </row>
    <row r="142" spans="1:17" s="39" customFormat="1" ht="38.1" customHeight="1" x14ac:dyDescent="0.3">
      <c r="A142" s="38">
        <v>43754</v>
      </c>
      <c r="B142" s="8">
        <f>1+0.033*COS(2*'Data 3day'!A141*PI()/365)</f>
        <v>1.0080140408291658</v>
      </c>
      <c r="C142" s="8">
        <f>0.409*SIN(((2*PI()*'Data 3day'!A141)/365)-1.39)</f>
        <v>-0.16904851469590629</v>
      </c>
      <c r="D142" s="8">
        <f>ACOS(-TAN('Data 3day'!$E$2*PI()/180)*TAN(C142))</f>
        <v>1.5166605933548045</v>
      </c>
      <c r="E142" s="23">
        <f>('Data 3day'!C142+'Data 3day'!D142)/2</f>
        <v>24.55</v>
      </c>
      <c r="F142" s="8">
        <f t="shared" si="8"/>
        <v>0.18431491947026032</v>
      </c>
      <c r="G142" s="8">
        <f>'Data 3day'!E141*4.87/LN(67.8*'Data 3day'!$H$2-5.42)</f>
        <v>3.0562345114543712</v>
      </c>
      <c r="H142" s="8">
        <f>0.6108*EXP(17.27*'Data 3day'!C142/('Data 3day'!C142+237.3))</f>
        <v>4.1466816501200547</v>
      </c>
      <c r="I142" s="8">
        <f>0.6108*EXP(17.27*'Data 3day'!D142/('Data 3day'!D142+237.3))</f>
        <v>2.2668801009804516</v>
      </c>
      <c r="J142" s="8">
        <f t="shared" si="9"/>
        <v>3.2067808755502529</v>
      </c>
      <c r="K142" s="8">
        <f>(I142*'Data 3day'!F142+H142*'Data 3day'!G142)/200</f>
        <v>2.3644784439988795</v>
      </c>
      <c r="L142" s="8">
        <f>24*60/PI()*0.0082*B142*(D142*SIN('Data 3day'!$E$2)*SIN(C142)+COS('Data 3day'!$E$2)*COS(C142)*SIN(D142))</f>
        <v>2.0623624416536019</v>
      </c>
      <c r="M142" s="8">
        <f>(0.75+2/100000*'Data 3day'!$E$3)*L142</f>
        <v>1.5682204006333988</v>
      </c>
      <c r="N142" s="8">
        <f>(0.25+0.5*(1-'Data 3day'!H142/8))*L142</f>
        <v>0.64448826301675055</v>
      </c>
      <c r="O142" s="8">
        <f t="shared" si="10"/>
        <v>0.49625596252289794</v>
      </c>
      <c r="P142" s="8">
        <f>4.903*(10^(-9))*(0.34-0.14*SQRT(K142))*(1.35*(N142/M142)-0.35)*(('Data 3day'!C142+273.16)^4+('Data 3day'!D142+273.16)^4)/2</f>
        <v>0.98555014594885804</v>
      </c>
      <c r="Q142" s="8">
        <f t="shared" si="11"/>
        <v>-0.48929418342596009</v>
      </c>
    </row>
    <row r="143" spans="1:17" s="39" customFormat="1" ht="38.1" customHeight="1" x14ac:dyDescent="0.3">
      <c r="A143" s="38">
        <v>43755</v>
      </c>
      <c r="B143" s="8">
        <f>1+0.033*COS(2*'Data 3day'!A142*PI()/365)</f>
        <v>1.0085638893033033</v>
      </c>
      <c r="C143" s="8">
        <f>0.409*SIN(((2*PI()*'Data 3day'!A142)/365)-1.39)</f>
        <v>-0.17543422689196619</v>
      </c>
      <c r="D143" s="8">
        <f>ACOS(-TAN('Data 3day'!$E$2*PI()/180)*TAN(C143))</f>
        <v>1.514571697832876</v>
      </c>
      <c r="E143" s="23">
        <f>('Data 3day'!C143+'Data 3day'!D143)/2</f>
        <v>24.6</v>
      </c>
      <c r="F143" s="8">
        <f t="shared" si="8"/>
        <v>0.1847958852166231</v>
      </c>
      <c r="G143" s="8">
        <f>'Data 3day'!E142*4.87/LN(67.8*'Data 3day'!$H$2-5.42)</f>
        <v>3.0562345114543712</v>
      </c>
      <c r="H143" s="8">
        <f>0.6108*EXP(17.27*'Data 3day'!C143/('Data 3day'!C143+237.3))</f>
        <v>4.2430650587590133</v>
      </c>
      <c r="I143" s="8">
        <f>0.6108*EXP(17.27*'Data 3day'!D143/('Data 3day'!D143+237.3))</f>
        <v>2.2249611183378328</v>
      </c>
      <c r="J143" s="8">
        <f t="shared" si="9"/>
        <v>3.2340130885484228</v>
      </c>
      <c r="K143" s="8">
        <f>(I143*'Data 3day'!F143+H143*'Data 3day'!G143)/200</f>
        <v>2.4430194676875825</v>
      </c>
      <c r="L143" s="8">
        <f>24*60/PI()*0.0082*B143*(D143*SIN('Data 3day'!$E$2)*SIN(C143)+COS('Data 3day'!$E$2)*COS(C143)*SIN(D143))</f>
        <v>2.0952038962020958</v>
      </c>
      <c r="M143" s="8">
        <f>(0.75+2/100000*'Data 3day'!$E$3)*L143</f>
        <v>1.5931930426720735</v>
      </c>
      <c r="N143" s="8">
        <f>(0.25+0.5*(1-'Data 3day'!H143/8))*L143</f>
        <v>0.65475121756315491</v>
      </c>
      <c r="O143" s="8">
        <f t="shared" si="10"/>
        <v>0.50415843752362932</v>
      </c>
      <c r="P143" s="8">
        <f>4.903*(10^(-9))*(0.34-0.14*SQRT(K143))*(1.35*(N143/M143)-0.35)*(('Data 3day'!C143+273.16)^4+('Data 3day'!D143+273.16)^4)/2</f>
        <v>0.95840816370838999</v>
      </c>
      <c r="Q143" s="8">
        <f t="shared" si="11"/>
        <v>-0.45424972618476067</v>
      </c>
    </row>
    <row r="144" spans="1:17" s="39" customFormat="1" ht="38.1" customHeight="1" x14ac:dyDescent="0.3">
      <c r="A144" s="38">
        <v>43756</v>
      </c>
      <c r="B144" s="8">
        <f>1+0.033*COS(2*'Data 3day'!A143*PI()/365)</f>
        <v>1.0091112001122164</v>
      </c>
      <c r="C144" s="8">
        <f>0.409*SIN(((2*PI()*'Data 3day'!A143)/365)-1.39)</f>
        <v>-0.18176795414041763</v>
      </c>
      <c r="D144" s="8">
        <f>ACOS(-TAN('Data 3day'!$E$2*PI()/180)*TAN(C144))</f>
        <v>1.5124948880577691</v>
      </c>
      <c r="E144" s="23">
        <f>('Data 3day'!C144+'Data 3day'!D144)/2</f>
        <v>26.15</v>
      </c>
      <c r="F144" s="8">
        <f t="shared" si="8"/>
        <v>0.20023943546559078</v>
      </c>
      <c r="G144" s="8">
        <f>'Data 3day'!E143*4.87/LN(67.8*'Data 3day'!$H$2-5.42)</f>
        <v>3.0562345114543712</v>
      </c>
      <c r="H144" s="8">
        <f>0.6108*EXP(17.27*'Data 3day'!C144/('Data 3day'!C144+237.3))</f>
        <v>4.492592251118583</v>
      </c>
      <c r="I144" s="8">
        <f>0.6108*EXP(17.27*'Data 3day'!D144/('Data 3day'!D144+237.3))</f>
        <v>2.5332049812438213</v>
      </c>
      <c r="J144" s="8">
        <f t="shared" si="9"/>
        <v>3.5128986161812019</v>
      </c>
      <c r="K144" s="8">
        <f>(I144*'Data 3day'!F144+H144*'Data 3day'!G144)/200</f>
        <v>2.3298074209549413</v>
      </c>
      <c r="L144" s="8">
        <f>24*60/PI()*0.0082*B144*(D144*SIN('Data 3day'!$E$2)*SIN(C144)+COS('Data 3day'!$E$2)*COS(C144)*SIN(D144))</f>
        <v>2.1276299538696986</v>
      </c>
      <c r="M144" s="8">
        <f>(0.75+2/100000*'Data 3day'!$E$3)*L144</f>
        <v>1.6178498169225186</v>
      </c>
      <c r="N144" s="8">
        <f>(0.25+0.5*(1-'Data 3day'!H144/8))*L144</f>
        <v>1.1967918490517055</v>
      </c>
      <c r="O144" s="8">
        <f t="shared" si="10"/>
        <v>0.92152972376981335</v>
      </c>
      <c r="P144" s="8">
        <f>4.903*(10^(-9))*(0.34-0.14*SQRT(K144))*(1.35*(N144/M144)-0.35)*(('Data 3day'!C144+273.16)^4+('Data 3day'!D144+273.16)^4)/2</f>
        <v>3.2290404430629773</v>
      </c>
      <c r="Q144" s="8">
        <f t="shared" si="11"/>
        <v>-2.3075107192931639</v>
      </c>
    </row>
    <row r="145" spans="1:17" s="39" customFormat="1" ht="38.1" customHeight="1" x14ac:dyDescent="0.3">
      <c r="A145" s="38">
        <v>43757</v>
      </c>
      <c r="B145" s="8">
        <f>1+0.033*COS(2*'Data 3day'!A144*PI()/365)</f>
        <v>1.0096558110759004</v>
      </c>
      <c r="C145" s="8">
        <f>0.409*SIN(((2*PI()*'Data 3day'!A144)/365)-1.39)</f>
        <v>-0.18804781962118322</v>
      </c>
      <c r="D145" s="8">
        <f>ACOS(-TAN('Data 3day'!$E$2*PI()/180)*TAN(C145))</f>
        <v>1.5104307110590953</v>
      </c>
      <c r="E145" s="23">
        <f>('Data 3day'!C145+'Data 3day'!D145)/2</f>
        <v>27.2</v>
      </c>
      <c r="F145" s="8">
        <f t="shared" si="8"/>
        <v>0.21130681013503458</v>
      </c>
      <c r="G145" s="8">
        <f>'Data 3day'!E144*4.87/LN(67.8*'Data 3day'!$H$2-5.42)</f>
        <v>2.5005555093717584</v>
      </c>
      <c r="H145" s="8">
        <f>0.6108*EXP(17.27*'Data 3day'!C145/('Data 3day'!C145+237.3))</f>
        <v>4.727972500374011</v>
      </c>
      <c r="I145" s="8">
        <f>0.6108*EXP(17.27*'Data 3day'!D145/('Data 3day'!D145+237.3))</f>
        <v>2.7255876066054592</v>
      </c>
      <c r="J145" s="8">
        <f t="shared" si="9"/>
        <v>3.7267800534897351</v>
      </c>
      <c r="K145" s="8">
        <f>(I145*'Data 3day'!F145+H145*'Data 3day'!G145)/200</f>
        <v>2.4647415483362209</v>
      </c>
      <c r="L145" s="8">
        <f>24*60/PI()*0.0082*B145*(D145*SIN('Data 3day'!$E$2)*SIN(C145)+COS('Data 3day'!$E$2)*COS(C145)*SIN(D145))</f>
        <v>2.159633075815953</v>
      </c>
      <c r="M145" s="8">
        <f>(0.75+2/100000*'Data 3day'!$E$3)*L145</f>
        <v>1.6421849908504507</v>
      </c>
      <c r="N145" s="8">
        <f>(0.25+0.5*(1-'Data 3day'!H145/8))*L145</f>
        <v>0.80986240343098237</v>
      </c>
      <c r="O145" s="8">
        <f t="shared" si="10"/>
        <v>0.62359405064185647</v>
      </c>
      <c r="P145" s="8">
        <f>4.903*(10^(-9))*(0.34-0.14*SQRT(K145))*(1.35*(N145/M145)-0.35)*(('Data 3day'!C145+273.16)^4+('Data 3day'!D145+273.16)^4)/2</f>
        <v>1.5169316224255789</v>
      </c>
      <c r="Q145" s="8">
        <f t="shared" si="11"/>
        <v>-0.89333757178372242</v>
      </c>
    </row>
    <row r="146" spans="1:17" s="39" customFormat="1" ht="38.1" customHeight="1" x14ac:dyDescent="0.3">
      <c r="A146" s="38">
        <v>43758</v>
      </c>
      <c r="B146" s="8">
        <f>1+0.033*COS(2*'Data 3day'!A145*PI()/365)</f>
        <v>1.0101975608143732</v>
      </c>
      <c r="C146" s="8">
        <f>0.409*SIN(((2*PI()*'Data 3day'!A145)/365)-1.39)</f>
        <v>-0.19427196247459103</v>
      </c>
      <c r="D146" s="8">
        <f>ACOS(-TAN('Data 3day'!$E$2*PI()/180)*TAN(C146))</f>
        <v>1.5083797215178167</v>
      </c>
      <c r="E146" s="23">
        <f>('Data 3day'!C146+'Data 3day'!D146)/2</f>
        <v>25.799999999999997</v>
      </c>
      <c r="F146" s="8">
        <f t="shared" si="8"/>
        <v>0.19666050184576001</v>
      </c>
      <c r="G146" s="8">
        <f>'Data 3day'!E145*4.87/LN(67.8*'Data 3day'!$H$2-5.42)</f>
        <v>2.5005555093717584</v>
      </c>
      <c r="H146" s="8">
        <f>0.6108*EXP(17.27*'Data 3day'!C146/('Data 3day'!C146+237.3))</f>
        <v>4.2919830424837384</v>
      </c>
      <c r="I146" s="8">
        <f>0.6108*EXP(17.27*'Data 3day'!D146/('Data 3day'!D146+237.3))</f>
        <v>2.548770598472057</v>
      </c>
      <c r="J146" s="8">
        <f t="shared" si="9"/>
        <v>3.4203768204778977</v>
      </c>
      <c r="K146" s="8">
        <f>(I146*'Data 3day'!F146+H146*'Data 3day'!G146)/200</f>
        <v>2.4043527232811552</v>
      </c>
      <c r="L146" s="8">
        <f>24*60/PI()*0.0082*B146*(D146*SIN('Data 3day'!$E$2)*SIN(C146)+COS('Data 3day'!$E$2)*COS(C146)*SIN(D146))</f>
        <v>2.1912060321584743</v>
      </c>
      <c r="M146" s="8">
        <f>(0.75+2/100000*'Data 3day'!$E$3)*L146</f>
        <v>1.6661930668533038</v>
      </c>
      <c r="N146" s="8">
        <f>(0.25+0.5*(1-'Data 3day'!H146/8))*L146</f>
        <v>0.54780150803961858</v>
      </c>
      <c r="O146" s="8">
        <f t="shared" si="10"/>
        <v>0.42180716119050632</v>
      </c>
      <c r="P146" s="8">
        <f>4.903*(10^(-9))*(0.34-0.14*SQRT(K146))*(1.35*(N146/M146)-0.35)*(('Data 3day'!C146+273.16)^4+('Data 3day'!D146+273.16)^4)/2</f>
        <v>0.45237718374567676</v>
      </c>
      <c r="Q146" s="8">
        <f t="shared" si="11"/>
        <v>-3.057002255517044E-2</v>
      </c>
    </row>
    <row r="147" spans="1:17" s="39" customFormat="1" ht="38.1" customHeight="1" x14ac:dyDescent="0.3">
      <c r="A147" s="38">
        <v>43759</v>
      </c>
      <c r="B147" s="8">
        <f>1+0.033*COS(2*'Data 3day'!A146*PI()/365)</f>
        <v>1.0107362887954954</v>
      </c>
      <c r="C147" s="8">
        <f>0.409*SIN(((2*PI()*'Data 3day'!A146)/365)-1.39)</f>
        <v>-0.20043853835278497</v>
      </c>
      <c r="D147" s="8">
        <f>ACOS(-TAN('Data 3day'!$E$2*PI()/180)*TAN(C147))</f>
        <v>1.5063424818184474</v>
      </c>
      <c r="E147" s="23">
        <f>('Data 3day'!C147+'Data 3day'!D147)/2</f>
        <v>26.7</v>
      </c>
      <c r="F147" s="8">
        <f t="shared" si="8"/>
        <v>0.20597415419609683</v>
      </c>
      <c r="G147" s="8">
        <f>'Data 3day'!E146*4.87/LN(67.8*'Data 3day'!$H$2-5.42)</f>
        <v>2.5005555093717584</v>
      </c>
      <c r="H147" s="8">
        <f>0.6108*EXP(17.27*'Data 3day'!C147/('Data 3day'!C147+237.3))</f>
        <v>4.4670786642686746</v>
      </c>
      <c r="I147" s="8">
        <f>0.6108*EXP(17.27*'Data 3day'!D147/('Data 3day'!D147+237.3))</f>
        <v>2.7255876066054592</v>
      </c>
      <c r="J147" s="8">
        <f t="shared" si="9"/>
        <v>3.5963331354370669</v>
      </c>
      <c r="K147" s="8">
        <f>(I147*'Data 3day'!F147+H147*'Data 3day'!G147)/200</f>
        <v>2.4805553106047658</v>
      </c>
      <c r="L147" s="8">
        <f>24*60/PI()*0.0082*B147*(D147*SIN('Data 3day'!$E$2)*SIN(C147)+COS('Data 3day'!$E$2)*COS(C147)*SIN(D147))</f>
        <v>2.2223419029429858</v>
      </c>
      <c r="M147" s="8">
        <f>(0.75+2/100000*'Data 3day'!$E$3)*L147</f>
        <v>1.6898687829978463</v>
      </c>
      <c r="N147" s="8">
        <f>(0.25+0.5*(1-'Data 3day'!H147/8))*L147</f>
        <v>0.55558547573574646</v>
      </c>
      <c r="O147" s="8">
        <f t="shared" si="10"/>
        <v>0.42780081631652478</v>
      </c>
      <c r="P147" s="8">
        <f>4.903*(10^(-9))*(0.34-0.14*SQRT(K147))*(1.35*(N147/M147)-0.35)*(('Data 3day'!C147+273.16)^4+('Data 3day'!D147+273.16)^4)/2</f>
        <v>0.44508079804344186</v>
      </c>
      <c r="Q147" s="8">
        <f t="shared" si="11"/>
        <v>-1.7279981726917082E-2</v>
      </c>
    </row>
    <row r="148" spans="1:17" s="39" customFormat="1" ht="38.1" customHeight="1" x14ac:dyDescent="0.3">
      <c r="A148" s="38">
        <v>43760</v>
      </c>
      <c r="B148" s="8">
        <f>1+0.033*COS(2*'Data 3day'!A147*PI()/365)</f>
        <v>1.0112718353825392</v>
      </c>
      <c r="C148" s="8">
        <f>0.409*SIN(((2*PI()*'Data 3day'!A147)/365)-1.39)</f>
        <v>-0.20654571996624763</v>
      </c>
      <c r="D148" s="8">
        <f>ACOS(-TAN('Data 3day'!$E$2*PI()/180)*TAN(C148))</f>
        <v>1.5043195620749072</v>
      </c>
      <c r="E148" s="23">
        <f>('Data 3day'!C148+'Data 3day'!D148)/2</f>
        <v>25.1</v>
      </c>
      <c r="F148" s="8">
        <f t="shared" si="8"/>
        <v>0.18966399559757052</v>
      </c>
      <c r="G148" s="8">
        <f>'Data 3day'!E147*4.87/LN(67.8*'Data 3day'!$H$2-5.42)</f>
        <v>2.5005555093717584</v>
      </c>
      <c r="H148" s="8">
        <f>0.6108*EXP(17.27*'Data 3day'!C148/('Data 3day'!C148+237.3))</f>
        <v>4.1466816501200547</v>
      </c>
      <c r="I148" s="8">
        <f>0.6108*EXP(17.27*'Data 3day'!D148/('Data 3day'!D148+237.3))</f>
        <v>2.4265523121060211</v>
      </c>
      <c r="J148" s="8">
        <f t="shared" si="9"/>
        <v>3.2866169811130379</v>
      </c>
      <c r="K148" s="8">
        <f>(I148*'Data 3day'!F148+H148*'Data 3day'!G148)/200</f>
        <v>2.4914535973632281</v>
      </c>
      <c r="L148" s="8">
        <f>24*60/PI()*0.0082*B148*(D148*SIN('Data 3day'!$E$2)*SIN(C148)+COS('Data 3day'!$E$2)*COS(C148)*SIN(D148))</f>
        <v>2.2530340786293106</v>
      </c>
      <c r="M148" s="8">
        <f>(0.75+2/100000*'Data 3day'!$E$3)*L148</f>
        <v>1.7132071133897278</v>
      </c>
      <c r="N148" s="8">
        <f>(0.25+0.5*(1-'Data 3day'!H148/8))*L148</f>
        <v>0.56325851965732765</v>
      </c>
      <c r="O148" s="8">
        <f t="shared" si="10"/>
        <v>0.4337090601361423</v>
      </c>
      <c r="P148" s="8">
        <f>4.903*(10^(-9))*(0.34-0.14*SQRT(K148))*(1.35*(N148/M148)-0.35)*(('Data 3day'!C148+273.16)^4+('Data 3day'!D148+273.16)^4)/2</f>
        <v>0.43397496519209083</v>
      </c>
      <c r="Q148" s="8">
        <f t="shared" si="11"/>
        <v>-2.6590505594853431E-4</v>
      </c>
    </row>
    <row r="149" spans="1:17" s="39" customFormat="1" ht="38.1" customHeight="1" x14ac:dyDescent="0.3">
      <c r="A149" s="38">
        <v>43761</v>
      </c>
      <c r="B149" s="8">
        <f>1+0.033*COS(2*'Data 3day'!A148*PI()/365)</f>
        <v>1.0118040418814931</v>
      </c>
      <c r="C149" s="8">
        <f>0.409*SIN(((2*PI()*'Data 3day'!A148)/365)-1.39)</f>
        <v>-0.212591697625262</v>
      </c>
      <c r="D149" s="8">
        <f>ACOS(-TAN('Data 3day'!$E$2*PI()/180)*TAN(C149))</f>
        <v>1.5023115401290768</v>
      </c>
      <c r="E149" s="23">
        <f>('Data 3day'!C149+'Data 3day'!D149)/2</f>
        <v>26.1</v>
      </c>
      <c r="F149" s="8">
        <f t="shared" si="8"/>
        <v>0.19972482824833868</v>
      </c>
      <c r="G149" s="8">
        <f>'Data 3day'!E148*4.87/LN(67.8*'Data 3day'!$H$2-5.42)</f>
        <v>1.9448765072891454</v>
      </c>
      <c r="H149" s="8">
        <f>0.6108*EXP(17.27*'Data 3day'!C149/('Data 3day'!C149+237.3))</f>
        <v>4.5439995866454055</v>
      </c>
      <c r="I149" s="8">
        <f>0.6108*EXP(17.27*'Data 3day'!D149/('Data 3day'!D149+237.3))</f>
        <v>2.4870053972720654</v>
      </c>
      <c r="J149" s="8">
        <f t="shared" si="9"/>
        <v>3.5155024919587357</v>
      </c>
      <c r="K149" s="8">
        <f>(I149*'Data 3day'!F149+H149*'Data 3day'!G149)/200</f>
        <v>2.4014957474509999</v>
      </c>
      <c r="L149" s="8">
        <f>24*60/PI()*0.0082*B149*(D149*SIN('Data 3day'!$E$2)*SIN(C149)+COS('Data 3day'!$E$2)*COS(C149)*SIN(D149))</f>
        <v>2.2832762600903416</v>
      </c>
      <c r="M149" s="8">
        <f>(0.75+2/100000*'Data 3day'!$E$3)*L149</f>
        <v>1.7362032681726955</v>
      </c>
      <c r="N149" s="8">
        <f>(0.25+0.5*(1-'Data 3day'!H149/8))*L149</f>
        <v>0.99893336378952446</v>
      </c>
      <c r="O149" s="8">
        <f t="shared" si="10"/>
        <v>0.76917869011793383</v>
      </c>
      <c r="P149" s="8">
        <f>4.903*(10^(-9))*(0.34-0.14*SQRT(K149))*(1.35*(N149/M149)-0.35)*(('Data 3day'!C149+273.16)^4+('Data 3day'!D149+273.16)^4)/2</f>
        <v>2.0683808339297496</v>
      </c>
      <c r="Q149" s="8">
        <f t="shared" si="11"/>
        <v>-1.2992021438118158</v>
      </c>
    </row>
    <row r="150" spans="1:17" s="39" customFormat="1" ht="38.1" customHeight="1" x14ac:dyDescent="0.3">
      <c r="A150" s="38">
        <v>43762</v>
      </c>
      <c r="B150" s="8">
        <f>1+0.033*COS(2*'Data 3day'!A149*PI()/365)</f>
        <v>1.0123327505880855</v>
      </c>
      <c r="C150" s="8">
        <f>0.409*SIN(((2*PI()*'Data 3day'!A149)/365)-1.39)</f>
        <v>-0.21857467977616568</v>
      </c>
      <c r="D150" s="8">
        <f>ACOS(-TAN('Data 3day'!$E$2*PI()/180)*TAN(C150))</f>
        <v>1.5003190015211245</v>
      </c>
      <c r="E150" s="23">
        <f>('Data 3day'!C150+'Data 3day'!D150)/2</f>
        <v>24.45</v>
      </c>
      <c r="F150" s="8">
        <f t="shared" si="8"/>
        <v>0.1833561523286838</v>
      </c>
      <c r="G150" s="8">
        <f>'Data 3day'!E149*4.87/LN(67.8*'Data 3day'!$H$2-5.42)</f>
        <v>1.9448765072891454</v>
      </c>
      <c r="H150" s="8">
        <f>0.6108*EXP(17.27*'Data 3day'!C150/('Data 3day'!C150+237.3))</f>
        <v>4.0056776000859209</v>
      </c>
      <c r="I150" s="8">
        <f>0.6108*EXP(17.27*'Data 3day'!D150/('Data 3day'!D150+237.3))</f>
        <v>2.3238457638211925</v>
      </c>
      <c r="J150" s="8">
        <f t="shared" si="9"/>
        <v>3.1647616819535567</v>
      </c>
      <c r="K150" s="8">
        <f>(I150*'Data 3day'!F150+H150*'Data 3day'!G150)/200</f>
        <v>2.4120014812068979</v>
      </c>
      <c r="L150" s="8">
        <f>24*60/PI()*0.0082*B150*(D150*SIN('Data 3day'!$E$2)*SIN(C150)+COS('Data 3day'!$E$2)*COS(C150)*SIN(D150))</f>
        <v>2.3130624581221051</v>
      </c>
      <c r="M150" s="8">
        <f>(0.75+2/100000*'Data 3day'!$E$3)*L150</f>
        <v>1.7588526931560486</v>
      </c>
      <c r="N150" s="8">
        <f>(0.25+0.5*(1-'Data 3day'!H150/8))*L150</f>
        <v>0.57826561453052627</v>
      </c>
      <c r="O150" s="8">
        <f t="shared" si="10"/>
        <v>0.44526452318850523</v>
      </c>
      <c r="P150" s="8">
        <f>4.903*(10^(-9))*(0.34-0.14*SQRT(K150))*(1.35*(N150/M150)-0.35)*(('Data 3day'!C150+273.16)^4+('Data 3day'!D150+273.16)^4)/2</f>
        <v>0.44305969648935478</v>
      </c>
      <c r="Q150" s="8">
        <f t="shared" si="11"/>
        <v>2.2048266991504528E-3</v>
      </c>
    </row>
    <row r="151" spans="1:17" s="39" customFormat="1" ht="38.1" customHeight="1" x14ac:dyDescent="0.3">
      <c r="A151" s="38">
        <v>43763</v>
      </c>
      <c r="B151" s="8">
        <f>1+0.033*COS(2*'Data 3day'!A150*PI()/365)</f>
        <v>1.012857804834516</v>
      </c>
      <c r="C151" s="8">
        <f>0.409*SIN(((2*PI()*'Data 3day'!A150)/365)-1.39)</f>
        <v>-0.22449289353222343</v>
      </c>
      <c r="D151" s="8">
        <f>ACOS(-TAN('Data 3day'!$E$2*PI()/180)*TAN(C151))</f>
        <v>1.4983425394307148</v>
      </c>
      <c r="E151" s="23">
        <f>('Data 3day'!C151+'Data 3day'!D151)/2</f>
        <v>23.9</v>
      </c>
      <c r="F151" s="8">
        <f t="shared" si="8"/>
        <v>0.17815773880284055</v>
      </c>
      <c r="G151" s="8">
        <f>'Data 3day'!E150*4.87/LN(67.8*'Data 3day'!$H$2-5.42)</f>
        <v>3.0562345114543712</v>
      </c>
      <c r="H151" s="8">
        <f>0.6108*EXP(17.27*'Data 3day'!C151/('Data 3day'!C151+237.3))</f>
        <v>3.8019951744225149</v>
      </c>
      <c r="I151" s="8">
        <f>0.6108*EXP(17.27*'Data 3day'!D151/('Data 3day'!D151+237.3))</f>
        <v>2.2952083710657747</v>
      </c>
      <c r="J151" s="8">
        <f t="shared" si="9"/>
        <v>3.0486017727441448</v>
      </c>
      <c r="K151" s="8">
        <f>(I151*'Data 3day'!F151+H151*'Data 3day'!G151)/200</f>
        <v>2.5283856437093637</v>
      </c>
      <c r="L151" s="8">
        <f>24*60/PI()*0.0082*B151*(D151*SIN('Data 3day'!$E$2)*SIN(C151)+COS('Data 3day'!$E$2)*COS(C151)*SIN(D151))</f>
        <v>2.3423869924639793</v>
      </c>
      <c r="M151" s="8">
        <f>(0.75+2/100000*'Data 3day'!$E$3)*L151</f>
        <v>1.7811510690696097</v>
      </c>
      <c r="N151" s="8">
        <f>(0.25+0.5*(1-'Data 3day'!H151/8))*L151</f>
        <v>0.7319959351449935</v>
      </c>
      <c r="O151" s="8">
        <f t="shared" si="10"/>
        <v>0.56363687006164498</v>
      </c>
      <c r="P151" s="8">
        <f>4.903*(10^(-9))*(0.34-0.14*SQRT(K151))*(1.35*(N151/M151)-0.35)*(('Data 3day'!C151+273.16)^4+('Data 3day'!D151+273.16)^4)/2</f>
        <v>0.91901984513386081</v>
      </c>
      <c r="Q151" s="8">
        <f t="shared" si="11"/>
        <v>-0.35538297507221583</v>
      </c>
    </row>
    <row r="152" spans="1:17" s="39" customFormat="1" ht="38.1" customHeight="1" x14ac:dyDescent="0.3">
      <c r="A152" s="38">
        <v>43764</v>
      </c>
      <c r="B152" s="8">
        <f>1+0.033*COS(2*'Data 3day'!A151*PI()/365)</f>
        <v>1.0133790490358798</v>
      </c>
      <c r="C152" s="8">
        <f>0.409*SIN(((2*PI()*'Data 3day'!A151)/365)-1.39)</f>
        <v>-0.23034458519897447</v>
      </c>
      <c r="D152" s="8">
        <f>ACOS(-TAN('Data 3day'!$E$2*PI()/180)*TAN(C152))</f>
        <v>1.4963827545882309</v>
      </c>
      <c r="E152" s="23">
        <f>('Data 3day'!C152+'Data 3day'!D152)/2</f>
        <v>23.6</v>
      </c>
      <c r="F152" s="8">
        <f t="shared" si="8"/>
        <v>0.17537501030785446</v>
      </c>
      <c r="G152" s="8">
        <f>'Data 3day'!E151*4.87/LN(67.8*'Data 3day'!$H$2-5.42)</f>
        <v>4.1675925156195976</v>
      </c>
      <c r="H152" s="8">
        <f>0.6108*EXP(17.27*'Data 3day'!C152/('Data 3day'!C152+237.3))</f>
        <v>3.671270209291702</v>
      </c>
      <c r="I152" s="8">
        <f>0.6108*EXP(17.27*'Data 3day'!D152/('Data 3day'!D152+237.3))</f>
        <v>2.2952083710657747</v>
      </c>
      <c r="J152" s="8">
        <f t="shared" si="9"/>
        <v>2.9832392901787381</v>
      </c>
      <c r="K152" s="8">
        <f>(I152*'Data 3day'!F152+H152*'Data 3day'!G152)/200</f>
        <v>2.2689062494422676</v>
      </c>
      <c r="L152" s="8">
        <f>24*60/PI()*0.0082*B152*(D152*SIN('Data 3day'!$E$2)*SIN(C152)+COS('Data 3day'!$E$2)*COS(C152)*SIN(D152))</f>
        <v>2.3712444903292842</v>
      </c>
      <c r="M152" s="8">
        <f>(0.75+2/100000*'Data 3day'!$E$3)*L152</f>
        <v>1.8030943104463877</v>
      </c>
      <c r="N152" s="8">
        <f>(0.25+0.5*(1-'Data 3day'!H152/8))*L152</f>
        <v>1.0374194645190618</v>
      </c>
      <c r="O152" s="8">
        <f t="shared" si="10"/>
        <v>0.79881298767967757</v>
      </c>
      <c r="P152" s="8">
        <f>4.903*(10^(-9))*(0.34-0.14*SQRT(K152))*(1.35*(N152/M152)-0.35)*(('Data 3day'!C152+273.16)^4+('Data 3day'!D152+273.16)^4)/2</f>
        <v>2.0973827917730636</v>
      </c>
      <c r="Q152" s="8">
        <f t="shared" si="11"/>
        <v>-1.2985698040933862</v>
      </c>
    </row>
    <row r="153" spans="1:17" s="39" customFormat="1" ht="38.1" customHeight="1" x14ac:dyDescent="0.3">
      <c r="A153" s="38">
        <v>43765</v>
      </c>
      <c r="B153" s="8">
        <f>1+0.033*COS(2*'Data 3day'!A152*PI()/365)</f>
        <v>1.013896328736271</v>
      </c>
      <c r="C153" s="8">
        <f>0.409*SIN(((2*PI()*'Data 3day'!A152)/365)-1.39)</f>
        <v>-0.23612802079388742</v>
      </c>
      <c r="D153" s="8">
        <f>ACOS(-TAN('Data 3day'!$E$2*PI()/180)*TAN(C153))</f>
        <v>1.4944402551551976</v>
      </c>
      <c r="E153" s="23">
        <f>('Data 3day'!C153+'Data 3day'!D153)/2</f>
        <v>25.9</v>
      </c>
      <c r="F153" s="8">
        <f t="shared" si="8"/>
        <v>0.19767751536034411</v>
      </c>
      <c r="G153" s="8">
        <f>'Data 3day'!E152*4.87/LN(67.8*'Data 3day'!$H$2-5.42)</f>
        <v>2.222716008330452</v>
      </c>
      <c r="H153" s="8">
        <f>0.6108*EXP(17.27*'Data 3day'!C153/('Data 3day'!C153+237.3))</f>
        <v>4.5439995866454055</v>
      </c>
      <c r="I153" s="8">
        <f>0.6108*EXP(17.27*'Data 3day'!D153/('Data 3day'!D153+237.3))</f>
        <v>2.4265523121060211</v>
      </c>
      <c r="J153" s="8">
        <f t="shared" si="9"/>
        <v>3.4852759493757133</v>
      </c>
      <c r="K153" s="8">
        <f>(I153*'Data 3day'!F153+H153*'Data 3day'!G153)/200</f>
        <v>2.0929888227438238</v>
      </c>
      <c r="L153" s="8">
        <f>24*60/PI()*0.0082*B153*(D153*SIN('Data 3day'!$E$2)*SIN(C153)+COS('Data 3day'!$E$2)*COS(C153)*SIN(D153))</f>
        <v>2.3996298844474433</v>
      </c>
      <c r="M153" s="8">
        <f>(0.75+2/100000*'Data 3day'!$E$3)*L153</f>
        <v>1.8246785641338359</v>
      </c>
      <c r="N153" s="8">
        <f>(0.25+0.5*(1-'Data 3day'!H153/8))*L153</f>
        <v>1.6497455455576173</v>
      </c>
      <c r="O153" s="8">
        <f t="shared" si="10"/>
        <v>1.2703040700793653</v>
      </c>
      <c r="P153" s="8">
        <f>4.903*(10^(-9))*(0.34-0.14*SQRT(K153))*(1.35*(N153/M153)-0.35)*(('Data 3day'!C153+273.16)^4+('Data 3day'!D153+273.16)^4)/2</f>
        <v>4.7021260028579368</v>
      </c>
      <c r="Q153" s="8">
        <f t="shared" si="11"/>
        <v>-3.4318219327785715</v>
      </c>
    </row>
    <row r="154" spans="1:17" s="39" customFormat="1" ht="38.1" customHeight="1" x14ac:dyDescent="0.3">
      <c r="A154" s="38">
        <v>43766</v>
      </c>
      <c r="B154" s="8">
        <f>1+0.033*COS(2*'Data 3day'!A153*PI()/365)</f>
        <v>1.0144094906545502</v>
      </c>
      <c r="C154" s="8">
        <f>0.409*SIN(((2*PI()*'Data 3day'!A153)/365)-1.39)</f>
        <v>-0.2418414865601794</v>
      </c>
      <c r="D154" s="8">
        <f>ACOS(-TAN('Data 3day'!$E$2*PI()/180)*TAN(C154))</f>
        <v>1.492515656573131</v>
      </c>
      <c r="E154" s="23">
        <f>('Data 3day'!C154+'Data 3day'!D154)/2</f>
        <v>25.6</v>
      </c>
      <c r="F154" s="8">
        <f t="shared" si="8"/>
        <v>0.19463968475425517</v>
      </c>
      <c r="G154" s="8">
        <f>'Data 3day'!E153*4.87/LN(67.8*'Data 3day'!$H$2-5.42)</f>
        <v>2.222716008330452</v>
      </c>
      <c r="H154" s="8">
        <f>0.6108*EXP(17.27*'Data 3day'!C154/('Data 3day'!C154+237.3))</f>
        <v>4.4164290333261924</v>
      </c>
      <c r="I154" s="8">
        <f>0.6108*EXP(17.27*'Data 3day'!D154/('Data 3day'!D154+237.3))</f>
        <v>2.4116412804606884</v>
      </c>
      <c r="J154" s="8">
        <f t="shared" si="9"/>
        <v>3.4140351568934406</v>
      </c>
      <c r="K154" s="8">
        <f>(I154*'Data 3day'!F154+H154*'Data 3day'!G154)/200</f>
        <v>2.2531216689880695</v>
      </c>
      <c r="L154" s="8">
        <f>24*60/PI()*0.0082*B154*(D154*SIN('Data 3day'!$E$2)*SIN(C154)+COS('Data 3day'!$E$2)*COS(C154)*SIN(D154))</f>
        <v>2.4275384106200582</v>
      </c>
      <c r="M154" s="8">
        <f>(0.75+2/100000*'Data 3day'!$E$3)*L154</f>
        <v>1.8459002074354922</v>
      </c>
      <c r="N154" s="8">
        <f>(0.25+0.5*(1-'Data 3day'!H154/8))*L154</f>
        <v>1.5172115066375365</v>
      </c>
      <c r="O154" s="8">
        <f t="shared" si="10"/>
        <v>1.168252860110903</v>
      </c>
      <c r="P154" s="8">
        <f>4.903*(10^(-9))*(0.34-0.14*SQRT(K154))*(1.35*(N154/M154)-0.35)*(('Data 3day'!C154+273.16)^4+('Data 3day'!D154+273.16)^4)/2</f>
        <v>3.8597535418995261</v>
      </c>
      <c r="Q154" s="8">
        <f t="shared" si="11"/>
        <v>-2.6915006817886233</v>
      </c>
    </row>
    <row r="155" spans="1:17" s="39" customFormat="1" ht="38.1" customHeight="1" x14ac:dyDescent="0.3">
      <c r="A155" s="38">
        <v>43767</v>
      </c>
      <c r="B155" s="8">
        <f>1+0.033*COS(2*'Data 3day'!A154*PI()/365)</f>
        <v>1.0149183827297661</v>
      </c>
      <c r="C155" s="8">
        <f>0.409*SIN(((2*PI()*'Data 3day'!A154)/365)-1.39)</f>
        <v>-0.24748328947463652</v>
      </c>
      <c r="D155" s="8">
        <f>ACOS(-TAN('Data 3day'!$E$2*PI()/180)*TAN(C155))</f>
        <v>1.4906095813800935</v>
      </c>
      <c r="E155" s="23">
        <f>('Data 3day'!C155+'Data 3day'!D155)/2</f>
        <v>25.8</v>
      </c>
      <c r="F155" s="8">
        <f t="shared" si="8"/>
        <v>0.19666050184576003</v>
      </c>
      <c r="G155" s="8">
        <f>'Data 3day'!E154*4.87/LN(67.8*'Data 3day'!$H$2-5.42)</f>
        <v>1.667037006247839</v>
      </c>
      <c r="H155" s="8">
        <f>0.6108*EXP(17.27*'Data 3day'!C155/('Data 3day'!C155+237.3))</f>
        <v>4.3662793205014685</v>
      </c>
      <c r="I155" s="8">
        <f>0.6108*EXP(17.27*'Data 3day'!D155/('Data 3day'!D155+237.3))</f>
        <v>2.5023227554890153</v>
      </c>
      <c r="J155" s="8">
        <f t="shared" si="9"/>
        <v>3.4343010379952421</v>
      </c>
      <c r="K155" s="8">
        <f>(I155*'Data 3day'!F155+H155*'Data 3day'!G155)/200</f>
        <v>2.1608401989824308</v>
      </c>
      <c r="L155" s="8">
        <f>24*60/PI()*0.0082*B155*(D155*SIN('Data 3day'!$E$2)*SIN(C155)+COS('Data 3day'!$E$2)*COS(C155)*SIN(D155))</f>
        <v>2.4549656047942392</v>
      </c>
      <c r="M155" s="8">
        <f>(0.75+2/100000*'Data 3day'!$E$3)*L155</f>
        <v>1.8667558458855393</v>
      </c>
      <c r="N155" s="8">
        <f>(0.25+0.5*(1-'Data 3day'!H155/8))*L155</f>
        <v>1.3809181526967595</v>
      </c>
      <c r="O155" s="8">
        <f t="shared" si="10"/>
        <v>1.0633069775765049</v>
      </c>
      <c r="P155" s="8">
        <f>4.903*(10^(-9))*(0.34-0.14*SQRT(K155))*(1.35*(N155/M155)-0.35)*(('Data 3day'!C155+273.16)^4+('Data 3day'!D155+273.16)^4)/2</f>
        <v>3.4145330470177848</v>
      </c>
      <c r="Q155" s="8">
        <f t="shared" si="11"/>
        <v>-2.3512260694412799</v>
      </c>
    </row>
    <row r="156" spans="1:17" s="39" customFormat="1" ht="38.1" customHeight="1" x14ac:dyDescent="0.3">
      <c r="A156" s="38">
        <v>43768</v>
      </c>
      <c r="B156" s="8">
        <f>1+0.033*COS(2*'Data 3day'!A155*PI()/365)</f>
        <v>1.015422854166214</v>
      </c>
      <c r="C156" s="8">
        <f>0.409*SIN(((2*PI()*'Data 3day'!A155)/365)-1.39)</f>
        <v>-0.25305175774929578</v>
      </c>
      <c r="D156" s="8">
        <f>ACOS(-TAN('Data 3day'!$E$2*PI()/180)*TAN(C156))</f>
        <v>1.4887226589942957</v>
      </c>
      <c r="E156" s="23">
        <f>('Data 3day'!C156+'Data 3day'!D156)/2</f>
        <v>24.35</v>
      </c>
      <c r="F156" s="8">
        <f t="shared" si="8"/>
        <v>0.1824015920751953</v>
      </c>
      <c r="G156" s="8">
        <f>'Data 3day'!E155*4.87/LN(67.8*'Data 3day'!$H$2-5.42)</f>
        <v>2.222716008330452</v>
      </c>
      <c r="H156" s="8">
        <f>0.6108*EXP(17.27*'Data 3day'!C156/('Data 3day'!C156+237.3))</f>
        <v>3.868863716528768</v>
      </c>
      <c r="I156" s="8">
        <f>0.6108*EXP(17.27*'Data 3day'!D156/('Data 3day'!D156+237.3))</f>
        <v>2.3820593372779197</v>
      </c>
      <c r="J156" s="8">
        <f t="shared" si="9"/>
        <v>3.1254615269033437</v>
      </c>
      <c r="K156" s="8">
        <f>(I156*'Data 3day'!F156+H156*'Data 3day'!G156)/200</f>
        <v>2.4162049905004093</v>
      </c>
      <c r="L156" s="8">
        <f>24*60/PI()*0.0082*B156*(D156*SIN('Data 3day'!$E$2)*SIN(C156)+COS('Data 3day'!$E$2)*COS(C156)*SIN(D156))</f>
        <v>2.4819072996577334</v>
      </c>
      <c r="M156" s="8">
        <f>(0.75+2/100000*'Data 3day'!$E$3)*L156</f>
        <v>1.8872423106597405</v>
      </c>
      <c r="N156" s="8">
        <f>(0.25+0.5*(1-'Data 3day'!H156/8))*L156</f>
        <v>0.93071523737165007</v>
      </c>
      <c r="O156" s="8">
        <f t="shared" si="10"/>
        <v>0.71665073277617053</v>
      </c>
      <c r="P156" s="8">
        <f>4.903*(10^(-9))*(0.34-0.14*SQRT(K156))*(1.35*(N156/M156)-0.35)*(('Data 3day'!C156+273.16)^4+('Data 3day'!D156+273.16)^4)/2</f>
        <v>1.4860598010272066</v>
      </c>
      <c r="Q156" s="8">
        <f t="shared" si="11"/>
        <v>-0.76940906825103605</v>
      </c>
    </row>
    <row r="157" spans="1:17" s="39" customFormat="1" ht="38.1" customHeight="1" x14ac:dyDescent="0.3">
      <c r="A157" s="38">
        <v>43769</v>
      </c>
      <c r="B157" s="8">
        <f>1+0.033*COS(2*'Data 3day'!A156*PI()/365)</f>
        <v>1.0159227554781203</v>
      </c>
      <c r="C157" s="8">
        <f>0.409*SIN(((2*PI()*'Data 3day'!A156)/365)-1.39)</f>
        <v>-0.25854524132682943</v>
      </c>
      <c r="D157" s="8">
        <f>ACOS(-TAN('Data 3day'!$E$2*PI()/180)*TAN(C157))</f>
        <v>1.486855525464152</v>
      </c>
      <c r="E157" s="23">
        <f>('Data 3day'!C157+'Data 3day'!D157)/2</f>
        <v>24.9</v>
      </c>
      <c r="F157" s="8">
        <f t="shared" si="8"/>
        <v>0.18770394627061798</v>
      </c>
      <c r="G157" s="8">
        <f>'Data 3day'!E156*4.87/LN(67.8*'Data 3day'!$H$2-5.42)</f>
        <v>3.0562345114543712</v>
      </c>
      <c r="H157" s="8">
        <f>0.6108*EXP(17.27*'Data 3day'!C157/('Data 3day'!C157+237.3))</f>
        <v>4.0756492057609837</v>
      </c>
      <c r="I157" s="8">
        <f>0.6108*EXP(17.27*'Data 3day'!D157/('Data 3day'!D157+237.3))</f>
        <v>2.4116412804606884</v>
      </c>
      <c r="J157" s="8">
        <f t="shared" si="9"/>
        <v>3.2436452431108362</v>
      </c>
      <c r="K157" s="8">
        <f>(I157*'Data 3day'!F157+H157*'Data 3day'!G157)/200</f>
        <v>2.4133213251452093</v>
      </c>
      <c r="L157" s="8">
        <f>24*60/PI()*0.0082*B157*(D157*SIN('Data 3day'!$E$2)*SIN(C157)+COS('Data 3day'!$E$2)*COS(C157)*SIN(D157))</f>
        <v>2.5083596207613672</v>
      </c>
      <c r="M157" s="8">
        <f>(0.75+2/100000*'Data 3day'!$E$3)*L157</f>
        <v>1.9073566556269435</v>
      </c>
      <c r="N157" s="8">
        <f>(0.25+0.5*(1-'Data 3day'!H157/8))*L157</f>
        <v>0.6270899051903418</v>
      </c>
      <c r="O157" s="8">
        <f t="shared" si="10"/>
        <v>0.4828592269965632</v>
      </c>
      <c r="P157" s="8">
        <f>4.903*(10^(-9))*(0.34-0.14*SQRT(K157))*(1.35*(N157/M157)-0.35)*(('Data 3day'!C157+273.16)^4+('Data 3day'!D157+273.16)^4)/2</f>
        <v>0.44548695509153269</v>
      </c>
      <c r="Q157" s="8">
        <f t="shared" si="11"/>
        <v>3.7372271905030507E-2</v>
      </c>
    </row>
    <row r="158" spans="1:17" s="39" customFormat="1" ht="38.1" customHeight="1" x14ac:dyDescent="0.3">
      <c r="A158" s="38">
        <v>43770</v>
      </c>
      <c r="B158" s="8">
        <f>1+0.033*COS(2*'Data 3day'!A157*PI()/365)</f>
        <v>1.0164179385339369</v>
      </c>
      <c r="C158" s="8">
        <f>0.409*SIN(((2*PI()*'Data 3day'!A157)/365)-1.39)</f>
        <v>-0.26396211236949496</v>
      </c>
      <c r="D158" s="8">
        <f>ACOS(-TAN('Data 3day'!$E$2*PI()/180)*TAN(C158))</f>
        <v>1.4850088231842651</v>
      </c>
      <c r="E158" s="23">
        <f>('Data 3day'!C158+'Data 3day'!D158)/2</f>
        <v>24.15</v>
      </c>
      <c r="F158" s="8">
        <f t="shared" si="8"/>
        <v>0.18050503360802694</v>
      </c>
      <c r="G158" s="8">
        <f>'Data 3day'!E157*4.87/LN(67.8*'Data 3day'!$H$2-5.42)</f>
        <v>1.9448765072891454</v>
      </c>
      <c r="H158" s="8">
        <f>0.6108*EXP(17.27*'Data 3day'!C158/('Data 3day'!C158+237.3))</f>
        <v>3.868863716528768</v>
      </c>
      <c r="I158" s="8">
        <f>0.6108*EXP(17.27*'Data 3day'!D158/('Data 3day'!D158+237.3))</f>
        <v>2.3238457638211925</v>
      </c>
      <c r="J158" s="8">
        <f t="shared" si="9"/>
        <v>3.0963547401749802</v>
      </c>
      <c r="K158" s="8">
        <f>(I158*'Data 3day'!F158+H158*'Data 3day'!G158)/200</f>
        <v>2.4025903860173021</v>
      </c>
      <c r="L158" s="8">
        <f>24*60/PI()*0.0082*B158*(D158*SIN('Data 3day'!$E$2)*SIN(C158)+COS('Data 3day'!$E$2)*COS(C158)*SIN(D158))</f>
        <v>2.5343189821755172</v>
      </c>
      <c r="M158" s="8">
        <f>(0.75+2/100000*'Data 3day'!$E$3)*L158</f>
        <v>1.9270961540462632</v>
      </c>
      <c r="N158" s="8">
        <f>(0.25+0.5*(1-'Data 3day'!H158/8))*L158</f>
        <v>0.6335797455438793</v>
      </c>
      <c r="O158" s="8">
        <f t="shared" si="10"/>
        <v>0.48785640406878705</v>
      </c>
      <c r="P158" s="8">
        <f>4.903*(10^(-9))*(0.34-0.14*SQRT(K158))*(1.35*(N158/M158)-0.35)*(('Data 3day'!C158+273.16)^4+('Data 3day'!D158+273.16)^4)/2</f>
        <v>0.44272653634158687</v>
      </c>
      <c r="Q158" s="8">
        <f t="shared" si="11"/>
        <v>4.5129867727200179E-2</v>
      </c>
    </row>
    <row r="159" spans="1:17" s="39" customFormat="1" ht="38.1" customHeight="1" x14ac:dyDescent="0.3">
      <c r="A159" s="38">
        <v>43771</v>
      </c>
      <c r="B159" s="8">
        <f>1+0.033*COS(2*'Data 3day'!A158*PI()/365)</f>
        <v>1.0169082566002379</v>
      </c>
      <c r="C159" s="8">
        <f>0.409*SIN(((2*PI()*'Data 3day'!A158)/365)-1.39)</f>
        <v>-0.26930076574149636</v>
      </c>
      <c r="D159" s="8">
        <f>ACOS(-TAN('Data 3day'!$E$2*PI()/180)*TAN(C159))</f>
        <v>1.4831832005768972</v>
      </c>
      <c r="E159" s="23">
        <f>('Data 3day'!C159+'Data 3day'!D159)/2</f>
        <v>22</v>
      </c>
      <c r="F159" s="8">
        <f t="shared" si="8"/>
        <v>0.16114508692644333</v>
      </c>
      <c r="G159" s="8">
        <f>'Data 3day'!E158*4.87/LN(67.8*'Data 3day'!$H$2-5.42)</f>
        <v>2.222716008330452</v>
      </c>
      <c r="H159" s="8">
        <f>0.6108*EXP(17.27*'Data 3day'!C159/('Data 3day'!C159+237.3))</f>
        <v>3.8464613723885481</v>
      </c>
      <c r="I159" s="8">
        <f>0.6108*EXP(17.27*'Data 3day'!D159/('Data 3day'!D159+237.3))</f>
        <v>1.7837358312436735</v>
      </c>
      <c r="J159" s="8">
        <f t="shared" si="9"/>
        <v>2.8150986018161106</v>
      </c>
      <c r="K159" s="8">
        <f>(I159*'Data 3day'!F159+H159*'Data 3day'!G159)/200</f>
        <v>1.5723117828134923</v>
      </c>
      <c r="L159" s="8">
        <f>24*60/PI()*0.0082*B159*(D159*SIN('Data 3day'!$E$2)*SIN(C159)+COS('Data 3day'!$E$2)*COS(C159)*SIN(D159))</f>
        <v>2.5597820816883536</v>
      </c>
      <c r="M159" s="8">
        <f>(0.75+2/100000*'Data 3day'!$E$3)*L159</f>
        <v>1.946458294915824</v>
      </c>
      <c r="N159" s="8">
        <f>(0.25+0.5*(1-'Data 3day'!H159/8))*L159</f>
        <v>1.7598501811607432</v>
      </c>
      <c r="O159" s="8">
        <f t="shared" si="10"/>
        <v>1.3550846394937723</v>
      </c>
      <c r="P159" s="8">
        <f>4.903*(10^(-9))*(0.34-0.14*SQRT(K159))*(1.35*(N159/M159)-0.35)*(('Data 3day'!C159+273.16)^4+('Data 3day'!D159+273.16)^4)/2</f>
        <v>5.3422120833100077</v>
      </c>
      <c r="Q159" s="8">
        <f t="shared" si="11"/>
        <v>-3.9871274438162354</v>
      </c>
    </row>
    <row r="160" spans="1:17" s="39" customFormat="1" ht="38.1" customHeight="1" x14ac:dyDescent="0.3">
      <c r="A160" s="38">
        <v>43772</v>
      </c>
      <c r="B160" s="8">
        <f>1+0.033*COS(2*'Data 3day'!A159*PI()/365)</f>
        <v>1.0173935643851983</v>
      </c>
      <c r="C160" s="8">
        <f>0.409*SIN(((2*PI()*'Data 3day'!A159)/365)-1.39)</f>
        <v>-0.2745596194846221</v>
      </c>
      <c r="D160" s="8">
        <f>ACOS(-TAN('Data 3day'!$E$2*PI()/180)*TAN(C160))</f>
        <v>1.4813793117385705</v>
      </c>
      <c r="E160" s="23">
        <f>('Data 3day'!C160+'Data 3day'!D160)/2</f>
        <v>22.45</v>
      </c>
      <c r="F160" s="8">
        <f t="shared" si="8"/>
        <v>0.16504496359864701</v>
      </c>
      <c r="G160" s="8">
        <f>'Data 3day'!E159*4.87/LN(67.8*'Data 3day'!$H$2-5.42)</f>
        <v>2.7783950104130644</v>
      </c>
      <c r="H160" s="8">
        <f>0.6108*EXP(17.27*'Data 3day'!C160/('Data 3day'!C160+237.3))</f>
        <v>3.7799303639952631</v>
      </c>
      <c r="I160" s="8">
        <f>0.6108*EXP(17.27*'Data 3day'!D160/('Data 3day'!D160+237.3))</f>
        <v>1.9254836024660269</v>
      </c>
      <c r="J160" s="8">
        <f t="shared" si="9"/>
        <v>2.8527069832306449</v>
      </c>
      <c r="K160" s="8">
        <f>(I160*'Data 3day'!F160+H160*'Data 3day'!G160)/200</f>
        <v>1.3966991396083914</v>
      </c>
      <c r="L160" s="8">
        <f>24*60/PI()*0.0082*B160*(D160*SIN('Data 3day'!$E$2)*SIN(C160)+COS('Data 3day'!$E$2)*COS(C160)*SIN(D160))</f>
        <v>2.584745895554744</v>
      </c>
      <c r="M160" s="8">
        <f>(0.75+2/100000*'Data 3day'!$E$3)*L160</f>
        <v>1.9654407789798272</v>
      </c>
      <c r="N160" s="8">
        <f>(0.25+0.5*(1-'Data 3day'!H160/8))*L160</f>
        <v>1.7770128031938865</v>
      </c>
      <c r="O160" s="8">
        <f t="shared" si="10"/>
        <v>1.3682998584592927</v>
      </c>
      <c r="P160" s="8">
        <f>4.903*(10^(-9))*(0.34-0.14*SQRT(K160))*(1.35*(N160/M160)-0.35)*(('Data 3day'!C160+273.16)^4+('Data 3day'!D160+273.16)^4)/2</f>
        <v>5.7012466496119698</v>
      </c>
      <c r="Q160" s="8">
        <f t="shared" si="11"/>
        <v>-4.3329467911526773</v>
      </c>
    </row>
    <row r="161" spans="1:17" s="39" customFormat="1" ht="38.1" customHeight="1" x14ac:dyDescent="0.3">
      <c r="A161" s="38">
        <v>43773</v>
      </c>
      <c r="B161" s="8">
        <f>1+0.033*COS(2*'Data 3day'!A160*PI()/365)</f>
        <v>1.0178737180816473</v>
      </c>
      <c r="C161" s="8">
        <f>0.409*SIN(((2*PI()*'Data 3day'!A160)/365)-1.39)</f>
        <v>-0.27973711528701239</v>
      </c>
      <c r="D161" s="8">
        <f>ACOS(-TAN('Data 3day'!$E$2*PI()/180)*TAN(C161))</f>
        <v>1.4795978160515324</v>
      </c>
      <c r="E161" s="23">
        <f>('Data 3day'!C161+'Data 3day'!D161)/2</f>
        <v>22.700000000000003</v>
      </c>
      <c r="F161" s="8">
        <f t="shared" si="8"/>
        <v>0.16724578322202141</v>
      </c>
      <c r="G161" s="8">
        <f>'Data 3day'!E160*4.87/LN(67.8*'Data 3day'!$H$2-5.42)</f>
        <v>3.0562345114543712</v>
      </c>
      <c r="H161" s="8">
        <f>0.6108*EXP(17.27*'Data 3day'!C161/('Data 3day'!C161+237.3))</f>
        <v>3.8464613723885481</v>
      </c>
      <c r="I161" s="8">
        <f>0.6108*EXP(17.27*'Data 3day'!D161/('Data 3day'!D161+237.3))</f>
        <v>1.9500432630582893</v>
      </c>
      <c r="J161" s="8">
        <f t="shared" si="9"/>
        <v>2.8982523177234185</v>
      </c>
      <c r="K161" s="8">
        <f>(I161*'Data 3day'!F161+H161*'Data 3day'!G161)/200</f>
        <v>1.8698260647218836</v>
      </c>
      <c r="L161" s="8">
        <f>24*60/PI()*0.0082*B161*(D161*SIN('Data 3day'!$E$2)*SIN(C161)+COS('Data 3day'!$E$2)*COS(C161)*SIN(D161))</f>
        <v>2.6092076728057676</v>
      </c>
      <c r="M161" s="8">
        <f>(0.75+2/100000*'Data 3day'!$E$3)*L161</f>
        <v>1.9840415144015056</v>
      </c>
      <c r="N161" s="8">
        <f>(0.25+0.5*(1-'Data 3day'!H161/8))*L161</f>
        <v>1.6307547955036048</v>
      </c>
      <c r="O161" s="8">
        <f t="shared" si="10"/>
        <v>1.2556811925377758</v>
      </c>
      <c r="P161" s="8">
        <f>4.903*(10^(-9))*(0.34-0.14*SQRT(K161))*(1.35*(N161/M161)-0.35)*(('Data 3day'!C161+273.16)^4+('Data 3day'!D161+273.16)^4)/2</f>
        <v>4.2485351002642391</v>
      </c>
      <c r="Q161" s="8">
        <f t="shared" si="11"/>
        <v>-2.9928539077264631</v>
      </c>
    </row>
    <row r="162" spans="1:17" s="39" customFormat="1" ht="38.1" customHeight="1" x14ac:dyDescent="0.3">
      <c r="A162" s="38">
        <v>43774</v>
      </c>
      <c r="B162" s="8">
        <f>1+0.033*COS(2*'Data 3day'!A161*PI()/365)</f>
        <v>1.0183485754096824</v>
      </c>
      <c r="C162" s="8">
        <f>0.409*SIN(((2*PI()*'Data 3day'!A161)/365)-1.39)</f>
        <v>-0.28483171894492193</v>
      </c>
      <c r="D162" s="8">
        <f>ACOS(-TAN('Data 3day'!$E$2*PI()/180)*TAN(C162))</f>
        <v>1.4778393777599179</v>
      </c>
      <c r="E162" s="23">
        <f>('Data 3day'!C162+'Data 3day'!D162)/2</f>
        <v>20.3</v>
      </c>
      <c r="F162" s="8">
        <f t="shared" si="8"/>
        <v>0.14710682163118394</v>
      </c>
      <c r="G162" s="8">
        <f>'Data 3day'!E161*4.87/LN(67.8*'Data 3day'!$H$2-5.42)</f>
        <v>2.7783950104130644</v>
      </c>
      <c r="H162" s="8">
        <f>0.6108*EXP(17.27*'Data 3day'!C162/('Data 3day'!C162+237.3))</f>
        <v>2.7421805492514406</v>
      </c>
      <c r="I162" s="8">
        <f>0.6108*EXP(17.27*'Data 3day'!D162/('Data 3day'!D162+237.3))</f>
        <v>2.0639892026604851</v>
      </c>
      <c r="J162" s="8">
        <f t="shared" si="9"/>
        <v>2.4030848759559627</v>
      </c>
      <c r="K162" s="8">
        <f>(I162*'Data 3day'!F162+H162*'Data 3day'!G162)/200</f>
        <v>2.1573655651690826</v>
      </c>
      <c r="L162" s="8">
        <f>24*60/PI()*0.0082*B162*(D162*SIN('Data 3day'!$E$2)*SIN(C162)+COS('Data 3day'!$E$2)*COS(C162)*SIN(D162))</f>
        <v>2.6331649291299293</v>
      </c>
      <c r="M162" s="8">
        <f>(0.75+2/100000*'Data 3day'!$E$3)*L162</f>
        <v>2.0022586121103982</v>
      </c>
      <c r="N162" s="8">
        <f>(0.25+0.5*(1-'Data 3day'!H162/8))*L162</f>
        <v>0.65829123228248232</v>
      </c>
      <c r="O162" s="8">
        <f t="shared" si="10"/>
        <v>0.50688424885751138</v>
      </c>
      <c r="P162" s="8">
        <f>4.903*(10^(-9))*(0.34-0.14*SQRT(K162))*(1.35*(N162/M162)-0.35)*(('Data 3day'!C162+273.16)^4+('Data 3day'!D162+273.16)^4)/2</f>
        <v>0.45869856477076965</v>
      </c>
      <c r="Q162" s="8">
        <f t="shared" si="11"/>
        <v>4.8185684086741731E-2</v>
      </c>
    </row>
    <row r="163" spans="1:17" s="39" customFormat="1" ht="38.1" customHeight="1" x14ac:dyDescent="0.3">
      <c r="A163" s="38">
        <v>43775</v>
      </c>
      <c r="B163" s="8">
        <f>1+0.033*COS(2*'Data 3day'!A162*PI()/365)</f>
        <v>1.018817995658829</v>
      </c>
      <c r="C163" s="8">
        <f>0.409*SIN(((2*PI()*'Data 3day'!A162)/365)-1.39)</f>
        <v>-0.2898419208173359</v>
      </c>
      <c r="D163" s="8">
        <f>ACOS(-TAN('Data 3day'!$E$2*PI()/180)*TAN(C163))</f>
        <v>1.4761046655105516</v>
      </c>
      <c r="E163" s="23">
        <f>('Data 3day'!C163+'Data 3day'!D163)/2</f>
        <v>22.15</v>
      </c>
      <c r="F163" s="8">
        <f t="shared" si="8"/>
        <v>0.16243630349003682</v>
      </c>
      <c r="G163" s="8">
        <f>'Data 3day'!E162*4.87/LN(67.8*'Data 3day'!$H$2-5.42)</f>
        <v>2.5005555093717584</v>
      </c>
      <c r="H163" s="8">
        <f>0.6108*EXP(17.27*'Data 3day'!C163/('Data 3day'!C163+237.3))</f>
        <v>3.5030684848343494</v>
      </c>
      <c r="I163" s="8">
        <f>0.6108*EXP(17.27*'Data 3day'!D163/('Data 3day'!D163+237.3))</f>
        <v>2.0126465426273383</v>
      </c>
      <c r="J163" s="8">
        <f t="shared" si="9"/>
        <v>2.7578575137308441</v>
      </c>
      <c r="K163" s="8">
        <f>(I163*'Data 3day'!F163+H163*'Data 3day'!G163)/200</f>
        <v>1.9708848758721547</v>
      </c>
      <c r="L163" s="8">
        <f>24*60/PI()*0.0082*B163*(D163*SIN('Data 3day'!$E$2)*SIN(C163)+COS('Data 3day'!$E$2)*COS(C163)*SIN(D163))</f>
        <v>2.6566154403381774</v>
      </c>
      <c r="M163" s="8">
        <f>(0.75+2/100000*'Data 3day'!$E$3)*L163</f>
        <v>2.0200903808331501</v>
      </c>
      <c r="N163" s="8">
        <f>(0.25+0.5*(1-'Data 3day'!H163/8))*L163</f>
        <v>0.83019232510568042</v>
      </c>
      <c r="O163" s="8">
        <f t="shared" si="10"/>
        <v>0.63924809033137397</v>
      </c>
      <c r="P163" s="8">
        <f>4.903*(10^(-9))*(0.34-0.14*SQRT(K163))*(1.35*(N163/M163)-0.35)*(('Data 3day'!C163+273.16)^4+('Data 3day'!D163+273.16)^4)/2</f>
        <v>1.097127396763943</v>
      </c>
      <c r="Q163" s="8">
        <f t="shared" si="11"/>
        <v>-0.45787930643256902</v>
      </c>
    </row>
    <row r="164" spans="1:17" s="39" customFormat="1" ht="38.1" customHeight="1" x14ac:dyDescent="0.3">
      <c r="A164" s="38">
        <v>43776</v>
      </c>
      <c r="B164" s="8">
        <f>1+0.033*COS(2*'Data 3day'!A163*PI()/365)</f>
        <v>1.0192818397297361</v>
      </c>
      <c r="C164" s="8">
        <f>0.409*SIN(((2*PI()*'Data 3day'!A163)/365)-1.39)</f>
        <v>-0.294766236273311</v>
      </c>
      <c r="D164" s="8">
        <f>ACOS(-TAN('Data 3day'!$E$2*PI()/180)*TAN(C164))</f>
        <v>1.4743943518584381</v>
      </c>
      <c r="E164" s="23">
        <f>('Data 3day'!C164+'Data 3day'!D164)/2</f>
        <v>22.3</v>
      </c>
      <c r="F164" s="8">
        <f t="shared" si="8"/>
        <v>0.16373624674359955</v>
      </c>
      <c r="G164" s="8">
        <f>'Data 3day'!E163*4.87/LN(67.8*'Data 3day'!$H$2-5.42)</f>
        <v>3.334074012495678</v>
      </c>
      <c r="H164" s="8">
        <f>0.6108*EXP(17.27*'Data 3day'!C164/('Data 3day'!C164+237.3))</f>
        <v>3.5863105663510559</v>
      </c>
      <c r="I164" s="8">
        <f>0.6108*EXP(17.27*'Data 3day'!D164/('Data 3day'!D164+237.3))</f>
        <v>1.9999869748999506</v>
      </c>
      <c r="J164" s="8">
        <f t="shared" si="9"/>
        <v>2.7931487706255034</v>
      </c>
      <c r="K164" s="8">
        <f>(I164*'Data 3day'!F164+H164*'Data 3day'!G164)/200</f>
        <v>1.8677135033804535</v>
      </c>
      <c r="L164" s="8">
        <f>24*60/PI()*0.0082*B164*(D164*SIN('Data 3day'!$E$2)*SIN(C164)+COS('Data 3day'!$E$2)*COS(C164)*SIN(D164))</f>
        <v>2.6795572354260018</v>
      </c>
      <c r="M164" s="8">
        <f>(0.75+2/100000*'Data 3day'!$E$3)*L164</f>
        <v>2.0375353218179315</v>
      </c>
      <c r="N164" s="8">
        <f>(0.25+0.5*(1-'Data 3day'!H164/8))*L164</f>
        <v>0.83736163607062553</v>
      </c>
      <c r="O164" s="8">
        <f t="shared" si="10"/>
        <v>0.64476845977438169</v>
      </c>
      <c r="P164" s="8">
        <f>4.903*(10^(-9))*(0.34-0.14*SQRT(K164))*(1.35*(N164/M164)-0.35)*(('Data 3day'!C164+273.16)^4+('Data 3day'!D164+273.16)^4)/2</f>
        <v>1.1394918616927068</v>
      </c>
      <c r="Q164" s="8">
        <f t="shared" si="11"/>
        <v>-0.49472340191832509</v>
      </c>
    </row>
    <row r="165" spans="1:17" s="39" customFormat="1" ht="38.1" customHeight="1" x14ac:dyDescent="0.3">
      <c r="A165" s="38">
        <v>43777</v>
      </c>
      <c r="B165" s="8">
        <f>1+0.033*COS(2*'Data 3day'!A164*PI()/365)</f>
        <v>1.0197399701753953</v>
      </c>
      <c r="C165" s="8">
        <f>0.409*SIN(((2*PI()*'Data 3day'!A164)/365)-1.39)</f>
        <v>-0.29960320613190167</v>
      </c>
      <c r="D165" s="8">
        <f>ACOS(-TAN('Data 3day'!$E$2*PI()/180)*TAN(C165))</f>
        <v>1.4727091127371172</v>
      </c>
      <c r="E165" s="23">
        <f>('Data 3day'!C165+'Data 3day'!D165)/2</f>
        <v>22.95</v>
      </c>
      <c r="F165" s="8">
        <f t="shared" si="8"/>
        <v>0.16947132392254763</v>
      </c>
      <c r="G165" s="8">
        <f>'Data 3day'!E164*4.87/LN(67.8*'Data 3day'!$H$2-5.42)</f>
        <v>3.0562345114543712</v>
      </c>
      <c r="H165" s="8">
        <f>0.6108*EXP(17.27*'Data 3day'!C165/('Data 3day'!C165+237.3))</f>
        <v>4.0522081272490516</v>
      </c>
      <c r="I165" s="8">
        <f>0.6108*EXP(17.27*'Data 3day'!D165/('Data 3day'!D165+237.3))</f>
        <v>1.9011953088739362</v>
      </c>
      <c r="J165" s="8">
        <f t="shared" si="9"/>
        <v>2.9767017180614941</v>
      </c>
      <c r="K165" s="8">
        <f>(I165*'Data 3day'!F165+H165*'Data 3day'!G165)/200</f>
        <v>1.8643365675523518</v>
      </c>
      <c r="L165" s="8">
        <f>24*60/PI()*0.0082*B165*(D165*SIN('Data 3day'!$E$2)*SIN(C165)+COS('Data 3day'!$E$2)*COS(C165)*SIN(D165))</f>
        <v>2.7019885892468776</v>
      </c>
      <c r="M165" s="8">
        <f>(0.75+2/100000*'Data 3day'!$E$3)*L165</f>
        <v>2.0545921232633257</v>
      </c>
      <c r="N165" s="8">
        <f>(0.25+0.5*(1-'Data 3day'!H165/8))*L165</f>
        <v>1.182120007795509</v>
      </c>
      <c r="O165" s="8">
        <f t="shared" si="10"/>
        <v>0.91023240600254196</v>
      </c>
      <c r="P165" s="8">
        <f>4.903*(10^(-9))*(0.34-0.14*SQRT(K165))*(1.35*(N165/M165)-0.35)*(('Data 3day'!C165+273.16)^4+('Data 3day'!D165+273.16)^4)/2</f>
        <v>2.400571026156975</v>
      </c>
      <c r="Q165" s="8">
        <f t="shared" si="11"/>
        <v>-1.4903386201544331</v>
      </c>
    </row>
    <row r="166" spans="1:17" s="39" customFormat="1" ht="38.1" customHeight="1" x14ac:dyDescent="0.3">
      <c r="A166" s="38">
        <v>43778</v>
      </c>
      <c r="B166" s="8">
        <f>1+0.033*COS(2*'Data 3day'!A165*PI()/365)</f>
        <v>1.020192251241868</v>
      </c>
      <c r="C166" s="8">
        <f>0.409*SIN(((2*PI()*'Data 3day'!A165)/365)-1.39)</f>
        <v>-0.30435139709454895</v>
      </c>
      <c r="D166" s="8">
        <f>ACOS(-TAN('Data 3day'!$E$2*PI()/180)*TAN(C166))</f>
        <v>1.4710496268941746</v>
      </c>
      <c r="E166" s="23">
        <f>('Data 3day'!C166+'Data 3day'!D166)/2</f>
        <v>22.45</v>
      </c>
      <c r="F166" s="8">
        <f t="shared" si="8"/>
        <v>0.16504496359864701</v>
      </c>
      <c r="G166" s="8">
        <f>'Data 3day'!E165*4.87/LN(67.8*'Data 3day'!$H$2-5.42)</f>
        <v>3.0562345114543712</v>
      </c>
      <c r="H166" s="8">
        <f>0.6108*EXP(17.27*'Data 3day'!C166/('Data 3day'!C166+237.3))</f>
        <v>3.891379531185216</v>
      </c>
      <c r="I166" s="8">
        <f>0.6108*EXP(17.27*'Data 3day'!D166/('Data 3day'!D166+237.3))</f>
        <v>1.8652661127239329</v>
      </c>
      <c r="J166" s="8">
        <f t="shared" si="9"/>
        <v>2.8783228219545745</v>
      </c>
      <c r="K166" s="8">
        <f>(I166*'Data 3day'!F166+H166*'Data 3day'!G166)/200</f>
        <v>1.6825292592283807</v>
      </c>
      <c r="L166" s="8">
        <f>24*60/PI()*0.0082*B166*(D166*SIN('Data 3day'!$E$2)*SIN(C166)+COS('Data 3day'!$E$2)*COS(C166)*SIN(D166))</f>
        <v>2.7239080148124293</v>
      </c>
      <c r="M166" s="8">
        <f>(0.75+2/100000*'Data 3day'!$E$3)*L166</f>
        <v>2.071259654463371</v>
      </c>
      <c r="N166" s="8">
        <f>(0.25+0.5*(1-'Data 3day'!H166/8))*L166</f>
        <v>1.7024425092577684</v>
      </c>
      <c r="O166" s="8">
        <f t="shared" si="10"/>
        <v>1.3108807321284817</v>
      </c>
      <c r="P166" s="8">
        <f>4.903*(10^(-9))*(0.34-0.14*SQRT(K166))*(1.35*(N166/M166)-0.35)*(('Data 3day'!C166+273.16)^4+('Data 3day'!D166+273.16)^4)/2</f>
        <v>4.5163102259130872</v>
      </c>
      <c r="Q166" s="8">
        <f t="shared" si="11"/>
        <v>-3.2054294937846057</v>
      </c>
    </row>
    <row r="167" spans="1:17" s="39" customFormat="1" ht="38.1" customHeight="1" x14ac:dyDescent="0.3">
      <c r="A167" s="38">
        <v>43779</v>
      </c>
      <c r="B167" s="8">
        <f>1+0.033*COS(2*'Data 3day'!A166*PI()/365)</f>
        <v>1.020638548908513</v>
      </c>
      <c r="C167" s="8">
        <f>0.409*SIN(((2*PI()*'Data 3day'!A166)/365)-1.39)</f>
        <v>-0.30900940216979578</v>
      </c>
      <c r="D167" s="8">
        <f>ACOS(-TAN('Data 3day'!$E$2*PI()/180)*TAN(C167))</f>
        <v>1.469416575292338</v>
      </c>
      <c r="E167" s="23">
        <f>('Data 3day'!C167+'Data 3day'!D167)/2</f>
        <v>22.1</v>
      </c>
      <c r="F167" s="8">
        <f t="shared" si="8"/>
        <v>0.16200493064816465</v>
      </c>
      <c r="G167" s="8">
        <f>'Data 3day'!E166*4.87/LN(67.8*'Data 3day'!$H$2-5.42)</f>
        <v>2.7783950104130644</v>
      </c>
      <c r="H167" s="8">
        <f>0.6108*EXP(17.27*'Data 3day'!C167/('Data 3day'!C167+237.3))</f>
        <v>3.868863716528768</v>
      </c>
      <c r="I167" s="8">
        <f>0.6108*EXP(17.27*'Data 3day'!D167/('Data 3day'!D167+237.3))</f>
        <v>1.7951882816867184</v>
      </c>
      <c r="J167" s="8">
        <f t="shared" si="9"/>
        <v>2.832025999107743</v>
      </c>
      <c r="K167" s="8">
        <f>(I167*'Data 3day'!F167+H167*'Data 3day'!G167)/200</f>
        <v>1.5252132609820459</v>
      </c>
      <c r="L167" s="8">
        <f>24*60/PI()*0.0082*B167*(D167*SIN('Data 3day'!$E$2)*SIN(C167)+COS('Data 3day'!$E$2)*COS(C167)*SIN(D167))</f>
        <v>2.7453142552357006</v>
      </c>
      <c r="M167" s="8">
        <f>(0.75+2/100000*'Data 3day'!$E$3)*L167</f>
        <v>2.0875369596812265</v>
      </c>
      <c r="N167" s="8">
        <f>(0.25+0.5*(1-'Data 3day'!H167/8))*L167</f>
        <v>1.715821409522313</v>
      </c>
      <c r="O167" s="8">
        <f t="shared" si="10"/>
        <v>1.321182485332181</v>
      </c>
      <c r="P167" s="8">
        <f>4.903*(10^(-9))*(0.34-0.14*SQRT(K167))*(1.35*(N167/M167)-0.35)*(('Data 3day'!C167+273.16)^4+('Data 3day'!D167+273.16)^4)/2</f>
        <v>4.7428122945736755</v>
      </c>
      <c r="Q167" s="8">
        <f t="shared" si="11"/>
        <v>-3.4216298092414945</v>
      </c>
    </row>
    <row r="168" spans="1:17" s="39" customFormat="1" ht="38.1" customHeight="1" x14ac:dyDescent="0.3">
      <c r="A168" s="38">
        <v>43780</v>
      </c>
      <c r="B168" s="8">
        <f>1+0.033*COS(2*'Data 3day'!A167*PI()/365)</f>
        <v>1.0210787309277003</v>
      </c>
      <c r="C168" s="8">
        <f>0.409*SIN(((2*PI()*'Data 3day'!A167)/365)-1.39)</f>
        <v>-0.31357584109021086</v>
      </c>
      <c r="D168" s="8">
        <f>ACOS(-TAN('Data 3day'!$E$2*PI()/180)*TAN(C168))</f>
        <v>1.4678106404767197</v>
      </c>
      <c r="E168" s="23">
        <f>('Data 3day'!C168+'Data 3day'!D168)/2</f>
        <v>24.15</v>
      </c>
      <c r="F168" s="8">
        <f t="shared" si="8"/>
        <v>0.18050503360802694</v>
      </c>
      <c r="G168" s="8">
        <f>'Data 3day'!E167*4.87/LN(67.8*'Data 3day'!$H$2-5.42)</f>
        <v>3.0562345114543712</v>
      </c>
      <c r="H168" s="8">
        <f>0.6108*EXP(17.27*'Data 3day'!C168/('Data 3day'!C168+237.3))</f>
        <v>4.2674631045407558</v>
      </c>
      <c r="I168" s="8">
        <f>0.6108*EXP(17.27*'Data 3day'!D168/('Data 3day'!D168+237.3))</f>
        <v>2.0900878010879693</v>
      </c>
      <c r="J168" s="8">
        <f t="shared" si="9"/>
        <v>3.1787754528143628</v>
      </c>
      <c r="K168" s="8">
        <f>(I168*'Data 3day'!F168+H168*'Data 3day'!G168)/200</f>
        <v>2.0827865971009909</v>
      </c>
      <c r="L168" s="8">
        <f>24*60/PI()*0.0082*B168*(D168*SIN('Data 3day'!$E$2)*SIN(C168)+COS('Data 3day'!$E$2)*COS(C168)*SIN(D168))</f>
        <v>2.7662062753349868</v>
      </c>
      <c r="M168" s="8">
        <f>(0.75+2/100000*'Data 3day'!$E$3)*L168</f>
        <v>2.103423251764724</v>
      </c>
      <c r="N168" s="8">
        <f>(0.25+0.5*(1-'Data 3day'!H168/8))*L168</f>
        <v>1.7288789220843668</v>
      </c>
      <c r="O168" s="8">
        <f t="shared" si="10"/>
        <v>1.3312367700049625</v>
      </c>
      <c r="P168" s="8">
        <f>4.903*(10^(-9))*(0.34-0.14*SQRT(K168))*(1.35*(N168/M168)-0.35)*(('Data 3day'!C168+273.16)^4+('Data 3day'!D168+273.16)^4)/2</f>
        <v>4.0241028077772842</v>
      </c>
      <c r="Q168" s="8">
        <f t="shared" si="11"/>
        <v>-2.6928660377723217</v>
      </c>
    </row>
    <row r="169" spans="1:17" s="39" customFormat="1" ht="38.1" customHeight="1" x14ac:dyDescent="0.3">
      <c r="A169" s="38">
        <v>43781</v>
      </c>
      <c r="B169" s="8">
        <f>1+0.033*COS(2*'Data 3day'!A168*PI()/365)</f>
        <v>1.0215126668639976</v>
      </c>
      <c r="C169" s="8">
        <f>0.409*SIN(((2*PI()*'Data 3day'!A168)/365)-1.39)</f>
        <v>-0.3180493607213899</v>
      </c>
      <c r="D169" s="8">
        <f>ACOS(-TAN('Data 3day'!$E$2*PI()/180)*TAN(C169))</f>
        <v>1.4662325059089092</v>
      </c>
      <c r="E169" s="23">
        <f>('Data 3day'!C169+'Data 3day'!D169)/2</f>
        <v>24.1</v>
      </c>
      <c r="F169" s="8">
        <f t="shared" si="8"/>
        <v>0.18003350042526389</v>
      </c>
      <c r="G169" s="8">
        <f>'Data 3day'!E168*4.87/LN(67.8*'Data 3day'!$H$2-5.42)</f>
        <v>2.5005555093717584</v>
      </c>
      <c r="H169" s="8">
        <f>0.6108*EXP(17.27*'Data 3day'!C169/('Data 3day'!C169+237.3))</f>
        <v>4.3166253828706109</v>
      </c>
      <c r="I169" s="8">
        <f>0.6108*EXP(17.27*'Data 3day'!D169/('Data 3day'!D169+237.3))</f>
        <v>2.0510472190114379</v>
      </c>
      <c r="J169" s="8">
        <f t="shared" si="9"/>
        <v>3.1838363009410244</v>
      </c>
      <c r="K169" s="8">
        <f>(I169*'Data 3day'!F169+H169*'Data 3day'!G169)/200</f>
        <v>1.8039057477068405</v>
      </c>
      <c r="L169" s="8">
        <f>24*60/PI()*0.0082*B169*(D169*SIN('Data 3day'!$E$2)*SIN(C169)+COS('Data 3day'!$E$2)*COS(C169)*SIN(D169))</f>
        <v>2.7865832529166146</v>
      </c>
      <c r="M169" s="8">
        <f>(0.75+2/100000*'Data 3day'!$E$3)*L169</f>
        <v>2.1189179055177938</v>
      </c>
      <c r="N169" s="8">
        <f>(0.25+0.5*(1-'Data 3day'!H169/8))*L169</f>
        <v>1.9157759863801724</v>
      </c>
      <c r="O169" s="8">
        <f t="shared" si="10"/>
        <v>1.4751475095127329</v>
      </c>
      <c r="P169" s="8">
        <f>4.903*(10^(-9))*(0.34-0.14*SQRT(K169))*(1.35*(N169/M169)-0.35)*(('Data 3day'!C169+273.16)^4+('Data 3day'!D169+273.16)^4)/2</f>
        <v>5.0780175305288768</v>
      </c>
      <c r="Q169" s="8">
        <f t="shared" si="11"/>
        <v>-3.6028700210161437</v>
      </c>
    </row>
    <row r="170" spans="1:17" s="39" customFormat="1" ht="38.1" customHeight="1" x14ac:dyDescent="0.3">
      <c r="A170" s="38">
        <v>43782</v>
      </c>
      <c r="B170" s="8">
        <f>1+0.033*COS(2*'Data 3day'!A169*PI()/365)</f>
        <v>1.0219402281328214</v>
      </c>
      <c r="C170" s="8">
        <f>0.409*SIN(((2*PI()*'Data 3day'!A169)/365)-1.39)</f>
        <v>-0.32242863546291989</v>
      </c>
      <c r="D170" s="8">
        <f>ACOS(-TAN('Data 3day'!$E$2*PI()/180)*TAN(C170))</f>
        <v>1.4646828552687616</v>
      </c>
      <c r="E170" s="23">
        <f>('Data 3day'!C170+'Data 3day'!D170)/2</f>
        <v>24.05</v>
      </c>
      <c r="F170" s="8">
        <f t="shared" si="8"/>
        <v>0.17956300617095522</v>
      </c>
      <c r="G170" s="8">
        <f>'Data 3day'!E169*4.87/LN(67.8*'Data 3day'!$H$2-5.42)</f>
        <v>2.7783950104130644</v>
      </c>
      <c r="H170" s="8">
        <f>0.6108*EXP(17.27*'Data 3day'!C170/('Data 3day'!C170+237.3))</f>
        <v>4.2674631045407558</v>
      </c>
      <c r="I170" s="8">
        <f>0.6108*EXP(17.27*'Data 3day'!D170/('Data 3day'!D170+237.3))</f>
        <v>2.0639892026604851</v>
      </c>
      <c r="J170" s="8">
        <f t="shared" si="9"/>
        <v>3.1657261536006205</v>
      </c>
      <c r="K170" s="8">
        <f>(I170*'Data 3day'!F170+H170*'Data 3day'!G170)/200</f>
        <v>1.8937158586278804</v>
      </c>
      <c r="L170" s="8">
        <f>24*60/PI()*0.0082*B170*(D170*SIN('Data 3day'!$E$2)*SIN(C170)+COS('Data 3day'!$E$2)*COS(C170)*SIN(D170))</f>
        <v>2.8064445697561378</v>
      </c>
      <c r="M170" s="8">
        <f>(0.75+2/100000*'Data 3day'!$E$3)*L170</f>
        <v>2.1340204508425669</v>
      </c>
      <c r="N170" s="8">
        <f>(0.25+0.5*(1-'Data 3day'!H170/8))*L170</f>
        <v>1.9294306417073448</v>
      </c>
      <c r="O170" s="8">
        <f t="shared" si="10"/>
        <v>1.4856615941146556</v>
      </c>
      <c r="P170" s="8">
        <f>4.903*(10^(-9))*(0.34-0.14*SQRT(K170))*(1.35*(N170/M170)-0.35)*(('Data 3day'!C170+273.16)^4+('Data 3day'!D170+273.16)^4)/2</f>
        <v>4.9195880448290668</v>
      </c>
      <c r="Q170" s="8">
        <f t="shared" si="11"/>
        <v>-3.4339264507144112</v>
      </c>
    </row>
    <row r="171" spans="1:17" s="39" customFormat="1" ht="38.1" customHeight="1" x14ac:dyDescent="0.3">
      <c r="A171" s="38">
        <v>43783</v>
      </c>
      <c r="B171" s="8">
        <f>1+0.033*COS(2*'Data 3day'!A170*PI()/365)</f>
        <v>1.0223612880385406</v>
      </c>
      <c r="C171" s="8">
        <f>0.409*SIN(((2*PI()*'Data 3day'!A170)/365)-1.39)</f>
        <v>-0.32671236764118211</v>
      </c>
      <c r="D171" s="8">
        <f>ACOS(-TAN('Data 3day'!$E$2*PI()/180)*TAN(C171))</f>
        <v>1.4631623717248825</v>
      </c>
      <c r="E171" s="23">
        <f>('Data 3day'!C171+'Data 3day'!D171)/2</f>
        <v>24.15</v>
      </c>
      <c r="F171" s="8">
        <f t="shared" si="8"/>
        <v>0.18050503360802694</v>
      </c>
      <c r="G171" s="8">
        <f>'Data 3day'!E170*4.87/LN(67.8*'Data 3day'!$H$2-5.42)</f>
        <v>2.7783950104130644</v>
      </c>
      <c r="H171" s="8">
        <f>0.6108*EXP(17.27*'Data 3day'!C171/('Data 3day'!C171+237.3))</f>
        <v>4.2674631045407558</v>
      </c>
      <c r="I171" s="8">
        <f>0.6108*EXP(17.27*'Data 3day'!D171/('Data 3day'!D171+237.3))</f>
        <v>2.0900878010879693</v>
      </c>
      <c r="J171" s="8">
        <f t="shared" si="9"/>
        <v>3.1787754528143628</v>
      </c>
      <c r="K171" s="8">
        <f>(I171*'Data 3day'!F171+H171*'Data 3day'!G171)/200</f>
        <v>2.0827865971009909</v>
      </c>
      <c r="L171" s="8">
        <f>24*60/PI()*0.0082*B171*(D171*SIN('Data 3day'!$E$2)*SIN(C171)+COS('Data 3day'!$E$2)*COS(C171)*SIN(D171))</f>
        <v>2.8257898022982921</v>
      </c>
      <c r="M171" s="8">
        <f>(0.75+2/100000*'Data 3day'!$E$3)*L171</f>
        <v>2.1487305656676212</v>
      </c>
      <c r="N171" s="8">
        <f>(0.25+0.5*(1-'Data 3day'!H171/8))*L171</f>
        <v>1.7661186264364326</v>
      </c>
      <c r="O171" s="8">
        <f t="shared" si="10"/>
        <v>1.3599113423560532</v>
      </c>
      <c r="P171" s="8">
        <f>4.903*(10^(-9))*(0.34-0.14*SQRT(K171))*(1.35*(N171/M171)-0.35)*(('Data 3day'!C171+273.16)^4+('Data 3day'!D171+273.16)^4)/2</f>
        <v>4.0241028077772851</v>
      </c>
      <c r="Q171" s="8">
        <f t="shared" si="11"/>
        <v>-2.664191465421232</v>
      </c>
    </row>
    <row r="172" spans="1:17" s="39" customFormat="1" ht="38.1" customHeight="1" x14ac:dyDescent="0.3">
      <c r="A172" s="38">
        <v>43784</v>
      </c>
      <c r="B172" s="8">
        <f>1+0.033*COS(2*'Data 3day'!A171*PI()/365)</f>
        <v>1.0227757218120181</v>
      </c>
      <c r="C172" s="8">
        <f>0.409*SIN(((2*PI()*'Data 3day'!A171)/365)-1.39)</f>
        <v>-0.33089928789388207</v>
      </c>
      <c r="D172" s="8">
        <f>ACOS(-TAN('Data 3day'!$E$2*PI()/180)*TAN(C172))</f>
        <v>1.4616717371749528</v>
      </c>
      <c r="E172" s="23">
        <f>('Data 3day'!C172+'Data 3day'!D172)/2</f>
        <v>24.1</v>
      </c>
      <c r="F172" s="8">
        <f t="shared" si="8"/>
        <v>0.18003350042526389</v>
      </c>
      <c r="G172" s="8">
        <f>'Data 3day'!E171*4.87/LN(67.8*'Data 3day'!$H$2-5.42)</f>
        <v>2.5005555093717584</v>
      </c>
      <c r="H172" s="8">
        <f>0.6108*EXP(17.27*'Data 3day'!C172/('Data 3day'!C172+237.3))</f>
        <v>4.3166253828706109</v>
      </c>
      <c r="I172" s="8">
        <f>0.6108*EXP(17.27*'Data 3day'!D172/('Data 3day'!D172+237.3))</f>
        <v>2.0510472190114379</v>
      </c>
      <c r="J172" s="8">
        <f t="shared" si="9"/>
        <v>3.1838363009410244</v>
      </c>
      <c r="K172" s="8">
        <f>(I172*'Data 3day'!F172+H172*'Data 3day'!G172)/200</f>
        <v>1.8039057477068405</v>
      </c>
      <c r="L172" s="8">
        <f>24*60/PI()*0.0082*B172*(D172*SIN('Data 3day'!$E$2)*SIN(C172)+COS('Data 3day'!$E$2)*COS(C172)*SIN(D172))</f>
        <v>2.8446187120970219</v>
      </c>
      <c r="M172" s="8">
        <f>(0.75+2/100000*'Data 3day'!$E$3)*L172</f>
        <v>2.1630480686785751</v>
      </c>
      <c r="N172" s="8">
        <f>(0.25+0.5*(1-'Data 3day'!H172/8))*L172</f>
        <v>1.9556753645667024</v>
      </c>
      <c r="O172" s="8">
        <f t="shared" si="10"/>
        <v>1.5058700307163608</v>
      </c>
      <c r="P172" s="8">
        <f>4.903*(10^(-9))*(0.34-0.14*SQRT(K172))*(1.35*(N172/M172)-0.35)*(('Data 3day'!C172+273.16)^4+('Data 3day'!D172+273.16)^4)/2</f>
        <v>5.0780175305288786</v>
      </c>
      <c r="Q172" s="8">
        <f t="shared" si="11"/>
        <v>-3.5721474998125178</v>
      </c>
    </row>
    <row r="173" spans="1:17" s="39" customFormat="1" ht="38.1" customHeight="1" x14ac:dyDescent="0.3">
      <c r="A173" s="38">
        <v>43785</v>
      </c>
      <c r="B173" s="8">
        <f>1+0.033*COS(2*'Data 3day'!A172*PI()/365)</f>
        <v>1.0231834066475822</v>
      </c>
      <c r="C173" s="8">
        <f>0.409*SIN(((2*PI()*'Data 3day'!A172)/365)-1.39)</f>
        <v>-0.33498815554618733</v>
      </c>
      <c r="D173" s="8">
        <f>ACOS(-TAN('Data 3day'!$E$2*PI()/180)*TAN(C173))</f>
        <v>1.4602116314571991</v>
      </c>
      <c r="E173" s="23">
        <f>('Data 3day'!C173+'Data 3day'!D173)/2</f>
        <v>24.05</v>
      </c>
      <c r="F173" s="8">
        <f t="shared" si="8"/>
        <v>0.17956300617095522</v>
      </c>
      <c r="G173" s="8">
        <f>'Data 3day'!E172*4.87/LN(67.8*'Data 3day'!$H$2-5.42)</f>
        <v>2.7783950104130644</v>
      </c>
      <c r="H173" s="8">
        <f>0.6108*EXP(17.27*'Data 3day'!C173/('Data 3day'!C173+237.3))</f>
        <v>4.2674631045407558</v>
      </c>
      <c r="I173" s="8">
        <f>0.6108*EXP(17.27*'Data 3day'!D173/('Data 3day'!D173+237.3))</f>
        <v>2.0639892026604851</v>
      </c>
      <c r="J173" s="8">
        <f t="shared" si="9"/>
        <v>3.1657261536006205</v>
      </c>
      <c r="K173" s="8">
        <f>(I173*'Data 3day'!F173+H173*'Data 3day'!G173)/200</f>
        <v>1.8937158586278804</v>
      </c>
      <c r="L173" s="8">
        <f>24*60/PI()*0.0082*B173*(D173*SIN('Data 3day'!$E$2)*SIN(C173)+COS('Data 3day'!$E$2)*COS(C173)*SIN(D173))</f>
        <v>2.8629312360177783</v>
      </c>
      <c r="M173" s="8">
        <f>(0.75+2/100000*'Data 3day'!$E$3)*L173</f>
        <v>2.1769729118679186</v>
      </c>
      <c r="N173" s="8">
        <f>(0.25+0.5*(1-'Data 3day'!H173/8))*L173</f>
        <v>1.9682652247622225</v>
      </c>
      <c r="O173" s="8">
        <f t="shared" si="10"/>
        <v>1.5155642230669113</v>
      </c>
      <c r="P173" s="8">
        <f>4.903*(10^(-9))*(0.34-0.14*SQRT(K173))*(1.35*(N173/M173)-0.35)*(('Data 3day'!C173+273.16)^4+('Data 3day'!D173+273.16)^4)/2</f>
        <v>4.9195880448290659</v>
      </c>
      <c r="Q173" s="8">
        <f t="shared" si="11"/>
        <v>-3.4040238217621548</v>
      </c>
    </row>
    <row r="174" spans="1:17" s="39" customFormat="1" ht="38.1" customHeight="1" x14ac:dyDescent="0.3">
      <c r="A174" s="38">
        <v>43786</v>
      </c>
      <c r="B174" s="8">
        <f>1+0.033*COS(2*'Data 3day'!A173*PI()/365)</f>
        <v>1.0235842217394178</v>
      </c>
      <c r="C174" s="8">
        <f>0.409*SIN(((2*PI()*'Data 3day'!A173)/365)-1.39)</f>
        <v>-0.33897775897836802</v>
      </c>
      <c r="D174" s="8">
        <f>ACOS(-TAN('Data 3day'!$E$2*PI()/180)*TAN(C174))</f>
        <v>1.4587827315344648</v>
      </c>
      <c r="E174" s="23">
        <f>('Data 3day'!C174+'Data 3day'!D174)/2</f>
        <v>22.65</v>
      </c>
      <c r="F174" s="8">
        <f t="shared" si="8"/>
        <v>0.16680364864169481</v>
      </c>
      <c r="G174" s="8">
        <f>'Data 3day'!E173*4.87/LN(67.8*'Data 3day'!$H$2-5.42)</f>
        <v>2.7783950104130644</v>
      </c>
      <c r="H174" s="8">
        <f>0.6108*EXP(17.27*'Data 3day'!C174/('Data 3day'!C174+237.3))</f>
        <v>4.0056776000859209</v>
      </c>
      <c r="I174" s="8">
        <f>0.6108*EXP(17.27*'Data 3day'!D174/('Data 3day'!D174+237.3))</f>
        <v>1.8534226492057391</v>
      </c>
      <c r="J174" s="8">
        <f t="shared" si="9"/>
        <v>2.92955012464583</v>
      </c>
      <c r="K174" s="8">
        <f>(I174*'Data 3day'!F174+H174*'Data 3day'!G174)/200</f>
        <v>1.5373640017318553</v>
      </c>
      <c r="L174" s="8">
        <f>24*60/PI()*0.0082*B174*(D174*SIN('Data 3day'!$E$2)*SIN(C174)+COS('Data 3day'!$E$2)*COS(C174)*SIN(D174))</f>
        <v>2.8807274762251529</v>
      </c>
      <c r="M174" s="8">
        <f>(0.75+2/100000*'Data 3day'!$E$3)*L174</f>
        <v>2.1905051729216063</v>
      </c>
      <c r="N174" s="8">
        <f>(0.25+0.5*(1-'Data 3day'!H174/8))*L174</f>
        <v>2.1605456071688645</v>
      </c>
      <c r="O174" s="8">
        <f t="shared" si="10"/>
        <v>1.6636201175200256</v>
      </c>
      <c r="P174" s="8">
        <f>4.903*(10^(-9))*(0.34-0.14*SQRT(K174))*(1.35*(N174/M174)-0.35)*(('Data 3day'!C174+273.16)^4+('Data 3day'!D174+273.16)^4)/2</f>
        <v>6.1490331978734005</v>
      </c>
      <c r="Q174" s="8">
        <f t="shared" si="11"/>
        <v>-4.4854130803533749</v>
      </c>
    </row>
    <row r="175" spans="1:17" s="39" customFormat="1" ht="38.1" customHeight="1" x14ac:dyDescent="0.3">
      <c r="A175" s="38">
        <v>43787</v>
      </c>
      <c r="B175" s="8">
        <f>1+0.033*COS(2*'Data 3day'!A174*PI()/365)</f>
        <v>1.0239780483173626</v>
      </c>
      <c r="C175" s="8">
        <f>0.409*SIN(((2*PI()*'Data 3day'!A174)/365)-1.39)</f>
        <v>-0.34286691598482394</v>
      </c>
      <c r="D175" s="8">
        <f>ACOS(-TAN('Data 3day'!$E$2*PI()/180)*TAN(C175))</f>
        <v>1.4573857106524946</v>
      </c>
      <c r="E175" s="23">
        <f>('Data 3day'!C175+'Data 3day'!D175)/2</f>
        <v>22.950000000000003</v>
      </c>
      <c r="F175" s="8">
        <f t="shared" si="8"/>
        <v>0.16947132392254768</v>
      </c>
      <c r="G175" s="8">
        <f>'Data 3day'!E174*4.87/LN(67.8*'Data 3day'!$H$2-5.42)</f>
        <v>4.1675925156195976</v>
      </c>
      <c r="H175" s="8">
        <f>0.6108*EXP(17.27*'Data 3day'!C175/('Data 3day'!C175+237.3))</f>
        <v>4.0756492057609837</v>
      </c>
      <c r="I175" s="8">
        <f>0.6108*EXP(17.27*'Data 3day'!D175/('Data 3day'!D175+237.3))</f>
        <v>1.889152127641528</v>
      </c>
      <c r="J175" s="8">
        <f t="shared" si="9"/>
        <v>2.9824006667012557</v>
      </c>
      <c r="K175" s="8">
        <f>(I175*'Data 3day'!F175+H175*'Data 3day'!G175)/200</f>
        <v>1.6883026491739905</v>
      </c>
      <c r="L175" s="8">
        <f>24*60/PI()*0.0082*B175*(D175*SIN('Data 3day'!$E$2)*SIN(C175)+COS('Data 3day'!$E$2)*COS(C175)*SIN(D175))</f>
        <v>2.8980076899797171</v>
      </c>
      <c r="M175" s="8">
        <f>(0.75+2/100000*'Data 3day'!$E$3)*L175</f>
        <v>2.2036450474605767</v>
      </c>
      <c r="N175" s="8">
        <f>(0.25+0.5*(1-'Data 3day'!H175/8))*L175</f>
        <v>1.2678783643661262</v>
      </c>
      <c r="O175" s="8">
        <f t="shared" si="10"/>
        <v>0.97626634056191719</v>
      </c>
      <c r="P175" s="8">
        <f>4.903*(10^(-9))*(0.34-0.14*SQRT(K175))*(1.35*(N175/M175)-0.35)*(('Data 3day'!C175+273.16)^4+('Data 3day'!D175+273.16)^4)/2</f>
        <v>2.5499506603358633</v>
      </c>
      <c r="Q175" s="8">
        <f t="shared" si="11"/>
        <v>-1.5736843197739461</v>
      </c>
    </row>
    <row r="176" spans="1:17" s="39" customFormat="1" ht="38.1" customHeight="1" x14ac:dyDescent="0.3">
      <c r="A176" s="38">
        <v>43788</v>
      </c>
      <c r="B176" s="8">
        <f>1+0.033*COS(2*'Data 3day'!A175*PI()/365)</f>
        <v>1.0243647696821025</v>
      </c>
      <c r="C176" s="8">
        <f>0.409*SIN(((2*PI()*'Data 3day'!A175)/365)-1.39)</f>
        <v>-0.3466544741243997</v>
      </c>
      <c r="D176" s="8">
        <f>ACOS(-TAN('Data 3day'!$E$2*PI()/180)*TAN(C176))</f>
        <v>1.4560212374742032</v>
      </c>
      <c r="E176" s="23">
        <f>('Data 3day'!C176+'Data 3day'!D176)/2</f>
        <v>23</v>
      </c>
      <c r="F176" s="8">
        <f t="shared" si="8"/>
        <v>0.16991941796793741</v>
      </c>
      <c r="G176" s="8">
        <f>'Data 3day'!E175*4.87/LN(67.8*'Data 3day'!$H$2-5.42)</f>
        <v>3.6119135135369844</v>
      </c>
      <c r="H176" s="8">
        <f>0.6108*EXP(17.27*'Data 3day'!C176/('Data 3day'!C176+237.3))</f>
        <v>4.1705971966496023</v>
      </c>
      <c r="I176" s="8">
        <f>0.6108*EXP(17.27*'Data 3day'!D176/('Data 3day'!D176+237.3))</f>
        <v>1.8534226492057391</v>
      </c>
      <c r="J176" s="8">
        <f t="shared" si="9"/>
        <v>3.0120099229276707</v>
      </c>
      <c r="K176" s="8">
        <f>(I176*'Data 3day'!F176+H176*'Data 3day'!G176)/200</f>
        <v>1.7156553699201151</v>
      </c>
      <c r="L176" s="8">
        <f>24*60/PI()*0.0082*B176*(D176*SIN('Data 3day'!$E$2)*SIN(C176)+COS('Data 3day'!$E$2)*COS(C176)*SIN(D176))</f>
        <v>2.9147722792687429</v>
      </c>
      <c r="M176" s="8">
        <f>(0.75+2/100000*'Data 3day'!$E$3)*L176</f>
        <v>2.2163928411559519</v>
      </c>
      <c r="N176" s="8">
        <f>(0.25+0.5*(1-'Data 3day'!H176/8))*L176</f>
        <v>1.4573861396343715</v>
      </c>
      <c r="O176" s="8">
        <f t="shared" si="10"/>
        <v>1.1221873275184659</v>
      </c>
      <c r="P176" s="8">
        <f>4.903*(10^(-9))*(0.34-0.14*SQRT(K176))*(1.35*(N176/M176)-0.35)*(('Data 3day'!C176+273.16)^4+('Data 3day'!D176+273.16)^4)/2</f>
        <v>3.1863197284612546</v>
      </c>
      <c r="Q176" s="8">
        <f t="shared" si="11"/>
        <v>-2.0641324009427886</v>
      </c>
    </row>
    <row r="177" spans="1:17" s="39" customFormat="1" ht="38.1" customHeight="1" x14ac:dyDescent="0.3">
      <c r="A177" s="38">
        <v>43789</v>
      </c>
      <c r="B177" s="8">
        <f>1+0.033*COS(2*'Data 3day'!A176*PI()/365)</f>
        <v>1.0247442712397508</v>
      </c>
      <c r="C177" s="8">
        <f>0.409*SIN(((2*PI()*'Data 3day'!A176)/365)-1.39)</f>
        <v>-0.35033931106187588</v>
      </c>
      <c r="D177" s="8">
        <f>ACOS(-TAN('Data 3day'!$E$2*PI()/180)*TAN(C177))</f>
        <v>1.4546899751918485</v>
      </c>
      <c r="E177" s="23">
        <f>('Data 3day'!C177+'Data 3day'!D177)/2</f>
        <v>24.15</v>
      </c>
      <c r="F177" s="8">
        <f t="shared" si="8"/>
        <v>0.18050503360802694</v>
      </c>
      <c r="G177" s="8">
        <f>'Data 3day'!E176*4.87/LN(67.8*'Data 3day'!$H$2-5.42)</f>
        <v>3.334074012495678</v>
      </c>
      <c r="H177" s="8">
        <f>0.6108*EXP(17.27*'Data 3day'!C177/('Data 3day'!C177+237.3))</f>
        <v>4.2674631045407558</v>
      </c>
      <c r="I177" s="8">
        <f>0.6108*EXP(17.27*'Data 3day'!D177/('Data 3day'!D177+237.3))</f>
        <v>2.0900878010879693</v>
      </c>
      <c r="J177" s="8">
        <f t="shared" si="9"/>
        <v>3.1787754528143628</v>
      </c>
      <c r="K177" s="8">
        <f>(I177*'Data 3day'!F177+H177*'Data 3day'!G177)/200</f>
        <v>2.0827865971009909</v>
      </c>
      <c r="L177" s="8">
        <f>24*60/PI()*0.0082*B177*(D177*SIN('Data 3day'!$E$2)*SIN(C177)+COS('Data 3day'!$E$2)*COS(C177)*SIN(D177))</f>
        <v>2.9310217802961613</v>
      </c>
      <c r="M177" s="8">
        <f>(0.75+2/100000*'Data 3day'!$E$3)*L177</f>
        <v>2.2287489617372009</v>
      </c>
      <c r="N177" s="8">
        <f>(0.25+0.5*(1-'Data 3day'!H177/8))*L177</f>
        <v>1.8318886126851008</v>
      </c>
      <c r="O177" s="8">
        <f t="shared" si="10"/>
        <v>1.4105542317675277</v>
      </c>
      <c r="P177" s="8">
        <f>4.903*(10^(-9))*(0.34-0.14*SQRT(K177))*(1.35*(N177/M177)-0.35)*(('Data 3day'!C177+273.16)^4+('Data 3day'!D177+273.16)^4)/2</f>
        <v>4.0241028077772851</v>
      </c>
      <c r="Q177" s="8">
        <f t="shared" si="11"/>
        <v>-2.6135485760097574</v>
      </c>
    </row>
    <row r="178" spans="1:17" s="39" customFormat="1" ht="38.1" customHeight="1" x14ac:dyDescent="0.3">
      <c r="A178" s="38">
        <v>43790</v>
      </c>
      <c r="B178" s="8">
        <f>1+0.033*COS(2*'Data 3day'!A177*PI()/365)</f>
        <v>1.0251164405358055</v>
      </c>
      <c r="C178" s="8">
        <f>0.409*SIN(((2*PI()*'Data 3day'!A177)/365)-1.39)</f>
        <v>-0.35392033490054309</v>
      </c>
      <c r="D178" s="8">
        <f>ACOS(-TAN('Data 3day'!$E$2*PI()/180)*TAN(C178))</f>
        <v>1.453392580619183</v>
      </c>
      <c r="E178" s="23">
        <f>('Data 3day'!C178+'Data 3day'!D178)/2</f>
        <v>24.1</v>
      </c>
      <c r="F178" s="8">
        <f t="shared" si="8"/>
        <v>0.18003350042526389</v>
      </c>
      <c r="G178" s="8">
        <f>'Data 3day'!E177*4.87/LN(67.8*'Data 3day'!$H$2-5.42)</f>
        <v>2.5005555093717584</v>
      </c>
      <c r="H178" s="8">
        <f>0.6108*EXP(17.27*'Data 3day'!C178/('Data 3day'!C178+237.3))</f>
        <v>4.3166253828706109</v>
      </c>
      <c r="I178" s="8">
        <f>0.6108*EXP(17.27*'Data 3day'!D178/('Data 3day'!D178+237.3))</f>
        <v>2.0510472190114379</v>
      </c>
      <c r="J178" s="8">
        <f t="shared" si="9"/>
        <v>3.1838363009410244</v>
      </c>
      <c r="K178" s="8">
        <f>(I178*'Data 3day'!F178+H178*'Data 3day'!G178)/200</f>
        <v>1.8039057477068405</v>
      </c>
      <c r="L178" s="8">
        <f>24*60/PI()*0.0082*B178*(D178*SIN('Data 3day'!$E$2)*SIN(C178)+COS('Data 3day'!$E$2)*COS(C178)*SIN(D178))</f>
        <v>2.9467568528578725</v>
      </c>
      <c r="M178" s="8">
        <f>(0.75+2/100000*'Data 3day'!$E$3)*L178</f>
        <v>2.2407139109131262</v>
      </c>
      <c r="N178" s="8">
        <f>(0.25+0.5*(1-'Data 3day'!H178/8))*L178</f>
        <v>2.0258953363397874</v>
      </c>
      <c r="O178" s="8">
        <f t="shared" si="10"/>
        <v>1.5599394089816363</v>
      </c>
      <c r="P178" s="8">
        <f>4.903*(10^(-9))*(0.34-0.14*SQRT(K178))*(1.35*(N178/M178)-0.35)*(('Data 3day'!C178+273.16)^4+('Data 3day'!D178+273.16)^4)/2</f>
        <v>5.0780175305288768</v>
      </c>
      <c r="Q178" s="8">
        <f t="shared" si="11"/>
        <v>-3.5180781215472408</v>
      </c>
    </row>
    <row r="179" spans="1:17" s="39" customFormat="1" ht="38.1" customHeight="1" x14ac:dyDescent="0.3">
      <c r="A179" s="38">
        <v>43791</v>
      </c>
      <c r="B179" s="8">
        <f>1+0.033*COS(2*'Data 3day'!A178*PI()/365)</f>
        <v>1.0254811672884725</v>
      </c>
      <c r="C179" s="8">
        <f>0.409*SIN(((2*PI()*'Data 3day'!A178)/365)-1.39)</f>
        <v>-0.35739648450575284</v>
      </c>
      <c r="D179" s="8">
        <f>ACOS(-TAN('Data 3day'!$E$2*PI()/180)*TAN(C179))</f>
        <v>1.4521297032658065</v>
      </c>
      <c r="E179" s="23">
        <f>('Data 3day'!C179+'Data 3day'!D179)/2</f>
        <v>24.05</v>
      </c>
      <c r="F179" s="8">
        <f t="shared" si="8"/>
        <v>0.17956300617095522</v>
      </c>
      <c r="G179" s="8">
        <f>'Data 3day'!E178*4.87/LN(67.8*'Data 3day'!$H$2-5.42)</f>
        <v>2.7783950104130644</v>
      </c>
      <c r="H179" s="8">
        <f>0.6108*EXP(17.27*'Data 3day'!C179/('Data 3day'!C179+237.3))</f>
        <v>4.2674631045407558</v>
      </c>
      <c r="I179" s="8">
        <f>0.6108*EXP(17.27*'Data 3day'!D179/('Data 3day'!D179+237.3))</f>
        <v>2.0639892026604851</v>
      </c>
      <c r="J179" s="8">
        <f t="shared" si="9"/>
        <v>3.1657261536006205</v>
      </c>
      <c r="K179" s="8">
        <f>(I179*'Data 3day'!F179+H179*'Data 3day'!G179)/200</f>
        <v>1.8937158586278804</v>
      </c>
      <c r="L179" s="8">
        <f>24*60/PI()*0.0082*B179*(D179*SIN('Data 3day'!$E$2)*SIN(C179)+COS('Data 3day'!$E$2)*COS(C179)*SIN(D179))</f>
        <v>2.96197826962903</v>
      </c>
      <c r="M179" s="8">
        <f>(0.75+2/100000*'Data 3day'!$E$3)*L179</f>
        <v>2.2522882762259142</v>
      </c>
      <c r="N179" s="8">
        <f>(0.25+0.5*(1-'Data 3day'!H179/8))*L179</f>
        <v>2.0363600603699581</v>
      </c>
      <c r="O179" s="8">
        <f t="shared" si="10"/>
        <v>1.5679972464848677</v>
      </c>
      <c r="P179" s="8">
        <f>4.903*(10^(-9))*(0.34-0.14*SQRT(K179))*(1.35*(N179/M179)-0.35)*(('Data 3day'!C179+273.16)^4+('Data 3day'!D179+273.16)^4)/2</f>
        <v>4.9195880448290668</v>
      </c>
      <c r="Q179" s="8">
        <f t="shared" si="11"/>
        <v>-3.351590798344199</v>
      </c>
    </row>
    <row r="180" spans="1:17" s="39" customFormat="1" ht="38.1" customHeight="1" x14ac:dyDescent="0.3">
      <c r="A180" s="38">
        <v>43792</v>
      </c>
      <c r="B180" s="8">
        <f>1+0.033*COS(2*'Data 3day'!A179*PI()/365)</f>
        <v>1.0258383434213432</v>
      </c>
      <c r="C180" s="8">
        <f>0.409*SIN(((2*PI()*'Data 3day'!A179)/365)-1.39)</f>
        <v>-0.36076672981935554</v>
      </c>
      <c r="D180" s="8">
        <f>ACOS(-TAN('Data 3day'!$E$2*PI()/180)*TAN(C180))</f>
        <v>1.4509019843960844</v>
      </c>
      <c r="E180" s="23">
        <f>('Data 3day'!C180+'Data 3day'!D180)/2</f>
        <v>20.85</v>
      </c>
      <c r="F180" s="8">
        <f t="shared" si="8"/>
        <v>0.15153070826801168</v>
      </c>
      <c r="G180" s="8">
        <f>'Data 3day'!E179*4.87/LN(67.8*'Data 3day'!$H$2-5.42)</f>
        <v>2.7783950104130644</v>
      </c>
      <c r="H180" s="8">
        <f>0.6108*EXP(17.27*'Data 3day'!C180/('Data 3day'!C180+237.3))</f>
        <v>3.2248275907111101</v>
      </c>
      <c r="I180" s="8">
        <f>0.6108*EXP(17.27*'Data 3day'!D180/('Data 3day'!D180+237.3))</f>
        <v>1.8652661127239329</v>
      </c>
      <c r="J180" s="8">
        <f t="shared" si="9"/>
        <v>2.5450468517175215</v>
      </c>
      <c r="K180" s="8">
        <f>(I180*'Data 3day'!F180+H180*'Data 3day'!G180)/200</f>
        <v>2.0025503068820174</v>
      </c>
      <c r="L180" s="8">
        <f>24*60/PI()*0.0082*B180*(D180*SIN('Data 3day'!$E$2)*SIN(C180)+COS('Data 3day'!$E$2)*COS(C180)*SIN(D180))</f>
        <v>2.97668690539061</v>
      </c>
      <c r="M180" s="8">
        <f>(0.75+2/100000*'Data 3day'!$E$3)*L180</f>
        <v>2.2634727228590199</v>
      </c>
      <c r="N180" s="8">
        <f>(0.25+0.5*(1-'Data 3day'!H180/8))*L180</f>
        <v>1.1162575895214788</v>
      </c>
      <c r="O180" s="8">
        <f t="shared" si="10"/>
        <v>0.8595183439315387</v>
      </c>
      <c r="P180" s="8">
        <f>4.903*(10^(-9))*(0.34-0.14*SQRT(K180))*(1.35*(N180/M180)-0.35)*(('Data 3day'!C180+273.16)^4+('Data 3day'!D180+273.16)^4)/2</f>
        <v>1.6436454285476978</v>
      </c>
      <c r="Q180" s="8">
        <f t="shared" si="11"/>
        <v>-0.7841270846161591</v>
      </c>
    </row>
    <row r="181" spans="1:17" s="39" customFormat="1" ht="38.1" customHeight="1" x14ac:dyDescent="0.3">
      <c r="A181" s="38">
        <v>43793</v>
      </c>
      <c r="B181" s="8">
        <f>1+0.033*COS(2*'Data 3day'!A180*PI()/365)</f>
        <v>1.0261878630954209</v>
      </c>
      <c r="C181" s="8">
        <f>0.409*SIN(((2*PI()*'Data 3day'!A180)/365)-1.39)</f>
        <v>-0.36403007216492916</v>
      </c>
      <c r="D181" s="8">
        <f>ACOS(-TAN('Data 3day'!$E$2*PI()/180)*TAN(C181))</f>
        <v>1.4497100560751353</v>
      </c>
      <c r="E181" s="23">
        <f>('Data 3day'!C181+'Data 3day'!D181)/2</f>
        <v>22.15</v>
      </c>
      <c r="F181" s="8">
        <f t="shared" si="8"/>
        <v>0.16243630349003682</v>
      </c>
      <c r="G181" s="8">
        <f>'Data 3day'!E180*4.87/LN(67.8*'Data 3day'!$H$2-5.42)</f>
        <v>3.0562345114543712</v>
      </c>
      <c r="H181" s="8">
        <f>0.6108*EXP(17.27*'Data 3day'!C181/('Data 3day'!C181+237.3))</f>
        <v>3.671270209291702</v>
      </c>
      <c r="I181" s="8">
        <f>0.6108*EXP(17.27*'Data 3day'!D181/('Data 3day'!D181+237.3))</f>
        <v>1.913305694509122</v>
      </c>
      <c r="J181" s="8">
        <f t="shared" si="9"/>
        <v>2.7922879519004118</v>
      </c>
      <c r="K181" s="8">
        <f>(I181*'Data 3day'!F181+H181*'Data 3day'!G181)/200</f>
        <v>1.9047402959949296</v>
      </c>
      <c r="L181" s="8">
        <f>24*60/PI()*0.0082*B181*(D181*SIN('Data 3day'!$E$2)*SIN(C181)+COS('Data 3day'!$E$2)*COS(C181)*SIN(D181))</f>
        <v>2.9908837262229793</v>
      </c>
      <c r="M181" s="8">
        <f>(0.75+2/100000*'Data 3day'!$E$3)*L181</f>
        <v>2.2742679854199532</v>
      </c>
      <c r="N181" s="8">
        <f>(0.25+0.5*(1-'Data 3day'!H181/8))*L181</f>
        <v>1.6823720960004258</v>
      </c>
      <c r="O181" s="8">
        <f t="shared" si="10"/>
        <v>1.2954265139203278</v>
      </c>
      <c r="P181" s="8">
        <f>4.903*(10^(-9))*(0.34-0.14*SQRT(K181))*(1.35*(N181/M181)-0.35)*(('Data 3day'!C181+273.16)^4+('Data 3day'!D181+273.16)^4)/2</f>
        <v>3.5572608938367551</v>
      </c>
      <c r="Q181" s="8">
        <f t="shared" si="11"/>
        <v>-2.2618343799164276</v>
      </c>
    </row>
    <row r="182" spans="1:17" s="39" customFormat="1" ht="38.1" customHeight="1" x14ac:dyDescent="0.3">
      <c r="A182" s="38">
        <v>43794</v>
      </c>
      <c r="B182" s="8">
        <f>1+0.033*COS(2*'Data 3day'!A181*PI()/365)</f>
        <v>1.026529622740483</v>
      </c>
      <c r="C182" s="8">
        <f>0.409*SIN(((2*PI()*'Data 3day'!A181)/365)-1.39)</f>
        <v>-0.36718554454370778</v>
      </c>
      <c r="D182" s="8">
        <f>ACOS(-TAN('Data 3day'!$E$2*PI()/180)*TAN(C182))</f>
        <v>1.4485545402045179</v>
      </c>
      <c r="E182" s="23">
        <f>('Data 3day'!C182+'Data 3day'!D182)/2</f>
        <v>22.55</v>
      </c>
      <c r="F182" s="8">
        <f t="shared" si="8"/>
        <v>0.16592233897104028</v>
      </c>
      <c r="G182" s="8">
        <f>'Data 3day'!E181*4.87/LN(67.8*'Data 3day'!$H$2-5.42)</f>
        <v>3.0562345114543712</v>
      </c>
      <c r="H182" s="8">
        <f>0.6108*EXP(17.27*'Data 3day'!C182/('Data 3day'!C182+237.3))</f>
        <v>4.0056776000859209</v>
      </c>
      <c r="I182" s="8">
        <f>0.6108*EXP(17.27*'Data 3day'!D182/('Data 3day'!D182+237.3))</f>
        <v>1.8299332444264929</v>
      </c>
      <c r="J182" s="8">
        <f t="shared" si="9"/>
        <v>2.9178054222562069</v>
      </c>
      <c r="K182" s="8">
        <f>(I182*'Data 3day'!F182+H182*'Data 3day'!G182)/200</f>
        <v>1.7596602073900667</v>
      </c>
      <c r="L182" s="8">
        <f>24*60/PI()*0.0082*B182*(D182*SIN('Data 3day'!$E$2)*SIN(C182)+COS('Data 3day'!$E$2)*COS(C182)*SIN(D182))</f>
        <v>3.0045697786946306</v>
      </c>
      <c r="M182" s="8">
        <f>(0.75+2/100000*'Data 3day'!$E$3)*L182</f>
        <v>2.2846748597193969</v>
      </c>
      <c r="N182" s="8">
        <f>(0.25+0.5*(1-'Data 3day'!H182/8))*L182</f>
        <v>1.8778561116841441</v>
      </c>
      <c r="O182" s="8">
        <f t="shared" si="10"/>
        <v>1.4459492059967911</v>
      </c>
      <c r="P182" s="8">
        <f>4.903*(10^(-9))*(0.34-0.14*SQRT(K182))*(1.35*(N182/M182)-0.35)*(('Data 3day'!C182+273.16)^4+('Data 3day'!D182+273.16)^4)/2</f>
        <v>4.4064186212816878</v>
      </c>
      <c r="Q182" s="8">
        <f t="shared" si="11"/>
        <v>-2.9604694152848969</v>
      </c>
    </row>
    <row r="183" spans="1:17" s="39" customFormat="1" ht="38.1" customHeight="1" x14ac:dyDescent="0.3">
      <c r="A183" s="38">
        <v>43795</v>
      </c>
      <c r="B183" s="8">
        <f>1+0.033*COS(2*'Data 3day'!A182*PI()/365)</f>
        <v>1.0268635210857713</v>
      </c>
      <c r="C183" s="8">
        <f>0.409*SIN(((2*PI()*'Data 3day'!A182)/365)-1.39)</f>
        <v>-0.37023221192112515</v>
      </c>
      <c r="D183" s="8">
        <f>ACOS(-TAN('Data 3day'!$E$2*PI()/180)*TAN(C183))</f>
        <v>1.4474360475503787</v>
      </c>
      <c r="E183" s="23">
        <f>('Data 3day'!C183+'Data 3day'!D183)/2</f>
        <v>24.15</v>
      </c>
      <c r="F183" s="8">
        <f t="shared" si="8"/>
        <v>0.18050503360802694</v>
      </c>
      <c r="G183" s="8">
        <f>'Data 3day'!E182*4.87/LN(67.8*'Data 3day'!$H$2-5.42)</f>
        <v>2.7783950104130644</v>
      </c>
      <c r="H183" s="8">
        <f>0.6108*EXP(17.27*'Data 3day'!C183/('Data 3day'!C183+237.3))</f>
        <v>4.2674631045407558</v>
      </c>
      <c r="I183" s="8">
        <f>0.6108*EXP(17.27*'Data 3day'!D183/('Data 3day'!D183+237.3))</f>
        <v>2.0900878010879693</v>
      </c>
      <c r="J183" s="8">
        <f t="shared" si="9"/>
        <v>3.1787754528143628</v>
      </c>
      <c r="K183" s="8">
        <f>(I183*'Data 3day'!F183+H183*'Data 3day'!G183)/200</f>
        <v>2.0827865971009909</v>
      </c>
      <c r="L183" s="8">
        <f>24*60/PI()*0.0082*B183*(D183*SIN('Data 3day'!$E$2)*SIN(C183)+COS('Data 3day'!$E$2)*COS(C183)*SIN(D183))</f>
        <v>3.0177461790746625</v>
      </c>
      <c r="M183" s="8">
        <f>(0.75+2/100000*'Data 3day'!$E$3)*L183</f>
        <v>2.2946941945683732</v>
      </c>
      <c r="N183" s="8">
        <f>(0.25+0.5*(1-'Data 3day'!H183/8))*L183</f>
        <v>1.8860913619216642</v>
      </c>
      <c r="O183" s="8">
        <f t="shared" si="10"/>
        <v>1.4522903486796814</v>
      </c>
      <c r="P183" s="8">
        <f>4.903*(10^(-9))*(0.34-0.14*SQRT(K183))*(1.35*(N183/M183)-0.35)*(('Data 3day'!C183+273.16)^4+('Data 3day'!D183+273.16)^4)/2</f>
        <v>4.0241028077772851</v>
      </c>
      <c r="Q183" s="8">
        <f t="shared" si="11"/>
        <v>-2.5718124590976039</v>
      </c>
    </row>
    <row r="184" spans="1:17" s="39" customFormat="1" ht="38.1" customHeight="1" x14ac:dyDescent="0.3">
      <c r="A184" s="38">
        <v>43796</v>
      </c>
      <c r="B184" s="8">
        <f>1+0.033*COS(2*'Data 3day'!A183*PI()/365)</f>
        <v>1.0271894591899993</v>
      </c>
      <c r="C184" s="8">
        <f>0.409*SIN(((2*PI()*'Data 3day'!A183)/365)-1.39)</f>
        <v>-0.37316917150388462</v>
      </c>
      <c r="D184" s="8">
        <f>ACOS(-TAN('Data 3day'!$E$2*PI()/180)*TAN(C184))</f>
        <v>1.4463551767669218</v>
      </c>
      <c r="E184" s="23">
        <f>('Data 3day'!C184+'Data 3day'!D184)/2</f>
        <v>24.1</v>
      </c>
      <c r="F184" s="8">
        <f t="shared" si="8"/>
        <v>0.18003350042526389</v>
      </c>
      <c r="G184" s="8">
        <f>'Data 3day'!E183*4.87/LN(67.8*'Data 3day'!$H$2-5.42)</f>
        <v>2.5005555093717584</v>
      </c>
      <c r="H184" s="8">
        <f>0.6108*EXP(17.27*'Data 3day'!C184/('Data 3day'!C184+237.3))</f>
        <v>4.3166253828706109</v>
      </c>
      <c r="I184" s="8">
        <f>0.6108*EXP(17.27*'Data 3day'!D184/('Data 3day'!D184+237.3))</f>
        <v>2.0510472190114379</v>
      </c>
      <c r="J184" s="8">
        <f t="shared" si="9"/>
        <v>3.1838363009410244</v>
      </c>
      <c r="K184" s="8">
        <f>(I184*'Data 3day'!F184+H184*'Data 3day'!G184)/200</f>
        <v>1.8039057477068405</v>
      </c>
      <c r="L184" s="8">
        <f>24*60/PI()*0.0082*B184*(D184*SIN('Data 3day'!$E$2)*SIN(C184)+COS('Data 3day'!$E$2)*COS(C184)*SIN(D184))</f>
        <v>3.0304141025977596</v>
      </c>
      <c r="M184" s="8">
        <f>(0.75+2/100000*'Data 3day'!$E$3)*L184</f>
        <v>2.3043268836153361</v>
      </c>
      <c r="N184" s="8">
        <f>(0.25+0.5*(1-'Data 3day'!H184/8))*L184</f>
        <v>2.0834096955359596</v>
      </c>
      <c r="O184" s="8">
        <f t="shared" si="10"/>
        <v>1.6042254655626889</v>
      </c>
      <c r="P184" s="8">
        <f>4.903*(10^(-9))*(0.34-0.14*SQRT(K184))*(1.35*(N184/M184)-0.35)*(('Data 3day'!C184+273.16)^4+('Data 3day'!D184+273.16)^4)/2</f>
        <v>5.0780175305288768</v>
      </c>
      <c r="Q184" s="8">
        <f t="shared" si="11"/>
        <v>-3.473792064966188</v>
      </c>
    </row>
    <row r="185" spans="1:17" s="39" customFormat="1" ht="38.1" customHeight="1" x14ac:dyDescent="0.3">
      <c r="A185" s="38">
        <v>43797</v>
      </c>
      <c r="B185" s="8">
        <f>1+0.033*COS(2*'Data 3day'!A184*PI()/365)</f>
        <v>1.0275073404706727</v>
      </c>
      <c r="C185" s="8">
        <f>0.409*SIN(((2*PI()*'Data 3day'!A184)/365)-1.39)</f>
        <v>-0.37599555300747733</v>
      </c>
      <c r="D185" s="8">
        <f>ACOS(-TAN('Data 3day'!$E$2*PI()/180)*TAN(C185))</f>
        <v>1.4453125134181795</v>
      </c>
      <c r="E185" s="23">
        <f>('Data 3day'!C185+'Data 3day'!D185)/2</f>
        <v>24.05</v>
      </c>
      <c r="F185" s="8">
        <f t="shared" si="8"/>
        <v>0.17956300617095522</v>
      </c>
      <c r="G185" s="8">
        <f>'Data 3day'!E184*4.87/LN(67.8*'Data 3day'!$H$2-5.42)</f>
        <v>2.7783950104130644</v>
      </c>
      <c r="H185" s="8">
        <f>0.6108*EXP(17.27*'Data 3day'!C185/('Data 3day'!C185+237.3))</f>
        <v>4.2674631045407558</v>
      </c>
      <c r="I185" s="8">
        <f>0.6108*EXP(17.27*'Data 3day'!D185/('Data 3day'!D185+237.3))</f>
        <v>2.0639892026604851</v>
      </c>
      <c r="J185" s="8">
        <f t="shared" si="9"/>
        <v>3.1657261536006205</v>
      </c>
      <c r="K185" s="8">
        <f>(I185*'Data 3day'!F185+H185*'Data 3day'!G185)/200</f>
        <v>1.8937158586278804</v>
      </c>
      <c r="L185" s="8">
        <f>24*60/PI()*0.0082*B185*(D185*SIN('Data 3day'!$E$2)*SIN(C185)+COS('Data 3day'!$E$2)*COS(C185)*SIN(D185))</f>
        <v>3.0425747728107533</v>
      </c>
      <c r="M185" s="8">
        <f>(0.75+2/100000*'Data 3day'!$E$3)*L185</f>
        <v>2.3135738572452968</v>
      </c>
      <c r="N185" s="8">
        <f>(0.25+0.5*(1-'Data 3day'!H185/8))*L185</f>
        <v>2.0917701563073927</v>
      </c>
      <c r="O185" s="8">
        <f t="shared" si="10"/>
        <v>1.6106630203566925</v>
      </c>
      <c r="P185" s="8">
        <f>4.903*(10^(-9))*(0.34-0.14*SQRT(K185))*(1.35*(N185/M185)-0.35)*(('Data 3day'!C185+273.16)^4+('Data 3day'!D185+273.16)^4)/2</f>
        <v>4.9195880448290659</v>
      </c>
      <c r="Q185" s="8">
        <f t="shared" si="11"/>
        <v>-3.3089250244723734</v>
      </c>
    </row>
    <row r="186" spans="1:17" s="39" customFormat="1" ht="38.1" customHeight="1" x14ac:dyDescent="0.3">
      <c r="A186" s="38">
        <v>43798</v>
      </c>
      <c r="B186" s="8">
        <f>1+0.033*COS(2*'Data 3day'!A185*PI()/365)</f>
        <v>1.0278170707327079</v>
      </c>
      <c r="C186" s="8">
        <f>0.409*SIN(((2*PI()*'Data 3day'!A185)/365)-1.39)</f>
        <v>-0.37871051891406543</v>
      </c>
      <c r="D186" s="8">
        <f>ACOS(-TAN('Data 3day'!$E$2*PI()/180)*TAN(C186))</f>
        <v>1.44430862900114</v>
      </c>
      <c r="E186" s="23">
        <f>('Data 3day'!C186+'Data 3day'!D186)/2</f>
        <v>22.95</v>
      </c>
      <c r="F186" s="8">
        <f t="shared" si="8"/>
        <v>0.16947132392254763</v>
      </c>
      <c r="G186" s="8">
        <f>'Data 3day'!E185*4.87/LN(67.8*'Data 3day'!$H$2-5.42)</f>
        <v>2.7783950104130644</v>
      </c>
      <c r="H186" s="8">
        <f>0.6108*EXP(17.27*'Data 3day'!C186/('Data 3day'!C186+237.3))</f>
        <v>4.0056776000859209</v>
      </c>
      <c r="I186" s="8">
        <f>0.6108*EXP(17.27*'Data 3day'!D186/('Data 3day'!D186+237.3))</f>
        <v>1.9254836024660269</v>
      </c>
      <c r="J186" s="8">
        <f t="shared" si="9"/>
        <v>2.965580601275974</v>
      </c>
      <c r="K186" s="8">
        <f>(I186*'Data 3day'!F186+H186*'Data 3day'!G186)/200</f>
        <v>1.7041267670500884</v>
      </c>
      <c r="L186" s="8">
        <f>24*60/PI()*0.0082*B186*(D186*SIN('Data 3day'!$E$2)*SIN(C186)+COS('Data 3day'!$E$2)*COS(C186)*SIN(D186))</f>
        <v>3.0542294510298409</v>
      </c>
      <c r="M186" s="8">
        <f>(0.75+2/100000*'Data 3day'!$E$3)*L186</f>
        <v>2.322436074563091</v>
      </c>
      <c r="N186" s="8">
        <f>(0.25+0.5*(1-'Data 3day'!H186/8))*L186</f>
        <v>1.7180040662042855</v>
      </c>
      <c r="O186" s="8">
        <f t="shared" si="10"/>
        <v>1.3228631309772998</v>
      </c>
      <c r="P186" s="8">
        <f>4.903*(10^(-9))*(0.34-0.14*SQRT(K186))*(1.35*(N186/M186)-0.35)*(('Data 3day'!C186+273.16)^4+('Data 3day'!D186+273.16)^4)/2</f>
        <v>3.8542334230237301</v>
      </c>
      <c r="Q186" s="8">
        <f t="shared" si="11"/>
        <v>-2.5313702920464305</v>
      </c>
    </row>
    <row r="187" spans="1:17" s="39" customFormat="1" ht="38.1" customHeight="1" x14ac:dyDescent="0.3">
      <c r="A187" s="38">
        <v>43799</v>
      </c>
      <c r="B187" s="8">
        <f>1+0.033*COS(2*'Data 3day'!A186*PI()/365)</f>
        <v>1.0281185581963432</v>
      </c>
      <c r="C187" s="8">
        <f>0.409*SIN(((2*PI()*'Data 3day'!A186)/365)-1.39)</f>
        <v>-0.38131326472065658</v>
      </c>
      <c r="D187" s="8">
        <f>ACOS(-TAN('Data 3day'!$E$2*PI()/180)*TAN(C187))</f>
        <v>1.443344079973379</v>
      </c>
      <c r="E187" s="23">
        <f>('Data 3day'!C187+'Data 3day'!D187)/2</f>
        <v>23.1</v>
      </c>
      <c r="F187" s="8">
        <f t="shared" si="8"/>
        <v>0.17081860611256541</v>
      </c>
      <c r="G187" s="8">
        <f>'Data 3day'!E186*4.87/LN(67.8*'Data 3day'!$H$2-5.42)</f>
        <v>3.334074012495678</v>
      </c>
      <c r="H187" s="8">
        <f>0.6108*EXP(17.27*'Data 3day'!C187/('Data 3day'!C187+237.3))</f>
        <v>4.0756492057609837</v>
      </c>
      <c r="I187" s="8">
        <f>0.6108*EXP(17.27*'Data 3day'!D187/('Data 3day'!D187+237.3))</f>
        <v>1.9254836024660269</v>
      </c>
      <c r="J187" s="8">
        <f t="shared" si="9"/>
        <v>3.0005664041135054</v>
      </c>
      <c r="K187" s="8">
        <f>(I187*'Data 3day'!F187+H187*'Data 3day'!G187)/200</f>
        <v>1.5250715854600885</v>
      </c>
      <c r="L187" s="8">
        <f>24*60/PI()*0.0082*B187*(D187*SIN('Data 3day'!$E$2)*SIN(C187)+COS('Data 3day'!$E$2)*COS(C187)*SIN(D187))</f>
        <v>3.0653794259376492</v>
      </c>
      <c r="M187" s="8">
        <f>(0.75+2/100000*'Data 3day'!$E$3)*L187</f>
        <v>2.3309145154829882</v>
      </c>
      <c r="N187" s="8">
        <f>(0.25+0.5*(1-'Data 3day'!H187/8))*L187</f>
        <v>1.7242759270899277</v>
      </c>
      <c r="O187" s="8">
        <f t="shared" si="10"/>
        <v>1.3276924638592444</v>
      </c>
      <c r="P187" s="8">
        <f>4.903*(10^(-9))*(0.34-0.14*SQRT(K187))*(1.35*(N187/M187)-0.35)*(('Data 3day'!C187+273.16)^4+('Data 3day'!D187+273.16)^4)/2</f>
        <v>4.1049191799643694</v>
      </c>
      <c r="Q187" s="8">
        <f t="shared" si="11"/>
        <v>-2.7772267161051252</v>
      </c>
    </row>
    <row r="188" spans="1:17" s="39" customFormat="1" ht="38.1" customHeight="1" x14ac:dyDescent="0.3">
      <c r="A188" s="38">
        <v>43800</v>
      </c>
      <c r="B188" s="8">
        <f>1+0.033*COS(2*'Data 3day'!A187*PI()/365)</f>
        <v>1.0284117135243369</v>
      </c>
      <c r="C188" s="8">
        <f>0.409*SIN(((2*PI()*'Data 3day'!A187)/365)-1.39)</f>
        <v>-0.38380301917749693</v>
      </c>
      <c r="D188" s="8">
        <f>ACOS(-TAN('Data 3day'!$E$2*PI()/180)*TAN(C188))</f>
        <v>1.4424194067883973</v>
      </c>
      <c r="E188" s="23">
        <f>('Data 3day'!C188+'Data 3day'!D188)/2</f>
        <v>22.9</v>
      </c>
      <c r="F188" s="8">
        <f t="shared" si="8"/>
        <v>0.16902422753409227</v>
      </c>
      <c r="G188" s="8">
        <f>'Data 3day'!E187*4.87/LN(67.8*'Data 3day'!$H$2-5.42)</f>
        <v>3.334074012495678</v>
      </c>
      <c r="H188" s="8">
        <f>0.6108*EXP(17.27*'Data 3day'!C188/('Data 3day'!C188+237.3))</f>
        <v>4.0056776000859209</v>
      </c>
      <c r="I188" s="8">
        <f>0.6108*EXP(17.27*'Data 3day'!D188/('Data 3day'!D188+237.3))</f>
        <v>1.913305694509122</v>
      </c>
      <c r="J188" s="8">
        <f t="shared" si="9"/>
        <v>2.9594916472975212</v>
      </c>
      <c r="K188" s="8">
        <f>(I188*'Data 3day'!F188+H188*'Data 3day'!G188)/200</f>
        <v>1.5150671433856884</v>
      </c>
      <c r="L188" s="8">
        <f>24*60/PI()*0.0082*B188*(D188*SIN('Data 3day'!$E$2)*SIN(C188)+COS('Data 3day'!$E$2)*COS(C188)*SIN(D188))</f>
        <v>3.0760260033492588</v>
      </c>
      <c r="M188" s="8">
        <f>(0.75+2/100000*'Data 3day'!$E$3)*L188</f>
        <v>2.3390101729467765</v>
      </c>
      <c r="N188" s="8">
        <f>(0.25+0.5*(1-'Data 3day'!H188/8))*L188</f>
        <v>1.5380130016746294</v>
      </c>
      <c r="O188" s="8">
        <f t="shared" si="10"/>
        <v>1.1842700112894646</v>
      </c>
      <c r="P188" s="8">
        <f>4.903*(10^(-9))*(0.34-0.14*SQRT(K188))*(1.35*(N188/M188)-0.35)*(('Data 3day'!C188+273.16)^4+('Data 3day'!D188+273.16)^4)/2</f>
        <v>3.4047950243953964</v>
      </c>
      <c r="Q188" s="8">
        <f t="shared" si="11"/>
        <v>-2.2205250131059318</v>
      </c>
    </row>
    <row r="189" spans="1:17" s="39" customFormat="1" ht="38.1" customHeight="1" x14ac:dyDescent="0.3">
      <c r="A189" s="38">
        <v>43801</v>
      </c>
      <c r="B189" s="8">
        <f>1+0.033*COS(2*'Data 3day'!A188*PI()/365)</f>
        <v>1.0286964498484381</v>
      </c>
      <c r="C189" s="8">
        <f>0.409*SIN(((2*PI()*'Data 3day'!A188)/365)-1.39)</f>
        <v>-0.38617904451660728</v>
      </c>
      <c r="D189" s="8">
        <f>ACOS(-TAN('Data 3day'!$E$2*PI()/180)*TAN(C189))</f>
        <v>1.4415351329419217</v>
      </c>
      <c r="E189" s="23">
        <f>('Data 3day'!C189+'Data 3day'!D189)/2</f>
        <v>20.3</v>
      </c>
      <c r="F189" s="8">
        <f t="shared" si="8"/>
        <v>0.14710682163118394</v>
      </c>
      <c r="G189" s="8">
        <f>'Data 3day'!E188*4.87/LN(67.8*'Data 3day'!$H$2-5.42)</f>
        <v>3.0562345114543712</v>
      </c>
      <c r="H189" s="8">
        <f>0.6108*EXP(17.27*'Data 3day'!C189/('Data 3day'!C189+237.3))</f>
        <v>2.7421805492514406</v>
      </c>
      <c r="I189" s="8">
        <f>0.6108*EXP(17.27*'Data 3day'!D189/('Data 3day'!D189+237.3))</f>
        <v>2.0639892026604851</v>
      </c>
      <c r="J189" s="8">
        <f t="shared" si="9"/>
        <v>2.4030848759559627</v>
      </c>
      <c r="K189" s="8">
        <f>(I189*'Data 3day'!F189+H189*'Data 3day'!G189)/200</f>
        <v>2.1573655651690826</v>
      </c>
      <c r="L189" s="8">
        <f>24*60/PI()*0.0082*B189*(D189*SIN('Data 3day'!$E$2)*SIN(C189)+COS('Data 3day'!$E$2)*COS(C189)*SIN(D189))</f>
        <v>3.086170496176083</v>
      </c>
      <c r="M189" s="8">
        <f>(0.75+2/100000*'Data 3day'!$E$3)*L189</f>
        <v>2.3467240452922935</v>
      </c>
      <c r="N189" s="8">
        <f>(0.25+0.5*(1-'Data 3day'!H189/8))*L189</f>
        <v>0.77154262404402074</v>
      </c>
      <c r="O189" s="8">
        <f t="shared" si="10"/>
        <v>0.59408782051389597</v>
      </c>
      <c r="P189" s="8">
        <f>4.903*(10^(-9))*(0.34-0.14*SQRT(K189))*(1.35*(N189/M189)-0.35)*(('Data 3day'!C189+273.16)^4+('Data 3day'!D189+273.16)^4)/2</f>
        <v>0.45869856477076965</v>
      </c>
      <c r="Q189" s="8">
        <f t="shared" si="11"/>
        <v>0.13538925574312632</v>
      </c>
    </row>
    <row r="190" spans="1:17" s="39" customFormat="1" ht="38.1" customHeight="1" x14ac:dyDescent="0.3">
      <c r="A190" s="38">
        <v>43802</v>
      </c>
      <c r="B190" s="8">
        <f>1+0.033*COS(2*'Data 3day'!A189*PI()/365)</f>
        <v>1.0289726827951293</v>
      </c>
      <c r="C190" s="8">
        <f>0.409*SIN(((2*PI()*'Data 3day'!A189)/365)-1.39)</f>
        <v>-0.38844063667040113</v>
      </c>
      <c r="D190" s="8">
        <f>ACOS(-TAN('Data 3day'!$E$2*PI()/180)*TAN(C190))</f>
        <v>1.440691764032465</v>
      </c>
      <c r="E190" s="23">
        <f>('Data 3day'!C190+'Data 3day'!D190)/2</f>
        <v>22.15</v>
      </c>
      <c r="F190" s="8">
        <f t="shared" si="8"/>
        <v>0.16243630349003682</v>
      </c>
      <c r="G190" s="8">
        <f>'Data 3day'!E189*4.87/LN(67.8*'Data 3day'!$H$2-5.42)</f>
        <v>2.5005555093717584</v>
      </c>
      <c r="H190" s="8">
        <f>0.6108*EXP(17.27*'Data 3day'!C190/('Data 3day'!C190+237.3))</f>
        <v>3.5030684848343494</v>
      </c>
      <c r="I190" s="8">
        <f>0.6108*EXP(17.27*'Data 3day'!D190/('Data 3day'!D190+237.3))</f>
        <v>2.0126465426273383</v>
      </c>
      <c r="J190" s="8">
        <f t="shared" si="9"/>
        <v>2.7578575137308441</v>
      </c>
      <c r="K190" s="8">
        <f>(I190*'Data 3day'!F190+H190*'Data 3day'!G190)/200</f>
        <v>1.9708848758721547</v>
      </c>
      <c r="L190" s="8">
        <f>24*60/PI()*0.0082*B190*(D190*SIN('Data 3day'!$E$2)*SIN(C190)+COS('Data 3day'!$E$2)*COS(C190)*SIN(D190))</f>
        <v>3.0958142146163588</v>
      </c>
      <c r="M190" s="8">
        <f>(0.75+2/100000*'Data 3day'!$E$3)*L190</f>
        <v>2.3540571287942789</v>
      </c>
      <c r="N190" s="8">
        <f>(0.25+0.5*(1-'Data 3day'!H190/8))*L190</f>
        <v>0.96744194206761214</v>
      </c>
      <c r="O190" s="8">
        <f t="shared" si="10"/>
        <v>0.74493029539206135</v>
      </c>
      <c r="P190" s="8">
        <f>4.903*(10^(-9))*(0.34-0.14*SQRT(K190))*(1.35*(N190/M190)-0.35)*(('Data 3day'!C190+273.16)^4+('Data 3day'!D190+273.16)^4)/2</f>
        <v>1.0971273967639443</v>
      </c>
      <c r="Q190" s="8">
        <f t="shared" si="11"/>
        <v>-0.35219710137188298</v>
      </c>
    </row>
    <row r="191" spans="1:17" s="39" customFormat="1" ht="38.1" customHeight="1" x14ac:dyDescent="0.3">
      <c r="A191" s="38">
        <v>43803</v>
      </c>
      <c r="B191" s="8">
        <f>1+0.033*COS(2*'Data 3day'!A190*PI()/365)</f>
        <v>1.0292403305106266</v>
      </c>
      <c r="C191" s="8">
        <f>0.409*SIN(((2*PI()*'Data 3day'!A190)/365)-1.39)</f>
        <v>-0.39058712548031388</v>
      </c>
      <c r="D191" s="8">
        <f>ACOS(-TAN('Data 3day'!$E$2*PI()/180)*TAN(C191))</f>
        <v>1.4398897868394487</v>
      </c>
      <c r="E191" s="23">
        <f>('Data 3day'!C191+'Data 3day'!D191)/2</f>
        <v>22.3</v>
      </c>
      <c r="F191" s="8">
        <f t="shared" si="8"/>
        <v>0.16373624674359955</v>
      </c>
      <c r="G191" s="8">
        <f>'Data 3day'!E190*4.87/LN(67.8*'Data 3day'!$H$2-5.42)</f>
        <v>3.334074012495678</v>
      </c>
      <c r="H191" s="8">
        <f>0.6108*EXP(17.27*'Data 3day'!C191/('Data 3day'!C191+237.3))</f>
        <v>3.5863105663510559</v>
      </c>
      <c r="I191" s="8">
        <f>0.6108*EXP(17.27*'Data 3day'!D191/('Data 3day'!D191+237.3))</f>
        <v>1.9999869748999506</v>
      </c>
      <c r="J191" s="8">
        <f t="shared" si="9"/>
        <v>2.7931487706255034</v>
      </c>
      <c r="K191" s="8">
        <f>(I191*'Data 3day'!F191+H191*'Data 3day'!G191)/200</f>
        <v>1.8677135033804535</v>
      </c>
      <c r="L191" s="8">
        <f>24*60/PI()*0.0082*B191*(D191*SIN('Data 3day'!$E$2)*SIN(C191)+COS('Data 3day'!$E$2)*COS(C191)*SIN(D191))</f>
        <v>3.1049584566005155</v>
      </c>
      <c r="M191" s="8">
        <f>(0.75+2/100000*'Data 3day'!$E$3)*L191</f>
        <v>2.3610104103990319</v>
      </c>
      <c r="N191" s="8">
        <f>(0.25+0.5*(1-'Data 3day'!H191/8))*L191</f>
        <v>0.97029951768766109</v>
      </c>
      <c r="O191" s="8">
        <f t="shared" si="10"/>
        <v>0.74713062861949908</v>
      </c>
      <c r="P191" s="8">
        <f>4.903*(10^(-9))*(0.34-0.14*SQRT(K191))*(1.35*(N191/M191)-0.35)*(('Data 3day'!C191+273.16)^4+('Data 3day'!D191+273.16)^4)/2</f>
        <v>1.1394918616927068</v>
      </c>
      <c r="Q191" s="8">
        <f t="shared" si="11"/>
        <v>-0.39236123307320769</v>
      </c>
    </row>
    <row r="192" spans="1:17" s="39" customFormat="1" ht="38.1" customHeight="1" x14ac:dyDescent="0.3">
      <c r="A192" s="38">
        <v>43804</v>
      </c>
      <c r="B192" s="8">
        <f>1+0.033*COS(2*'Data 3day'!A191*PI()/365)</f>
        <v>1.0294993136851356</v>
      </c>
      <c r="C192" s="8">
        <f>0.409*SIN(((2*PI()*'Data 3day'!A191)/365)-1.39)</f>
        <v>-0.3926178748953863</v>
      </c>
      <c r="D192" s="8">
        <f>ACOS(-TAN('Data 3day'!$E$2*PI()/180)*TAN(C192))</f>
        <v>1.4391296684222081</v>
      </c>
      <c r="E192" s="23">
        <f>('Data 3day'!C192+'Data 3day'!D192)/2</f>
        <v>24.35</v>
      </c>
      <c r="F192" s="8">
        <f t="shared" si="8"/>
        <v>0.1824015920751953</v>
      </c>
      <c r="G192" s="8">
        <f>'Data 3day'!E191*4.87/LN(67.8*'Data 3day'!$H$2-5.42)</f>
        <v>3.0562345114543712</v>
      </c>
      <c r="H192" s="8">
        <f>0.6108*EXP(17.27*'Data 3day'!C192/('Data 3day'!C192+237.3))</f>
        <v>4.1705971966496023</v>
      </c>
      <c r="I192" s="8">
        <f>0.6108*EXP(17.27*'Data 3day'!D192/('Data 3day'!D192+237.3))</f>
        <v>2.1973933238855259</v>
      </c>
      <c r="J192" s="8">
        <f t="shared" si="9"/>
        <v>3.1839952602675643</v>
      </c>
      <c r="K192" s="8">
        <f>(I192*'Data 3day'!F192+H192*'Data 3day'!G192)/200</f>
        <v>1.9897711647016296</v>
      </c>
      <c r="L192" s="8">
        <f>24*60/PI()*0.0082*B192*(D192*SIN('Data 3day'!$E$2)*SIN(C192)+COS('Data 3day'!$E$2)*COS(C192)*SIN(D192))</f>
        <v>3.1136044985193911</v>
      </c>
      <c r="M192" s="8">
        <f>(0.75+2/100000*'Data 3day'!$E$3)*L192</f>
        <v>2.3675848606741448</v>
      </c>
      <c r="N192" s="8">
        <f>(0.25+0.5*(1-'Data 3day'!H192/8))*L192</f>
        <v>0.77840112462984778</v>
      </c>
      <c r="O192" s="8">
        <f t="shared" si="10"/>
        <v>0.59936886596498284</v>
      </c>
      <c r="P192" s="8">
        <f>4.903*(10^(-9))*(0.34-0.14*SQRT(K192))*(1.35*(N192/M192)-0.35)*(('Data 3day'!C192+273.16)^4+('Data 3day'!D192+273.16)^4)/2</f>
        <v>0.51474198478993582</v>
      </c>
      <c r="Q192" s="8">
        <f t="shared" si="11"/>
        <v>8.462688117504702E-2</v>
      </c>
    </row>
    <row r="193" spans="1:17" s="39" customFormat="1" ht="38.1" customHeight="1" x14ac:dyDescent="0.3">
      <c r="A193" s="38">
        <v>43805</v>
      </c>
      <c r="B193" s="8">
        <f>1+0.033*COS(2*'Data 3day'!A192*PI()/365)</f>
        <v>1.0297495555763521</v>
      </c>
      <c r="C193" s="8">
        <f>0.409*SIN(((2*PI()*'Data 3day'!A192)/365)-1.39)</f>
        <v>-0.39453228316073946</v>
      </c>
      <c r="D193" s="8">
        <f>ACOS(-TAN('Data 3day'!$E$2*PI()/180)*TAN(C193))</f>
        <v>1.4384118552431724</v>
      </c>
      <c r="E193" s="23">
        <f>('Data 3day'!C193+'Data 3day'!D193)/2</f>
        <v>22.5</v>
      </c>
      <c r="F193" s="8">
        <f t="shared" si="8"/>
        <v>0.16548316037309996</v>
      </c>
      <c r="G193" s="8">
        <f>'Data 3day'!E192*4.87/LN(67.8*'Data 3day'!$H$2-5.42)</f>
        <v>2.7783950104130644</v>
      </c>
      <c r="H193" s="8">
        <f>0.6108*EXP(17.27*'Data 3day'!C193/('Data 3day'!C193+237.3))</f>
        <v>3.4417464345283828</v>
      </c>
      <c r="I193" s="8">
        <f>0.6108*EXP(17.27*'Data 3day'!D193/('Data 3day'!D193+237.3))</f>
        <v>2.143152914469288</v>
      </c>
      <c r="J193" s="8">
        <f t="shared" si="9"/>
        <v>2.7924496744988354</v>
      </c>
      <c r="K193" s="8">
        <f>(I193*'Data 3day'!F193+H193*'Data 3day'!G193)/200</f>
        <v>1.8496509786744553</v>
      </c>
      <c r="L193" s="8">
        <f>24*60/PI()*0.0082*B193*(D193*SIN('Data 3day'!$E$2)*SIN(C193)+COS('Data 3day'!$E$2)*COS(C193)*SIN(D193))</f>
        <v>3.1217535862625656</v>
      </c>
      <c r="M193" s="8">
        <f>(0.75+2/100000*'Data 3day'!$E$3)*L193</f>
        <v>2.3737814269940549</v>
      </c>
      <c r="N193" s="8">
        <f>(0.25+0.5*(1-'Data 3day'!H193/8))*L193</f>
        <v>0.7804383965656414</v>
      </c>
      <c r="O193" s="8">
        <f t="shared" si="10"/>
        <v>0.60093756535554388</v>
      </c>
      <c r="P193" s="8">
        <f>4.903*(10^(-9))*(0.34-0.14*SQRT(K193))*(1.35*(N193/M193)-0.35)*(('Data 3day'!C193+273.16)^4+('Data 3day'!D193+273.16)^4)/2</f>
        <v>0.52652872292117581</v>
      </c>
      <c r="Q193" s="8">
        <f t="shared" si="11"/>
        <v>7.4408842434368072E-2</v>
      </c>
    </row>
    <row r="194" spans="1:17" s="39" customFormat="1" ht="38.1" customHeight="1" x14ac:dyDescent="0.3">
      <c r="A194" s="38">
        <v>43806</v>
      </c>
      <c r="B194" s="8">
        <f>1+0.033*COS(2*'Data 3day'!A193*PI()/365)</f>
        <v>1.0299909820322035</v>
      </c>
      <c r="C194" s="8">
        <f>0.409*SIN(((2*PI()*'Data 3day'!A193)/365)-1.39)</f>
        <v>-0.39632978299588817</v>
      </c>
      <c r="D194" s="8">
        <f>ACOS(-TAN('Data 3day'!$E$2*PI()/180)*TAN(C194))</f>
        <v>1.437736772318486</v>
      </c>
      <c r="E194" s="23">
        <f>('Data 3day'!C194+'Data 3day'!D194)/2</f>
        <v>22.5</v>
      </c>
      <c r="F194" s="8">
        <f t="shared" si="8"/>
        <v>0.16548316037309996</v>
      </c>
      <c r="G194" s="8">
        <f>'Data 3day'!E193*4.87/LN(67.8*'Data 3day'!$H$2-5.42)</f>
        <v>2.222716008330452</v>
      </c>
      <c r="H194" s="8">
        <f>0.6108*EXP(17.27*'Data 3day'!C194/('Data 3day'!C194+237.3))</f>
        <v>3.868863716528768</v>
      </c>
      <c r="I194" s="8">
        <f>0.6108*EXP(17.27*'Data 3day'!D194/('Data 3day'!D194+237.3))</f>
        <v>1.889152127641528</v>
      </c>
      <c r="J194" s="8">
        <f t="shared" si="9"/>
        <v>2.8790079220851479</v>
      </c>
      <c r="K194" s="8">
        <f>(I194*'Data 3day'!F194+H194*'Data 3day'!G194)/200</f>
        <v>1.9345712727836775</v>
      </c>
      <c r="L194" s="8">
        <f>24*60/PI()*0.0082*B194*(D194*SIN('Data 3day'!$E$2)*SIN(C194)+COS('Data 3day'!$E$2)*COS(C194)*SIN(D194))</f>
        <v>3.1294069265935431</v>
      </c>
      <c r="M194" s="8">
        <f>(0.75+2/100000*'Data 3day'!$E$3)*L194</f>
        <v>2.3796010269817303</v>
      </c>
      <c r="N194" s="8">
        <f>(0.25+0.5*(1-'Data 3day'!H194/8))*L194</f>
        <v>1.1735275974725787</v>
      </c>
      <c r="O194" s="8">
        <f t="shared" si="10"/>
        <v>0.90361625005388568</v>
      </c>
      <c r="P194" s="8">
        <f>4.903*(10^(-9))*(0.34-0.14*SQRT(K194))*(1.35*(N194/M194)-0.35)*(('Data 3day'!C194+273.16)^4+('Data 3day'!D194+273.16)^4)/2</f>
        <v>1.7227785351489644</v>
      </c>
      <c r="Q194" s="8">
        <f t="shared" si="11"/>
        <v>-0.81916228509507871</v>
      </c>
    </row>
    <row r="195" spans="1:17" s="39" customFormat="1" ht="38.1" customHeight="1" x14ac:dyDescent="0.3">
      <c r="A195" s="38">
        <v>43807</v>
      </c>
      <c r="B195" s="8">
        <f>1+0.033*COS(2*'Data 3day'!A194*PI()/365)</f>
        <v>1.0302235215128204</v>
      </c>
      <c r="C195" s="8">
        <f>0.409*SIN(((2*PI()*'Data 3day'!A194)/365)-1.39)</f>
        <v>-0.39800984176283782</v>
      </c>
      <c r="D195" s="8">
        <f>ACOS(-TAN('Data 3day'!$E$2*PI()/180)*TAN(C195))</f>
        <v>1.4371048223992835</v>
      </c>
      <c r="E195" s="23">
        <f>('Data 3day'!C195+'Data 3day'!D195)/2</f>
        <v>22.4</v>
      </c>
      <c r="F195" s="8">
        <f t="shared" si="8"/>
        <v>0.16460774689933025</v>
      </c>
      <c r="G195" s="8">
        <f>'Data 3day'!E194*4.87/LN(67.8*'Data 3day'!$H$2-5.42)</f>
        <v>3.6119135135369844</v>
      </c>
      <c r="H195" s="8">
        <f>0.6108*EXP(17.27*'Data 3day'!C195/('Data 3day'!C195+237.3))</f>
        <v>3.7579771108740125</v>
      </c>
      <c r="I195" s="8">
        <f>0.6108*EXP(17.27*'Data 3day'!D195/('Data 3day'!D195+237.3))</f>
        <v>1.9254836024660269</v>
      </c>
      <c r="J195" s="8">
        <f t="shared" si="9"/>
        <v>2.8417303566700198</v>
      </c>
      <c r="K195" s="8">
        <f>(I195*'Data 3day'!F195+H195*'Data 3day'!G195)/200</f>
        <v>1.8453741634453633</v>
      </c>
      <c r="L195" s="8">
        <f>24*60/PI()*0.0082*B195*(D195*SIN('Data 3day'!$E$2)*SIN(C195)+COS('Data 3day'!$E$2)*COS(C195)*SIN(D195))</f>
        <v>3.1365656788876857</v>
      </c>
      <c r="M195" s="8">
        <f>(0.75+2/100000*'Data 3day'!$E$3)*L195</f>
        <v>2.3850445422261961</v>
      </c>
      <c r="N195" s="8">
        <f>(0.25+0.5*(1-'Data 3day'!H195/8))*L195</f>
        <v>1.5682828394438428</v>
      </c>
      <c r="O195" s="8">
        <f t="shared" si="10"/>
        <v>1.2075777863717589</v>
      </c>
      <c r="P195" s="8">
        <f>4.903*(10^(-9))*(0.34-0.14*SQRT(K195))*(1.35*(N195/M195)-0.35)*(('Data 3day'!C195+273.16)^4+('Data 3day'!D195+273.16)^4)/2</f>
        <v>3.0202397567815962</v>
      </c>
      <c r="Q195" s="8">
        <f t="shared" si="11"/>
        <v>-1.8126619704098372</v>
      </c>
    </row>
    <row r="196" spans="1:17" s="39" customFormat="1" ht="38.1" customHeight="1" x14ac:dyDescent="0.3">
      <c r="A196" s="38">
        <v>43808</v>
      </c>
      <c r="B196" s="8">
        <f>1+0.033*COS(2*'Data 3day'!A195*PI()/365)</f>
        <v>1.0304471051117361</v>
      </c>
      <c r="C196" s="8">
        <f>0.409*SIN(((2*PI()*'Data 3day'!A195)/365)-1.39)</f>
        <v>-0.39957196162391734</v>
      </c>
      <c r="D196" s="8">
        <f>ACOS(-TAN('Data 3day'!$E$2*PI()/180)*TAN(C196))</f>
        <v>1.4365163851867624</v>
      </c>
      <c r="E196" s="23">
        <f>('Data 3day'!C196+'Data 3day'!D196)/2</f>
        <v>22.15</v>
      </c>
      <c r="F196" s="8">
        <f t="shared" si="8"/>
        <v>0.16243630349003682</v>
      </c>
      <c r="G196" s="8">
        <f>'Data 3day'!E195*4.87/LN(67.8*'Data 3day'!$H$2-5.42)</f>
        <v>2.5005555093717584</v>
      </c>
      <c r="H196" s="8">
        <f>0.6108*EXP(17.27*'Data 3day'!C196/('Data 3day'!C196+237.3))</f>
        <v>3.6498676599831983</v>
      </c>
      <c r="I196" s="8">
        <f>0.6108*EXP(17.27*'Data 3day'!D196/('Data 3day'!D196+237.3))</f>
        <v>1.9254836024660269</v>
      </c>
      <c r="J196" s="8">
        <f t="shared" si="9"/>
        <v>2.7876756312246127</v>
      </c>
      <c r="K196" s="8">
        <f>(I196*'Data 3day'!F196+H196*'Data 3day'!G196)/200</f>
        <v>1.8925404265038515</v>
      </c>
      <c r="L196" s="8">
        <f>24*60/PI()*0.0082*B196*(D196*SIN('Data 3day'!$E$2)*SIN(C196)+COS('Data 3day'!$E$2)*COS(C196)*SIN(D196))</f>
        <v>3.1432309472579849</v>
      </c>
      <c r="M196" s="8">
        <f>(0.75+2/100000*'Data 3day'!$E$3)*L196</f>
        <v>2.3901128122949715</v>
      </c>
      <c r="N196" s="8">
        <f>(0.25+0.5*(1-'Data 3day'!H196/8))*L196</f>
        <v>1.7680674078326164</v>
      </c>
      <c r="O196" s="8">
        <f t="shared" si="10"/>
        <v>1.3614119040311146</v>
      </c>
      <c r="P196" s="8">
        <f>4.903*(10^(-9))*(0.34-0.14*SQRT(K196))*(1.35*(N196/M196)-0.35)*(('Data 3day'!C196+273.16)^4+('Data 3day'!D196+273.16)^4)/2</f>
        <v>3.5720209663865123</v>
      </c>
      <c r="Q196" s="8">
        <f t="shared" si="11"/>
        <v>-2.210609062355398</v>
      </c>
    </row>
    <row r="197" spans="1:17" s="39" customFormat="1" ht="38.1" customHeight="1" x14ac:dyDescent="0.3">
      <c r="A197" s="38">
        <v>43809</v>
      </c>
      <c r="B197" s="8">
        <f>1+0.033*COS(2*'Data 3day'!A196*PI()/365)</f>
        <v>1.0306616665763046</v>
      </c>
      <c r="C197" s="8">
        <f>0.409*SIN(((2*PI()*'Data 3day'!A196)/365)-1.39)</f>
        <v>-0.40101567968929847</v>
      </c>
      <c r="D197" s="8">
        <f>ACOS(-TAN('Data 3day'!$E$2*PI()/180)*TAN(C197))</f>
        <v>1.4359718165841084</v>
      </c>
      <c r="E197" s="23">
        <f>('Data 3day'!C197+'Data 3day'!D197)/2</f>
        <v>22.75</v>
      </c>
      <c r="F197" s="8">
        <f t="shared" si="8"/>
        <v>0.16768890664106278</v>
      </c>
      <c r="G197" s="8">
        <f>'Data 3day'!E196*4.87/LN(67.8*'Data 3day'!$H$2-5.42)</f>
        <v>2.5005555093717584</v>
      </c>
      <c r="H197" s="8">
        <f>0.6108*EXP(17.27*'Data 3day'!C197/('Data 3day'!C197+237.3))</f>
        <v>3.9140092986798436</v>
      </c>
      <c r="I197" s="8">
        <f>0.6108*EXP(17.27*'Data 3day'!D197/('Data 3day'!D197+237.3))</f>
        <v>1.9254836024660269</v>
      </c>
      <c r="J197" s="8">
        <f t="shared" si="9"/>
        <v>2.9197464505729354</v>
      </c>
      <c r="K197" s="8">
        <f>(I197*'Data 3day'!F197+H197*'Data 3day'!G197)/200</f>
        <v>1.547092765727486</v>
      </c>
      <c r="L197" s="8">
        <f>24*60/PI()*0.0082*B197*(D197*SIN('Data 3day'!$E$2)*SIN(C197)+COS('Data 3day'!$E$2)*COS(C197)*SIN(D197))</f>
        <v>3.1494037730927813</v>
      </c>
      <c r="M197" s="8">
        <f>(0.75+2/100000*'Data 3day'!$E$3)*L197</f>
        <v>2.3948066290597509</v>
      </c>
      <c r="N197" s="8">
        <f>(0.25+0.5*(1-'Data 3day'!H197/8))*L197</f>
        <v>1.7715396223646895</v>
      </c>
      <c r="O197" s="8">
        <f t="shared" si="10"/>
        <v>1.3640855092208111</v>
      </c>
      <c r="P197" s="8">
        <f>4.903*(10^(-9))*(0.34-0.14*SQRT(K197))*(1.35*(N197/M197)-0.35)*(('Data 3day'!C197+273.16)^4+('Data 3day'!D197+273.16)^4)/2</f>
        <v>4.0540036828083723</v>
      </c>
      <c r="Q197" s="8">
        <f t="shared" si="11"/>
        <v>-2.6899181735875612</v>
      </c>
    </row>
    <row r="198" spans="1:17" s="39" customFormat="1" ht="38.1" customHeight="1" x14ac:dyDescent="0.3">
      <c r="A198" s="38">
        <v>43810</v>
      </c>
      <c r="B198" s="8">
        <f>1+0.033*COS(2*'Data 3day'!A197*PI()/365)</f>
        <v>1.0308671423273339</v>
      </c>
      <c r="C198" s="8">
        <f>0.409*SIN(((2*PI()*'Data 3day'!A197)/365)-1.39)</f>
        <v>-0.40234056815416047</v>
      </c>
      <c r="D198" s="8">
        <f>ACOS(-TAN('Data 3day'!$E$2*PI()/180)*TAN(C198))</f>
        <v>1.4354714479882227</v>
      </c>
      <c r="E198" s="23">
        <f>('Data 3day'!C198+'Data 3day'!D198)/2</f>
        <v>22.8</v>
      </c>
      <c r="F198" s="8">
        <f t="shared" si="8"/>
        <v>0.16813302065808713</v>
      </c>
      <c r="G198" s="8">
        <f>'Data 3day'!E197*4.87/LN(67.8*'Data 3day'!$H$2-5.42)</f>
        <v>1.9448765072891454</v>
      </c>
      <c r="H198" s="8">
        <f>0.6108*EXP(17.27*'Data 3day'!C198/('Data 3day'!C198+237.3))</f>
        <v>4.0756492057609837</v>
      </c>
      <c r="I198" s="8">
        <f>0.6108*EXP(17.27*'Data 3day'!D198/('Data 3day'!D198+237.3))</f>
        <v>1.8534226492057391</v>
      </c>
      <c r="J198" s="8">
        <f t="shared" si="9"/>
        <v>2.9645359274833614</v>
      </c>
      <c r="K198" s="8">
        <f>(I198*'Data 3day'!F198+H198*'Data 3day'!G198)/200</f>
        <v>1.4914776170522206</v>
      </c>
      <c r="L198" s="8">
        <f>24*60/PI()*0.0082*B198*(D198*SIN('Data 3day'!$E$2)*SIN(C198)+COS('Data 3day'!$E$2)*COS(C198)*SIN(D198))</f>
        <v>3.1550851280284884</v>
      </c>
      <c r="M198" s="8">
        <f>(0.75+2/100000*'Data 3day'!$E$3)*L198</f>
        <v>2.3991267313528626</v>
      </c>
      <c r="N198" s="8">
        <f>(0.25+0.5*(1-'Data 3day'!H198/8))*L198</f>
        <v>1.9719282050178053</v>
      </c>
      <c r="O198" s="8">
        <f t="shared" si="10"/>
        <v>1.5183847178637102</v>
      </c>
      <c r="P198" s="8">
        <f>4.903*(10^(-9))*(0.34-0.14*SQRT(K198))*(1.35*(N198/M198)-0.35)*(('Data 3day'!C198+273.16)^4+('Data 3day'!D198+273.16)^4)/2</f>
        <v>4.8438294465252474</v>
      </c>
      <c r="Q198" s="8">
        <f t="shared" si="11"/>
        <v>-3.3254447286615374</v>
      </c>
    </row>
    <row r="199" spans="1:17" s="39" customFormat="1" ht="38.1" customHeight="1" x14ac:dyDescent="0.3">
      <c r="A199" s="38">
        <v>43811</v>
      </c>
      <c r="B199" s="8">
        <f>1+0.033*COS(2*'Data 3day'!A198*PI()/365)</f>
        <v>1.0310634714779239</v>
      </c>
      <c r="C199" s="8">
        <f>0.409*SIN(((2*PI()*'Data 3day'!A198)/365)-1.39)</f>
        <v>-0.40354623442545778</v>
      </c>
      <c r="D199" s="8">
        <f>ACOS(-TAN('Data 3day'!$E$2*PI()/180)*TAN(C199))</f>
        <v>1.4350155856240794</v>
      </c>
      <c r="E199" s="23">
        <f>('Data 3day'!C199+'Data 3day'!D199)/2</f>
        <v>22.6</v>
      </c>
      <c r="F199" s="8">
        <f t="shared" ref="F199:F262" si="12">(4098*0.6108*EXP((17.27*E199)/(E199+237.3)))/((E199+237.3)^2)</f>
        <v>0.16636250114300036</v>
      </c>
      <c r="G199" s="8">
        <f>'Data 3day'!E198*4.87/LN(67.8*'Data 3day'!$H$2-5.42)</f>
        <v>2.7783950104130644</v>
      </c>
      <c r="H199" s="8">
        <f>0.6108*EXP(17.27*'Data 3day'!C199/('Data 3day'!C199+237.3))</f>
        <v>3.9367535029497236</v>
      </c>
      <c r="I199" s="8">
        <f>0.6108*EXP(17.27*'Data 3day'!D199/('Data 3day'!D199+237.3))</f>
        <v>1.877175834096539</v>
      </c>
      <c r="J199" s="8">
        <f t="shared" ref="J199:J262" si="13">(H199+I199)/2</f>
        <v>2.9069646685231314</v>
      </c>
      <c r="K199" s="8">
        <f>(I199*'Data 3day'!F199+H199*'Data 3day'!G199)/200</f>
        <v>1.5548685927265593</v>
      </c>
      <c r="L199" s="8">
        <f>24*60/PI()*0.0082*B199*(D199*SIN('Data 3day'!$E$2)*SIN(C199)+COS('Data 3day'!$E$2)*COS(C199)*SIN(D199))</f>
        <v>3.1602759073792432</v>
      </c>
      <c r="M199" s="8">
        <f>(0.75+2/100000*'Data 3day'!$E$3)*L199</f>
        <v>2.4030737999711764</v>
      </c>
      <c r="N199" s="8">
        <f>(0.25+0.5*(1-'Data 3day'!H199/8))*L199</f>
        <v>1.9751724421120271</v>
      </c>
      <c r="O199" s="8">
        <f t="shared" ref="O199:O262" si="14">(1-0.23)*N199</f>
        <v>1.520882780426261</v>
      </c>
      <c r="P199" s="8">
        <f>4.903*(10^(-9))*(0.34-0.14*SQRT(K199))*(1.35*(N199/M199)-0.35)*(('Data 3day'!C199+273.16)^4+('Data 3day'!D199+273.16)^4)/2</f>
        <v>4.726373785019061</v>
      </c>
      <c r="Q199" s="8">
        <f t="shared" ref="Q199:Q262" si="15">O199-P199</f>
        <v>-3.2054910045928002</v>
      </c>
    </row>
    <row r="200" spans="1:17" s="39" customFormat="1" ht="38.1" customHeight="1" x14ac:dyDescent="0.3">
      <c r="A200" s="38">
        <v>43812</v>
      </c>
      <c r="B200" s="8">
        <f>1+0.033*COS(2*'Data 3day'!A199*PI()/365)</f>
        <v>1.0312505958515106</v>
      </c>
      <c r="C200" s="8">
        <f>0.409*SIN(((2*PI()*'Data 3day'!A199)/365)-1.39)</f>
        <v>-0.40463232123825377</v>
      </c>
      <c r="D200" s="8">
        <f>ACOS(-TAN('Data 3day'!$E$2*PI()/180)*TAN(C200))</f>
        <v>1.4346045099243954</v>
      </c>
      <c r="E200" s="23">
        <f>('Data 3day'!C200+'Data 3day'!D200)/2</f>
        <v>22.799999999999997</v>
      </c>
      <c r="F200" s="8">
        <f t="shared" si="12"/>
        <v>0.16813302065808708</v>
      </c>
      <c r="G200" s="8">
        <f>'Data 3day'!E199*4.87/LN(67.8*'Data 3day'!$H$2-5.42)</f>
        <v>4.1675925156195976</v>
      </c>
      <c r="H200" s="8">
        <f>0.6108*EXP(17.27*'Data 3day'!C200/('Data 3day'!C200+237.3))</f>
        <v>3.9825871656612759</v>
      </c>
      <c r="I200" s="8">
        <f>0.6108*EXP(17.27*'Data 3day'!D200/('Data 3day'!D200+237.3))</f>
        <v>1.9011953088739362</v>
      </c>
      <c r="J200" s="8">
        <f t="shared" si="13"/>
        <v>2.941891237267606</v>
      </c>
      <c r="K200" s="8">
        <f>(I200*'Data 3day'!F200+H200*'Data 3day'!G200)/200</f>
        <v>1.7053201425773004</v>
      </c>
      <c r="L200" s="8">
        <f>24*60/PI()*0.0082*B200*(D200*SIN('Data 3day'!$E$2)*SIN(C200)+COS('Data 3day'!$E$2)*COS(C200)*SIN(D200))</f>
        <v>3.164976924044125</v>
      </c>
      <c r="M200" s="8">
        <f>(0.75+2/100000*'Data 3day'!$E$3)*L200</f>
        <v>2.4066484530431524</v>
      </c>
      <c r="N200" s="8">
        <f>(0.25+0.5*(1-'Data 3day'!H200/8))*L200</f>
        <v>1.3846774042693046</v>
      </c>
      <c r="O200" s="8">
        <f t="shared" si="14"/>
        <v>1.0662016012873645</v>
      </c>
      <c r="P200" s="8">
        <f>4.903*(10^(-9))*(0.34-0.14*SQRT(K200))*(1.35*(N200/M200)-0.35)*(('Data 3day'!C200+273.16)^4+('Data 3day'!D200+273.16)^4)/2</f>
        <v>2.5295362687737803</v>
      </c>
      <c r="Q200" s="8">
        <f t="shared" si="15"/>
        <v>-1.4633346674864158</v>
      </c>
    </row>
    <row r="201" spans="1:17" s="39" customFormat="1" ht="38.1" customHeight="1" x14ac:dyDescent="0.3">
      <c r="A201" s="38">
        <v>43813</v>
      </c>
      <c r="B201" s="8">
        <f>1+0.033*COS(2*'Data 3day'!A200*PI()/365)</f>
        <v>1.031428459999103</v>
      </c>
      <c r="C201" s="8">
        <f>0.409*SIN(((2*PI()*'Data 3day'!A200)/365)-1.39)</f>
        <v>-0.40559850676158615</v>
      </c>
      <c r="D201" s="8">
        <f>ACOS(-TAN('Data 3day'!$E$2*PI()/180)*TAN(C201))</f>
        <v>1.4342384749571415</v>
      </c>
      <c r="E201" s="23">
        <f>('Data 3day'!C201+'Data 3day'!D201)/2</f>
        <v>23.5</v>
      </c>
      <c r="F201" s="8">
        <f t="shared" si="12"/>
        <v>0.17445562008621768</v>
      </c>
      <c r="G201" s="8">
        <f>'Data 3day'!E200*4.87/LN(67.8*'Data 3day'!$H$2-5.42)</f>
        <v>3.8897530145782908</v>
      </c>
      <c r="H201" s="8">
        <f>0.6108*EXP(17.27*'Data 3day'!C201/('Data 3day'!C201+237.3))</f>
        <v>4.2187883965303437</v>
      </c>
      <c r="I201" s="8">
        <f>0.6108*EXP(17.27*'Data 3day'!D201/('Data 3day'!D201+237.3))</f>
        <v>1.9500432630582893</v>
      </c>
      <c r="J201" s="8">
        <f t="shared" si="13"/>
        <v>3.0844158297943167</v>
      </c>
      <c r="K201" s="8">
        <f>(I201*'Data 3day'!F201+H201*'Data 3day'!G201)/200</f>
        <v>1.7438052480818127</v>
      </c>
      <c r="L201" s="8">
        <f>24*60/PI()*0.0082*B201*(D201*SIN('Data 3day'!$E$2)*SIN(C201)+COS('Data 3day'!$E$2)*COS(C201)*SIN(D201))</f>
        <v>3.1691889029112876</v>
      </c>
      <c r="M201" s="8">
        <f>(0.75+2/100000*'Data 3day'!$E$3)*L201</f>
        <v>2.409851241773743</v>
      </c>
      <c r="N201" s="8">
        <f>(0.25+0.5*(1-'Data 3day'!H201/8))*L201</f>
        <v>1.5845944514556438</v>
      </c>
      <c r="O201" s="8">
        <f t="shared" si="14"/>
        <v>1.2201377276208458</v>
      </c>
      <c r="P201" s="8">
        <f>4.903*(10^(-9))*(0.34-0.14*SQRT(K201))*(1.35*(N201/M201)-0.35)*(('Data 3day'!C201+273.16)^4+('Data 3day'!D201+273.16)^4)/2</f>
        <v>3.1763235041788356</v>
      </c>
      <c r="Q201" s="8">
        <f t="shared" si="15"/>
        <v>-1.9561857765579898</v>
      </c>
    </row>
    <row r="202" spans="1:17" s="39" customFormat="1" ht="38.1" customHeight="1" x14ac:dyDescent="0.3">
      <c r="A202" s="38">
        <v>43814</v>
      </c>
      <c r="B202" s="8">
        <f>1+0.033*COS(2*'Data 3day'!A201*PI()/365)</f>
        <v>1.0315970112157162</v>
      </c>
      <c r="C202" s="8">
        <f>0.409*SIN(((2*PI()*'Data 3day'!A201)/365)-1.39)</f>
        <v>-0.40644450469383236</v>
      </c>
      <c r="D202" s="8">
        <f>ACOS(-TAN('Data 3day'!$E$2*PI()/180)*TAN(C202))</f>
        <v>1.4339177079032495</v>
      </c>
      <c r="E202" s="23">
        <f>('Data 3day'!C202+'Data 3day'!D202)/2</f>
        <v>22.95</v>
      </c>
      <c r="F202" s="8">
        <f t="shared" si="12"/>
        <v>0.16947132392254763</v>
      </c>
      <c r="G202" s="8">
        <f>'Data 3day'!E201*4.87/LN(67.8*'Data 3day'!$H$2-5.42)</f>
        <v>3.6119135135369844</v>
      </c>
      <c r="H202" s="8">
        <f>0.6108*EXP(17.27*'Data 3day'!C202/('Data 3day'!C202+237.3))</f>
        <v>4.0056776000859209</v>
      </c>
      <c r="I202" s="8">
        <f>0.6108*EXP(17.27*'Data 3day'!D202/('Data 3day'!D202+237.3))</f>
        <v>1.9254836024660269</v>
      </c>
      <c r="J202" s="8">
        <f t="shared" si="13"/>
        <v>2.965580601275974</v>
      </c>
      <c r="K202" s="8">
        <f>(I202*'Data 3day'!F202+H202*'Data 3day'!G202)/200</f>
        <v>1.7041267670500884</v>
      </c>
      <c r="L202" s="8">
        <f>24*60/PI()*0.0082*B202*(D202*SIN('Data 3day'!$E$2)*SIN(C202)+COS('Data 3day'!$E$2)*COS(C202)*SIN(D202))</f>
        <v>3.1729124757769309</v>
      </c>
      <c r="M202" s="8">
        <f>(0.75+2/100000*'Data 3day'!$E$3)*L202</f>
        <v>2.412682646580778</v>
      </c>
      <c r="N202" s="8">
        <f>(0.25+0.5*(1-'Data 3day'!H202/8))*L202</f>
        <v>1.7847632676245238</v>
      </c>
      <c r="O202" s="8">
        <f t="shared" si="14"/>
        <v>1.3742677160708834</v>
      </c>
      <c r="P202" s="8">
        <f>4.903*(10^(-9))*(0.34-0.14*SQRT(K202))*(1.35*(N202/M202)-0.35)*(('Data 3day'!C202+273.16)^4+('Data 3day'!D202+273.16)^4)/2</f>
        <v>3.8542334230237305</v>
      </c>
      <c r="Q202" s="8">
        <f t="shared" si="15"/>
        <v>-2.4799657069528473</v>
      </c>
    </row>
    <row r="203" spans="1:17" s="39" customFormat="1" ht="38.1" customHeight="1" x14ac:dyDescent="0.3">
      <c r="A203" s="38">
        <v>43815</v>
      </c>
      <c r="B203" s="8">
        <f>1+0.033*COS(2*'Data 3day'!A202*PI()/365)</f>
        <v>1.031756199555987</v>
      </c>
      <c r="C203" s="8">
        <f>0.409*SIN(((2*PI()*'Data 3day'!A202)/365)-1.39)</f>
        <v>-0.40717006434754704</v>
      </c>
      <c r="D203" s="8">
        <f>ACOS(-TAN('Data 3day'!$E$2*PI()/180)*TAN(C203))</f>
        <v>1.4336424085866744</v>
      </c>
      <c r="E203" s="23">
        <f>('Data 3day'!C203+'Data 3day'!D203)/2</f>
        <v>23.1</v>
      </c>
      <c r="F203" s="8">
        <f t="shared" si="12"/>
        <v>0.17081860611256541</v>
      </c>
      <c r="G203" s="8">
        <f>'Data 3day'!E202*4.87/LN(67.8*'Data 3day'!$H$2-5.42)</f>
        <v>3.334074012495678</v>
      </c>
      <c r="H203" s="8">
        <f>0.6108*EXP(17.27*'Data 3day'!C203/('Data 3day'!C203+237.3))</f>
        <v>4.0756492057609837</v>
      </c>
      <c r="I203" s="8">
        <f>0.6108*EXP(17.27*'Data 3day'!D203/('Data 3day'!D203+237.3))</f>
        <v>1.9254836024660269</v>
      </c>
      <c r="J203" s="8">
        <f t="shared" si="13"/>
        <v>3.0005664041135054</v>
      </c>
      <c r="K203" s="8">
        <f>(I203*'Data 3day'!F203+H203*'Data 3day'!G203)/200</f>
        <v>1.5250715854600885</v>
      </c>
      <c r="L203" s="8">
        <f>24*60/PI()*0.0082*B203*(D203*SIN('Data 3day'!$E$2)*SIN(C203)+COS('Data 3day'!$E$2)*COS(C203)*SIN(D203))</f>
        <v>3.1761481767954889</v>
      </c>
      <c r="M203" s="8">
        <f>(0.75+2/100000*'Data 3day'!$E$3)*L203</f>
        <v>2.4151430736352895</v>
      </c>
      <c r="N203" s="8">
        <f>(0.25+0.5*(1-'Data 3day'!H203/8))*L203</f>
        <v>1.7865833494474626</v>
      </c>
      <c r="O203" s="8">
        <f t="shared" si="14"/>
        <v>1.3756691790745461</v>
      </c>
      <c r="P203" s="8">
        <f>4.903*(10^(-9))*(0.34-0.14*SQRT(K203))*(1.35*(N203/M203)-0.35)*(('Data 3day'!C203+273.16)^4+('Data 3day'!D203+273.16)^4)/2</f>
        <v>4.1049191799643694</v>
      </c>
      <c r="Q203" s="8">
        <f t="shared" si="15"/>
        <v>-2.7292500008898233</v>
      </c>
    </row>
    <row r="204" spans="1:17" s="39" customFormat="1" ht="38.1" customHeight="1" x14ac:dyDescent="0.3">
      <c r="A204" s="38">
        <v>43816</v>
      </c>
      <c r="B204" s="8">
        <f>1+0.033*COS(2*'Data 3day'!A203*PI()/365)</f>
        <v>1.0319059778489741</v>
      </c>
      <c r="C204" s="8">
        <f>0.409*SIN(((2*PI()*'Data 3day'!A203)/365)-1.39)</f>
        <v>-0.4077749707237458</v>
      </c>
      <c r="D204" s="8">
        <f>ACOS(-TAN('Data 3day'!$E$2*PI()/180)*TAN(C204))</f>
        <v>1.4334127490587805</v>
      </c>
      <c r="E204" s="23">
        <f>('Data 3day'!C204+'Data 3day'!D204)/2</f>
        <v>22.799999999999997</v>
      </c>
      <c r="F204" s="8">
        <f t="shared" si="12"/>
        <v>0.16813302065808708</v>
      </c>
      <c r="G204" s="8">
        <f>'Data 3day'!E203*4.87/LN(67.8*'Data 3day'!$H$2-5.42)</f>
        <v>3.334074012495678</v>
      </c>
      <c r="H204" s="8">
        <f>0.6108*EXP(17.27*'Data 3day'!C204/('Data 3day'!C204+237.3))</f>
        <v>4.0522081272490516</v>
      </c>
      <c r="I204" s="8">
        <f>0.6108*EXP(17.27*'Data 3day'!D204/('Data 3day'!D204+237.3))</f>
        <v>1.8652661127239329</v>
      </c>
      <c r="J204" s="8">
        <f t="shared" si="13"/>
        <v>2.958737119986492</v>
      </c>
      <c r="K204" s="8">
        <f>(I204*'Data 3day'!F204+H204*'Data 3day'!G204)/200</f>
        <v>1.5053169064432512</v>
      </c>
      <c r="L204" s="8">
        <f>24*60/PI()*0.0082*B204*(D204*SIN('Data 3day'!$E$2)*SIN(C204)+COS('Data 3day'!$E$2)*COS(C204)*SIN(D204))</f>
        <v>3.1788964384759257</v>
      </c>
      <c r="M204" s="8">
        <f>(0.75+2/100000*'Data 3day'!$E$3)*L204</f>
        <v>2.417232851817094</v>
      </c>
      <c r="N204" s="8">
        <f>(0.25+0.5*(1-'Data 3day'!H204/8))*L204</f>
        <v>1.7881292466427081</v>
      </c>
      <c r="O204" s="8">
        <f t="shared" si="14"/>
        <v>1.3768595199148852</v>
      </c>
      <c r="P204" s="8">
        <f>4.903*(10^(-9))*(0.34-0.14*SQRT(K204))*(1.35*(N204/M204)-0.35)*(('Data 3day'!C204+273.16)^4+('Data 3day'!D204+273.16)^4)/2</f>
        <v>4.1165321606996166</v>
      </c>
      <c r="Q204" s="8">
        <f t="shared" si="15"/>
        <v>-2.7396726407847316</v>
      </c>
    </row>
    <row r="205" spans="1:17" s="39" customFormat="1" ht="38.1" customHeight="1" x14ac:dyDescent="0.3">
      <c r="A205" s="38">
        <v>43817</v>
      </c>
      <c r="B205" s="8">
        <f>1+0.033*COS(2*'Data 3day'!A204*PI()/365)</f>
        <v>1.0320463017121373</v>
      </c>
      <c r="C205" s="8">
        <f>0.409*SIN(((2*PI()*'Data 3day'!A204)/365)-1.39)</f>
        <v>-0.40825904457561446</v>
      </c>
      <c r="D205" s="8">
        <f>ACOS(-TAN('Data 3day'!$E$2*PI()/180)*TAN(C205))</f>
        <v>1.433228873238793</v>
      </c>
      <c r="E205" s="23">
        <f>('Data 3day'!C205+'Data 3day'!D205)/2</f>
        <v>22.95</v>
      </c>
      <c r="F205" s="8">
        <f t="shared" si="12"/>
        <v>0.16947132392254763</v>
      </c>
      <c r="G205" s="8">
        <f>'Data 3day'!E204*4.87/LN(67.8*'Data 3day'!$H$2-5.42)</f>
        <v>2.7783950104130644</v>
      </c>
      <c r="H205" s="8">
        <f>0.6108*EXP(17.27*'Data 3day'!C205/('Data 3day'!C205+237.3))</f>
        <v>4.0056776000859209</v>
      </c>
      <c r="I205" s="8">
        <f>0.6108*EXP(17.27*'Data 3day'!D205/('Data 3day'!D205+237.3))</f>
        <v>1.9254836024660269</v>
      </c>
      <c r="J205" s="8">
        <f t="shared" si="13"/>
        <v>2.965580601275974</v>
      </c>
      <c r="K205" s="8">
        <f>(I205*'Data 3day'!F205+H205*'Data 3day'!G205)/200</f>
        <v>1.5848073462208572</v>
      </c>
      <c r="L205" s="8">
        <f>24*60/PI()*0.0082*B205*(D205*SIN('Data 3day'!$E$2)*SIN(C205)+COS('Data 3day'!$E$2)*COS(C205)*SIN(D205))</f>
        <v>3.1811575882373164</v>
      </c>
      <c r="M205" s="8">
        <f>(0.75+2/100000*'Data 3day'!$E$3)*L205</f>
        <v>2.4189522300956554</v>
      </c>
      <c r="N205" s="8">
        <f>(0.25+0.5*(1-'Data 3day'!H205/8))*L205</f>
        <v>1.9882234926483227</v>
      </c>
      <c r="O205" s="8">
        <f t="shared" si="14"/>
        <v>1.5309320893392084</v>
      </c>
      <c r="P205" s="8">
        <f>4.903*(10^(-9))*(0.34-0.14*SQRT(K205))*(1.35*(N205/M205)-0.35)*(('Data 3day'!C205+273.16)^4+('Data 3day'!D205+273.16)^4)/2</f>
        <v>4.7005472261197125</v>
      </c>
      <c r="Q205" s="8">
        <f t="shared" si="15"/>
        <v>-3.1696151367805041</v>
      </c>
    </row>
    <row r="206" spans="1:17" s="39" customFormat="1" ht="38.1" customHeight="1" x14ac:dyDescent="0.3">
      <c r="A206" s="38">
        <v>43818</v>
      </c>
      <c r="B206" s="8">
        <f>1+0.033*COS(2*'Data 3day'!A205*PI()/365)</f>
        <v>1.0321771295644875</v>
      </c>
      <c r="C206" s="8">
        <f>0.409*SIN(((2*PI()*'Data 3day'!A205)/365)-1.39)</f>
        <v>-0.40862214246162354</v>
      </c>
      <c r="D206" s="8">
        <f>ACOS(-TAN('Data 3day'!$E$2*PI()/180)*TAN(C206))</f>
        <v>1.4330908966118328</v>
      </c>
      <c r="E206" s="23">
        <f>('Data 3day'!C206+'Data 3day'!D206)/2</f>
        <v>23.049999999999997</v>
      </c>
      <c r="F206" s="8">
        <f t="shared" si="12"/>
        <v>0.17036851144047485</v>
      </c>
      <c r="G206" s="8">
        <f>'Data 3day'!E205*4.87/LN(67.8*'Data 3day'!$H$2-5.42)</f>
        <v>2.5005555093717584</v>
      </c>
      <c r="H206" s="8">
        <f>0.6108*EXP(17.27*'Data 3day'!C206/('Data 3day'!C206+237.3))</f>
        <v>4.0522081272490516</v>
      </c>
      <c r="I206" s="8">
        <f>0.6108*EXP(17.27*'Data 3day'!D206/('Data 3day'!D206+237.3))</f>
        <v>1.9254836024660269</v>
      </c>
      <c r="J206" s="8">
        <f t="shared" si="13"/>
        <v>2.9888458648575393</v>
      </c>
      <c r="K206" s="8">
        <f>(I206*'Data 3day'!F206+H206*'Data 3day'!G206)/200</f>
        <v>1.4690576379543501</v>
      </c>
      <c r="L206" s="8">
        <f>24*60/PI()*0.0082*B206*(D206*SIN('Data 3day'!$E$2)*SIN(C206)+COS('Data 3day'!$E$2)*COS(C206)*SIN(D206))</f>
        <v>3.1829318455352249</v>
      </c>
      <c r="M206" s="8">
        <f>(0.75+2/100000*'Data 3day'!$E$3)*L206</f>
        <v>2.4203013753449847</v>
      </c>
      <c r="N206" s="8">
        <f>(0.25+0.5*(1-'Data 3day'!H206/8))*L206</f>
        <v>2.1882656438054671</v>
      </c>
      <c r="O206" s="8">
        <f t="shared" si="14"/>
        <v>1.6849645457302096</v>
      </c>
      <c r="P206" s="8">
        <f>4.903*(10^(-9))*(0.34-0.14*SQRT(K206))*(1.35*(N206/M206)-0.35)*(('Data 3day'!C206+273.16)^4+('Data 3day'!D206+273.16)^4)/2</f>
        <v>5.6109657465723854</v>
      </c>
      <c r="Q206" s="8">
        <f t="shared" si="15"/>
        <v>-3.9260012008421761</v>
      </c>
    </row>
    <row r="207" spans="1:17" s="39" customFormat="1" ht="38.1" customHeight="1" x14ac:dyDescent="0.3">
      <c r="A207" s="38">
        <v>43819</v>
      </c>
      <c r="B207" s="8">
        <f>1+0.033*COS(2*'Data 3day'!A206*PI()/365)</f>
        <v>1.0322984226389083</v>
      </c>
      <c r="C207" s="8">
        <f>0.409*SIN(((2*PI()*'Data 3day'!A206)/365)-1.39)</f>
        <v>-0.40886415678803323</v>
      </c>
      <c r="D207" s="8">
        <f>ACOS(-TAN('Data 3day'!$E$2*PI()/180)*TAN(C207))</f>
        <v>1.4329989059858195</v>
      </c>
      <c r="E207" s="23">
        <f>('Data 3day'!C207+'Data 3day'!D207)/2</f>
        <v>23.1</v>
      </c>
      <c r="F207" s="8">
        <f t="shared" si="12"/>
        <v>0.17081860611256541</v>
      </c>
      <c r="G207" s="8">
        <f>'Data 3day'!E206*4.87/LN(67.8*'Data 3day'!$H$2-5.42)</f>
        <v>2.5005555093717584</v>
      </c>
      <c r="H207" s="8">
        <f>0.6108*EXP(17.27*'Data 3day'!C207/('Data 3day'!C207+237.3))</f>
        <v>4.0522081272490516</v>
      </c>
      <c r="I207" s="8">
        <f>0.6108*EXP(17.27*'Data 3day'!D207/('Data 3day'!D207+237.3))</f>
        <v>1.9377293518704448</v>
      </c>
      <c r="J207" s="8">
        <f t="shared" si="13"/>
        <v>2.9949687395597482</v>
      </c>
      <c r="K207" s="8">
        <f>(I207*'Data 3day'!F207+H207*'Data 3day'!G207)/200</f>
        <v>1.3511434607199797</v>
      </c>
      <c r="L207" s="8">
        <f>24*60/PI()*0.0082*B207*(D207*SIN('Data 3day'!$E$2)*SIN(C207)+COS('Data 3day'!$E$2)*COS(C207)*SIN(D207))</f>
        <v>3.1842193195686517</v>
      </c>
      <c r="M207" s="8">
        <f>(0.75+2/100000*'Data 3day'!$E$3)*L207</f>
        <v>2.4212803706000026</v>
      </c>
      <c r="N207" s="8">
        <f>(0.25+0.5*(1-'Data 3day'!H207/8))*L207</f>
        <v>0.79605482989216292</v>
      </c>
      <c r="O207" s="8">
        <f t="shared" si="14"/>
        <v>0.61296221901696546</v>
      </c>
      <c r="P207" s="8">
        <f>4.903*(10^(-9))*(0.34-0.14*SQRT(K207))*(1.35*(N207/M207)-0.35)*(('Data 3day'!C207+273.16)^4+('Data 3day'!D207+273.16)^4)/2</f>
        <v>0.6299340779498197</v>
      </c>
      <c r="Q207" s="8">
        <f t="shared" si="15"/>
        <v>-1.6971858932854245E-2</v>
      </c>
    </row>
    <row r="208" spans="1:17" s="39" customFormat="1" ht="38.1" customHeight="1" x14ac:dyDescent="0.3">
      <c r="A208" s="38">
        <v>43820</v>
      </c>
      <c r="B208" s="8">
        <f>1+0.033*COS(2*'Data 3day'!A207*PI()/365)</f>
        <v>1.032410144993644</v>
      </c>
      <c r="C208" s="8">
        <f>0.409*SIN(((2*PI()*'Data 3day'!A207)/365)-1.39)</f>
        <v>-0.40898501584077535</v>
      </c>
      <c r="D208" s="8">
        <f>ACOS(-TAN('Data 3day'!$E$2*PI()/180)*TAN(C208))</f>
        <v>1.4329529593082759</v>
      </c>
      <c r="E208" s="23">
        <f>('Data 3day'!C208+'Data 3day'!D208)/2</f>
        <v>22.65</v>
      </c>
      <c r="F208" s="8">
        <f t="shared" si="12"/>
        <v>0.16680364864169481</v>
      </c>
      <c r="G208" s="8">
        <f>'Data 3day'!E207*4.87/LN(67.8*'Data 3day'!$H$2-5.42)</f>
        <v>2.5005555093717584</v>
      </c>
      <c r="H208" s="8">
        <f>0.6108*EXP(17.27*'Data 3day'!C208/('Data 3day'!C208+237.3))</f>
        <v>4.0522081272490516</v>
      </c>
      <c r="I208" s="8">
        <f>0.6108*EXP(17.27*'Data 3day'!D208/('Data 3day'!D208+237.3))</f>
        <v>1.8299332444264929</v>
      </c>
      <c r="J208" s="8">
        <f t="shared" si="13"/>
        <v>2.9410706858377722</v>
      </c>
      <c r="K208" s="8">
        <f>(I208*'Data 3day'!F208+H208*'Data 3day'!G208)/200</f>
        <v>1.5648263848571673</v>
      </c>
      <c r="L208" s="8">
        <f>24*60/PI()*0.0082*B208*(D208*SIN('Data 3day'!$E$2)*SIN(C208)+COS('Data 3day'!$E$2)*COS(C208)*SIN(D208))</f>
        <v>3.1850200075754813</v>
      </c>
      <c r="M208" s="8">
        <f>(0.75+2/100000*'Data 3day'!$E$3)*L208</f>
        <v>2.4218892137603958</v>
      </c>
      <c r="N208" s="8">
        <f>(0.25+0.5*(1-'Data 3day'!H208/8))*L208</f>
        <v>1.7915737542612082</v>
      </c>
      <c r="O208" s="8">
        <f t="shared" si="14"/>
        <v>1.3795117907811303</v>
      </c>
      <c r="P208" s="8">
        <f>4.903*(10^(-9))*(0.34-0.14*SQRT(K208))*(1.35*(N208/M208)-0.35)*(('Data 3day'!C208+273.16)^4+('Data 3day'!D208+273.16)^4)/2</f>
        <v>4.0266319321553352</v>
      </c>
      <c r="Q208" s="8">
        <f t="shared" si="15"/>
        <v>-2.6471201413742049</v>
      </c>
    </row>
    <row r="209" spans="1:17" s="39" customFormat="1" ht="38.1" customHeight="1" x14ac:dyDescent="0.3">
      <c r="A209" s="38">
        <v>43821</v>
      </c>
      <c r="B209" s="8">
        <f>1+0.033*COS(2*'Data 3day'!A208*PI()/365)</f>
        <v>1.03251226352295</v>
      </c>
      <c r="C209" s="8">
        <f>0.409*SIN(((2*PI()*'Data 3day'!A208)/365)-1.39)</f>
        <v>-0.40898468380670427</v>
      </c>
      <c r="D209" s="8">
        <f>ACOS(-TAN('Data 3day'!$E$2*PI()/180)*TAN(C209))</f>
        <v>1.4329530855438157</v>
      </c>
      <c r="E209" s="23">
        <f>('Data 3day'!C209+'Data 3day'!D209)/2</f>
        <v>22.25</v>
      </c>
      <c r="F209" s="8">
        <f t="shared" si="12"/>
        <v>0.16330195980137907</v>
      </c>
      <c r="G209" s="8">
        <f>'Data 3day'!E208*4.87/LN(67.8*'Data 3day'!$H$2-5.42)</f>
        <v>3.334074012495678</v>
      </c>
      <c r="H209" s="8">
        <f>0.6108*EXP(17.27*'Data 3day'!C209/('Data 3day'!C209+237.3))</f>
        <v>3.8241720180540506</v>
      </c>
      <c r="I209" s="8">
        <f>0.6108*EXP(17.27*'Data 3day'!D209/('Data 3day'!D209+237.3))</f>
        <v>1.8534226492057391</v>
      </c>
      <c r="J209" s="8">
        <f t="shared" si="13"/>
        <v>2.8387973336298948</v>
      </c>
      <c r="K209" s="8">
        <f>(I209*'Data 3day'!F209+H209*'Data 3day'!G209)/200</f>
        <v>1.5911327298627174</v>
      </c>
      <c r="L209" s="8">
        <f>24*60/PI()*0.0082*B209*(D209*SIN('Data 3day'!$E$2)*SIN(C209)+COS('Data 3day'!$E$2)*COS(C209)*SIN(D209))</f>
        <v>3.1853337937225792</v>
      </c>
      <c r="M209" s="8">
        <f>(0.75+2/100000*'Data 3day'!$E$3)*L209</f>
        <v>2.4221278167466491</v>
      </c>
      <c r="N209" s="8">
        <f>(0.25+0.5*(1-'Data 3day'!H209/8))*L209</f>
        <v>1.990833621076612</v>
      </c>
      <c r="O209" s="8">
        <f t="shared" si="14"/>
        <v>1.5329418882289914</v>
      </c>
      <c r="P209" s="8">
        <f>4.903*(10^(-9))*(0.34-0.14*SQRT(K209))*(1.35*(N209/M209)-0.35)*(('Data 3day'!C209+273.16)^4+('Data 3day'!D209+273.16)^4)/2</f>
        <v>4.6459381970211142</v>
      </c>
      <c r="Q209" s="8">
        <f t="shared" si="15"/>
        <v>-3.1129963087921229</v>
      </c>
    </row>
    <row r="210" spans="1:17" s="39" customFormat="1" ht="38.1" customHeight="1" x14ac:dyDescent="0.3">
      <c r="A210" s="38">
        <v>43822</v>
      </c>
      <c r="B210" s="8">
        <f>1+0.033*COS(2*'Data 3day'!A209*PI()/365)</f>
        <v>1.032604747966902</v>
      </c>
      <c r="C210" s="8">
        <f>0.409*SIN(((2*PI()*'Data 3day'!A209)/365)-1.39)</f>
        <v>-0.40886316078420892</v>
      </c>
      <c r="D210" s="8">
        <f>ACOS(-TAN('Data 3day'!$E$2*PI()/180)*TAN(C210))</f>
        <v>1.4329992846128408</v>
      </c>
      <c r="E210" s="23">
        <f>('Data 3day'!C210+'Data 3day'!D210)/2</f>
        <v>20.85</v>
      </c>
      <c r="F210" s="8">
        <f t="shared" si="12"/>
        <v>0.15153070826801168</v>
      </c>
      <c r="G210" s="8">
        <f>'Data 3day'!E209*4.87/LN(67.8*'Data 3day'!$H$2-5.42)</f>
        <v>3.334074012495678</v>
      </c>
      <c r="H210" s="8">
        <f>0.6108*EXP(17.27*'Data 3day'!C210/('Data 3day'!C210+237.3))</f>
        <v>3.2248275907111101</v>
      </c>
      <c r="I210" s="8">
        <f>0.6108*EXP(17.27*'Data 3day'!D210/('Data 3day'!D210+237.3))</f>
        <v>1.8652661127239329</v>
      </c>
      <c r="J210" s="8">
        <f t="shared" si="13"/>
        <v>2.5450468517175215</v>
      </c>
      <c r="K210" s="8">
        <f>(I210*'Data 3day'!F210+H210*'Data 3day'!G210)/200</f>
        <v>2.0025503068820174</v>
      </c>
      <c r="L210" s="8">
        <f>24*60/PI()*0.0082*B210*(D210*SIN('Data 3day'!$E$2)*SIN(C210)+COS('Data 3day'!$E$2)*COS(C210)*SIN(D210))</f>
        <v>3.1851604485947727</v>
      </c>
      <c r="M210" s="8">
        <f>(0.75+2/100000*'Data 3day'!$E$3)*L210</f>
        <v>2.4219960051114651</v>
      </c>
      <c r="N210" s="8">
        <f>(0.25+0.5*(1-'Data 3day'!H210/8))*L210</f>
        <v>1.1944351682230399</v>
      </c>
      <c r="O210" s="8">
        <f t="shared" si="14"/>
        <v>0.9197150795317407</v>
      </c>
      <c r="P210" s="8">
        <f>4.903*(10^(-9))*(0.34-0.14*SQRT(K210))*(1.35*(N210/M210)-0.35)*(('Data 3day'!C210+273.16)^4+('Data 3day'!D210+273.16)^4)/2</f>
        <v>1.6436454285476982</v>
      </c>
      <c r="Q210" s="8">
        <f t="shared" si="15"/>
        <v>-0.72393034901595754</v>
      </c>
    </row>
    <row r="211" spans="1:17" s="39" customFormat="1" ht="38.1" customHeight="1" x14ac:dyDescent="0.3">
      <c r="A211" s="38">
        <v>43823</v>
      </c>
      <c r="B211" s="8">
        <f>1+0.033*COS(2*'Data 3day'!A210*PI()/365)</f>
        <v>1.0326875709203633</v>
      </c>
      <c r="C211" s="8">
        <f>0.409*SIN(((2*PI()*'Data 3day'!A210)/365)-1.39)</f>
        <v>-0.40862048278318358</v>
      </c>
      <c r="D211" s="8">
        <f>ACOS(-TAN('Data 3day'!$E$2*PI()/180)*TAN(C211))</f>
        <v>1.43309152739171</v>
      </c>
      <c r="E211" s="23">
        <f>('Data 3day'!C211+'Data 3day'!D211)/2</f>
        <v>22.15</v>
      </c>
      <c r="F211" s="8">
        <f t="shared" si="12"/>
        <v>0.16243630349003682</v>
      </c>
      <c r="G211" s="8">
        <f>'Data 3day'!E210*4.87/LN(67.8*'Data 3day'!$H$2-5.42)</f>
        <v>3.0562345114543712</v>
      </c>
      <c r="H211" s="8">
        <f>0.6108*EXP(17.27*'Data 3day'!C211/('Data 3day'!C211+237.3))</f>
        <v>3.671270209291702</v>
      </c>
      <c r="I211" s="8">
        <f>0.6108*EXP(17.27*'Data 3day'!D211/('Data 3day'!D211+237.3))</f>
        <v>1.913305694509122</v>
      </c>
      <c r="J211" s="8">
        <f t="shared" si="13"/>
        <v>2.7922879519004118</v>
      </c>
      <c r="K211" s="8">
        <f>(I211*'Data 3day'!F211+H211*'Data 3day'!G211)/200</f>
        <v>1.9047402959949296</v>
      </c>
      <c r="L211" s="8">
        <f>24*60/PI()*0.0082*B211*(D211*SIN('Data 3day'!$E$2)*SIN(C211)+COS('Data 3day'!$E$2)*COS(C211)*SIN(D211))</f>
        <v>3.1844996292850936</v>
      </c>
      <c r="M211" s="8">
        <f>(0.75+2/100000*'Data 3day'!$E$3)*L211</f>
        <v>2.421493518108385</v>
      </c>
      <c r="N211" s="8">
        <f>(0.25+0.5*(1-'Data 3day'!H211/8))*L211</f>
        <v>1.791281041472865</v>
      </c>
      <c r="O211" s="8">
        <f t="shared" si="14"/>
        <v>1.379286401934106</v>
      </c>
      <c r="P211" s="8">
        <f>4.903*(10^(-9))*(0.34-0.14*SQRT(K211))*(1.35*(N211/M211)-0.35)*(('Data 3day'!C211+273.16)^4+('Data 3day'!D211+273.16)^4)/2</f>
        <v>3.5572608938367551</v>
      </c>
      <c r="Q211" s="8">
        <f t="shared" si="15"/>
        <v>-2.1779744919026491</v>
      </c>
    </row>
    <row r="212" spans="1:17" s="39" customFormat="1" ht="38.1" customHeight="1" x14ac:dyDescent="0.3">
      <c r="A212" s="38">
        <v>43824</v>
      </c>
      <c r="B212" s="8">
        <f>1+0.033*COS(2*'Data 3day'!A211*PI()/365)</f>
        <v>1.0327607078411054</v>
      </c>
      <c r="C212" s="8">
        <f>0.409*SIN(((2*PI()*'Data 3day'!A211)/365)-1.39)</f>
        <v>-0.40825672171435723</v>
      </c>
      <c r="D212" s="8">
        <f>ACOS(-TAN('Data 3day'!$E$2*PI()/180)*TAN(C212))</f>
        <v>1.4332297557743781</v>
      </c>
      <c r="E212" s="23">
        <f>('Data 3day'!C212+'Data 3day'!D212)/2</f>
        <v>22.55</v>
      </c>
      <c r="F212" s="8">
        <f t="shared" si="12"/>
        <v>0.16592233897104028</v>
      </c>
      <c r="G212" s="8">
        <f>'Data 3day'!E211*4.87/LN(67.8*'Data 3day'!$H$2-5.42)</f>
        <v>3.0562345114543712</v>
      </c>
      <c r="H212" s="8">
        <f>0.6108*EXP(17.27*'Data 3day'!C212/('Data 3day'!C212+237.3))</f>
        <v>4.0056776000859209</v>
      </c>
      <c r="I212" s="8">
        <f>0.6108*EXP(17.27*'Data 3day'!D212/('Data 3day'!D212+237.3))</f>
        <v>1.8299332444264929</v>
      </c>
      <c r="J212" s="8">
        <f t="shared" si="13"/>
        <v>2.9178054222562069</v>
      </c>
      <c r="K212" s="8">
        <f>(I212*'Data 3day'!F212+H212*'Data 3day'!G212)/200</f>
        <v>1.7596602073900667</v>
      </c>
      <c r="L212" s="8">
        <f>24*60/PI()*0.0082*B212*(D212*SIN('Data 3day'!$E$2)*SIN(C212)+COS('Data 3day'!$E$2)*COS(C212)*SIN(D212))</f>
        <v>3.1833508800867625</v>
      </c>
      <c r="M212" s="8">
        <f>(0.75+2/100000*'Data 3day'!$E$3)*L212</f>
        <v>2.4206200092179739</v>
      </c>
      <c r="N212" s="8">
        <f>(0.25+0.5*(1-'Data 3day'!H212/8))*L212</f>
        <v>1.9895943000542267</v>
      </c>
      <c r="O212" s="8">
        <f t="shared" si="14"/>
        <v>1.5319876110417545</v>
      </c>
      <c r="P212" s="8">
        <f>4.903*(10^(-9))*(0.34-0.14*SQRT(K212))*(1.35*(N212/M212)-0.35)*(('Data 3day'!C212+273.16)^4+('Data 3day'!D212+273.16)^4)/2</f>
        <v>4.4064186212816896</v>
      </c>
      <c r="Q212" s="8">
        <f t="shared" si="15"/>
        <v>-2.8744310102399351</v>
      </c>
    </row>
    <row r="213" spans="1:17" s="39" customFormat="1" ht="38.1" customHeight="1" x14ac:dyDescent="0.3">
      <c r="A213" s="38">
        <v>43825</v>
      </c>
      <c r="B213" s="8">
        <f>1+0.033*COS(2*'Data 3day'!A212*PI()/365)</f>
        <v>1.0328241370570801</v>
      </c>
      <c r="C213" s="8">
        <f>0.409*SIN(((2*PI()*'Data 3day'!A212)/365)-1.39)</f>
        <v>-0.4077719853679852</v>
      </c>
      <c r="D213" s="8">
        <f>ACOS(-TAN('Data 3day'!$E$2*PI()/180)*TAN(C213))</f>
        <v>1.4334138827952414</v>
      </c>
      <c r="E213" s="23">
        <f>('Data 3day'!C213+'Data 3day'!D213)/2</f>
        <v>20.85</v>
      </c>
      <c r="F213" s="8">
        <f t="shared" si="12"/>
        <v>0.15153070826801168</v>
      </c>
      <c r="G213" s="8">
        <f>'Data 3day'!E212*4.87/LN(67.8*'Data 3day'!$H$2-5.42)</f>
        <v>2.7783950104130644</v>
      </c>
      <c r="H213" s="8">
        <f>0.6108*EXP(17.27*'Data 3day'!C213/('Data 3day'!C213+237.3))</f>
        <v>3.2248275907111101</v>
      </c>
      <c r="I213" s="8">
        <f>0.6108*EXP(17.27*'Data 3day'!D213/('Data 3day'!D213+237.3))</f>
        <v>1.8652661127239329</v>
      </c>
      <c r="J213" s="8">
        <f t="shared" si="13"/>
        <v>2.5450468517175215</v>
      </c>
      <c r="K213" s="8">
        <f>(I213*'Data 3day'!F213+H213*'Data 3day'!G213)/200</f>
        <v>2.0025503068820174</v>
      </c>
      <c r="L213" s="8">
        <f>24*60/PI()*0.0082*B213*(D213*SIN('Data 3day'!$E$2)*SIN(C213)+COS('Data 3day'!$E$2)*COS(C213)*SIN(D213))</f>
        <v>3.1817136337854643</v>
      </c>
      <c r="M213" s="8">
        <f>(0.75+2/100000*'Data 3day'!$E$3)*L213</f>
        <v>2.4193750471304671</v>
      </c>
      <c r="N213" s="8">
        <f>(0.25+0.5*(1-'Data 3day'!H213/8))*L213</f>
        <v>1.1931426126695492</v>
      </c>
      <c r="O213" s="8">
        <f t="shared" si="14"/>
        <v>0.91871981175555295</v>
      </c>
      <c r="P213" s="8">
        <f>4.903*(10^(-9))*(0.34-0.14*SQRT(K213))*(1.35*(N213/M213)-0.35)*(('Data 3day'!C213+273.16)^4+('Data 3day'!D213+273.16)^4)/2</f>
        <v>1.6436454285476978</v>
      </c>
      <c r="Q213" s="8">
        <f t="shared" si="15"/>
        <v>-0.72492561679214484</v>
      </c>
    </row>
    <row r="214" spans="1:17" s="39" customFormat="1" ht="38.1" customHeight="1" x14ac:dyDescent="0.3">
      <c r="A214" s="38">
        <v>43826</v>
      </c>
      <c r="B214" s="8">
        <f>1+0.033*COS(2*'Data 3day'!A213*PI()/365)</f>
        <v>1.032877839772842</v>
      </c>
      <c r="C214" s="8">
        <f>0.409*SIN(((2*PI()*'Data 3day'!A213)/365)-1.39)</f>
        <v>-0.40716641738190851</v>
      </c>
      <c r="D214" s="8">
        <f>ACOS(-TAN('Data 3day'!$E$2*PI()/180)*TAN(C214))</f>
        <v>1.4336437928126651</v>
      </c>
      <c r="E214" s="23">
        <f>('Data 3day'!C214+'Data 3day'!D214)/2</f>
        <v>22.15</v>
      </c>
      <c r="F214" s="8">
        <f t="shared" si="12"/>
        <v>0.16243630349003682</v>
      </c>
      <c r="G214" s="8">
        <f>'Data 3day'!E213*4.87/LN(67.8*'Data 3day'!$H$2-5.42)</f>
        <v>3.0562345114543712</v>
      </c>
      <c r="H214" s="8">
        <f>0.6108*EXP(17.27*'Data 3day'!C214/('Data 3day'!C214+237.3))</f>
        <v>3.671270209291702</v>
      </c>
      <c r="I214" s="8">
        <f>0.6108*EXP(17.27*'Data 3day'!D214/('Data 3day'!D214+237.3))</f>
        <v>1.913305694509122</v>
      </c>
      <c r="J214" s="8">
        <f t="shared" si="13"/>
        <v>2.7922879519004118</v>
      </c>
      <c r="K214" s="8">
        <f>(I214*'Data 3day'!F214+H214*'Data 3day'!G214)/200</f>
        <v>1.9047402959949296</v>
      </c>
      <c r="L214" s="8">
        <f>24*60/PI()*0.0082*B214*(D214*SIN('Data 3day'!$E$2)*SIN(C214)+COS('Data 3day'!$E$2)*COS(C214)*SIN(D214))</f>
        <v>3.1795872135486181</v>
      </c>
      <c r="M214" s="8">
        <f>(0.75+2/100000*'Data 3day'!$E$3)*L214</f>
        <v>2.4177581171823692</v>
      </c>
      <c r="N214" s="8">
        <f>(0.25+0.5*(1-'Data 3day'!H214/8))*L214</f>
        <v>1.7885178076210977</v>
      </c>
      <c r="O214" s="8">
        <f t="shared" si="14"/>
        <v>1.3771587118682453</v>
      </c>
      <c r="P214" s="8">
        <f>4.903*(10^(-9))*(0.34-0.14*SQRT(K214))*(1.35*(N214/M214)-0.35)*(('Data 3day'!C214+273.16)^4+('Data 3day'!D214+273.16)^4)/2</f>
        <v>3.5572608938367551</v>
      </c>
      <c r="Q214" s="8">
        <f t="shared" si="15"/>
        <v>-2.1801021819685098</v>
      </c>
    </row>
    <row r="215" spans="1:17" s="39" customFormat="1" ht="38.1" customHeight="1" x14ac:dyDescent="0.3">
      <c r="A215" s="38">
        <v>43827</v>
      </c>
      <c r="B215" s="8">
        <f>1+0.033*COS(2*'Data 3day'!A214*PI()/365)</f>
        <v>1.0329218000751172</v>
      </c>
      <c r="C215" s="8">
        <f>0.409*SIN(((2*PI()*'Data 3day'!A214)/365)-1.39)</f>
        <v>-0.40644019719899055</v>
      </c>
      <c r="D215" s="8">
        <f>ACOS(-TAN('Data 3day'!$E$2*PI()/180)*TAN(C215))</f>
        <v>1.4339193417524054</v>
      </c>
      <c r="E215" s="23">
        <f>('Data 3day'!C215+'Data 3day'!D215)/2</f>
        <v>22.55</v>
      </c>
      <c r="F215" s="8">
        <f t="shared" si="12"/>
        <v>0.16592233897104028</v>
      </c>
      <c r="G215" s="8">
        <f>'Data 3day'!E214*4.87/LN(67.8*'Data 3day'!$H$2-5.42)</f>
        <v>3.0562345114543712</v>
      </c>
      <c r="H215" s="8">
        <f>0.6108*EXP(17.27*'Data 3day'!C215/('Data 3day'!C215+237.3))</f>
        <v>4.0056776000859209</v>
      </c>
      <c r="I215" s="8">
        <f>0.6108*EXP(17.27*'Data 3day'!D215/('Data 3day'!D215+237.3))</f>
        <v>1.8299332444264929</v>
      </c>
      <c r="J215" s="8">
        <f t="shared" si="13"/>
        <v>2.9178054222562069</v>
      </c>
      <c r="K215" s="8">
        <f>(I215*'Data 3day'!F215+H215*'Data 3day'!G215)/200</f>
        <v>1.7596602073900667</v>
      </c>
      <c r="L215" s="8">
        <f>24*60/PI()*0.0082*B215*(D215*SIN('Data 3day'!$E$2)*SIN(C215)+COS('Data 3day'!$E$2)*COS(C215)*SIN(D215))</f>
        <v>3.1769708354064079</v>
      </c>
      <c r="M215" s="8">
        <f>(0.75+2/100000*'Data 3day'!$E$3)*L215</f>
        <v>2.4157686232430327</v>
      </c>
      <c r="N215" s="8">
        <f>(0.25+0.5*(1-'Data 3day'!H215/8))*L215</f>
        <v>1.9856067721290049</v>
      </c>
      <c r="O215" s="8">
        <f t="shared" si="14"/>
        <v>1.5289172145393339</v>
      </c>
      <c r="P215" s="8">
        <f>4.903*(10^(-9))*(0.34-0.14*SQRT(K215))*(1.35*(N215/M215)-0.35)*(('Data 3day'!C215+273.16)^4+('Data 3day'!D215+273.16)^4)/2</f>
        <v>4.406418621281686</v>
      </c>
      <c r="Q215" s="8">
        <f t="shared" si="15"/>
        <v>-2.8775014067423523</v>
      </c>
    </row>
    <row r="216" spans="1:17" s="39" customFormat="1" ht="38.1" customHeight="1" x14ac:dyDescent="0.3">
      <c r="A216" s="38">
        <v>43828</v>
      </c>
      <c r="B216" s="8">
        <f>1+0.033*COS(2*'Data 3day'!A215*PI()/365)</f>
        <v>1.0329560049375197</v>
      </c>
      <c r="C216" s="8">
        <f>0.409*SIN(((2*PI()*'Data 3day'!A215)/365)-1.39)</f>
        <v>-0.40559354001394465</v>
      </c>
      <c r="D216" s="8">
        <f>ACOS(-TAN('Data 3day'!$E$2*PI()/180)*TAN(C216))</f>
        <v>1.4342403574098936</v>
      </c>
      <c r="E216" s="23">
        <f>('Data 3day'!C216+'Data 3day'!D216)/2</f>
        <v>22.5</v>
      </c>
      <c r="F216" s="8">
        <f t="shared" si="12"/>
        <v>0.16548316037309996</v>
      </c>
      <c r="G216" s="8">
        <f>'Data 3day'!E215*4.87/LN(67.8*'Data 3day'!$H$2-5.42)</f>
        <v>2.7783950104130644</v>
      </c>
      <c r="H216" s="8">
        <f>0.6108*EXP(17.27*'Data 3day'!C216/('Data 3day'!C216+237.3))</f>
        <v>3.868863716528768</v>
      </c>
      <c r="I216" s="8">
        <f>0.6108*EXP(17.27*'Data 3day'!D216/('Data 3day'!D216+237.3))</f>
        <v>1.889152127641528</v>
      </c>
      <c r="J216" s="8">
        <f t="shared" si="13"/>
        <v>2.8790079220851479</v>
      </c>
      <c r="K216" s="8">
        <f>(I216*'Data 3day'!F216+H216*'Data 3day'!G216)/200</f>
        <v>1.9345712727836775</v>
      </c>
      <c r="L216" s="8">
        <f>24*60/PI()*0.0082*B216*(D216*SIN('Data 3day'!$E$2)*SIN(C216)+COS('Data 3day'!$E$2)*COS(C216)*SIN(D216))</f>
        <v>3.1738636113175329</v>
      </c>
      <c r="M216" s="8">
        <f>(0.75+2/100000*'Data 3day'!$E$3)*L216</f>
        <v>2.4134058900458517</v>
      </c>
      <c r="N216" s="8">
        <f>(0.25+0.5*(1-'Data 3day'!H216/8))*L216</f>
        <v>1.1901988542440749</v>
      </c>
      <c r="O216" s="8">
        <f t="shared" si="14"/>
        <v>0.9164531177679377</v>
      </c>
      <c r="P216" s="8">
        <f>4.903*(10^(-9))*(0.34-0.14*SQRT(K216))*(1.35*(N216/M216)-0.35)*(('Data 3day'!C216+273.16)^4+('Data 3day'!D216+273.16)^4)/2</f>
        <v>1.7227785351489651</v>
      </c>
      <c r="Q216" s="8">
        <f t="shared" si="15"/>
        <v>-0.80632541738102737</v>
      </c>
    </row>
    <row r="217" spans="1:17" s="39" customFormat="1" ht="38.1" customHeight="1" x14ac:dyDescent="0.3">
      <c r="A217" s="38">
        <v>43829</v>
      </c>
      <c r="B217" s="8">
        <f>1+0.033*COS(2*'Data 3day'!A216*PI()/365)</f>
        <v>1.0329804442244102</v>
      </c>
      <c r="C217" s="8">
        <f>0.409*SIN(((2*PI()*'Data 3day'!A216)/365)-1.39)</f>
        <v>-0.40462669670956708</v>
      </c>
      <c r="D217" s="8">
        <f>ACOS(-TAN('Data 3day'!$E$2*PI()/180)*TAN(C217))</f>
        <v>1.4346066398100958</v>
      </c>
      <c r="E217" s="23">
        <f>('Data 3day'!C217+'Data 3day'!D217)/2</f>
        <v>22.4</v>
      </c>
      <c r="F217" s="8">
        <f t="shared" si="12"/>
        <v>0.16460774689933025</v>
      </c>
      <c r="G217" s="8">
        <f>'Data 3day'!E216*4.87/LN(67.8*'Data 3day'!$H$2-5.42)</f>
        <v>3.6119135135369844</v>
      </c>
      <c r="H217" s="8">
        <f>0.6108*EXP(17.27*'Data 3day'!C217/('Data 3day'!C217+237.3))</f>
        <v>3.8464613723885481</v>
      </c>
      <c r="I217" s="8">
        <f>0.6108*EXP(17.27*'Data 3day'!D217/('Data 3day'!D217+237.3))</f>
        <v>1.877175834096539</v>
      </c>
      <c r="J217" s="8">
        <f t="shared" si="13"/>
        <v>2.8618186032425434</v>
      </c>
      <c r="K217" s="8">
        <f>(I217*'Data 3day'!F217+H217*'Data 3day'!G217)/200</f>
        <v>1.9125366498501444</v>
      </c>
      <c r="L217" s="8">
        <f>24*60/PI()*0.0082*B217*(D217*SIN('Data 3day'!$E$2)*SIN(C217)+COS('Data 3day'!$E$2)*COS(C217)*SIN(D217))</f>
        <v>3.1702645528107767</v>
      </c>
      <c r="M217" s="8">
        <f>(0.75+2/100000*'Data 3day'!$E$3)*L217</f>
        <v>2.4106691659573145</v>
      </c>
      <c r="N217" s="8">
        <f>(0.25+0.5*(1-'Data 3day'!H217/8))*L217</f>
        <v>0.99070767275336769</v>
      </c>
      <c r="O217" s="8">
        <f t="shared" si="14"/>
        <v>0.76284490802009308</v>
      </c>
      <c r="P217" s="8">
        <f>4.903*(10^(-9))*(0.34-0.14*SQRT(K217))*(1.35*(N217/M217)-0.35)*(('Data 3day'!C217+273.16)^4+('Data 3day'!D217+273.16)^4)/2</f>
        <v>1.1244249013656695</v>
      </c>
      <c r="Q217" s="8">
        <f t="shared" si="15"/>
        <v>-0.36157999334557644</v>
      </c>
    </row>
    <row r="218" spans="1:17" s="39" customFormat="1" ht="38.1" customHeight="1" x14ac:dyDescent="0.3">
      <c r="A218" s="38">
        <v>43830</v>
      </c>
      <c r="B218" s="8">
        <f>1+0.033*COS(2*'Data 3day'!A217*PI()/365)</f>
        <v>1.0329951106939008</v>
      </c>
      <c r="C218" s="8">
        <f>0.409*SIN(((2*PI()*'Data 3day'!A217)/365)-1.39)</f>
        <v>-0.40353995378239521</v>
      </c>
      <c r="D218" s="8">
        <f>ACOS(-TAN('Data 3day'!$E$2*PI()/180)*TAN(C218))</f>
        <v>1.4350179616234311</v>
      </c>
      <c r="E218" s="23">
        <f>('Data 3day'!C218+'Data 3day'!D218)/2</f>
        <v>22.15</v>
      </c>
      <c r="F218" s="8">
        <f t="shared" si="12"/>
        <v>0.16243630349003682</v>
      </c>
      <c r="G218" s="8">
        <f>'Data 3day'!E217*4.87/LN(67.8*'Data 3day'!$H$2-5.42)</f>
        <v>3.6119135135369844</v>
      </c>
      <c r="H218" s="8">
        <f>0.6108*EXP(17.27*'Data 3day'!C218/('Data 3day'!C218+237.3))</f>
        <v>3.8019951744225149</v>
      </c>
      <c r="I218" s="8">
        <f>0.6108*EXP(17.27*'Data 3day'!D218/('Data 3day'!D218+237.3))</f>
        <v>1.841645130417793</v>
      </c>
      <c r="J218" s="8">
        <f t="shared" si="13"/>
        <v>2.821820152420154</v>
      </c>
      <c r="K218" s="8">
        <f>(I218*'Data 3day'!F218+H218*'Data 3day'!G218)/200</f>
        <v>1.7649502251913338</v>
      </c>
      <c r="L218" s="8">
        <f>24*60/PI()*0.0082*B218*(D218*SIN('Data 3day'!$E$2)*SIN(C218)+COS('Data 3day'!$E$2)*COS(C218)*SIN(D218))</f>
        <v>3.1661725751917267</v>
      </c>
      <c r="M218" s="8">
        <f>(0.75+2/100000*'Data 3day'!$E$3)*L218</f>
        <v>2.4075576261757887</v>
      </c>
      <c r="N218" s="8">
        <f>(0.25+0.5*(1-'Data 3day'!H218/8))*L218</f>
        <v>0.98942892974741459</v>
      </c>
      <c r="O218" s="8">
        <f t="shared" si="14"/>
        <v>0.7618602759055092</v>
      </c>
      <c r="P218" s="8">
        <f>4.903*(10^(-9))*(0.34-0.14*SQRT(K218))*(1.35*(N218/M218)-0.35)*(('Data 3day'!C218+273.16)^4+('Data 3day'!D218+273.16)^4)/2</f>
        <v>1.1790127826735692</v>
      </c>
      <c r="Q218" s="8">
        <f t="shared" si="15"/>
        <v>-0.41715250676806004</v>
      </c>
    </row>
    <row r="219" spans="1:17" s="39" customFormat="1" ht="38.1" customHeight="1" x14ac:dyDescent="0.3">
      <c r="A219" s="38">
        <v>43831</v>
      </c>
      <c r="B219" s="8">
        <f>1+0.033*COS(2*'Data 3day'!A218*PI()/365)</f>
        <v>1.0329999999999999</v>
      </c>
      <c r="C219" s="8">
        <f>0.409*SIN(((2*PI()*'Data 3day'!A218)/365)-1.39)</f>
        <v>-0.40233363325781202</v>
      </c>
      <c r="D219" s="8">
        <f>ACOS(-TAN('Data 3day'!$E$2*PI()/180)*TAN(C219))</f>
        <v>1.4354740686359997</v>
      </c>
      <c r="E219" s="23">
        <f>('Data 3day'!C219+'Data 3day'!D219)/2</f>
        <v>21.35</v>
      </c>
      <c r="F219" s="8">
        <f t="shared" si="12"/>
        <v>0.15564952035685373</v>
      </c>
      <c r="G219" s="8">
        <f>'Data 3day'!E218*4.87/LN(67.8*'Data 3day'!$H$2-5.42)</f>
        <v>3.0562345114543712</v>
      </c>
      <c r="H219" s="8">
        <f>0.6108*EXP(17.27*'Data 3day'!C219/('Data 3day'!C219+237.3))</f>
        <v>3.6927819602923044</v>
      </c>
      <c r="I219" s="8">
        <f>0.6108*EXP(17.27*'Data 3day'!D219/('Data 3day'!D219+237.3))</f>
        <v>1.7163564077019398</v>
      </c>
      <c r="J219" s="8">
        <f t="shared" si="13"/>
        <v>2.7045691839971222</v>
      </c>
      <c r="K219" s="8">
        <f>(I219*'Data 3day'!F219+H219*'Data 3day'!G219)/200</f>
        <v>1.5883615688267634</v>
      </c>
      <c r="L219" s="8">
        <f>24*60/PI()*0.0082*B219*(D219*SIN('Data 3day'!$E$2)*SIN(C219)+COS('Data 3day'!$E$2)*COS(C219)*SIN(D219))</f>
        <v>3.1615865023022236</v>
      </c>
      <c r="M219" s="8">
        <f>(0.75+2/100000*'Data 3day'!$E$3)*L219</f>
        <v>2.4040703763506106</v>
      </c>
      <c r="N219" s="8">
        <f>(0.25+0.5*(1-'Data 3day'!H219/8))*L219</f>
        <v>1.5807932511511118</v>
      </c>
      <c r="O219" s="8">
        <f t="shared" si="14"/>
        <v>1.217210803386356</v>
      </c>
      <c r="P219" s="8">
        <f>4.903*(10^(-9))*(0.34-0.14*SQRT(K219))*(1.35*(N219/M219)-0.35)*(('Data 3day'!C219+273.16)^4+('Data 3day'!D219+273.16)^4)/2</f>
        <v>3.2526521006978841</v>
      </c>
      <c r="Q219" s="8">
        <f t="shared" si="15"/>
        <v>-2.0354412973115279</v>
      </c>
    </row>
    <row r="220" spans="1:17" x14ac:dyDescent="0.3">
      <c r="A220" s="37">
        <v>43832</v>
      </c>
      <c r="B220" s="8">
        <f>1+0.033*COS(2*'Data 3day'!A219*PI()/365)</f>
        <v>1.0329951106939008</v>
      </c>
      <c r="C220" s="8">
        <f>0.409*SIN(((2*PI()*'Data 3day'!A219)/365)-1.39)</f>
        <v>-0.40100809259462372</v>
      </c>
      <c r="D220" s="8">
        <f>ACOS(-TAN('Data 3day'!$E$2*PI()/180)*TAN(C220))</f>
        <v>1.4359746802721576</v>
      </c>
      <c r="E220" s="23">
        <f>('Data 3day'!C220+'Data 3day'!D220)/2</f>
        <v>22.5</v>
      </c>
      <c r="F220" s="8">
        <f t="shared" si="12"/>
        <v>0.16548316037309996</v>
      </c>
      <c r="G220" s="8">
        <f>'Data 3day'!E219*4.87/LN(67.8*'Data 3day'!$H$2-5.42)</f>
        <v>3.334074012495678</v>
      </c>
      <c r="H220" s="8">
        <f>0.6108*EXP(17.27*'Data 3day'!C220/('Data 3day'!C220+237.3))</f>
        <v>3.7799303639952631</v>
      </c>
      <c r="I220" s="8">
        <f>0.6108*EXP(17.27*'Data 3day'!D220/('Data 3day'!D220+237.3))</f>
        <v>1.9377293518704448</v>
      </c>
      <c r="J220" s="8">
        <f t="shared" si="13"/>
        <v>2.8588298579328537</v>
      </c>
      <c r="K220" s="8">
        <f>(I220*'Data 3day'!F220+H220*'Data 3day'!G220)/200</f>
        <v>1.8261718044011399</v>
      </c>
      <c r="L220" s="8">
        <f>24*60/PI()*0.0082*B220*(D220*SIN('Data 3day'!$E$2)*SIN(C220)+COS('Data 3day'!$E$2)*COS(C220)*SIN(D220))</f>
        <v>3.156505071818458</v>
      </c>
      <c r="M220" s="8">
        <f>(0.75+2/100000*'Data 3day'!$E$3)*L220</f>
        <v>2.4002064566107553</v>
      </c>
      <c r="N220" s="8">
        <f>(0.25+0.5*(1-'Data 3day'!H220/8))*L220</f>
        <v>1.9728156698865362</v>
      </c>
      <c r="O220" s="8">
        <f t="shared" si="14"/>
        <v>1.519068065812633</v>
      </c>
      <c r="P220" s="8">
        <f>4.903*(10^(-9))*(0.34-0.14*SQRT(K220))*(1.35*(N220/M220)-0.35)*(('Data 3day'!C220+273.16)^4+('Data 3day'!D220+273.16)^4)/2</f>
        <v>4.3008561542801518</v>
      </c>
      <c r="Q220" s="8">
        <f t="shared" si="15"/>
        <v>-2.7817880884675188</v>
      </c>
    </row>
    <row r="221" spans="1:17" x14ac:dyDescent="0.3">
      <c r="A221" s="37">
        <v>43833</v>
      </c>
      <c r="B221" s="8">
        <f>1+0.033*COS(2*'Data 3day'!A220*PI()/365)</f>
        <v>1.0329804442244102</v>
      </c>
      <c r="C221" s="8">
        <f>0.409*SIN(((2*PI()*'Data 3day'!A220)/365)-1.39)</f>
        <v>-0.39956372457913614</v>
      </c>
      <c r="D221" s="8">
        <f>ACOS(-TAN('Data 3day'!$E$2*PI()/180)*TAN(C221))</f>
        <v>1.4365194901672751</v>
      </c>
      <c r="E221" s="23">
        <f>('Data 3day'!C221+'Data 3day'!D221)/2</f>
        <v>22</v>
      </c>
      <c r="F221" s="8">
        <f t="shared" si="12"/>
        <v>0.16114508692644333</v>
      </c>
      <c r="G221" s="8">
        <f>'Data 3day'!E220*4.87/LN(67.8*'Data 3day'!$H$2-5.42)</f>
        <v>5.5567900208261287</v>
      </c>
      <c r="H221" s="8">
        <f>0.6108*EXP(17.27*'Data 3day'!C221/('Data 3day'!C221+237.3))</f>
        <v>3.5653401758108458</v>
      </c>
      <c r="I221" s="8">
        <f>0.6108*EXP(17.27*'Data 3day'!D221/('Data 3day'!D221+237.3))</f>
        <v>1.9377293518704448</v>
      </c>
      <c r="J221" s="8">
        <f t="shared" si="13"/>
        <v>2.7515347638406453</v>
      </c>
      <c r="K221" s="8">
        <f>(I221*'Data 3day'!F221+H221*'Data 3day'!G221)/200</f>
        <v>2.1392245633942006</v>
      </c>
      <c r="L221" s="8">
        <f>24*60/PI()*0.0082*B221*(D221*SIN('Data 3day'!$E$2)*SIN(C221)+COS('Data 3day'!$E$2)*COS(C221)*SIN(D221))</f>
        <v>3.1509269410719893</v>
      </c>
      <c r="M221" s="8">
        <f>(0.75+2/100000*'Data 3day'!$E$3)*L221</f>
        <v>2.3959648459911405</v>
      </c>
      <c r="N221" s="8">
        <f>(0.25+0.5*(1-'Data 3day'!H221/8))*L221</f>
        <v>1.7723964043529941</v>
      </c>
      <c r="O221" s="8">
        <f t="shared" si="14"/>
        <v>1.3647452313518054</v>
      </c>
      <c r="P221" s="8">
        <f>4.903*(10^(-9))*(0.34-0.14*SQRT(K221))*(1.35*(N221/M221)-0.35)*(('Data 3day'!C221+273.16)^4+('Data 3day'!D221+273.16)^4)/2</f>
        <v>3.2699354459058823</v>
      </c>
      <c r="Q221" s="8">
        <f t="shared" si="15"/>
        <v>-1.9051902145540769</v>
      </c>
    </row>
    <row r="222" spans="1:17" x14ac:dyDescent="0.3">
      <c r="A222" s="37">
        <v>43834</v>
      </c>
      <c r="B222" s="8">
        <f>1+0.033*COS(2*'Data 3day'!A221*PI()/365)</f>
        <v>1.0329560049375197</v>
      </c>
      <c r="C222" s="8">
        <f>0.409*SIN(((2*PI()*'Data 3day'!A221)/365)-1.39)</f>
        <v>-0.39800095720876433</v>
      </c>
      <c r="D222" s="8">
        <f>ACOS(-TAN('Data 3day'!$E$2*PI()/180)*TAN(C222))</f>
        <v>1.4371081667883214</v>
      </c>
      <c r="E222" s="23">
        <f>('Data 3day'!C222+'Data 3day'!D222)/2</f>
        <v>22.5</v>
      </c>
      <c r="F222" s="8">
        <f t="shared" si="12"/>
        <v>0.16548316037309996</v>
      </c>
      <c r="G222" s="8">
        <f>'Data 3day'!E221*4.87/LN(67.8*'Data 3day'!$H$2-5.42)</f>
        <v>3.0562345114543712</v>
      </c>
      <c r="H222" s="8">
        <f>0.6108*EXP(17.27*'Data 3day'!C222/('Data 3day'!C222+237.3))</f>
        <v>4.0056776000859209</v>
      </c>
      <c r="I222" s="8">
        <f>0.6108*EXP(17.27*'Data 3day'!D222/('Data 3day'!D222+237.3))</f>
        <v>1.8182866804855506</v>
      </c>
      <c r="J222" s="8">
        <f t="shared" si="13"/>
        <v>2.911982140285736</v>
      </c>
      <c r="K222" s="8">
        <f>(I222*'Data 3day'!F222+H222*'Data 3day'!G222)/200</f>
        <v>1.7596994148141318</v>
      </c>
      <c r="L222" s="8">
        <f>24*60/PI()*0.0082*B222*(D222*SIN('Data 3day'!$E$2)*SIN(C222)+COS('Data 3day'!$E$2)*COS(C222)*SIN(D222))</f>
        <v>3.1448506933764326</v>
      </c>
      <c r="M222" s="8">
        <f>(0.75+2/100000*'Data 3day'!$E$3)*L222</f>
        <v>2.3913444672434392</v>
      </c>
      <c r="N222" s="8">
        <f>(0.25+0.5*(1-'Data 3day'!H222/8))*L222</f>
        <v>1.7689785150242434</v>
      </c>
      <c r="O222" s="8">
        <f t="shared" si="14"/>
        <v>1.3621134565686674</v>
      </c>
      <c r="P222" s="8">
        <f>4.903*(10^(-9))*(0.34-0.14*SQRT(K222))*(1.35*(N222/M222)-0.35)*(('Data 3day'!C222+273.16)^4+('Data 3day'!D222+273.16)^4)/2</f>
        <v>3.7603219149297833</v>
      </c>
      <c r="Q222" s="8">
        <f t="shared" si="15"/>
        <v>-2.3982084583611156</v>
      </c>
    </row>
    <row r="223" spans="1:17" x14ac:dyDescent="0.3">
      <c r="A223" s="37">
        <v>43835</v>
      </c>
      <c r="B223" s="8">
        <f>1+0.033*COS(2*'Data 3day'!A222*PI()/365)</f>
        <v>1.0329218000751172</v>
      </c>
      <c r="C223" s="8">
        <f>0.409*SIN(((2*PI()*'Data 3day'!A222)/365)-1.39)</f>
        <v>-0.39632025356520739</v>
      </c>
      <c r="D223" s="8">
        <f>ACOS(-TAN('Data 3day'!$E$2*PI()/180)*TAN(C223))</f>
        <v>1.437740354099748</v>
      </c>
      <c r="E223" s="23">
        <f>('Data 3day'!C223+'Data 3day'!D223)/2</f>
        <v>22</v>
      </c>
      <c r="F223" s="8">
        <f t="shared" si="12"/>
        <v>0.16114508692644333</v>
      </c>
      <c r="G223" s="8">
        <f>'Data 3day'!E222*4.87/LN(67.8*'Data 3day'!$H$2-5.42)</f>
        <v>1.9448765072891454</v>
      </c>
      <c r="H223" s="8">
        <f>0.6108*EXP(17.27*'Data 3day'!C223/('Data 3day'!C223+237.3))</f>
        <v>3.7799303639952631</v>
      </c>
      <c r="I223" s="8">
        <f>0.6108*EXP(17.27*'Data 3day'!D223/('Data 3day'!D223+237.3))</f>
        <v>1.8182866804855506</v>
      </c>
      <c r="J223" s="8">
        <f t="shared" si="13"/>
        <v>2.7991085222404068</v>
      </c>
      <c r="K223" s="8">
        <f>(I223*'Data 3day'!F223+H223*'Data 3day'!G223)/200</f>
        <v>1.728996218652965</v>
      </c>
      <c r="L223" s="8">
        <f>24*60/PI()*0.0082*B223*(D223*SIN('Data 3day'!$E$2)*SIN(C223)+COS('Data 3day'!$E$2)*COS(C223)*SIN(D223))</f>
        <v>3.1382748448410491</v>
      </c>
      <c r="M223" s="8">
        <f>(0.75+2/100000*'Data 3day'!$E$3)*L223</f>
        <v>2.3863441920171335</v>
      </c>
      <c r="N223" s="8">
        <f>(0.25+0.5*(1-'Data 3day'!H223/8))*L223</f>
        <v>1.9614217780256558</v>
      </c>
      <c r="O223" s="8">
        <f t="shared" si="14"/>
        <v>1.510294769079755</v>
      </c>
      <c r="P223" s="8">
        <f>4.903*(10^(-9))*(0.34-0.14*SQRT(K223))*(1.35*(N223/M223)-0.35)*(('Data 3day'!C223+273.16)^4+('Data 3day'!D223+273.16)^4)/2</f>
        <v>4.4181458412392622</v>
      </c>
      <c r="Q223" s="8">
        <f t="shared" si="15"/>
        <v>-2.9078510721595072</v>
      </c>
    </row>
    <row r="224" spans="1:17" x14ac:dyDescent="0.3">
      <c r="A224" s="37">
        <v>43836</v>
      </c>
      <c r="B224" s="8">
        <f>1+0.033*COS(2*'Data 3day'!A223*PI()/365)</f>
        <v>1.032877839772842</v>
      </c>
      <c r="C224" s="8">
        <f>0.409*SIN(((2*PI()*'Data 3day'!A223)/365)-1.39)</f>
        <v>-0.3945221116772275</v>
      </c>
      <c r="D224" s="8">
        <f>ACOS(-TAN('Data 3day'!$E$2*PI()/180)*TAN(C224))</f>
        <v>1.4384156722719883</v>
      </c>
      <c r="E224" s="23">
        <f>('Data 3day'!C224+'Data 3day'!D224)/2</f>
        <v>21.5</v>
      </c>
      <c r="F224" s="8">
        <f t="shared" si="12"/>
        <v>0.15690345906391895</v>
      </c>
      <c r="G224" s="8">
        <f>'Data 3day'!E223*4.87/LN(67.8*'Data 3day'!$H$2-5.42)</f>
        <v>2.7783950104130644</v>
      </c>
      <c r="H224" s="8">
        <f>0.6108*EXP(17.27*'Data 3day'!C224/('Data 3day'!C224+237.3))</f>
        <v>3.7799303639952631</v>
      </c>
      <c r="I224" s="8">
        <f>0.6108*EXP(17.27*'Data 3day'!D224/('Data 3day'!D224+237.3))</f>
        <v>1.7053462321157722</v>
      </c>
      <c r="J224" s="8">
        <f t="shared" si="13"/>
        <v>2.7426382980555175</v>
      </c>
      <c r="K224" s="8">
        <f>(I224*'Data 3day'!F224+H224*'Data 3day'!G224)/200</f>
        <v>1.4681013544582493</v>
      </c>
      <c r="L224" s="8">
        <f>24*60/PI()*0.0082*B224*(D224*SIN('Data 3day'!$E$2)*SIN(C224)+COS('Data 3day'!$E$2)*COS(C224)*SIN(D224))</f>
        <v>3.1311978516511454</v>
      </c>
      <c r="M224" s="8">
        <f>(0.75+2/100000*'Data 3day'!$E$3)*L224</f>
        <v>2.3809628463955308</v>
      </c>
      <c r="N224" s="8">
        <f>(0.25+0.5*(1-'Data 3day'!H224/8))*L224</f>
        <v>2.3483983887383593</v>
      </c>
      <c r="O224" s="8">
        <f t="shared" si="14"/>
        <v>1.8082667593285366</v>
      </c>
      <c r="P224" s="8">
        <f>4.903*(10^(-9))*(0.34-0.14*SQRT(K224))*(1.35*(N224/M224)-0.35)*(('Data 3day'!C224+273.16)^4+('Data 3day'!D224+273.16)^4)/2</f>
        <v>6.1988179355633486</v>
      </c>
      <c r="Q224" s="8">
        <f t="shared" si="15"/>
        <v>-4.3905511762348119</v>
      </c>
    </row>
    <row r="225" spans="1:17" x14ac:dyDescent="0.3">
      <c r="A225" s="37">
        <v>43837</v>
      </c>
      <c r="B225" s="8">
        <f>1+0.033*COS(2*'Data 3day'!A224*PI()/365)</f>
        <v>1.0328241370570801</v>
      </c>
      <c r="C225" s="8">
        <f>0.409*SIN(((2*PI()*'Data 3day'!A224)/365)-1.39)</f>
        <v>-0.39260706437307313</v>
      </c>
      <c r="D225" s="8">
        <f>ACOS(-TAN('Data 3day'!$E$2*PI()/180)*TAN(C225))</f>
        <v>1.4391337184297412</v>
      </c>
      <c r="E225" s="23">
        <f>('Data 3day'!C225+'Data 3day'!D225)/2</f>
        <v>23</v>
      </c>
      <c r="F225" s="8">
        <f t="shared" si="12"/>
        <v>0.16991941796793741</v>
      </c>
      <c r="G225" s="8">
        <f>'Data 3day'!E224*4.87/LN(67.8*'Data 3day'!$H$2-5.42)</f>
        <v>3.6119135135369844</v>
      </c>
      <c r="H225" s="8">
        <f>0.6108*EXP(17.27*'Data 3day'!C225/('Data 3day'!C225+237.3))</f>
        <v>4.0056776000859209</v>
      </c>
      <c r="I225" s="8">
        <f>0.6108*EXP(17.27*'Data 3day'!D225/('Data 3day'!D225+237.3))</f>
        <v>1.9377293518704448</v>
      </c>
      <c r="J225" s="8">
        <f t="shared" si="13"/>
        <v>2.9717034759781829</v>
      </c>
      <c r="K225" s="8">
        <f>(I225*'Data 3day'!F225+H225*'Data 3day'!G225)/200</f>
        <v>1.7519250913971525</v>
      </c>
      <c r="L225" s="8">
        <f>24*60/PI()*0.0082*B225*(D225*SIN('Data 3day'!$E$2)*SIN(C225)+COS('Data 3day'!$E$2)*COS(C225)*SIN(D225))</f>
        <v>3.1236181177937823</v>
      </c>
      <c r="M225" s="8">
        <f>(0.75+2/100000*'Data 3day'!$E$3)*L225</f>
        <v>2.3751992167703921</v>
      </c>
      <c r="N225" s="8">
        <f>(0.25+0.5*(1-'Data 3day'!H225/8))*L225</f>
        <v>1.9522613236211139</v>
      </c>
      <c r="O225" s="8">
        <f t="shared" si="14"/>
        <v>1.5032412191882578</v>
      </c>
      <c r="P225" s="8">
        <f>4.903*(10^(-9))*(0.34-0.14*SQRT(K225))*(1.35*(N225/M225)-0.35)*(('Data 3day'!C225+273.16)^4+('Data 3day'!D225+273.16)^4)/2</f>
        <v>4.4433061759308856</v>
      </c>
      <c r="Q225" s="8">
        <f t="shared" si="15"/>
        <v>-2.9400649567426278</v>
      </c>
    </row>
    <row r="226" spans="1:17" x14ac:dyDescent="0.3">
      <c r="A226" s="37">
        <v>43838</v>
      </c>
      <c r="B226" s="8">
        <f>1+0.033*COS(2*'Data 3day'!A225*PI()/365)</f>
        <v>1.0327607078411054</v>
      </c>
      <c r="C226" s="8">
        <f>0.409*SIN(((2*PI()*'Data 3day'!A225)/365)-1.39)</f>
        <v>-0.39057567912259061</v>
      </c>
      <c r="D226" s="8">
        <f>ACOS(-TAN('Data 3day'!$E$2*PI()/180)*TAN(C226))</f>
        <v>1.4398940674370924</v>
      </c>
      <c r="E226" s="23">
        <f>('Data 3day'!C226+'Data 3day'!D226)/2</f>
        <v>24</v>
      </c>
      <c r="F226" s="8">
        <f t="shared" si="12"/>
        <v>0.17909354902640176</v>
      </c>
      <c r="G226" s="8">
        <f>'Data 3day'!E225*4.87/LN(67.8*'Data 3day'!$H$2-5.42)</f>
        <v>3.0562345114543712</v>
      </c>
      <c r="H226" s="8">
        <f>0.6108*EXP(17.27*'Data 3day'!C226/('Data 3day'!C226+237.3))</f>
        <v>4.0056776000859209</v>
      </c>
      <c r="I226" s="8">
        <f>0.6108*EXP(17.27*'Data 3day'!D226/('Data 3day'!D226+237.3))</f>
        <v>2.1973933238855259</v>
      </c>
      <c r="J226" s="8">
        <f t="shared" si="13"/>
        <v>3.1015354619857236</v>
      </c>
      <c r="K226" s="8">
        <f>(I226*'Data 3day'!F226+H226*'Data 3day'!G226)/200</f>
        <v>1.9682724625311117</v>
      </c>
      <c r="L226" s="8">
        <f>24*60/PI()*0.0082*B226*(D226*SIN('Data 3day'!$E$2)*SIN(C226)+COS('Data 3day'!$E$2)*COS(C226)*SIN(D226))</f>
        <v>3.1155340032061698</v>
      </c>
      <c r="M226" s="8">
        <f>(0.75+2/100000*'Data 3day'!$E$3)*L226</f>
        <v>2.3690520560379715</v>
      </c>
      <c r="N226" s="8">
        <f>(0.25+0.5*(1-'Data 3day'!H226/8))*L226</f>
        <v>1.9472087520038561</v>
      </c>
      <c r="O226" s="8">
        <f t="shared" si="14"/>
        <v>1.4993507390429692</v>
      </c>
      <c r="P226" s="8">
        <f>4.903*(10^(-9))*(0.34-0.14*SQRT(K226))*(1.35*(N226/M226)-0.35)*(('Data 3day'!C226+273.16)^4+('Data 3day'!D226+273.16)^4)/2</f>
        <v>4.1770298231617353</v>
      </c>
      <c r="Q226" s="8">
        <f t="shared" si="15"/>
        <v>-2.6776790841187661</v>
      </c>
    </row>
    <row r="227" spans="1:17" x14ac:dyDescent="0.3">
      <c r="A227" s="37">
        <v>43839</v>
      </c>
      <c r="B227" s="8">
        <f>1+0.033*COS(2*'Data 3day'!A226*PI()/365)</f>
        <v>1.0326875709203633</v>
      </c>
      <c r="C227" s="8">
        <f>0.409*SIN(((2*PI()*'Data 3day'!A226)/365)-1.39)</f>
        <v>-0.38842855786907049</v>
      </c>
      <c r="D227" s="8">
        <f>ACOS(-TAN('Data 3day'!$E$2*PI()/180)*TAN(C227))</f>
        <v>1.4406962727164168</v>
      </c>
      <c r="E227" s="23">
        <f>('Data 3day'!C227+'Data 3day'!D227)/2</f>
        <v>24.5</v>
      </c>
      <c r="F227" s="8">
        <f t="shared" si="12"/>
        <v>0.18383500912050899</v>
      </c>
      <c r="G227" s="8">
        <f>'Data 3day'!E226*4.87/LN(67.8*'Data 3day'!$H$2-5.42)</f>
        <v>3.8897530145782908</v>
      </c>
      <c r="H227" s="8">
        <f>0.6108*EXP(17.27*'Data 3day'!C227/('Data 3day'!C227+237.3))</f>
        <v>4.2430650587590133</v>
      </c>
      <c r="I227" s="8">
        <f>0.6108*EXP(17.27*'Data 3day'!D227/('Data 3day'!D227+237.3))</f>
        <v>2.1973933238855259</v>
      </c>
      <c r="J227" s="8">
        <f t="shared" si="13"/>
        <v>3.2202291913222698</v>
      </c>
      <c r="K227" s="8">
        <f>(I227*'Data 3day'!F227+H227*'Data 3day'!G227)/200</f>
        <v>1.8241772170456811</v>
      </c>
      <c r="L227" s="8">
        <f>24*60/PI()*0.0082*B227*(D227*SIN('Data 3day'!$E$2)*SIN(C227)+COS('Data 3day'!$E$2)*COS(C227)*SIN(D227))</f>
        <v>3.1069438323229255</v>
      </c>
      <c r="M227" s="8">
        <f>(0.75+2/100000*'Data 3day'!$E$3)*L227</f>
        <v>2.3625200900983523</v>
      </c>
      <c r="N227" s="8">
        <f>(0.25+0.5*(1-'Data 3day'!H227/8))*L227</f>
        <v>1.9418398952018285</v>
      </c>
      <c r="O227" s="8">
        <f t="shared" si="14"/>
        <v>1.495216719305408</v>
      </c>
      <c r="P227" s="8">
        <f>4.903*(10^(-9))*(0.34-0.14*SQRT(K227))*(1.35*(N227/M227)-0.35)*(('Data 3day'!C227+273.16)^4+('Data 3day'!D227+273.16)^4)/2</f>
        <v>4.4213204802068109</v>
      </c>
      <c r="Q227" s="8">
        <f t="shared" si="15"/>
        <v>-2.9261037609014027</v>
      </c>
    </row>
    <row r="228" spans="1:17" x14ac:dyDescent="0.3">
      <c r="A228" s="37">
        <v>43840</v>
      </c>
      <c r="B228" s="8">
        <f>1+0.033*COS(2*'Data 3day'!A227*PI()/365)</f>
        <v>1.032604747966902</v>
      </c>
      <c r="C228" s="8">
        <f>0.409*SIN(((2*PI()*'Data 3day'!A227)/365)-1.39)</f>
        <v>-0.38616633685087898</v>
      </c>
      <c r="D228" s="8">
        <f>ACOS(-TAN('Data 3day'!$E$2*PI()/180)*TAN(C228))</f>
        <v>1.4415398670979154</v>
      </c>
      <c r="E228" s="23">
        <f>('Data 3day'!C228+'Data 3day'!D228)/2</f>
        <v>22.5</v>
      </c>
      <c r="F228" s="8">
        <f t="shared" si="12"/>
        <v>0.16548316037309996</v>
      </c>
      <c r="G228" s="8">
        <f>'Data 3day'!E227*4.87/LN(67.8*'Data 3day'!$H$2-5.42)</f>
        <v>3.8897530145782908</v>
      </c>
      <c r="H228" s="8">
        <f>0.6108*EXP(17.27*'Data 3day'!C228/('Data 3day'!C228+237.3))</f>
        <v>3.5653401758108458</v>
      </c>
      <c r="I228" s="8">
        <f>0.6108*EXP(17.27*'Data 3day'!D228/('Data 3day'!D228+237.3))</f>
        <v>2.0639892026604851</v>
      </c>
      <c r="J228" s="8">
        <f t="shared" si="13"/>
        <v>2.8146646892356655</v>
      </c>
      <c r="K228" s="8">
        <f>(I228*'Data 3day'!F228+H228*'Data 3day'!G228)/200</f>
        <v>1.8829974152234947</v>
      </c>
      <c r="L228" s="8">
        <f>24*60/PI()*0.0082*B228*(D228*SIN('Data 3day'!$E$2)*SIN(C228)+COS('Data 3day'!$E$2)*COS(C228)*SIN(D228))</f>
        <v>3.0978459029973795</v>
      </c>
      <c r="M228" s="8">
        <f>(0.75+2/100000*'Data 3day'!$E$3)*L228</f>
        <v>2.3556020246392073</v>
      </c>
      <c r="N228" s="8">
        <f>(0.25+0.5*(1-'Data 3day'!H228/8))*L228</f>
        <v>1.7425383204360259</v>
      </c>
      <c r="O228" s="8">
        <f t="shared" si="14"/>
        <v>1.3417545067357399</v>
      </c>
      <c r="P228" s="8">
        <f>4.903*(10^(-9))*(0.34-0.14*SQRT(K228))*(1.35*(N228/M228)-0.35)*(('Data 3day'!C228+273.16)^4+('Data 3day'!D228+273.16)^4)/2</f>
        <v>3.5990030196264011</v>
      </c>
      <c r="Q228" s="8">
        <f t="shared" si="15"/>
        <v>-2.2572485128906612</v>
      </c>
    </row>
    <row r="229" spans="1:17" x14ac:dyDescent="0.3">
      <c r="A229" s="37">
        <v>43841</v>
      </c>
      <c r="B229" s="8">
        <f>1+0.033*COS(2*'Data 3day'!A228*PI()/365)</f>
        <v>1.03251226352295</v>
      </c>
      <c r="C229" s="8">
        <f>0.409*SIN(((2*PI()*'Data 3day'!A228)/365)-1.39)</f>
        <v>-0.38378968641292643</v>
      </c>
      <c r="D229" s="8">
        <f>ACOS(-TAN('Data 3day'!$E$2*PI()/180)*TAN(C229))</f>
        <v>1.4424243636965763</v>
      </c>
      <c r="E229" s="23">
        <f>('Data 3day'!C229+'Data 3day'!D229)/2</f>
        <v>22</v>
      </c>
      <c r="F229" s="8">
        <f t="shared" si="12"/>
        <v>0.16114508692644333</v>
      </c>
      <c r="G229" s="8">
        <f>'Data 3day'!E228*4.87/LN(67.8*'Data 3day'!$H$2-5.42)</f>
        <v>2.222716008330452</v>
      </c>
      <c r="H229" s="8">
        <f>0.6108*EXP(17.27*'Data 3day'!C229/('Data 3day'!C229+237.3))</f>
        <v>3.7799303639952631</v>
      </c>
      <c r="I229" s="8">
        <f>0.6108*EXP(17.27*'Data 3day'!D229/('Data 3day'!D229+237.3))</f>
        <v>1.8182866804855506</v>
      </c>
      <c r="J229" s="8">
        <f t="shared" si="13"/>
        <v>2.7991085222404068</v>
      </c>
      <c r="K229" s="8">
        <f>(I229*'Data 3day'!F229+H229*'Data 3day'!G229)/200</f>
        <v>1.5155925403064017</v>
      </c>
      <c r="L229" s="8">
        <f>24*60/PI()*0.0082*B229*(D229*SIN('Data 3day'!$E$2)*SIN(C229)+COS('Data 3day'!$E$2)*COS(C229)*SIN(D229))</f>
        <v>3.0882384957711566</v>
      </c>
      <c r="M229" s="8">
        <f>(0.75+2/100000*'Data 3day'!$E$3)*L229</f>
        <v>2.3482965521843875</v>
      </c>
      <c r="N229" s="8">
        <f>(0.25+0.5*(1-'Data 3day'!H229/8))*L229</f>
        <v>2.1231639658426702</v>
      </c>
      <c r="O229" s="8">
        <f t="shared" si="14"/>
        <v>1.6348362536988561</v>
      </c>
      <c r="P229" s="8">
        <f>4.903*(10^(-9))*(0.34-0.14*SQRT(K229))*(1.35*(N229/M229)-0.35)*(('Data 3day'!C229+273.16)^4+('Data 3day'!D229+273.16)^4)/2</f>
        <v>5.4446354771512508</v>
      </c>
      <c r="Q229" s="8">
        <f t="shared" si="15"/>
        <v>-3.8097992234523947</v>
      </c>
    </row>
    <row r="230" spans="1:17" x14ac:dyDescent="0.3">
      <c r="A230" s="37">
        <v>43842</v>
      </c>
      <c r="B230" s="8">
        <f>1+0.033*COS(2*'Data 3day'!A229*PI()/365)</f>
        <v>1.032410144993644</v>
      </c>
      <c r="C230" s="8">
        <f>0.409*SIN(((2*PI()*'Data 3day'!A229)/365)-1.39)</f>
        <v>-0.38129931080802992</v>
      </c>
      <c r="D230" s="8">
        <f>ACOS(-TAN('Data 3day'!$E$2*PI()/180)*TAN(C230))</f>
        <v>1.4433492568132951</v>
      </c>
      <c r="E230" s="23">
        <f>('Data 3day'!C230+'Data 3day'!D230)/2</f>
        <v>22</v>
      </c>
      <c r="F230" s="8">
        <f t="shared" si="12"/>
        <v>0.16114508692644333</v>
      </c>
      <c r="G230" s="8">
        <f>'Data 3day'!E229*4.87/LN(67.8*'Data 3day'!$H$2-5.42)</f>
        <v>3.334074012495678</v>
      </c>
      <c r="H230" s="8">
        <f>0.6108*EXP(17.27*'Data 3day'!C230/('Data 3day'!C230+237.3))</f>
        <v>3.7799303639952631</v>
      </c>
      <c r="I230" s="8">
        <f>0.6108*EXP(17.27*'Data 3day'!D230/('Data 3day'!D230+237.3))</f>
        <v>1.8182866804855506</v>
      </c>
      <c r="J230" s="8">
        <f t="shared" si="13"/>
        <v>2.7991085222404068</v>
      </c>
      <c r="K230" s="8">
        <f>(I230*'Data 3day'!F230+H230*'Data 3day'!G230)/200</f>
        <v>1.2349649030672405</v>
      </c>
      <c r="L230" s="8">
        <f>24*60/PI()*0.0082*B230*(D230*SIN('Data 3day'!$E$2)*SIN(C230)+COS('Data 3day'!$E$2)*COS(C230)*SIN(D230))</f>
        <v>3.0781198834654506</v>
      </c>
      <c r="M230" s="8">
        <f>(0.75+2/100000*'Data 3day'!$E$3)*L230</f>
        <v>2.3406023593871286</v>
      </c>
      <c r="N230" s="8">
        <f>(0.25+0.5*(1-'Data 3day'!H230/8))*L230</f>
        <v>2.3085899125990879</v>
      </c>
      <c r="O230" s="8">
        <f t="shared" si="14"/>
        <v>1.7776142327012976</v>
      </c>
      <c r="P230" s="8">
        <f>4.903*(10^(-9))*(0.34-0.14*SQRT(K230))*(1.35*(N230/M230)-0.35)*(('Data 3day'!C230+273.16)^4+('Data 3day'!D230+273.16)^4)/2</f>
        <v>6.7527449582132633</v>
      </c>
      <c r="Q230" s="8">
        <f t="shared" si="15"/>
        <v>-4.9751307255119652</v>
      </c>
    </row>
    <row r="231" spans="1:17" x14ac:dyDescent="0.3">
      <c r="A231" s="37">
        <v>43843</v>
      </c>
      <c r="B231" s="8">
        <f>1+0.033*COS(2*'Data 3day'!A230*PI()/365)</f>
        <v>1.0322984226389083</v>
      </c>
      <c r="C231" s="8">
        <f>0.409*SIN(((2*PI()*'Data 3day'!A230)/365)-1.39)</f>
        <v>-0.37869594798822787</v>
      </c>
      <c r="D231" s="8">
        <f>ACOS(-TAN('Data 3day'!$E$2*PI()/180)*TAN(C231))</f>
        <v>1.4443140228568543</v>
      </c>
      <c r="E231" s="23">
        <f>('Data 3day'!C231+'Data 3day'!D231)/2</f>
        <v>22</v>
      </c>
      <c r="F231" s="8">
        <f t="shared" si="12"/>
        <v>0.16114508692644333</v>
      </c>
      <c r="G231" s="8">
        <f>'Data 3day'!E230*4.87/LN(67.8*'Data 3day'!$H$2-5.42)</f>
        <v>2.7783950104130644</v>
      </c>
      <c r="H231" s="8">
        <f>0.6108*EXP(17.27*'Data 3day'!C231/('Data 3day'!C231+237.3))</f>
        <v>3.7799303639952631</v>
      </c>
      <c r="I231" s="8">
        <f>0.6108*EXP(17.27*'Data 3day'!D231/('Data 3day'!D231+237.3))</f>
        <v>1.8182866804855506</v>
      </c>
      <c r="J231" s="8">
        <f t="shared" si="13"/>
        <v>2.7991085222404068</v>
      </c>
      <c r="K231" s="8">
        <f>(I231*'Data 3day'!F231+H231*'Data 3day'!G231)/200</f>
        <v>0.7717918127644029</v>
      </c>
      <c r="L231" s="8">
        <f>24*60/PI()*0.0082*B231*(D231*SIN('Data 3day'!$E$2)*SIN(C231)+COS('Data 3day'!$E$2)*COS(C231)*SIN(D231))</f>
        <v>3.0674883410666434</v>
      </c>
      <c r="M231" s="8">
        <f>(0.75+2/100000*'Data 3day'!$E$3)*L231</f>
        <v>2.3325181345470756</v>
      </c>
      <c r="N231" s="8">
        <f>(0.25+0.5*(1-'Data 3day'!H231/8))*L231</f>
        <v>2.3006162557999827</v>
      </c>
      <c r="O231" s="8">
        <f t="shared" si="14"/>
        <v>1.7714745169659867</v>
      </c>
      <c r="P231" s="8">
        <f>4.903*(10^(-9))*(0.34-0.14*SQRT(K231))*(1.35*(N231/M231)-0.35)*(('Data 3day'!C231+273.16)^4+('Data 3day'!D231+273.16)^4)/2</f>
        <v>7.9460024052229397</v>
      </c>
      <c r="Q231" s="8">
        <f t="shared" si="15"/>
        <v>-6.1745278882569528</v>
      </c>
    </row>
    <row r="232" spans="1:17" x14ac:dyDescent="0.3">
      <c r="A232" s="37">
        <v>43844</v>
      </c>
      <c r="B232" s="8">
        <f>1+0.033*COS(2*'Data 3day'!A231*PI()/365)</f>
        <v>1.0321771295644875</v>
      </c>
      <c r="C232" s="8">
        <f>0.409*SIN(((2*PI()*'Data 3day'!A231)/365)-1.39)</f>
        <v>-0.37598036938610901</v>
      </c>
      <c r="D232" s="8">
        <f>ACOS(-TAN('Data 3day'!$E$2*PI()/180)*TAN(C232))</f>
        <v>1.4453181212834529</v>
      </c>
      <c r="E232" s="23">
        <f>('Data 3day'!C232+'Data 3day'!D232)/2</f>
        <v>23.5</v>
      </c>
      <c r="F232" s="8">
        <f t="shared" si="12"/>
        <v>0.17445562008621768</v>
      </c>
      <c r="G232" s="8">
        <f>'Data 3day'!E231*4.87/LN(67.8*'Data 3day'!$H$2-5.42)</f>
        <v>1.9448765072891454</v>
      </c>
      <c r="H232" s="8">
        <f>0.6108*EXP(17.27*'Data 3day'!C232/('Data 3day'!C232+237.3))</f>
        <v>4.2430650587590133</v>
      </c>
      <c r="I232" s="8">
        <f>0.6108*EXP(17.27*'Data 3day'!D232/('Data 3day'!D232+237.3))</f>
        <v>1.9377293518704448</v>
      </c>
      <c r="J232" s="8">
        <f t="shared" si="13"/>
        <v>3.0903972053147291</v>
      </c>
      <c r="K232" s="8">
        <f>(I232*'Data 3day'!F232+H232*'Data 3day'!G232)/200</f>
        <v>1.2583711831874849</v>
      </c>
      <c r="L232" s="8">
        <f>24*60/PI()*0.0082*B232*(D232*SIN('Data 3day'!$E$2)*SIN(C232)+COS('Data 3day'!$E$2)*COS(C232)*SIN(D232))</f>
        <v>3.056342155878315</v>
      </c>
      <c r="M232" s="8">
        <f>(0.75+2/100000*'Data 3day'!$E$3)*L232</f>
        <v>2.3240425753298708</v>
      </c>
      <c r="N232" s="8">
        <f>(0.25+0.5*(1-'Data 3day'!H232/8))*L232</f>
        <v>1.910213847423947</v>
      </c>
      <c r="O232" s="8">
        <f t="shared" si="14"/>
        <v>1.4708646625164392</v>
      </c>
      <c r="P232" s="8">
        <f>4.903*(10^(-9))*(0.34-0.14*SQRT(K232))*(1.35*(N232/M232)-0.35)*(('Data 3day'!C232+273.16)^4+('Data 3day'!D232+273.16)^4)/2</f>
        <v>5.2926951112126392</v>
      </c>
      <c r="Q232" s="8">
        <f t="shared" si="15"/>
        <v>-3.8218304486962</v>
      </c>
    </row>
    <row r="233" spans="1:17" x14ac:dyDescent="0.3">
      <c r="A233" s="37">
        <v>43845</v>
      </c>
      <c r="B233" s="8">
        <f>1+0.033*COS(2*'Data 3day'!A232*PI()/365)</f>
        <v>1.0320463017121373</v>
      </c>
      <c r="C233" s="8">
        <f>0.409*SIN(((2*PI()*'Data 3day'!A232)/365)-1.39)</f>
        <v>-0.37315337968622003</v>
      </c>
      <c r="D233" s="8">
        <f>ACOS(-TAN('Data 3day'!$E$2*PI()/180)*TAN(C233))</f>
        <v>1.4463609955504746</v>
      </c>
      <c r="E233" s="23">
        <f>('Data 3day'!C233+'Data 3day'!D233)/2</f>
        <v>24</v>
      </c>
      <c r="F233" s="8">
        <f t="shared" si="12"/>
        <v>0.17909354902640176</v>
      </c>
      <c r="G233" s="8">
        <f>'Data 3day'!E232*4.87/LN(67.8*'Data 3day'!$H$2-5.42)</f>
        <v>2.7783950104130644</v>
      </c>
      <c r="H233" s="8">
        <f>0.6108*EXP(17.27*'Data 3day'!C233/('Data 3day'!C233+237.3))</f>
        <v>4.492592251118583</v>
      </c>
      <c r="I233" s="8">
        <f>0.6108*EXP(17.27*'Data 3day'!D233/('Data 3day'!D233+237.3))</f>
        <v>1.9377293518704448</v>
      </c>
      <c r="J233" s="8">
        <f t="shared" si="13"/>
        <v>3.2151608014945139</v>
      </c>
      <c r="K233" s="8">
        <f>(I233*'Data 3day'!F233+H233*'Data 3day'!G233)/200</f>
        <v>1.4040546559047795</v>
      </c>
      <c r="L233" s="8">
        <f>24*60/PI()*0.0082*B233*(D233*SIN('Data 3day'!$E$2)*SIN(C233)+COS('Data 3day'!$E$2)*COS(C233)*SIN(D233))</f>
        <v>3.0446796379111531</v>
      </c>
      <c r="M233" s="8">
        <f>(0.75+2/100000*'Data 3day'!$E$3)*L233</f>
        <v>2.3151743966676408</v>
      </c>
      <c r="N233" s="8">
        <f>(0.25+0.5*(1-'Data 3day'!H233/8))*L233</f>
        <v>1.7126322963250236</v>
      </c>
      <c r="O233" s="8">
        <f t="shared" si="14"/>
        <v>1.3187268681702682</v>
      </c>
      <c r="P233" s="8">
        <f>4.903*(10^(-9))*(0.34-0.14*SQRT(K233))*(1.35*(N233/M233)-0.35)*(('Data 3day'!C233+273.16)^4+('Data 3day'!D233+273.16)^4)/2</f>
        <v>4.3321413293019795</v>
      </c>
      <c r="Q233" s="8">
        <f t="shared" si="15"/>
        <v>-3.0134144611317115</v>
      </c>
    </row>
    <row r="234" spans="1:17" x14ac:dyDescent="0.3">
      <c r="A234" s="37">
        <v>43846</v>
      </c>
      <c r="B234" s="8">
        <f>1+0.033*COS(2*'Data 3day'!A233*PI()/365)</f>
        <v>1.0319059778489741</v>
      </c>
      <c r="C234" s="8">
        <f>0.409*SIN(((2*PI()*'Data 3day'!A233)/365)-1.39)</f>
        <v>-0.37021581658662056</v>
      </c>
      <c r="D234" s="8">
        <f>ACOS(-TAN('Data 3day'!$E$2*PI()/180)*TAN(C234))</f>
        <v>1.4474420740811986</v>
      </c>
      <c r="E234" s="23">
        <f>('Data 3day'!C234+'Data 3day'!D234)/2</f>
        <v>22.5</v>
      </c>
      <c r="F234" s="8">
        <f t="shared" si="12"/>
        <v>0.16548316037309996</v>
      </c>
      <c r="G234" s="8">
        <f>'Data 3day'!E233*4.87/LN(67.8*'Data 3day'!$H$2-5.42)</f>
        <v>3.8897530145782908</v>
      </c>
      <c r="H234" s="8">
        <f>0.6108*EXP(17.27*'Data 3day'!C234/('Data 3day'!C234+237.3))</f>
        <v>4.2430650587590133</v>
      </c>
      <c r="I234" s="8">
        <f>0.6108*EXP(17.27*'Data 3day'!D234/('Data 3day'!D234+237.3))</f>
        <v>1.7053462321157722</v>
      </c>
      <c r="J234" s="8">
        <f t="shared" si="13"/>
        <v>2.9742056454373929</v>
      </c>
      <c r="K234" s="8">
        <f>(I234*'Data 3day'!F234+H234*'Data 3day'!G234)/200</f>
        <v>1.1696849641729872</v>
      </c>
      <c r="L234" s="8">
        <f>24*60/PI()*0.0082*B234*(D234*SIN('Data 3day'!$E$2)*SIN(C234)+COS('Data 3day'!$E$2)*COS(C234)*SIN(D234))</f>
        <v>3.0324991304818245</v>
      </c>
      <c r="M234" s="8">
        <f>(0.75+2/100000*'Data 3day'!$E$3)*L234</f>
        <v>2.3059123388183793</v>
      </c>
      <c r="N234" s="8">
        <f>(0.25+0.5*(1-'Data 3day'!H234/8))*L234</f>
        <v>2.0848431522062545</v>
      </c>
      <c r="O234" s="8">
        <f t="shared" si="14"/>
        <v>1.605329227198816</v>
      </c>
      <c r="P234" s="8">
        <f>4.903*(10^(-9))*(0.34-0.14*SQRT(K234))*(1.35*(N234/M234)-0.35)*(('Data 3day'!C234+273.16)^4+('Data 3day'!D234+273.16)^4)/2</f>
        <v>6.1748190656588964</v>
      </c>
      <c r="Q234" s="8">
        <f t="shared" si="15"/>
        <v>-4.5694898384600808</v>
      </c>
    </row>
    <row r="235" spans="1:17" x14ac:dyDescent="0.3">
      <c r="A235" s="37">
        <v>43847</v>
      </c>
      <c r="B235" s="8">
        <f>1+0.033*COS(2*'Data 3day'!A234*PI()/365)</f>
        <v>1.031756199555987</v>
      </c>
      <c r="C235" s="8">
        <f>0.409*SIN(((2*PI()*'Data 3day'!A234)/365)-1.39)</f>
        <v>-0.36716855055065478</v>
      </c>
      <c r="D235" s="8">
        <f>ACOS(-TAN('Data 3day'!$E$2*PI()/180)*TAN(C235))</f>
        <v>1.4485607712372046</v>
      </c>
      <c r="E235" s="23">
        <f>('Data 3day'!C235+'Data 3day'!D235)/2</f>
        <v>22.5</v>
      </c>
      <c r="F235" s="8">
        <f t="shared" si="12"/>
        <v>0.16548316037309996</v>
      </c>
      <c r="G235" s="8">
        <f>'Data 3day'!E234*4.87/LN(67.8*'Data 3day'!$H$2-5.42)</f>
        <v>5.0011110187435168</v>
      </c>
      <c r="H235" s="8">
        <f>0.6108*EXP(17.27*'Data 3day'!C235/('Data 3day'!C235+237.3))</f>
        <v>4.2430650587590133</v>
      </c>
      <c r="I235" s="8">
        <f>0.6108*EXP(17.27*'Data 3day'!D235/('Data 3day'!D235+237.3))</f>
        <v>1.7053462321157722</v>
      </c>
      <c r="J235" s="8">
        <f t="shared" si="13"/>
        <v>2.9742056454373929</v>
      </c>
      <c r="K235" s="8">
        <f>(I235*'Data 3day'!F235+H235*'Data 3day'!G235)/200</f>
        <v>1.3015447893390029</v>
      </c>
      <c r="L235" s="8">
        <f>24*60/PI()*0.0082*B235*(D235*SIN('Data 3day'!$E$2)*SIN(C235)+COS('Data 3day'!$E$2)*COS(C235)*SIN(D235))</f>
        <v>3.0197990209915448</v>
      </c>
      <c r="M235" s="8">
        <f>(0.75+2/100000*'Data 3day'!$E$3)*L235</f>
        <v>2.2962551755619707</v>
      </c>
      <c r="N235" s="8">
        <f>(0.25+0.5*(1-'Data 3day'!H235/8))*L235</f>
        <v>2.0761118269316872</v>
      </c>
      <c r="O235" s="8">
        <f t="shared" si="14"/>
        <v>1.5986061067373991</v>
      </c>
      <c r="P235" s="8">
        <f>4.903*(10^(-9))*(0.34-0.14*SQRT(K235))*(1.35*(N235/M235)-0.35)*(('Data 3day'!C235+273.16)^4+('Data 3day'!D235+273.16)^4)/2</f>
        <v>5.9028398996789626</v>
      </c>
      <c r="Q235" s="8">
        <f t="shared" si="15"/>
        <v>-4.3042337929415631</v>
      </c>
    </row>
    <row r="236" spans="1:17" x14ac:dyDescent="0.3">
      <c r="A236" s="37">
        <v>43848</v>
      </c>
      <c r="B236" s="8">
        <f>1+0.033*COS(2*'Data 3day'!A235*PI()/365)</f>
        <v>1.0315970112157162</v>
      </c>
      <c r="C236" s="8">
        <f>0.409*SIN(((2*PI()*'Data 3day'!A235)/365)-1.39)</f>
        <v>-0.36401248454901453</v>
      </c>
      <c r="D236" s="8">
        <f>ACOS(-TAN('Data 3day'!$E$2*PI()/180)*TAN(C236))</f>
        <v>1.4497164882952589</v>
      </c>
      <c r="E236" s="23">
        <f>('Data 3day'!C236+'Data 3day'!D236)/2</f>
        <v>22.5</v>
      </c>
      <c r="F236" s="8">
        <f t="shared" si="12"/>
        <v>0.16548316037309996</v>
      </c>
      <c r="G236" s="8">
        <f>'Data 3day'!E235*4.87/LN(67.8*'Data 3day'!$H$2-5.42)</f>
        <v>3.8897530145782908</v>
      </c>
      <c r="H236" s="8">
        <f>0.6108*EXP(17.27*'Data 3day'!C236/('Data 3day'!C236+237.3))</f>
        <v>4.0056776000859209</v>
      </c>
      <c r="I236" s="8">
        <f>0.6108*EXP(17.27*'Data 3day'!D236/('Data 3day'!D236+237.3))</f>
        <v>1.8182866804855506</v>
      </c>
      <c r="J236" s="8">
        <f t="shared" si="13"/>
        <v>2.911982140285736</v>
      </c>
      <c r="K236" s="8">
        <f>(I236*'Data 3day'!F236+H236*'Data 3day'!G236)/200</f>
        <v>1.519222586233534</v>
      </c>
      <c r="L236" s="8">
        <f>24*60/PI()*0.0082*B236*(D236*SIN('Data 3day'!$E$2)*SIN(C236)+COS('Data 3day'!$E$2)*COS(C236)*SIN(D236))</f>
        <v>3.0065777518548642</v>
      </c>
      <c r="M236" s="8">
        <f>(0.75+2/100000*'Data 3day'!$E$3)*L236</f>
        <v>2.2862017225104387</v>
      </c>
      <c r="N236" s="8">
        <f>(0.25+0.5*(1-'Data 3day'!H236/8))*L236</f>
        <v>2.254933313891148</v>
      </c>
      <c r="O236" s="8">
        <f t="shared" si="14"/>
        <v>1.736298651696184</v>
      </c>
      <c r="P236" s="8">
        <f>4.903*(10^(-9))*(0.34-0.14*SQRT(K236))*(1.35*(N236/M236)-0.35)*(('Data 3day'!C236+273.16)^4+('Data 3day'!D236+273.16)^4)/2</f>
        <v>6.1752820583042736</v>
      </c>
      <c r="Q236" s="8">
        <f t="shared" si="15"/>
        <v>-4.4389834066080898</v>
      </c>
    </row>
    <row r="237" spans="1:17" x14ac:dyDescent="0.3">
      <c r="A237" s="37">
        <v>43849</v>
      </c>
      <c r="B237" s="8">
        <f>1+0.033*COS(2*'Data 3day'!A236*PI()/365)</f>
        <v>1.031428459999103</v>
      </c>
      <c r="C237" s="8">
        <f>0.409*SIN(((2*PI()*'Data 3day'!A236)/365)-1.39)</f>
        <v>-0.36074855379216958</v>
      </c>
      <c r="D237" s="8">
        <f>ACOS(-TAN('Data 3day'!$E$2*PI()/180)*TAN(C237))</f>
        <v>1.4509086144255436</v>
      </c>
      <c r="E237" s="23">
        <f>('Data 3day'!C237+'Data 3day'!D237)/2</f>
        <v>23.5</v>
      </c>
      <c r="F237" s="8">
        <f t="shared" si="12"/>
        <v>0.17445562008621768</v>
      </c>
      <c r="G237" s="8">
        <f>'Data 3day'!E236*4.87/LN(67.8*'Data 3day'!$H$2-5.42)</f>
        <v>4.1675925156195976</v>
      </c>
      <c r="H237" s="8">
        <f>0.6108*EXP(17.27*'Data 3day'!C237/('Data 3day'!C237+237.3))</f>
        <v>4.2430650587590133</v>
      </c>
      <c r="I237" s="8">
        <f>0.6108*EXP(17.27*'Data 3day'!D237/('Data 3day'!D237+237.3))</f>
        <v>1.9377293518704448</v>
      </c>
      <c r="J237" s="8">
        <f t="shared" si="13"/>
        <v>3.0903972053147291</v>
      </c>
      <c r="K237" s="8">
        <f>(I237*'Data 3day'!F237+H237*'Data 3day'!G237)/200</f>
        <v>1.66429737131248</v>
      </c>
      <c r="L237" s="8">
        <f>24*60/PI()*0.0082*B237*(D237*SIN('Data 3day'!$E$2)*SIN(C237)+COS('Data 3day'!$E$2)*COS(C237)*SIN(D237))</f>
        <v>2.9928338315490142</v>
      </c>
      <c r="M237" s="8">
        <f>(0.75+2/100000*'Data 3day'!$E$3)*L237</f>
        <v>2.2757508455098701</v>
      </c>
      <c r="N237" s="8">
        <f>(0.25+0.5*(1-'Data 3day'!H237/8))*L237</f>
        <v>1.6834690302463204</v>
      </c>
      <c r="O237" s="8">
        <f t="shared" si="14"/>
        <v>1.2962711532896667</v>
      </c>
      <c r="P237" s="8">
        <f>4.903*(10^(-9))*(0.34-0.14*SQRT(K237))*(1.35*(N237/M237)-0.35)*(('Data 3day'!C237+273.16)^4+('Data 3day'!D237+273.16)^4)/2</f>
        <v>3.9374771094350987</v>
      </c>
      <c r="Q237" s="8">
        <f t="shared" si="15"/>
        <v>-2.641205956145432</v>
      </c>
    </row>
    <row r="238" spans="1:17" x14ac:dyDescent="0.3">
      <c r="A238" s="37">
        <v>43850</v>
      </c>
      <c r="B238" s="8">
        <f>1+0.033*COS(2*'Data 3day'!A237*PI()/365)</f>
        <v>1.0312505958515106</v>
      </c>
      <c r="C238" s="8">
        <f>0.409*SIN(((2*PI()*'Data 3day'!A237)/365)-1.39)</f>
        <v>-0.35737772545324453</v>
      </c>
      <c r="D238" s="8">
        <f>ACOS(-TAN('Data 3day'!$E$2*PI()/180)*TAN(C238))</f>
        <v>1.452136527668169</v>
      </c>
      <c r="E238" s="23">
        <f>('Data 3day'!C238+'Data 3day'!D238)/2</f>
        <v>23</v>
      </c>
      <c r="F238" s="8">
        <f t="shared" si="12"/>
        <v>0.16991941796793741</v>
      </c>
      <c r="G238" s="8">
        <f>'Data 3day'!E237*4.87/LN(67.8*'Data 3day'!$H$2-5.42)</f>
        <v>3.8897530145782908</v>
      </c>
      <c r="H238" s="8">
        <f>0.6108*EXP(17.27*'Data 3day'!C238/('Data 3day'!C238+237.3))</f>
        <v>4.0056776000859209</v>
      </c>
      <c r="I238" s="8">
        <f>0.6108*EXP(17.27*'Data 3day'!D238/('Data 3day'!D238+237.3))</f>
        <v>1.9377293518704448</v>
      </c>
      <c r="J238" s="8">
        <f t="shared" si="13"/>
        <v>2.9717034759781829</v>
      </c>
      <c r="K238" s="8">
        <f>(I238*'Data 3day'!F238+H238*'Data 3day'!G238)/200</f>
        <v>1.6356613302849257</v>
      </c>
      <c r="L238" s="8">
        <f>24*60/PI()*0.0082*B238*(D238*SIN('Data 3day'!$E$2)*SIN(C238)+COS('Data 3day'!$E$2)*COS(C238)*SIN(D238))</f>
        <v>2.978565845754138</v>
      </c>
      <c r="M238" s="8">
        <f>(0.75+2/100000*'Data 3day'!$E$3)*L238</f>
        <v>2.2649014691114462</v>
      </c>
      <c r="N238" s="8">
        <f>(0.25+0.5*(1-'Data 3day'!H238/8))*L238</f>
        <v>1.8616036535963363</v>
      </c>
      <c r="O238" s="8">
        <f t="shared" si="14"/>
        <v>1.433434813269179</v>
      </c>
      <c r="P238" s="8">
        <f>4.903*(10^(-9))*(0.34-0.14*SQRT(K238))*(1.35*(N238/M238)-0.35)*(('Data 3day'!C238+273.16)^4+('Data 3day'!D238+273.16)^4)/2</f>
        <v>4.6229467980161703</v>
      </c>
      <c r="Q238" s="8">
        <f t="shared" si="15"/>
        <v>-3.189511984746991</v>
      </c>
    </row>
    <row r="239" spans="1:17" x14ac:dyDescent="0.3">
      <c r="A239" s="37">
        <v>43851</v>
      </c>
      <c r="B239" s="8">
        <f>1+0.033*COS(2*'Data 3day'!A238*PI()/365)</f>
        <v>1.0310634714779239</v>
      </c>
      <c r="C239" s="8">
        <f>0.409*SIN(((2*PI()*'Data 3day'!A238)/365)-1.39)</f>
        <v>-0.35390099838142475</v>
      </c>
      <c r="D239" s="8">
        <f>ACOS(-TAN('Data 3day'!$E$2*PI()/180)*TAN(C239))</f>
        <v>1.4533995959049926</v>
      </c>
      <c r="E239" s="23">
        <f>('Data 3day'!C239+'Data 3day'!D239)/2</f>
        <v>24</v>
      </c>
      <c r="F239" s="8">
        <f t="shared" si="12"/>
        <v>0.17909354902640176</v>
      </c>
      <c r="G239" s="8">
        <f>'Data 3day'!E238*4.87/LN(67.8*'Data 3day'!$H$2-5.42)</f>
        <v>2.222716008330452</v>
      </c>
      <c r="H239" s="8">
        <f>0.6108*EXP(17.27*'Data 3day'!C239/('Data 3day'!C239+237.3))</f>
        <v>4.2430650587590133</v>
      </c>
      <c r="I239" s="8">
        <f>0.6108*EXP(17.27*'Data 3day'!D239/('Data 3day'!D239+237.3))</f>
        <v>2.0639892026604851</v>
      </c>
      <c r="J239" s="8">
        <f t="shared" si="13"/>
        <v>3.1535271307097492</v>
      </c>
      <c r="K239" s="8">
        <f>(I239*'Data 3day'!F239+H239*'Data 3day'!G239)/200</f>
        <v>1.6008182041884993</v>
      </c>
      <c r="L239" s="8">
        <f>24*60/PI()*0.0082*B239*(D239*SIN('Data 3day'!$E$2)*SIN(C239)+COS('Data 3day'!$E$2)*COS(C239)*SIN(D239))</f>
        <v>2.9637724685547462</v>
      </c>
      <c r="M239" s="8">
        <f>(0.75+2/100000*'Data 3day'!$E$3)*L239</f>
        <v>2.253652585089029</v>
      </c>
      <c r="N239" s="8">
        <f>(0.25+0.5*(1-'Data 3day'!H239/8))*L239</f>
        <v>2.0375935721313878</v>
      </c>
      <c r="O239" s="8">
        <f t="shared" si="14"/>
        <v>1.5689470505411687</v>
      </c>
      <c r="P239" s="8">
        <f>4.903*(10^(-9))*(0.34-0.14*SQRT(K239))*(1.35*(N239/M239)-0.35)*(('Data 3day'!C239+273.16)^4+('Data 3day'!D239+273.16)^4)/2</f>
        <v>5.4340546584013891</v>
      </c>
      <c r="Q239" s="8">
        <f t="shared" si="15"/>
        <v>-3.8651076078602205</v>
      </c>
    </row>
    <row r="240" spans="1:17" x14ac:dyDescent="0.3">
      <c r="A240" s="37">
        <v>43852</v>
      </c>
      <c r="B240" s="8">
        <f>1+0.033*COS(2*'Data 3day'!A239*PI()/365)</f>
        <v>1.0308671423273339</v>
      </c>
      <c r="C240" s="8">
        <f>0.409*SIN(((2*PI()*'Data 3day'!A239)/365)-1.39)</f>
        <v>-0.35031940280597534</v>
      </c>
      <c r="D240" s="8">
        <f>ACOS(-TAN('Data 3day'!$E$2*PI()/180)*TAN(C240))</f>
        <v>1.4546971778238824</v>
      </c>
      <c r="E240" s="23">
        <f>('Data 3day'!C240+'Data 3day'!D240)/2</f>
        <v>24.5</v>
      </c>
      <c r="F240" s="8">
        <f t="shared" si="12"/>
        <v>0.18383500912050899</v>
      </c>
      <c r="G240" s="8">
        <f>'Data 3day'!E239*4.87/LN(67.8*'Data 3day'!$H$2-5.42)</f>
        <v>3.6119135135369844</v>
      </c>
      <c r="H240" s="8">
        <f>0.6108*EXP(17.27*'Data 3day'!C240/('Data 3day'!C240+237.3))</f>
        <v>4.492592251118583</v>
      </c>
      <c r="I240" s="8">
        <f>0.6108*EXP(17.27*'Data 3day'!D240/('Data 3day'!D240+237.3))</f>
        <v>2.0639892026604851</v>
      </c>
      <c r="J240" s="8">
        <f t="shared" si="13"/>
        <v>3.278290726889534</v>
      </c>
      <c r="K240" s="8">
        <f>(I240*'Data 3day'!F240+H240*'Data 3day'!G240)/200</f>
        <v>1.5170967416612362</v>
      </c>
      <c r="L240" s="8">
        <f>24*60/PI()*0.0082*B240*(D240*SIN('Data 3day'!$E$2)*SIN(C240)+COS('Data 3day'!$E$2)*COS(C240)*SIN(D240))</f>
        <v>2.9484524736728925</v>
      </c>
      <c r="M240" s="8">
        <f>(0.75+2/100000*'Data 3day'!$E$3)*L240</f>
        <v>2.2420032609808676</v>
      </c>
      <c r="N240" s="8">
        <f>(0.25+0.5*(1-'Data 3day'!H240/8))*L240</f>
        <v>2.2113393552546694</v>
      </c>
      <c r="O240" s="8">
        <f t="shared" si="14"/>
        <v>1.7027313035460956</v>
      </c>
      <c r="P240" s="8">
        <f>4.903*(10^(-9))*(0.34-0.14*SQRT(K240))*(1.35*(N240/M240)-0.35)*(('Data 3day'!C240+273.16)^4+('Data 3day'!D240+273.16)^4)/2</f>
        <v>6.3484066222949211</v>
      </c>
      <c r="Q240" s="8">
        <f t="shared" si="15"/>
        <v>-4.6456753187488253</v>
      </c>
    </row>
    <row r="241" spans="1:17" x14ac:dyDescent="0.3">
      <c r="A241" s="37">
        <v>43853</v>
      </c>
      <c r="B241" s="8">
        <f>1+0.033*COS(2*'Data 3day'!A240*PI()/365)</f>
        <v>1.0306616665763046</v>
      </c>
      <c r="C241" s="8">
        <f>0.409*SIN(((2*PI()*'Data 3day'!A240)/365)-1.39)</f>
        <v>-0.34663400003096273</v>
      </c>
      <c r="D241" s="8">
        <f>ACOS(-TAN('Data 3day'!$E$2*PI()/180)*TAN(C241))</f>
        <v>1.4560286238726663</v>
      </c>
      <c r="E241" s="23">
        <f>('Data 3day'!C241+'Data 3day'!D241)/2</f>
        <v>24.5</v>
      </c>
      <c r="F241" s="8">
        <f t="shared" si="12"/>
        <v>0.18383500912050899</v>
      </c>
      <c r="G241" s="8">
        <f>'Data 3day'!E240*4.87/LN(67.8*'Data 3day'!$H$2-5.42)</f>
        <v>4.445432016660904</v>
      </c>
      <c r="H241" s="8">
        <f>0.6108*EXP(17.27*'Data 3day'!C241/('Data 3day'!C241+237.3))</f>
        <v>4.492592251118583</v>
      </c>
      <c r="I241" s="8">
        <f>0.6108*EXP(17.27*'Data 3day'!D241/('Data 3day'!D241+237.3))</f>
        <v>2.0639892026604851</v>
      </c>
      <c r="J241" s="8">
        <f t="shared" si="13"/>
        <v>3.278290726889534</v>
      </c>
      <c r="K241" s="8">
        <f>(I241*'Data 3day'!F241+H241*'Data 3day'!G241)/200</f>
        <v>1.4515309271234456</v>
      </c>
      <c r="L241" s="8">
        <f>24*60/PI()*0.0082*B241*(D241*SIN('Data 3day'!$E$2)*SIN(C241)+COS('Data 3day'!$E$2)*COS(C241)*SIN(D241))</f>
        <v>2.932604745703741</v>
      </c>
      <c r="M241" s="8">
        <f>(0.75+2/100000*'Data 3day'!$E$3)*L241</f>
        <v>2.2299526486331245</v>
      </c>
      <c r="N241" s="8">
        <f>(0.25+0.5*(1-'Data 3day'!H241/8))*L241</f>
        <v>2.1994535592778055</v>
      </c>
      <c r="O241" s="8">
        <f t="shared" si="14"/>
        <v>1.6935792406439103</v>
      </c>
      <c r="P241" s="8">
        <f>4.903*(10^(-9))*(0.34-0.14*SQRT(K241))*(1.35*(N241/M241)-0.35)*(('Data 3day'!C241+273.16)^4+('Data 3day'!D241+273.16)^4)/2</f>
        <v>6.4911414863331727</v>
      </c>
      <c r="Q241" s="8">
        <f t="shared" si="15"/>
        <v>-4.7975622456892619</v>
      </c>
    </row>
    <row r="242" spans="1:17" x14ac:dyDescent="0.3">
      <c r="A242" s="37">
        <v>43854</v>
      </c>
      <c r="B242" s="8">
        <f>1+0.033*COS(2*'Data 3day'!A241*PI()/365)</f>
        <v>1.0304471051117361</v>
      </c>
      <c r="C242" s="8">
        <f>0.409*SIN(((2*PI()*'Data 3day'!A241)/365)-1.39)</f>
        <v>-0.3428458821207665</v>
      </c>
      <c r="D242" s="8">
        <f>ACOS(-TAN('Data 3day'!$E$2*PI()/180)*TAN(C242))</f>
        <v>1.4573932772001359</v>
      </c>
      <c r="E242" s="23">
        <f>('Data 3day'!C242+'Data 3day'!D242)/2</f>
        <v>25</v>
      </c>
      <c r="F242" s="8">
        <f t="shared" si="12"/>
        <v>0.18868182684282603</v>
      </c>
      <c r="G242" s="8">
        <f>'Data 3day'!E241*4.87/LN(67.8*'Data 3day'!$H$2-5.42)</f>
        <v>3.6119135135369844</v>
      </c>
      <c r="H242" s="8">
        <f>0.6108*EXP(17.27*'Data 3day'!C242/('Data 3day'!C242+237.3))</f>
        <v>4.492592251118583</v>
      </c>
      <c r="I242" s="8">
        <f>0.6108*EXP(17.27*'Data 3day'!D242/('Data 3day'!D242+237.3))</f>
        <v>2.1973933238855259</v>
      </c>
      <c r="J242" s="8">
        <f t="shared" si="13"/>
        <v>3.3449927875020542</v>
      </c>
      <c r="K242" s="8">
        <f>(I242*'Data 3day'!F242+H242*'Data 3day'!G242)/200</f>
        <v>1.2771939457028318</v>
      </c>
      <c r="L242" s="8">
        <f>24*60/PI()*0.0082*B242*(D242*SIN('Data 3day'!$E$2)*SIN(C242)+COS('Data 3day'!$E$2)*COS(C242)*SIN(D242))</f>
        <v>2.9162282913245203</v>
      </c>
      <c r="M242" s="8">
        <f>(0.75+2/100000*'Data 3day'!$E$3)*L242</f>
        <v>2.2174999927231651</v>
      </c>
      <c r="N242" s="8">
        <f>(0.25+0.5*(1-'Data 3day'!H242/8))*L242</f>
        <v>2.0049069502856076</v>
      </c>
      <c r="O242" s="8">
        <f t="shared" si="14"/>
        <v>1.543778351719918</v>
      </c>
      <c r="P242" s="8">
        <f>4.903*(10^(-9))*(0.34-0.14*SQRT(K242))*(1.35*(N242/M242)-0.35)*(('Data 3day'!C242+273.16)^4+('Data 3day'!D242+273.16)^4)/2</f>
        <v>6.1470937331037891</v>
      </c>
      <c r="Q242" s="8">
        <f t="shared" si="15"/>
        <v>-4.6033153813838714</v>
      </c>
    </row>
    <row r="243" spans="1:17" x14ac:dyDescent="0.3">
      <c r="A243" s="37">
        <v>43855</v>
      </c>
      <c r="B243" s="8">
        <f>1+0.033*COS(2*'Data 3day'!A242*PI()/365)</f>
        <v>1.0302235215128204</v>
      </c>
      <c r="C243" s="8">
        <f>0.409*SIN(((2*PI()*'Data 3day'!A242)/365)-1.39)</f>
        <v>-0.33895617157647767</v>
      </c>
      <c r="D243" s="8">
        <f>ACOS(-TAN('Data 3day'!$E$2*PI()/180)*TAN(C243))</f>
        <v>1.4587904745816016</v>
      </c>
      <c r="E243" s="23">
        <f>('Data 3day'!C243+'Data 3day'!D243)/2</f>
        <v>25</v>
      </c>
      <c r="F243" s="8">
        <f t="shared" si="12"/>
        <v>0.18868182684282603</v>
      </c>
      <c r="G243" s="8">
        <f>'Data 3day'!E242*4.87/LN(67.8*'Data 3day'!$H$2-5.42)</f>
        <v>2.7783950104130644</v>
      </c>
      <c r="H243" s="8">
        <f>0.6108*EXP(17.27*'Data 3day'!C243/('Data 3day'!C243+237.3))</f>
        <v>4.492592251118583</v>
      </c>
      <c r="I243" s="8">
        <f>0.6108*EXP(17.27*'Data 3day'!D243/('Data 3day'!D243+237.3))</f>
        <v>2.1973933238855259</v>
      </c>
      <c r="J243" s="8">
        <f t="shared" si="13"/>
        <v>3.3449927875020542</v>
      </c>
      <c r="K243" s="8">
        <f>(I243*'Data 3day'!F243+H243*'Data 3day'!G243)/200</f>
        <v>1.2776829737195694</v>
      </c>
      <c r="L243" s="8">
        <f>24*60/PI()*0.0082*B243*(D243*SIN('Data 3day'!$E$2)*SIN(C243)+COS('Data 3day'!$E$2)*COS(C243)*SIN(D243))</f>
        <v>2.8993222504481864</v>
      </c>
      <c r="M243" s="8">
        <f>(0.75+2/100000*'Data 3day'!$E$3)*L243</f>
        <v>2.2046446392408008</v>
      </c>
      <c r="N243" s="8">
        <f>(0.25+0.5*(1-'Data 3day'!H243/8))*L243</f>
        <v>1.4496611252240932</v>
      </c>
      <c r="O243" s="8">
        <f t="shared" si="14"/>
        <v>1.1162390664225519</v>
      </c>
      <c r="P243" s="8">
        <f>4.903*(10^(-9))*(0.34-0.14*SQRT(K243))*(1.35*(N243/M243)-0.35)*(('Data 3day'!C243+273.16)^4+('Data 3day'!D243+273.16)^4)/2</f>
        <v>3.7959802604376889</v>
      </c>
      <c r="Q243" s="8">
        <f t="shared" si="15"/>
        <v>-2.6797411940151372</v>
      </c>
    </row>
    <row r="244" spans="1:17" x14ac:dyDescent="0.3">
      <c r="A244" s="37">
        <v>43856</v>
      </c>
      <c r="B244" s="8">
        <f>1+0.033*COS(2*'Data 3day'!A243*PI()/365)</f>
        <v>1.0299909820322035</v>
      </c>
      <c r="C244" s="8">
        <f>0.409*SIN(((2*PI()*'Data 3day'!A243)/365)-1.39)</f>
        <v>-0.33496602100327749</v>
      </c>
      <c r="D244" s="8">
        <f>ACOS(-TAN('Data 3day'!$E$2*PI()/180)*TAN(C244))</f>
        <v>1.4602195473266388</v>
      </c>
      <c r="E244" s="23">
        <f>('Data 3day'!C244+'Data 3day'!D244)/2</f>
        <v>24.5</v>
      </c>
      <c r="F244" s="8">
        <f t="shared" si="12"/>
        <v>0.18383500912050899</v>
      </c>
      <c r="G244" s="8">
        <f>'Data 3day'!E243*4.87/LN(67.8*'Data 3day'!$H$2-5.42)</f>
        <v>2.222716008330452</v>
      </c>
      <c r="H244" s="8">
        <f>0.6108*EXP(17.27*'Data 3day'!C244/('Data 3day'!C244+237.3))</f>
        <v>4.492592251118583</v>
      </c>
      <c r="I244" s="8">
        <f>0.6108*EXP(17.27*'Data 3day'!D244/('Data 3day'!D244+237.3))</f>
        <v>2.0639892026604851</v>
      </c>
      <c r="J244" s="8">
        <f t="shared" si="13"/>
        <v>3.278290726889534</v>
      </c>
      <c r="K244" s="8">
        <f>(I244*'Data 3day'!F244+H244*'Data 3day'!G244)/200</f>
        <v>1.1844169306459447</v>
      </c>
      <c r="L244" s="8">
        <f>24*60/PI()*0.0082*B244*(D244*SIN('Data 3day'!$E$2)*SIN(C244)+COS('Data 3day'!$E$2)*COS(C244)*SIN(D244))</f>
        <v>2.8818859072936065</v>
      </c>
      <c r="M244" s="8">
        <f>(0.75+2/100000*'Data 3day'!$E$3)*L244</f>
        <v>2.1913860439060584</v>
      </c>
      <c r="N244" s="8">
        <f>(0.25+0.5*(1-'Data 3day'!H244/8))*L244</f>
        <v>1.9812965612643545</v>
      </c>
      <c r="O244" s="8">
        <f t="shared" si="14"/>
        <v>1.525598352173553</v>
      </c>
      <c r="P244" s="8">
        <f>4.903*(10^(-9))*(0.34-0.14*SQRT(K244))*(1.35*(N244/M244)-0.35)*(('Data 3day'!C244+273.16)^4+('Data 3day'!D244+273.16)^4)/2</f>
        <v>6.3053405963327611</v>
      </c>
      <c r="Q244" s="8">
        <f t="shared" si="15"/>
        <v>-4.7797422441592081</v>
      </c>
    </row>
    <row r="245" spans="1:17" x14ac:dyDescent="0.3">
      <c r="A245" s="37">
        <v>43857</v>
      </c>
      <c r="B245" s="8">
        <f>1+0.033*COS(2*'Data 3day'!A244*PI()/365)</f>
        <v>1.0297495555763523</v>
      </c>
      <c r="C245" s="8">
        <f>0.409*SIN(((2*PI()*'Data 3day'!A244)/365)-1.39)</f>
        <v>-0.33087661276889524</v>
      </c>
      <c r="D245" s="8">
        <f>ACOS(-TAN('Data 3day'!$E$2*PI()/180)*TAN(C245))</f>
        <v>1.4616798221667979</v>
      </c>
      <c r="E245" s="23">
        <f>('Data 3day'!C245+'Data 3day'!D245)/2</f>
        <v>25.5</v>
      </c>
      <c r="F245" s="8">
        <f t="shared" si="12"/>
        <v>0.19363585091694488</v>
      </c>
      <c r="G245" s="8">
        <f>'Data 3day'!E244*4.87/LN(67.8*'Data 3day'!$H$2-5.42)</f>
        <v>2.5005555093717584</v>
      </c>
      <c r="H245" s="8">
        <f>0.6108*EXP(17.27*'Data 3day'!C245/('Data 3day'!C245+237.3))</f>
        <v>4.7547753962618131</v>
      </c>
      <c r="I245" s="8">
        <f>0.6108*EXP(17.27*'Data 3day'!D245/('Data 3day'!D245+237.3))</f>
        <v>2.1973933238855259</v>
      </c>
      <c r="J245" s="8">
        <f t="shared" si="13"/>
        <v>3.4760843600736697</v>
      </c>
      <c r="K245" s="8">
        <f>(I245*'Data 3day'!F245+H245*'Data 3day'!G245)/200</f>
        <v>1.224203909325009</v>
      </c>
      <c r="L245" s="8">
        <f>24*60/PI()*0.0082*B245*(D245*SIN('Data 3day'!$E$2)*SIN(C245)+COS('Data 3day'!$E$2)*COS(C245)*SIN(D245))</f>
        <v>2.863918701344506</v>
      </c>
      <c r="M245" s="8">
        <f>(0.75+2/100000*'Data 3day'!$E$3)*L245</f>
        <v>2.1777237805023621</v>
      </c>
      <c r="N245" s="8">
        <f>(0.25+0.5*(1-'Data 3day'!H245/8))*L245</f>
        <v>2.1479390260083795</v>
      </c>
      <c r="O245" s="8">
        <f t="shared" si="14"/>
        <v>1.6539130500264523</v>
      </c>
      <c r="P245" s="8">
        <f>4.903*(10^(-9))*(0.34-0.14*SQRT(K245))*(1.35*(N245/M245)-0.35)*(('Data 3day'!C245+273.16)^4+('Data 3day'!D245+273.16)^4)/2</f>
        <v>7.107428274395482</v>
      </c>
      <c r="Q245" s="8">
        <f t="shared" si="15"/>
        <v>-5.4535152243690295</v>
      </c>
    </row>
    <row r="246" spans="1:17" x14ac:dyDescent="0.3">
      <c r="A246" s="37">
        <v>43858</v>
      </c>
      <c r="B246" s="8">
        <f>1+0.033*COS(2*'Data 3day'!A245*PI()/365)</f>
        <v>1.0294993136851356</v>
      </c>
      <c r="C246" s="8">
        <f>0.409*SIN(((2*PI()*'Data 3day'!A245)/365)-1.39)</f>
        <v>-0.32668915865324738</v>
      </c>
      <c r="D246" s="8">
        <f>ACOS(-TAN('Data 3day'!$E$2*PI()/180)*TAN(C246))</f>
        <v>1.4631706221212104</v>
      </c>
      <c r="E246" s="23">
        <f>('Data 3day'!C246+'Data 3day'!D246)/2</f>
        <v>26.5</v>
      </c>
      <c r="F246" s="8">
        <f t="shared" si="12"/>
        <v>0.20387302489183121</v>
      </c>
      <c r="G246" s="8">
        <f>'Data 3day'!E245*4.87/LN(67.8*'Data 3day'!$H$2-5.42)</f>
        <v>2.7783950104130644</v>
      </c>
      <c r="H246" s="8">
        <f>0.6108*EXP(17.27*'Data 3day'!C246/('Data 3day'!C246+237.3))</f>
        <v>5.030147795606851</v>
      </c>
      <c r="I246" s="8">
        <f>0.6108*EXP(17.27*'Data 3day'!D246/('Data 3day'!D246+237.3))</f>
        <v>2.3382812709274461</v>
      </c>
      <c r="J246" s="8">
        <f t="shared" si="13"/>
        <v>3.6842145332671485</v>
      </c>
      <c r="K246" s="8">
        <f>(I246*'Data 3day'!F246+H246*'Data 3day'!G246)/200</f>
        <v>1.3922457400397956</v>
      </c>
      <c r="L246" s="8">
        <f>24*60/PI()*0.0082*B246*(D246*SIN('Data 3day'!$E$2)*SIN(C246)+COS('Data 3day'!$E$2)*COS(C246)*SIN(D246))</f>
        <v>2.8454202381700653</v>
      </c>
      <c r="M246" s="8">
        <f>(0.75+2/100000*'Data 3day'!$E$3)*L246</f>
        <v>2.1636575491045176</v>
      </c>
      <c r="N246" s="8">
        <f>(0.25+0.5*(1-'Data 3day'!H246/8))*L246</f>
        <v>1.7783876488562909</v>
      </c>
      <c r="O246" s="8">
        <f t="shared" si="14"/>
        <v>1.369358489619344</v>
      </c>
      <c r="P246" s="8">
        <f>4.903*(10^(-9))*(0.34-0.14*SQRT(K246))*(1.35*(N246/M246)-0.35)*(('Data 3day'!C246+273.16)^4+('Data 3day'!D246+273.16)^4)/2</f>
        <v>5.2645125123890733</v>
      </c>
      <c r="Q246" s="8">
        <f t="shared" si="15"/>
        <v>-3.895154022769729</v>
      </c>
    </row>
    <row r="247" spans="1:17" x14ac:dyDescent="0.3">
      <c r="A247" s="37">
        <v>43859</v>
      </c>
      <c r="B247" s="8">
        <f>1+0.033*COS(2*'Data 3day'!A246*PI()/365)</f>
        <v>1.0292403305106266</v>
      </c>
      <c r="C247" s="8">
        <f>0.409*SIN(((2*PI()*'Data 3day'!A246)/365)-1.39)</f>
        <v>-0.32240489948936107</v>
      </c>
      <c r="D247" s="8">
        <f>ACOS(-TAN('Data 3day'!$E$2*PI()/180)*TAN(C247))</f>
        <v>1.4646912673381665</v>
      </c>
      <c r="E247" s="23">
        <f>('Data 3day'!C247+'Data 3day'!D247)/2</f>
        <v>25.5</v>
      </c>
      <c r="F247" s="8">
        <f t="shared" si="12"/>
        <v>0.19363585091694488</v>
      </c>
      <c r="G247" s="8">
        <f>'Data 3day'!E246*4.87/LN(67.8*'Data 3day'!$H$2-5.42)</f>
        <v>4.7232715177022104</v>
      </c>
      <c r="H247" s="8">
        <f>0.6108*EXP(17.27*'Data 3day'!C247/('Data 3day'!C247+237.3))</f>
        <v>5.030147795606851</v>
      </c>
      <c r="I247" s="8">
        <f>0.6108*EXP(17.27*'Data 3day'!D247/('Data 3day'!D247+237.3))</f>
        <v>2.0639892026604851</v>
      </c>
      <c r="J247" s="8">
        <f t="shared" si="13"/>
        <v>3.5470684991336681</v>
      </c>
      <c r="K247" s="8">
        <f>(I247*'Data 3day'!F247+H247*'Data 3day'!G247)/200</f>
        <v>1.1847473070587435</v>
      </c>
      <c r="L247" s="8">
        <f>24*60/PI()*0.0082*B247*(D247*SIN('Data 3day'!$E$2)*SIN(C247)+COS('Data 3day'!$E$2)*COS(C247)*SIN(D247))</f>
        <v>2.8263903000806283</v>
      </c>
      <c r="M247" s="8">
        <f>(0.75+2/100000*'Data 3day'!$E$3)*L247</f>
        <v>2.1491871841813097</v>
      </c>
      <c r="N247" s="8">
        <f>(0.25+0.5*(1-'Data 3day'!H247/8))*L247</f>
        <v>1.943143331305432</v>
      </c>
      <c r="O247" s="8">
        <f t="shared" si="14"/>
        <v>1.4962203651051826</v>
      </c>
      <c r="P247" s="8">
        <f>4.903*(10^(-9))*(0.34-0.14*SQRT(K247))*(1.35*(N247/M247)-0.35)*(('Data 3day'!C247+273.16)^4+('Data 3day'!D247+273.16)^4)/2</f>
        <v>6.3956564621889092</v>
      </c>
      <c r="Q247" s="8">
        <f t="shared" si="15"/>
        <v>-4.8994360970837265</v>
      </c>
    </row>
    <row r="248" spans="1:17" x14ac:dyDescent="0.3">
      <c r="A248" s="37">
        <v>43860</v>
      </c>
      <c r="B248" s="8">
        <f>1+0.033*COS(2*'Data 3day'!A247*PI()/365)</f>
        <v>1.0289726827951293</v>
      </c>
      <c r="C248" s="8">
        <f>0.409*SIN(((2*PI()*'Data 3day'!A247)/365)-1.39)</f>
        <v>-0.31802510479568846</v>
      </c>
      <c r="D248" s="8">
        <f>ACOS(-TAN('Data 3day'!$E$2*PI()/180)*TAN(C248))</f>
        <v>1.4662410759108988</v>
      </c>
      <c r="E248" s="23">
        <f>('Data 3day'!C248+'Data 3day'!D248)/2</f>
        <v>24</v>
      </c>
      <c r="F248" s="8">
        <f t="shared" si="12"/>
        <v>0.17909354902640176</v>
      </c>
      <c r="G248" s="8">
        <f>'Data 3day'!E247*4.87/LN(67.8*'Data 3day'!$H$2-5.42)</f>
        <v>3.8897530145782908</v>
      </c>
      <c r="H248" s="8">
        <f>0.6108*EXP(17.27*'Data 3day'!C248/('Data 3day'!C248+237.3))</f>
        <v>4.492592251118583</v>
      </c>
      <c r="I248" s="8">
        <f>0.6108*EXP(17.27*'Data 3day'!D248/('Data 3day'!D248+237.3))</f>
        <v>1.9377293518704448</v>
      </c>
      <c r="J248" s="8">
        <f t="shared" si="13"/>
        <v>3.2151608014945139</v>
      </c>
      <c r="K248" s="8">
        <f>(I248*'Data 3day'!F248+H248*'Data 3day'!G248)/200</f>
        <v>1.1517181966129348</v>
      </c>
      <c r="L248" s="8">
        <f>24*60/PI()*0.0082*B248*(D248*SIN('Data 3day'!$E$2)*SIN(C248)+COS('Data 3day'!$E$2)*COS(C248)*SIN(D248))</f>
        <v>2.8068288565926967</v>
      </c>
      <c r="M248" s="8">
        <f>(0.75+2/100000*'Data 3day'!$E$3)*L248</f>
        <v>2.1343126625530866</v>
      </c>
      <c r="N248" s="8">
        <f>(0.25+0.5*(1-'Data 3day'!H248/8))*L248</f>
        <v>2.1051216424445225</v>
      </c>
      <c r="O248" s="8">
        <f t="shared" si="14"/>
        <v>1.6209436646822823</v>
      </c>
      <c r="P248" s="8">
        <f>4.903*(10^(-9))*(0.34-0.14*SQRT(K248))*(1.35*(N248/M248)-0.35)*(('Data 3day'!C248+273.16)^4+('Data 3day'!D248+273.16)^4)/2</f>
        <v>7.1443965738212096</v>
      </c>
      <c r="Q248" s="8">
        <f t="shared" si="15"/>
        <v>-5.5234529091389275</v>
      </c>
    </row>
    <row r="249" spans="1:17" x14ac:dyDescent="0.3">
      <c r="A249" s="37">
        <v>43861</v>
      </c>
      <c r="B249" s="8">
        <f>1+0.033*COS(2*'Data 3day'!A248*PI()/365)</f>
        <v>1.0286964498484381</v>
      </c>
      <c r="C249" s="8">
        <f>0.409*SIN(((2*PI()*'Data 3day'!A248)/365)-1.39)</f>
        <v>-0.31355107239992103</v>
      </c>
      <c r="D249" s="8">
        <f>ACOS(-TAN('Data 3day'!$E$2*PI()/180)*TAN(C249))</f>
        <v>1.4678193646659576</v>
      </c>
      <c r="E249" s="23">
        <f>('Data 3day'!C249+'Data 3day'!D249)/2</f>
        <v>24.5</v>
      </c>
      <c r="F249" s="8">
        <f t="shared" si="12"/>
        <v>0.18383500912050899</v>
      </c>
      <c r="G249" s="8">
        <f>'Data 3day'!E248*4.87/LN(67.8*'Data 3day'!$H$2-5.42)</f>
        <v>3.0562345114543712</v>
      </c>
      <c r="H249" s="8">
        <f>0.6108*EXP(17.27*'Data 3day'!C249/('Data 3day'!C249+237.3))</f>
        <v>4.7547753962618131</v>
      </c>
      <c r="I249" s="8">
        <f>0.6108*EXP(17.27*'Data 3day'!D249/('Data 3day'!D249+237.3))</f>
        <v>1.9377293518704448</v>
      </c>
      <c r="J249" s="8">
        <f t="shared" si="13"/>
        <v>3.346252374066129</v>
      </c>
      <c r="K249" s="8">
        <f>(I249*'Data 3day'!F249+H249*'Data 3day'!G249)/200</f>
        <v>1.0981565560190423</v>
      </c>
      <c r="L249" s="8">
        <f>24*60/PI()*0.0082*B249*(D249*SIN('Data 3day'!$E$2)*SIN(C249)+COS('Data 3day'!$E$2)*COS(C249)*SIN(D249))</f>
        <v>2.7867360746780894</v>
      </c>
      <c r="M249" s="8">
        <f>(0.75+2/100000*'Data 3day'!$E$3)*L249</f>
        <v>2.1190341111852189</v>
      </c>
      <c r="N249" s="8">
        <f>(0.25+0.5*(1-'Data 3day'!H249/8))*L249</f>
        <v>2.0900520560085671</v>
      </c>
      <c r="O249" s="8">
        <f t="shared" si="14"/>
        <v>1.6093400831265967</v>
      </c>
      <c r="P249" s="8">
        <f>4.903*(10^(-9))*(0.34-0.14*SQRT(K249))*(1.35*(N249/M249)-0.35)*(('Data 3day'!C249+273.16)^4+('Data 3day'!D249+273.16)^4)/2</f>
        <v>7.330109111374524</v>
      </c>
      <c r="Q249" s="8">
        <f t="shared" si="15"/>
        <v>-5.7207690282479273</v>
      </c>
    </row>
    <row r="250" spans="1:17" x14ac:dyDescent="0.3">
      <c r="A250" s="37">
        <v>43862</v>
      </c>
      <c r="B250" s="8">
        <f>1+0.033*COS(2*'Data 3day'!A249*PI()/365)</f>
        <v>1.0284117135243369</v>
      </c>
      <c r="C250" s="8">
        <f>0.409*SIN(((2*PI()*'Data 3day'!A249)/365)-1.39)</f>
        <v>-0.30898412805441511</v>
      </c>
      <c r="D250" s="8">
        <f>ACOS(-TAN('Data 3day'!$E$2*PI()/180)*TAN(C250))</f>
        <v>1.4694254499227239</v>
      </c>
      <c r="E250" s="23">
        <f>('Data 3day'!C250+'Data 3day'!D250)/2</f>
        <v>24</v>
      </c>
      <c r="F250" s="8">
        <f t="shared" si="12"/>
        <v>0.17909354902640176</v>
      </c>
      <c r="G250" s="8">
        <f>'Data 3day'!E249*4.87/LN(67.8*'Data 3day'!$H$2-5.42)</f>
        <v>2.7783950104130644</v>
      </c>
      <c r="H250" s="8">
        <f>0.6108*EXP(17.27*'Data 3day'!C250/('Data 3day'!C250+237.3))</f>
        <v>4.492592251118583</v>
      </c>
      <c r="I250" s="8">
        <f>0.6108*EXP(17.27*'Data 3day'!D250/('Data 3day'!D250+237.3))</f>
        <v>1.9377293518704448</v>
      </c>
      <c r="J250" s="8">
        <f t="shared" si="13"/>
        <v>3.2151608014945139</v>
      </c>
      <c r="K250" s="8">
        <f>(I250*'Data 3day'!F250+H250*'Data 3day'!G250)/200</f>
        <v>1.2393476609957919</v>
      </c>
      <c r="L250" s="8">
        <f>24*60/PI()*0.0082*B250*(D250*SIN('Data 3day'!$E$2)*SIN(C250)+COS('Data 3day'!$E$2)*COS(C250)*SIN(D250))</f>
        <v>2.7661123287729774</v>
      </c>
      <c r="M250" s="8">
        <f>(0.75+2/100000*'Data 3day'!$E$3)*L250</f>
        <v>2.1033518147989718</v>
      </c>
      <c r="N250" s="8">
        <f>(0.25+0.5*(1-'Data 3day'!H250/8))*L250</f>
        <v>1.901702226031422</v>
      </c>
      <c r="O250" s="8">
        <f t="shared" si="14"/>
        <v>1.4643107140441951</v>
      </c>
      <c r="P250" s="8">
        <f>4.903*(10^(-9))*(0.34-0.14*SQRT(K250))*(1.35*(N250/M250)-0.35)*(('Data 3day'!C250+273.16)^4+('Data 3day'!D250+273.16)^4)/2</f>
        <v>6.1493563447708786</v>
      </c>
      <c r="Q250" s="8">
        <f t="shared" si="15"/>
        <v>-4.6850456307266839</v>
      </c>
    </row>
    <row r="251" spans="1:17" x14ac:dyDescent="0.3">
      <c r="A251" s="37">
        <v>43863</v>
      </c>
      <c r="B251" s="8">
        <f>1+0.033*COS(2*'Data 3day'!A250*PI()/365)</f>
        <v>1.0281185581963432</v>
      </c>
      <c r="C251" s="8">
        <f>0.409*SIN(((2*PI()*'Data 3day'!A250)/365)-1.39)</f>
        <v>-0.30432562504334304</v>
      </c>
      <c r="D251" s="8">
        <f>ACOS(-TAN('Data 3day'!$E$2*PI()/180)*TAN(C251))</f>
        <v>1.471058648222757</v>
      </c>
      <c r="E251" s="23">
        <f>('Data 3day'!C251+'Data 3day'!D251)/2</f>
        <v>24</v>
      </c>
      <c r="F251" s="8">
        <f t="shared" si="12"/>
        <v>0.17909354902640176</v>
      </c>
      <c r="G251" s="8">
        <f>'Data 3day'!E250*4.87/LN(67.8*'Data 3day'!$H$2-5.42)</f>
        <v>3.8897530145782908</v>
      </c>
      <c r="H251" s="8">
        <f>0.6108*EXP(17.27*'Data 3day'!C251/('Data 3day'!C251+237.3))</f>
        <v>4.7547753962618131</v>
      </c>
      <c r="I251" s="8">
        <f>0.6108*EXP(17.27*'Data 3day'!D251/('Data 3day'!D251+237.3))</f>
        <v>1.8182866804855506</v>
      </c>
      <c r="J251" s="8">
        <f t="shared" si="13"/>
        <v>3.2865310383736821</v>
      </c>
      <c r="K251" s="8">
        <f>(I251*'Data 3day'!F251+H251*'Data 3day'!G251)/200</f>
        <v>1.3803913710424722</v>
      </c>
      <c r="L251" s="8">
        <f>24*60/PI()*0.0082*B251*(D251*SIN('Data 3day'!$E$2)*SIN(C251)+COS('Data 3day'!$E$2)*COS(C251)*SIN(D251))</f>
        <v>2.7449582105232877</v>
      </c>
      <c r="M251" s="8">
        <f>(0.75+2/100000*'Data 3day'!$E$3)*L251</f>
        <v>2.0872662232819077</v>
      </c>
      <c r="N251" s="8">
        <f>(0.25+0.5*(1-'Data 3day'!H251/8))*L251</f>
        <v>1.5440389934193492</v>
      </c>
      <c r="O251" s="8">
        <f t="shared" si="14"/>
        <v>1.188910024932899</v>
      </c>
      <c r="P251" s="8">
        <f>4.903*(10^(-9))*(0.34-0.14*SQRT(K251))*(1.35*(N251/M251)-0.35)*(('Data 3day'!C251+273.16)^4+('Data 3day'!D251+273.16)^4)/2</f>
        <v>4.3715086690710088</v>
      </c>
      <c r="Q251" s="8">
        <f t="shared" si="15"/>
        <v>-3.1825986441381096</v>
      </c>
    </row>
    <row r="252" spans="1:17" x14ac:dyDescent="0.3">
      <c r="A252" s="37">
        <v>43864</v>
      </c>
      <c r="B252" s="8">
        <f>1+0.033*COS(2*'Data 3day'!A251*PI()/365)</f>
        <v>1.0278170707327079</v>
      </c>
      <c r="C252" s="8">
        <f>0.409*SIN(((2*PI()*'Data 3day'!A251)/365)-1.39)</f>
        <v>-0.2995769437816857</v>
      </c>
      <c r="D252" s="8">
        <f>ACOS(-TAN('Data 3day'!$E$2*PI()/180)*TAN(C252))</f>
        <v>1.4727182770278304</v>
      </c>
      <c r="E252" s="23">
        <f>('Data 3day'!C252+'Data 3day'!D252)/2</f>
        <v>24</v>
      </c>
      <c r="F252" s="8">
        <f t="shared" si="12"/>
        <v>0.17909354902640176</v>
      </c>
      <c r="G252" s="8">
        <f>'Data 3day'!E251*4.87/LN(67.8*'Data 3day'!$H$2-5.42)</f>
        <v>5.5567900208261287</v>
      </c>
      <c r="H252" s="8">
        <f>0.6108*EXP(17.27*'Data 3day'!C252/('Data 3day'!C252+237.3))</f>
        <v>4.492592251118583</v>
      </c>
      <c r="I252" s="8">
        <f>0.6108*EXP(17.27*'Data 3day'!D252/('Data 3day'!D252+237.3))</f>
        <v>1.9377293518704448</v>
      </c>
      <c r="J252" s="8">
        <f t="shared" si="13"/>
        <v>3.2151608014945139</v>
      </c>
      <c r="K252" s="8">
        <f>(I252*'Data 3day'!F252+H252*'Data 3day'!G252)/200</f>
        <v>1.4093627042811829</v>
      </c>
      <c r="L252" s="8">
        <f>24*60/PI()*0.0082*B252*(D252*SIN('Data 3day'!$E$2)*SIN(C252)+COS('Data 3day'!$E$2)*COS(C252)*SIN(D252))</f>
        <v>2.7232745382438632</v>
      </c>
      <c r="M252" s="8">
        <f>(0.75+2/100000*'Data 3day'!$E$3)*L252</f>
        <v>2.0707779588806337</v>
      </c>
      <c r="N252" s="8">
        <f>(0.25+0.5*(1-'Data 3day'!H252/8))*L252</f>
        <v>1.7020465864024146</v>
      </c>
      <c r="O252" s="8">
        <f t="shared" si="14"/>
        <v>1.3105758715298592</v>
      </c>
      <c r="P252" s="8">
        <f>4.903*(10^(-9))*(0.34-0.14*SQRT(K252))*(1.35*(N252/M252)-0.35)*(('Data 3day'!C252+273.16)^4+('Data 3day'!D252+273.16)^4)/2</f>
        <v>5.0640886172644608</v>
      </c>
      <c r="Q252" s="8">
        <f t="shared" si="15"/>
        <v>-3.7535127457346018</v>
      </c>
    </row>
    <row r="253" spans="1:17" x14ac:dyDescent="0.3">
      <c r="A253" s="37">
        <v>43865</v>
      </c>
      <c r="B253" s="8">
        <f>1+0.033*COS(2*'Data 3day'!A252*PI()/365)</f>
        <v>1.0275073404706727</v>
      </c>
      <c r="C253" s="8">
        <f>0.409*SIN(((2*PI()*'Data 3day'!A252)/365)-1.39)</f>
        <v>-0.29473949140618588</v>
      </c>
      <c r="D253" s="8">
        <f>ACOS(-TAN('Data 3day'!$E$2*PI()/180)*TAN(C253))</f>
        <v>1.4744036553856603</v>
      </c>
      <c r="E253" s="23">
        <f>('Data 3day'!C253+'Data 3day'!D253)/2</f>
        <v>24</v>
      </c>
      <c r="F253" s="8">
        <f t="shared" si="12"/>
        <v>0.17909354902640176</v>
      </c>
      <c r="G253" s="8">
        <f>'Data 3day'!E252*4.87/LN(67.8*'Data 3day'!$H$2-5.42)</f>
        <v>5.2789505197848232</v>
      </c>
      <c r="H253" s="8">
        <f>0.6108*EXP(17.27*'Data 3day'!C253/('Data 3day'!C253+237.3))</f>
        <v>4.492592251118583</v>
      </c>
      <c r="I253" s="8">
        <f>0.6108*EXP(17.27*'Data 3day'!D253/('Data 3day'!D253+237.3))</f>
        <v>1.9377293518704448</v>
      </c>
      <c r="J253" s="8">
        <f t="shared" si="13"/>
        <v>3.2151608014945139</v>
      </c>
      <c r="K253" s="8">
        <f>(I253*'Data 3day'!F253+H253*'Data 3day'!G253)/200</f>
        <v>1.3036508770256818</v>
      </c>
      <c r="L253" s="8">
        <f>24*60/PI()*0.0082*B253*(D253*SIN('Data 3day'!$E$2)*SIN(C253)+COS('Data 3day'!$E$2)*COS(C253)*SIN(D253))</f>
        <v>2.701062366069666</v>
      </c>
      <c r="M253" s="8">
        <f>(0.75+2/100000*'Data 3day'!$E$3)*L253</f>
        <v>2.053887823159374</v>
      </c>
      <c r="N253" s="8">
        <f>(0.25+0.5*(1-'Data 3day'!H253/8))*L253</f>
        <v>1.5193475809141872</v>
      </c>
      <c r="O253" s="8">
        <f t="shared" si="14"/>
        <v>1.1698976373039243</v>
      </c>
      <c r="P253" s="8">
        <f>4.903*(10^(-9))*(0.34-0.14*SQRT(K253))*(1.35*(N253/M253)-0.35)*(('Data 3day'!C253+273.16)^4+('Data 3day'!D253+273.16)^4)/2</f>
        <v>4.4824609967496265</v>
      </c>
      <c r="Q253" s="8">
        <f t="shared" si="15"/>
        <v>-3.3125633594457025</v>
      </c>
    </row>
    <row r="254" spans="1:17" x14ac:dyDescent="0.3">
      <c r="A254" s="37">
        <v>43866</v>
      </c>
      <c r="B254" s="8">
        <f>1+0.033*COS(2*'Data 3day'!A253*PI()/365)</f>
        <v>1.0271894591899993</v>
      </c>
      <c r="C254" s="8">
        <f>0.409*SIN(((2*PI()*'Data 3day'!A253)/365)-1.39)</f>
        <v>-0.28981470135838322</v>
      </c>
      <c r="D254" s="8">
        <f>ACOS(-TAN('Data 3day'!$E$2*PI()/180)*TAN(C254))</f>
        <v>1.476114104562479</v>
      </c>
      <c r="E254" s="23">
        <f>('Data 3day'!C254+'Data 3day'!D254)/2</f>
        <v>23.5</v>
      </c>
      <c r="F254" s="8">
        <f t="shared" si="12"/>
        <v>0.17445562008621768</v>
      </c>
      <c r="G254" s="8">
        <f>'Data 3day'!E253*4.87/LN(67.8*'Data 3day'!$H$2-5.42)</f>
        <v>4.445432016660904</v>
      </c>
      <c r="H254" s="8">
        <f>0.6108*EXP(17.27*'Data 3day'!C254/('Data 3day'!C254+237.3))</f>
        <v>4.2430650587590133</v>
      </c>
      <c r="I254" s="8">
        <f>0.6108*EXP(17.27*'Data 3day'!D254/('Data 3day'!D254+237.3))</f>
        <v>1.9377293518704448</v>
      </c>
      <c r="J254" s="8">
        <f t="shared" si="13"/>
        <v>3.0903972053147291</v>
      </c>
      <c r="K254" s="8">
        <f>(I254*'Data 3day'!F254+H254*'Data 3day'!G254)/200</f>
        <v>1.387999654609245</v>
      </c>
      <c r="L254" s="8">
        <f>24*60/PI()*0.0082*B254*(D254*SIN('Data 3day'!$E$2)*SIN(C254)+COS('Data 3day'!$E$2)*COS(C254)*SIN(D254))</f>
        <v>2.6783229927782526</v>
      </c>
      <c r="M254" s="8">
        <f>(0.75+2/100000*'Data 3day'!$E$3)*L254</f>
        <v>2.0365968037085831</v>
      </c>
      <c r="N254" s="8">
        <f>(0.25+0.5*(1-'Data 3day'!H254/8))*L254</f>
        <v>1.3391614963891263</v>
      </c>
      <c r="O254" s="8">
        <f t="shared" si="14"/>
        <v>1.0311543522196274</v>
      </c>
      <c r="P254" s="8">
        <f>4.903*(10^(-9))*(0.34-0.14*SQRT(K254))*(1.35*(N254/M254)-0.35)*(('Data 3day'!C254+273.16)^4+('Data 3day'!D254+273.16)^4)/2</f>
        <v>3.5848389801292533</v>
      </c>
      <c r="Q254" s="8">
        <f t="shared" si="15"/>
        <v>-2.5536846279096261</v>
      </c>
    </row>
    <row r="255" spans="1:17" x14ac:dyDescent="0.3">
      <c r="A255" s="37">
        <v>43867</v>
      </c>
      <c r="B255" s="8">
        <f>1+0.033*COS(2*'Data 3day'!A254*PI()/365)</f>
        <v>1.0268635210857713</v>
      </c>
      <c r="C255" s="8">
        <f>0.409*SIN(((2*PI()*'Data 3day'!A254)/365)-1.39)</f>
        <v>-0.28480403295985457</v>
      </c>
      <c r="D255" s="8">
        <f>ACOS(-TAN('Data 3day'!$E$2*PI()/180)*TAN(C255))</f>
        <v>1.4778489486417523</v>
      </c>
      <c r="E255" s="23">
        <f>('Data 3day'!C255+'Data 3day'!D255)/2</f>
        <v>24.5</v>
      </c>
      <c r="F255" s="8">
        <f t="shared" si="12"/>
        <v>0.18383500912050899</v>
      </c>
      <c r="G255" s="8">
        <f>'Data 3day'!E254*4.87/LN(67.8*'Data 3day'!$H$2-5.42)</f>
        <v>4.445432016660904</v>
      </c>
      <c r="H255" s="8">
        <f>0.6108*EXP(17.27*'Data 3day'!C255/('Data 3day'!C255+237.3))</f>
        <v>4.492592251118583</v>
      </c>
      <c r="I255" s="8">
        <f>0.6108*EXP(17.27*'Data 3day'!D255/('Data 3day'!D255+237.3))</f>
        <v>2.0639892026604851</v>
      </c>
      <c r="J255" s="8">
        <f t="shared" si="13"/>
        <v>3.278290726889534</v>
      </c>
      <c r="K255" s="8">
        <f>(I255*'Data 3day'!F255+H255*'Data 3day'!G255)/200</f>
        <v>1.3671482897880378</v>
      </c>
      <c r="L255" s="8">
        <f>24*60/PI()*0.0082*B255*(D255*SIN('Data 3day'!$E$2)*SIN(C255)+COS('Data 3day'!$E$2)*COS(C255)*SIN(D255))</f>
        <v>2.6550579702637247</v>
      </c>
      <c r="M255" s="8">
        <f>(0.75+2/100000*'Data 3day'!$E$3)*L255</f>
        <v>2.0189060805885362</v>
      </c>
      <c r="N255" s="8">
        <f>(0.25+0.5*(1-'Data 3day'!H255/8))*L255</f>
        <v>1.1615878619903794</v>
      </c>
      <c r="O255" s="8">
        <f t="shared" si="14"/>
        <v>0.89442265373259222</v>
      </c>
      <c r="P255" s="8">
        <f>4.903*(10^(-9))*(0.34-0.14*SQRT(K255))*(1.35*(N255/M255)-0.35)*(('Data 3day'!C255+273.16)^4+('Data 3day'!D255+273.16)^4)/2</f>
        <v>2.9040323006990927</v>
      </c>
      <c r="Q255" s="8">
        <f t="shared" si="15"/>
        <v>-2.0096096469665006</v>
      </c>
    </row>
    <row r="256" spans="1:17" x14ac:dyDescent="0.3">
      <c r="A256" s="37">
        <v>43868</v>
      </c>
      <c r="B256" s="8">
        <f>1+0.033*COS(2*'Data 3day'!A255*PI()/365)</f>
        <v>1.0265296227404832</v>
      </c>
      <c r="C256" s="8">
        <f>0.409*SIN(((2*PI()*'Data 3day'!A255)/365)-1.39)</f>
        <v>-0.27970897097978542</v>
      </c>
      <c r="D256" s="8">
        <f>ACOS(-TAN('Data 3day'!$E$2*PI()/180)*TAN(C256))</f>
        <v>1.4796075150884784</v>
      </c>
      <c r="E256" s="23">
        <f>('Data 3day'!C256+'Data 3day'!D256)/2</f>
        <v>26</v>
      </c>
      <c r="F256" s="8">
        <f t="shared" si="12"/>
        <v>0.19869895242110683</v>
      </c>
      <c r="G256" s="8">
        <f>'Data 3day'!E255*4.87/LN(67.8*'Data 3day'!$H$2-5.42)</f>
        <v>3.8897530145782908</v>
      </c>
      <c r="H256" s="8">
        <f>0.6108*EXP(17.27*'Data 3day'!C256/('Data 3day'!C256+237.3))</f>
        <v>4.7547753962618131</v>
      </c>
      <c r="I256" s="8">
        <f>0.6108*EXP(17.27*'Data 3day'!D256/('Data 3day'!D256+237.3))</f>
        <v>2.3382812709274461</v>
      </c>
      <c r="J256" s="8">
        <f t="shared" si="13"/>
        <v>3.5465283335946296</v>
      </c>
      <c r="K256" s="8">
        <f>(I256*'Data 3day'!F256+H256*'Data 3day'!G256)/200</f>
        <v>1.3079137764376325</v>
      </c>
      <c r="L256" s="8">
        <f>24*60/PI()*0.0082*B256*(D256*SIN('Data 3day'!$E$2)*SIN(C256)+COS('Data 3day'!$E$2)*COS(C256)*SIN(D256))</f>
        <v>2.6312691116433555</v>
      </c>
      <c r="M256" s="8">
        <f>(0.75+2/100000*'Data 3day'!$E$3)*L256</f>
        <v>2.0008170324936074</v>
      </c>
      <c r="N256" s="8">
        <f>(0.25+0.5*(1-'Data 3day'!H256/8))*L256</f>
        <v>1.151180236343968</v>
      </c>
      <c r="O256" s="8">
        <f t="shared" si="14"/>
        <v>0.8864087819848554</v>
      </c>
      <c r="P256" s="8">
        <f>4.903*(10^(-9))*(0.34-0.14*SQRT(K256))*(1.35*(N256/M256)-0.35)*(('Data 3day'!C256+273.16)^4+('Data 3day'!D256+273.16)^4)/2</f>
        <v>3.0219221755782431</v>
      </c>
      <c r="Q256" s="8">
        <f t="shared" si="15"/>
        <v>-2.1355133935933877</v>
      </c>
    </row>
    <row r="257" spans="1:17" x14ac:dyDescent="0.3">
      <c r="A257" s="37">
        <v>43869</v>
      </c>
      <c r="B257" s="8">
        <f>1+0.033*COS(2*'Data 3day'!A256*PI()/365)</f>
        <v>1.0261878630954209</v>
      </c>
      <c r="C257" s="8">
        <f>0.409*SIN(((2*PI()*'Data 3day'!A256)/365)-1.39)</f>
        <v>-0.27453102519500105</v>
      </c>
      <c r="D257" s="8">
        <f>ACOS(-TAN('Data 3day'!$E$2*PI()/180)*TAN(C257))</f>
        <v>1.4813891352786408</v>
      </c>
      <c r="E257" s="23">
        <f>('Data 3day'!C257+'Data 3day'!D257)/2</f>
        <v>25</v>
      </c>
      <c r="F257" s="8">
        <f t="shared" si="12"/>
        <v>0.18868182684282603</v>
      </c>
      <c r="G257" s="8">
        <f>'Data 3day'!E256*4.87/LN(67.8*'Data 3day'!$H$2-5.42)</f>
        <v>5.0011110187435168</v>
      </c>
      <c r="H257" s="8">
        <f>0.6108*EXP(17.27*'Data 3day'!C257/('Data 3day'!C257+237.3))</f>
        <v>4.7547753962618131</v>
      </c>
      <c r="I257" s="8">
        <f>0.6108*EXP(17.27*'Data 3day'!D257/('Data 3day'!D257+237.3))</f>
        <v>2.0639892026604851</v>
      </c>
      <c r="J257" s="8">
        <f t="shared" si="13"/>
        <v>3.4093822994611491</v>
      </c>
      <c r="K257" s="8">
        <f>(I257*'Data 3day'!F257+H257*'Data 3day'!G257)/200</f>
        <v>1.6267215373701041</v>
      </c>
      <c r="L257" s="8">
        <f>24*60/PI()*0.0082*B257*(D257*SIN('Data 3day'!$E$2)*SIN(C257)+COS('Data 3day'!$E$2)*COS(C257)*SIN(D257))</f>
        <v>2.6069584989791159</v>
      </c>
      <c r="M257" s="8">
        <f>(0.75+2/100000*'Data 3day'!$E$3)*L257</f>
        <v>1.9823312426237196</v>
      </c>
      <c r="N257" s="8">
        <f>(0.25+0.5*(1-'Data 3day'!H257/8))*L257</f>
        <v>1.303479249489558</v>
      </c>
      <c r="O257" s="8">
        <f t="shared" si="14"/>
        <v>1.0036790221069596</v>
      </c>
      <c r="P257" s="8">
        <f>4.903*(10^(-9))*(0.34-0.14*SQRT(K257))*(1.35*(N257/M257)-0.35)*(('Data 3day'!C257+273.16)^4+('Data 3day'!D257+273.16)^4)/2</f>
        <v>3.3747109617346811</v>
      </c>
      <c r="Q257" s="8">
        <f t="shared" si="15"/>
        <v>-2.3710319396277217</v>
      </c>
    </row>
    <row r="258" spans="1:17" x14ac:dyDescent="0.3">
      <c r="A258" s="37">
        <v>43870</v>
      </c>
      <c r="B258" s="8">
        <f>1+0.033*COS(2*'Data 3day'!A257*PI()/365)</f>
        <v>1.0258383434213432</v>
      </c>
      <c r="C258" s="8">
        <f>0.409*SIN(((2*PI()*'Data 3day'!A257)/365)-1.39)</f>
        <v>-0.26927172994258658</v>
      </c>
      <c r="D258" s="8">
        <f>ACOS(-TAN('Data 3day'!$E$2*PI()/180)*TAN(C258))</f>
        <v>1.4831931449935254</v>
      </c>
      <c r="E258" s="23">
        <f>('Data 3day'!C258+'Data 3day'!D258)/2</f>
        <v>24.5</v>
      </c>
      <c r="F258" s="8">
        <f t="shared" si="12"/>
        <v>0.18383500912050899</v>
      </c>
      <c r="G258" s="8">
        <f>'Data 3day'!E257*4.87/LN(67.8*'Data 3day'!$H$2-5.42)</f>
        <v>4.7232715177022104</v>
      </c>
      <c r="H258" s="8">
        <f>0.6108*EXP(17.27*'Data 3day'!C258/('Data 3day'!C258+237.3))</f>
        <v>4.7547753962618131</v>
      </c>
      <c r="I258" s="8">
        <f>0.6108*EXP(17.27*'Data 3day'!D258/('Data 3day'!D258+237.3))</f>
        <v>1.9377293518704448</v>
      </c>
      <c r="J258" s="8">
        <f t="shared" si="13"/>
        <v>3.346252374066129</v>
      </c>
      <c r="K258" s="8">
        <f>(I258*'Data 3day'!F258+H258*'Data 3day'!G258)/200</f>
        <v>1.3941080220963569</v>
      </c>
      <c r="L258" s="8">
        <f>24*60/PI()*0.0082*B258*(D258*SIN('Data 3day'!$E$2)*SIN(C258)+COS('Data 3day'!$E$2)*COS(C258)*SIN(D258))</f>
        <v>2.5821284905973769</v>
      </c>
      <c r="M258" s="8">
        <f>(0.75+2/100000*'Data 3day'!$E$3)*L258</f>
        <v>1.9634505042502453</v>
      </c>
      <c r="N258" s="8">
        <f>(0.25+0.5*(1-'Data 3day'!H258/8))*L258</f>
        <v>1.7752133372856966</v>
      </c>
      <c r="O258" s="8">
        <f t="shared" si="14"/>
        <v>1.3669142697099865</v>
      </c>
      <c r="P258" s="8">
        <f>4.903*(10^(-9))*(0.34-0.14*SQRT(K258))*(1.35*(N258/M258)-0.35)*(('Data 3day'!C258+273.16)^4+('Data 3day'!D258+273.16)^4)/2</f>
        <v>5.8761230066725902</v>
      </c>
      <c r="Q258" s="8">
        <f t="shared" si="15"/>
        <v>-4.5092087369626039</v>
      </c>
    </row>
    <row r="259" spans="1:17" x14ac:dyDescent="0.3">
      <c r="A259" s="37">
        <v>43871</v>
      </c>
      <c r="B259" s="8">
        <f>1+0.033*COS(2*'Data 3day'!A258*PI()/365)</f>
        <v>1.0254811672884725</v>
      </c>
      <c r="C259" s="8">
        <f>0.409*SIN(((2*PI()*'Data 3day'!A258)/365)-1.39)</f>
        <v>-0.26393264366523023</v>
      </c>
      <c r="D259" s="8">
        <f>ACOS(-TAN('Data 3day'!$E$2*PI()/180)*TAN(C259))</f>
        <v>1.4850188848787238</v>
      </c>
      <c r="E259" s="23">
        <f>('Data 3day'!C259+'Data 3day'!D259)/2</f>
        <v>22.5</v>
      </c>
      <c r="F259" s="8">
        <f t="shared" si="12"/>
        <v>0.16548316037309996</v>
      </c>
      <c r="G259" s="8">
        <f>'Data 3day'!E258*4.87/LN(67.8*'Data 3day'!$H$2-5.42)</f>
        <v>3.334074012495678</v>
      </c>
      <c r="H259" s="8">
        <f>0.6108*EXP(17.27*'Data 3day'!C259/('Data 3day'!C259+237.3))</f>
        <v>3.7799303639952631</v>
      </c>
      <c r="I259" s="8">
        <f>0.6108*EXP(17.27*'Data 3day'!D259/('Data 3day'!D259+237.3))</f>
        <v>1.9377293518704448</v>
      </c>
      <c r="J259" s="8">
        <f t="shared" si="13"/>
        <v>2.8588298579328537</v>
      </c>
      <c r="K259" s="8">
        <f>(I259*'Data 3day'!F259+H259*'Data 3day'!G259)/200</f>
        <v>1.6735416647451451</v>
      </c>
      <c r="L259" s="8">
        <f>24*60/PI()*0.0082*B259*(D259*SIN('Data 3day'!$E$2)*SIN(C259)+COS('Data 3day'!$E$2)*COS(C259)*SIN(D259))</f>
        <v>2.5567817279911234</v>
      </c>
      <c r="M259" s="8">
        <f>(0.75+2/100000*'Data 3day'!$E$3)*L259</f>
        <v>1.9441768259644501</v>
      </c>
      <c r="N259" s="8">
        <f>(0.25+0.5*(1-'Data 3day'!H259/8))*L259</f>
        <v>1.1185920059961165</v>
      </c>
      <c r="O259" s="8">
        <f t="shared" si="14"/>
        <v>0.86131584461700972</v>
      </c>
      <c r="P259" s="8">
        <f>4.903*(10^(-9))*(0.34-0.14*SQRT(K259))*(1.35*(N259/M259)-0.35)*(('Data 3day'!C259+273.16)^4+('Data 3day'!D259+273.16)^4)/2</f>
        <v>2.5455269566983456</v>
      </c>
      <c r="Q259" s="8">
        <f t="shared" si="15"/>
        <v>-1.6842111120813359</v>
      </c>
    </row>
    <row r="260" spans="1:17" x14ac:dyDescent="0.3">
      <c r="A260" s="37">
        <v>43872</v>
      </c>
      <c r="B260" s="8">
        <f>1+0.033*COS(2*'Data 3day'!A259*PI()/365)</f>
        <v>1.0251164405358055</v>
      </c>
      <c r="C260" s="8">
        <f>0.409*SIN(((2*PI()*'Data 3day'!A259)/365)-1.39)</f>
        <v>-0.25851534844942292</v>
      </c>
      <c r="D260" s="8">
        <f>ACOS(-TAN('Data 3day'!$E$2*PI()/180)*TAN(C260))</f>
        <v>1.4868657008677781</v>
      </c>
      <c r="E260" s="23">
        <f>('Data 3day'!C260+'Data 3day'!D260)/2</f>
        <v>22</v>
      </c>
      <c r="F260" s="8">
        <f t="shared" si="12"/>
        <v>0.16114508692644333</v>
      </c>
      <c r="G260" s="8">
        <f>'Data 3day'!E259*4.87/LN(67.8*'Data 3day'!$H$2-5.42)</f>
        <v>4.1675925156195976</v>
      </c>
      <c r="H260" s="8">
        <f>0.6108*EXP(17.27*'Data 3day'!C260/('Data 3day'!C260+237.3))</f>
        <v>3.7799303639952631</v>
      </c>
      <c r="I260" s="8">
        <f>0.6108*EXP(17.27*'Data 3day'!D260/('Data 3day'!D260+237.3))</f>
        <v>1.8182866804855506</v>
      </c>
      <c r="J260" s="8">
        <f t="shared" si="13"/>
        <v>2.7991085222404068</v>
      </c>
      <c r="K260" s="8">
        <f>(I260*'Data 3day'!F260+H260*'Data 3day'!G260)/200</f>
        <v>1.6421558229252695</v>
      </c>
      <c r="L260" s="8">
        <f>24*60/PI()*0.0082*B260*(D260*SIN('Data 3day'!$E$2)*SIN(C260)+COS('Data 3day'!$E$2)*COS(C260)*SIN(D260))</f>
        <v>2.5309211422901114</v>
      </c>
      <c r="M260" s="8">
        <f>(0.75+2/100000*'Data 3day'!$E$3)*L260</f>
        <v>1.9245124365974007</v>
      </c>
      <c r="N260" s="8">
        <f>(0.25+0.5*(1-'Data 3day'!H260/8))*L260</f>
        <v>1.4236431425381877</v>
      </c>
      <c r="O260" s="8">
        <f t="shared" si="14"/>
        <v>1.0962052197544045</v>
      </c>
      <c r="P260" s="8">
        <f>4.903*(10^(-9))*(0.34-0.14*SQRT(K260))*(1.35*(N260/M260)-0.35)*(('Data 3day'!C260+273.16)^4+('Data 3day'!D260+273.16)^4)/2</f>
        <v>3.8860685316684678</v>
      </c>
      <c r="Q260" s="8">
        <f t="shared" si="15"/>
        <v>-2.789863311914063</v>
      </c>
    </row>
    <row r="261" spans="1:17" x14ac:dyDescent="0.3">
      <c r="A261" s="37">
        <v>43873</v>
      </c>
      <c r="B261" s="8">
        <f>1+0.033*COS(2*'Data 3day'!A260*PI()/365)</f>
        <v>1.0247442712397508</v>
      </c>
      <c r="C261" s="8">
        <f>0.409*SIN(((2*PI()*'Data 3day'!A260)/365)-1.39)</f>
        <v>-0.25302144955665185</v>
      </c>
      <c r="D261" s="8">
        <f>ACOS(-TAN('Data 3day'!$E$2*PI()/180)*TAN(C261))</f>
        <v>1.4887329445705224</v>
      </c>
      <c r="E261" s="23">
        <f>('Data 3day'!C261+'Data 3day'!D261)/2</f>
        <v>23</v>
      </c>
      <c r="F261" s="8">
        <f t="shared" si="12"/>
        <v>0.16991941796793741</v>
      </c>
      <c r="G261" s="8">
        <f>'Data 3day'!E260*4.87/LN(67.8*'Data 3day'!$H$2-5.42)</f>
        <v>3.8897530145782908</v>
      </c>
      <c r="H261" s="8">
        <f>0.6108*EXP(17.27*'Data 3day'!C261/('Data 3day'!C261+237.3))</f>
        <v>4.0056776000859209</v>
      </c>
      <c r="I261" s="8">
        <f>0.6108*EXP(17.27*'Data 3day'!D261/('Data 3day'!D261+237.3))</f>
        <v>1.9377293518704448</v>
      </c>
      <c r="J261" s="8">
        <f t="shared" si="13"/>
        <v>2.9717034759781829</v>
      </c>
      <c r="K261" s="8">
        <f>(I261*'Data 3day'!F261+H261*'Data 3day'!G261)/200</f>
        <v>1.7157748822866443</v>
      </c>
      <c r="L261" s="8">
        <f>24*60/PI()*0.0082*B261*(D261*SIN('Data 3day'!$E$2)*SIN(C261)+COS('Data 3day'!$E$2)*COS(C261)*SIN(D261))</f>
        <v>2.5045499602854888</v>
      </c>
      <c r="M261" s="8">
        <f>(0.75+2/100000*'Data 3day'!$E$3)*L261</f>
        <v>1.9044597898010855</v>
      </c>
      <c r="N261" s="8">
        <f>(0.25+0.5*(1-'Data 3day'!H261/8))*L261</f>
        <v>1.4088093526605874</v>
      </c>
      <c r="O261" s="8">
        <f t="shared" si="14"/>
        <v>1.0847832015486523</v>
      </c>
      <c r="P261" s="8">
        <f>4.903*(10^(-9))*(0.34-0.14*SQRT(K261))*(1.35*(N261/M261)-0.35)*(('Data 3day'!C261+273.16)^4+('Data 3day'!D261+273.16)^4)/2</f>
        <v>3.8413818767636472</v>
      </c>
      <c r="Q261" s="8">
        <f t="shared" si="15"/>
        <v>-2.7565986752149949</v>
      </c>
    </row>
    <row r="262" spans="1:17" x14ac:dyDescent="0.3">
      <c r="A262" s="37">
        <v>43874</v>
      </c>
      <c r="B262" s="8">
        <f>1+0.033*COS(2*'Data 3day'!A261*PI()/365)</f>
        <v>1.0243647696821025</v>
      </c>
      <c r="C262" s="8">
        <f>0.409*SIN(((2*PI()*'Data 3day'!A261)/365)-1.39)</f>
        <v>-0.24745257494772704</v>
      </c>
      <c r="D262" s="8">
        <f>ACOS(-TAN('Data 3day'!$E$2*PI()/180)*TAN(C262))</f>
        <v>1.4906199736262902</v>
      </c>
      <c r="E262" s="23">
        <f>('Data 3day'!C262+'Data 3day'!D262)/2</f>
        <v>22</v>
      </c>
      <c r="F262" s="8">
        <f t="shared" si="12"/>
        <v>0.16114508692644333</v>
      </c>
      <c r="G262" s="8">
        <f>'Data 3day'!E261*4.87/LN(67.8*'Data 3day'!$H$2-5.42)</f>
        <v>3.6119135135369844</v>
      </c>
      <c r="H262" s="8">
        <f>0.6108*EXP(17.27*'Data 3day'!C262/('Data 3day'!C262+237.3))</f>
        <v>3.5653401758108458</v>
      </c>
      <c r="I262" s="8">
        <f>0.6108*EXP(17.27*'Data 3day'!D262/('Data 3day'!D262+237.3))</f>
        <v>1.9377293518704448</v>
      </c>
      <c r="J262" s="8">
        <f t="shared" si="13"/>
        <v>2.7515347638406453</v>
      </c>
      <c r="K262" s="8">
        <f>(I262*'Data 3day'!F262+H262*'Data 3day'!G262)/200</f>
        <v>1.6195341435437784</v>
      </c>
      <c r="L262" s="8">
        <f>24*60/PI()*0.0082*B262*(D262*SIN('Data 3day'!$E$2)*SIN(C262)+COS('Data 3day'!$E$2)*COS(C262)*SIN(D262))</f>
        <v>2.4776717099965064</v>
      </c>
      <c r="M262" s="8">
        <f>(0.75+2/100000*'Data 3day'!$E$3)*L262</f>
        <v>1.8840215682813435</v>
      </c>
      <c r="N262" s="8">
        <f>(0.25+0.5*(1-'Data 3day'!H262/8))*L262</f>
        <v>1.5485448187478166</v>
      </c>
      <c r="O262" s="8">
        <f t="shared" si="14"/>
        <v>1.1923795104358188</v>
      </c>
      <c r="P262" s="8">
        <f>4.903*(10^(-9))*(0.34-0.14*SQRT(K262))*(1.35*(N262/M262)-0.35)*(('Data 3day'!C262+273.16)^4+('Data 3day'!D262+273.16)^4)/2</f>
        <v>4.5825090265143045</v>
      </c>
      <c r="Q262" s="8">
        <f t="shared" si="15"/>
        <v>-3.3901295160784857</v>
      </c>
    </row>
    <row r="263" spans="1:17" x14ac:dyDescent="0.3">
      <c r="A263" s="37">
        <v>43875</v>
      </c>
      <c r="B263" s="8">
        <f>1+0.033*COS(2*'Data 3day'!A262*PI()/365)</f>
        <v>1.0239780483173626</v>
      </c>
      <c r="C263" s="8">
        <f>0.409*SIN(((2*PI()*'Data 3day'!A262)/365)-1.39)</f>
        <v>-0.24181037480038131</v>
      </c>
      <c r="D263" s="8">
        <f>ACOS(-TAN('Data 3day'!$E$2*PI()/180)*TAN(C263))</f>
        <v>1.4925261520222528</v>
      </c>
      <c r="E263" s="23">
        <f>('Data 3day'!C263+'Data 3day'!D263)/2</f>
        <v>25</v>
      </c>
      <c r="F263" s="8">
        <f t="shared" ref="F263:F326" si="16">(4098*0.6108*EXP((17.27*E263)/(E263+237.3)))/((E263+237.3)^2)</f>
        <v>0.18868182684282603</v>
      </c>
      <c r="G263" s="8">
        <f>'Data 3day'!E262*4.87/LN(67.8*'Data 3day'!$H$2-5.42)</f>
        <v>2.5005555093717584</v>
      </c>
      <c r="H263" s="8">
        <f>0.6108*EXP(17.27*'Data 3day'!C263/('Data 3day'!C263+237.3))</f>
        <v>4.492592251118583</v>
      </c>
      <c r="I263" s="8">
        <f>0.6108*EXP(17.27*'Data 3day'!D263/('Data 3day'!D263+237.3))</f>
        <v>2.1973933238855259</v>
      </c>
      <c r="J263" s="8">
        <f t="shared" ref="J263:J326" si="17">(H263+I263)/2</f>
        <v>3.3449927875020542</v>
      </c>
      <c r="K263" s="8">
        <f>(I263*'Data 3day'!F263+H263*'Data 3day'!G263)/200</f>
        <v>0.95661580167247995</v>
      </c>
      <c r="L263" s="8">
        <f>24*60/PI()*0.0082*B263*(D263*SIN('Data 3day'!$E$2)*SIN(C263)+COS('Data 3day'!$E$2)*COS(C263)*SIN(D263))</f>
        <v>2.4502902257680925</v>
      </c>
      <c r="M263" s="8">
        <f>(0.75+2/100000*'Data 3day'!$E$3)*L263</f>
        <v>1.8632006876740574</v>
      </c>
      <c r="N263" s="8">
        <f>(0.25+0.5*(1-'Data 3day'!H263/8))*L263</f>
        <v>1.3782882519945521</v>
      </c>
      <c r="O263" s="8">
        <f t="shared" ref="O263:O326" si="18">(1-0.23)*N263</f>
        <v>1.0612819540358052</v>
      </c>
      <c r="P263" s="8">
        <f>4.903*(10^(-9))*(0.34-0.14*SQRT(K263))*(1.35*(N263/M263)-0.35)*(('Data 3day'!C263+273.16)^4+('Data 3day'!D263+273.16)^4)/2</f>
        <v>5.1164905167797343</v>
      </c>
      <c r="Q263" s="8">
        <f t="shared" ref="Q263:Q326" si="19">O263-P263</f>
        <v>-4.0552085627439292</v>
      </c>
    </row>
    <row r="264" spans="1:17" x14ac:dyDescent="0.3">
      <c r="A264" s="37">
        <v>43876</v>
      </c>
      <c r="B264" s="8">
        <f>1+0.033*COS(2*'Data 3day'!A263*PI()/365)</f>
        <v>1.0235842217394178</v>
      </c>
      <c r="C264" s="8">
        <f>0.409*SIN(((2*PI()*'Data 3day'!A263)/365)-1.39)</f>
        <v>-0.23609652102028686</v>
      </c>
      <c r="D264" s="8">
        <f>ACOS(-TAN('Data 3day'!$E$2*PI()/180)*TAN(C264))</f>
        <v>1.4944508503772476</v>
      </c>
      <c r="E264" s="23">
        <f>('Data 3day'!C264+'Data 3day'!D264)/2</f>
        <v>25.5</v>
      </c>
      <c r="F264" s="8">
        <f t="shared" si="16"/>
        <v>0.19363585091694488</v>
      </c>
      <c r="G264" s="8">
        <f>'Data 3day'!E263*4.87/LN(67.8*'Data 3day'!$H$2-5.42)</f>
        <v>2.7783950104130644</v>
      </c>
      <c r="H264" s="8">
        <f>0.6108*EXP(17.27*'Data 3day'!C264/('Data 3day'!C264+237.3))</f>
        <v>4.7547753962618131</v>
      </c>
      <c r="I264" s="8">
        <f>0.6108*EXP(17.27*'Data 3day'!D264/('Data 3day'!D264+237.3))</f>
        <v>2.1973933238855259</v>
      </c>
      <c r="J264" s="8">
        <f t="shared" si="17"/>
        <v>3.4760843600736697</v>
      </c>
      <c r="K264" s="8">
        <f>(I264*'Data 3day'!F264+H264*'Data 3day'!G264)/200</f>
        <v>0.70999103028377386</v>
      </c>
      <c r="L264" s="8">
        <f>24*60/PI()*0.0082*B264*(D264*SIN('Data 3day'!$E$2)*SIN(C264)+COS('Data 3day'!$E$2)*COS(C264)*SIN(D264))</f>
        <v>2.422409652889169</v>
      </c>
      <c r="M264" s="8">
        <f>(0.75+2/100000*'Data 3day'!$E$3)*L264</f>
        <v>1.8420003000569241</v>
      </c>
      <c r="N264" s="8">
        <f>(0.25+0.5*(1-'Data 3day'!H264/8))*L264</f>
        <v>1.2112048264445845</v>
      </c>
      <c r="O264" s="8">
        <f t="shared" si="18"/>
        <v>0.93262771636233011</v>
      </c>
      <c r="P264" s="8">
        <f>4.903*(10^(-9))*(0.34-0.14*SQRT(K264))*(1.35*(N264/M264)-0.35)*(('Data 3day'!C264+273.16)^4+('Data 3day'!D264+273.16)^4)/2</f>
        <v>4.6704208268635794</v>
      </c>
      <c r="Q264" s="8">
        <f t="shared" si="19"/>
        <v>-3.7377931105012494</v>
      </c>
    </row>
    <row r="265" spans="1:17" x14ac:dyDescent="0.3">
      <c r="A265" s="37">
        <v>43877</v>
      </c>
      <c r="B265" s="8">
        <f>1+0.033*COS(2*'Data 3day'!A264*PI()/365)</f>
        <v>1.0231834066475822</v>
      </c>
      <c r="C265" s="8">
        <f>0.409*SIN(((2*PI()*'Data 3day'!A264)/365)-1.39)</f>
        <v>-0.23031270674563392</v>
      </c>
      <c r="D265" s="8">
        <f>ACOS(-TAN('Data 3day'!$E$2*PI()/180)*TAN(C265))</f>
        <v>1.4963934461915367</v>
      </c>
      <c r="E265" s="23">
        <f>('Data 3day'!C265+'Data 3day'!D265)/2</f>
        <v>26</v>
      </c>
      <c r="F265" s="8">
        <f t="shared" si="16"/>
        <v>0.19869895242110683</v>
      </c>
      <c r="G265" s="8">
        <f>'Data 3day'!E264*4.87/LN(67.8*'Data 3day'!$H$2-5.42)</f>
        <v>2.7783950104130644</v>
      </c>
      <c r="H265" s="8">
        <f>0.6108*EXP(17.27*'Data 3day'!C265/('Data 3day'!C265+237.3))</f>
        <v>5.030147795606851</v>
      </c>
      <c r="I265" s="8">
        <f>0.6108*EXP(17.27*'Data 3day'!D265/('Data 3day'!D265+237.3))</f>
        <v>2.1973933238855259</v>
      </c>
      <c r="J265" s="8">
        <f t="shared" si="17"/>
        <v>3.6137705597461887</v>
      </c>
      <c r="K265" s="8">
        <f>(I265*'Data 3day'!F265+H265*'Data 3day'!G265)/200</f>
        <v>0.91416589962057704</v>
      </c>
      <c r="L265" s="8">
        <f>24*60/PI()*0.0082*B265*(D265*SIN('Data 3day'!$E$2)*SIN(C265)+COS('Data 3day'!$E$2)*COS(C265)*SIN(D265))</f>
        <v>2.3940344517227334</v>
      </c>
      <c r="M265" s="8">
        <f>(0.75+2/100000*'Data 3day'!$E$3)*L265</f>
        <v>1.8204237970899664</v>
      </c>
      <c r="N265" s="8">
        <f>(0.25+0.5*(1-'Data 3day'!H265/8))*L265</f>
        <v>1.7955258387920501</v>
      </c>
      <c r="O265" s="8">
        <f t="shared" si="18"/>
        <v>1.3825548958698786</v>
      </c>
      <c r="P265" s="8">
        <f>4.903*(10^(-9))*(0.34-0.14*SQRT(K265))*(1.35*(N265/M265)-0.35)*(('Data 3day'!C265+273.16)^4+('Data 3day'!D265+273.16)^4)/2</f>
        <v>7.9721534413531119</v>
      </c>
      <c r="Q265" s="8">
        <f t="shared" si="19"/>
        <v>-6.5895985454832333</v>
      </c>
    </row>
    <row r="266" spans="1:17" x14ac:dyDescent="0.3">
      <c r="A266" s="37">
        <v>43878</v>
      </c>
      <c r="B266" s="8">
        <f>1+0.033*COS(2*'Data 3day'!A265*PI()/365)</f>
        <v>1.0227757218120181</v>
      </c>
      <c r="C266" s="8">
        <f>0.409*SIN(((2*PI()*'Data 3day'!A265)/365)-1.39)</f>
        <v>-0.22446064584541683</v>
      </c>
      <c r="D266" s="8">
        <f>ACOS(-TAN('Data 3day'!$E$2*PI()/180)*TAN(C266))</f>
        <v>1.4983533240630229</v>
      </c>
      <c r="E266" s="23">
        <f>('Data 3day'!C266+'Data 3day'!D266)/2</f>
        <v>26</v>
      </c>
      <c r="F266" s="8">
        <f t="shared" si="16"/>
        <v>0.19869895242110683</v>
      </c>
      <c r="G266" s="8">
        <f>'Data 3day'!E265*4.87/LN(67.8*'Data 3day'!$H$2-5.42)</f>
        <v>2.5005555093717584</v>
      </c>
      <c r="H266" s="8">
        <f>0.6108*EXP(17.27*'Data 3day'!C266/('Data 3day'!C266+237.3))</f>
        <v>5.030147795606851</v>
      </c>
      <c r="I266" s="8">
        <f>0.6108*EXP(17.27*'Data 3day'!D266/('Data 3day'!D266+237.3))</f>
        <v>2.1973933238855259</v>
      </c>
      <c r="J266" s="8">
        <f t="shared" si="17"/>
        <v>3.6137705597461887</v>
      </c>
      <c r="K266" s="8">
        <f>(I266*'Data 3day'!F266+H266*'Data 3day'!G266)/200</f>
        <v>1.0272123715540322</v>
      </c>
      <c r="L266" s="8">
        <f>24*60/PI()*0.0082*B266*(D266*SIN('Data 3day'!$E$2)*SIN(C266)+COS('Data 3day'!$E$2)*COS(C266)*SIN(D266))</f>
        <v>2.3651694013398767</v>
      </c>
      <c r="M266" s="8">
        <f>(0.75+2/100000*'Data 3day'!$E$3)*L266</f>
        <v>1.7984748127788421</v>
      </c>
      <c r="N266" s="8">
        <f>(0.25+0.5*(1-'Data 3day'!H266/8))*L266</f>
        <v>1.7738770510049076</v>
      </c>
      <c r="O266" s="8">
        <f t="shared" si="18"/>
        <v>1.3658853292737789</v>
      </c>
      <c r="P266" s="8">
        <f>4.903*(10^(-9))*(0.34-0.14*SQRT(K266))*(1.35*(N266/M266)-0.35)*(('Data 3day'!C266+273.16)^4+('Data 3day'!D266+273.16)^4)/2</f>
        <v>7.6614071318642871</v>
      </c>
      <c r="Q266" s="8">
        <f t="shared" si="19"/>
        <v>-6.2955218025905086</v>
      </c>
    </row>
    <row r="267" spans="1:17" x14ac:dyDescent="0.3">
      <c r="A267" s="37">
        <v>43879</v>
      </c>
      <c r="B267" s="8">
        <f>1+0.033*COS(2*'Data 3day'!A266*PI()/365)</f>
        <v>1.0223612880385406</v>
      </c>
      <c r="C267" s="8">
        <f>0.409*SIN(((2*PI()*'Data 3day'!A266)/365)-1.39)</f>
        <v>-0.21854207241157836</v>
      </c>
      <c r="D267" s="8">
        <f>ACOS(-TAN('Data 3day'!$E$2*PI()/180)*TAN(C267))</f>
        <v>1.5003298758705159</v>
      </c>
      <c r="E267" s="23">
        <f>('Data 3day'!C267+'Data 3day'!D267)/2</f>
        <v>26.5</v>
      </c>
      <c r="F267" s="8">
        <f t="shared" si="16"/>
        <v>0.20387302489183121</v>
      </c>
      <c r="G267" s="8">
        <f>'Data 3day'!E266*4.87/LN(67.8*'Data 3day'!$H$2-5.42)</f>
        <v>3.334074012495678</v>
      </c>
      <c r="H267" s="8">
        <f>0.6108*EXP(17.27*'Data 3day'!C267/('Data 3day'!C267+237.3))</f>
        <v>5.030147795606851</v>
      </c>
      <c r="I267" s="8">
        <f>0.6108*EXP(17.27*'Data 3day'!D267/('Data 3day'!D267+237.3))</f>
        <v>2.3382812709274461</v>
      </c>
      <c r="J267" s="8">
        <f t="shared" si="17"/>
        <v>3.6842145332671485</v>
      </c>
      <c r="K267" s="8">
        <f>(I267*'Data 3day'!F267+H267*'Data 3day'!G267)/200</f>
        <v>1.0893530235613065</v>
      </c>
      <c r="L267" s="8">
        <f>24*60/PI()*0.0082*B267*(D267*SIN('Data 3day'!$E$2)*SIN(C267)+COS('Data 3day'!$E$2)*COS(C267)*SIN(D267))</f>
        <v>2.3358196026510556</v>
      </c>
      <c r="M267" s="8">
        <f>(0.75+2/100000*'Data 3day'!$E$3)*L267</f>
        <v>1.7761572258558627</v>
      </c>
      <c r="N267" s="8">
        <f>(0.25+0.5*(1-'Data 3day'!H267/8))*L267</f>
        <v>1.7518647019882918</v>
      </c>
      <c r="O267" s="8">
        <f t="shared" si="18"/>
        <v>1.3489358205309847</v>
      </c>
      <c r="P267" s="8">
        <f>4.903*(10^(-9))*(0.34-0.14*SQRT(K267))*(1.35*(N267/M267)-0.35)*(('Data 3day'!C267+273.16)^4+('Data 3day'!D267+273.16)^4)/2</f>
        <v>7.5446419049516731</v>
      </c>
      <c r="Q267" s="8">
        <f t="shared" si="19"/>
        <v>-6.1957060844206886</v>
      </c>
    </row>
    <row r="268" spans="1:17" x14ac:dyDescent="0.3">
      <c r="A268" s="37">
        <v>43880</v>
      </c>
      <c r="B268" s="8">
        <f>1+0.033*COS(2*'Data 3day'!A267*PI()/365)</f>
        <v>1.0219402281328214</v>
      </c>
      <c r="C268" s="8">
        <f>0.409*SIN(((2*PI()*'Data 3day'!A267)/365)-1.39)</f>
        <v>-0.21255874024516014</v>
      </c>
      <c r="D268" s="8">
        <f>ACOS(-TAN('Data 3day'!$E$2*PI()/180)*TAN(C268))</f>
        <v>1.502322500924707</v>
      </c>
      <c r="E268" s="23">
        <f>('Data 3day'!C268+'Data 3day'!D268)/2</f>
        <v>24.5</v>
      </c>
      <c r="F268" s="8">
        <f t="shared" si="16"/>
        <v>0.18383500912050899</v>
      </c>
      <c r="G268" s="8">
        <f>'Data 3day'!E267*4.87/LN(67.8*'Data 3day'!$H$2-5.42)</f>
        <v>2.7783950104130644</v>
      </c>
      <c r="H268" s="8">
        <f>0.6108*EXP(17.27*'Data 3day'!C268/('Data 3day'!C268+237.3))</f>
        <v>5.030147795606851</v>
      </c>
      <c r="I268" s="8">
        <f>0.6108*EXP(17.27*'Data 3day'!D268/('Data 3day'!D268+237.3))</f>
        <v>1.8182866804855506</v>
      </c>
      <c r="J268" s="8">
        <f t="shared" si="17"/>
        <v>3.424217238046201</v>
      </c>
      <c r="K268" s="8">
        <f>(I268*'Data 3day'!F268+H268*'Data 3day'!G268)/200</f>
        <v>0.68364907063837677</v>
      </c>
      <c r="L268" s="8">
        <f>24*60/PI()*0.0082*B268*(D268*SIN('Data 3day'!$E$2)*SIN(C268)+COS('Data 3day'!$E$2)*COS(C268)*SIN(D268))</f>
        <v>2.3059904810290552</v>
      </c>
      <c r="M268" s="8">
        <f>(0.75+2/100000*'Data 3day'!$E$3)*L268</f>
        <v>1.7534751617744935</v>
      </c>
      <c r="N268" s="8">
        <f>(0.25+0.5*(1-'Data 3day'!H268/8))*L268</f>
        <v>1.0088708354502116</v>
      </c>
      <c r="O268" s="8">
        <f t="shared" si="18"/>
        <v>0.77683054329666301</v>
      </c>
      <c r="P268" s="8">
        <f>4.903*(10^(-9))*(0.34-0.14*SQRT(K268))*(1.35*(N268/M268)-0.35)*(('Data 3day'!C268+273.16)^4+('Data 3day'!D268+273.16)^4)/2</f>
        <v>3.7011487573295501</v>
      </c>
      <c r="Q268" s="8">
        <f t="shared" si="19"/>
        <v>-2.9243182140328869</v>
      </c>
    </row>
    <row r="269" spans="1:17" x14ac:dyDescent="0.3">
      <c r="A269" s="37">
        <v>43881</v>
      </c>
      <c r="B269" s="8">
        <f>1+0.033*COS(2*'Data 3day'!A268*PI()/365)</f>
        <v>1.0215126668639976</v>
      </c>
      <c r="C269" s="8">
        <f>0.409*SIN(((2*PI()*'Data 3day'!A268)/365)-1.39)</f>
        <v>-0.2065124223366139</v>
      </c>
      <c r="D269" s="8">
        <f>ACOS(-TAN('Data 3day'!$E$2*PI()/180)*TAN(C269))</f>
        <v>1.5043306060875767</v>
      </c>
      <c r="E269" s="23">
        <f>('Data 3day'!C269+'Data 3day'!D269)/2</f>
        <v>24.5</v>
      </c>
      <c r="F269" s="8">
        <f t="shared" si="16"/>
        <v>0.18383500912050899</v>
      </c>
      <c r="G269" s="8">
        <f>'Data 3day'!E268*4.87/LN(67.8*'Data 3day'!$H$2-5.42)</f>
        <v>3.0562345114543712</v>
      </c>
      <c r="H269" s="8">
        <f>0.6108*EXP(17.27*'Data 3day'!C269/('Data 3day'!C269+237.3))</f>
        <v>4.7547753962618131</v>
      </c>
      <c r="I269" s="8">
        <f>0.6108*EXP(17.27*'Data 3day'!D269/('Data 3day'!D269+237.3))</f>
        <v>1.9377293518704448</v>
      </c>
      <c r="J269" s="8">
        <f t="shared" si="17"/>
        <v>3.346252374066129</v>
      </c>
      <c r="K269" s="8">
        <f>(I269*'Data 3day'!F269+H269*'Data 3day'!G269)/200</f>
        <v>1.0436065947995008</v>
      </c>
      <c r="L269" s="8">
        <f>24*60/PI()*0.0082*B269*(D269*SIN('Data 3day'!$E$2)*SIN(C269)+COS('Data 3day'!$E$2)*COS(C269)*SIN(D269))</f>
        <v>2.2756877884192668</v>
      </c>
      <c r="M269" s="8">
        <f>(0.75+2/100000*'Data 3day'!$E$3)*L269</f>
        <v>1.7304329943140104</v>
      </c>
      <c r="N269" s="8">
        <f>(0.25+0.5*(1-'Data 3day'!H269/8))*L269</f>
        <v>1.5645353545382459</v>
      </c>
      <c r="O269" s="8">
        <f t="shared" si="18"/>
        <v>1.2046922229944494</v>
      </c>
      <c r="P269" s="8">
        <f>4.903*(10^(-9))*(0.34-0.14*SQRT(K269))*(1.35*(N269/M269)-0.35)*(('Data 3day'!C269+273.16)^4+('Data 3day'!D269+273.16)^4)/2</f>
        <v>6.6255747668835303</v>
      </c>
      <c r="Q269" s="8">
        <f t="shared" si="19"/>
        <v>-5.4208825438890811</v>
      </c>
    </row>
    <row r="270" spans="1:17" x14ac:dyDescent="0.3">
      <c r="A270" s="37">
        <v>43882</v>
      </c>
      <c r="B270" s="8">
        <f>1+0.033*COS(2*'Data 3day'!A269*PI()/365)</f>
        <v>1.0210787309277003</v>
      </c>
      <c r="C270" s="8">
        <f>0.409*SIN(((2*PI()*'Data 3day'!A269)/365)-1.39)</f>
        <v>-0.20040491034042621</v>
      </c>
      <c r="D270" s="8">
        <f>ACOS(-TAN('Data 3day'!$E$2*PI()/180)*TAN(C270))</f>
        <v>1.5063536058610041</v>
      </c>
      <c r="E270" s="23">
        <f>('Data 3day'!C270+'Data 3day'!D270)/2</f>
        <v>24.5</v>
      </c>
      <c r="F270" s="8">
        <f t="shared" si="16"/>
        <v>0.18383500912050899</v>
      </c>
      <c r="G270" s="8">
        <f>'Data 3day'!E269*4.87/LN(67.8*'Data 3day'!$H$2-5.42)</f>
        <v>3.8897530145782908</v>
      </c>
      <c r="H270" s="8">
        <f>0.6108*EXP(17.27*'Data 3day'!C270/('Data 3day'!C270+237.3))</f>
        <v>4.7547753962618131</v>
      </c>
      <c r="I270" s="8">
        <f>0.6108*EXP(17.27*'Data 3day'!D270/('Data 3day'!D270+237.3))</f>
        <v>1.9377293518704448</v>
      </c>
      <c r="J270" s="8">
        <f t="shared" si="17"/>
        <v>3.346252374066129</v>
      </c>
      <c r="K270" s="8">
        <f>(I270*'Data 3day'!F270+H270*'Data 3day'!G270)/200</f>
        <v>1.0021655682596631</v>
      </c>
      <c r="L270" s="8">
        <f>24*60/PI()*0.0082*B270*(D270*SIN('Data 3day'!$E$2)*SIN(C270)+COS('Data 3day'!$E$2)*COS(C270)*SIN(D270))</f>
        <v>2.2449176049340087</v>
      </c>
      <c r="M270" s="8">
        <f>(0.75+2/100000*'Data 3day'!$E$3)*L270</f>
        <v>1.7070353467918202</v>
      </c>
      <c r="N270" s="8">
        <f>(0.25+0.5*(1-'Data 3day'!H270/8))*L270</f>
        <v>1.6836882037005065</v>
      </c>
      <c r="O270" s="8">
        <f t="shared" si="18"/>
        <v>1.2964399168493901</v>
      </c>
      <c r="P270" s="8">
        <f>4.903*(10^(-9))*(0.34-0.14*SQRT(K270))*(1.35*(N270/M270)-0.35)*(('Data 3day'!C270+273.16)^4+('Data 3day'!D270+273.16)^4)/2</f>
        <v>7.5788318089729527</v>
      </c>
      <c r="Q270" s="8">
        <f t="shared" si="19"/>
        <v>-6.2823918921235631</v>
      </c>
    </row>
    <row r="271" spans="1:17" x14ac:dyDescent="0.3">
      <c r="A271" s="37">
        <v>43883</v>
      </c>
      <c r="B271" s="8">
        <f>1+0.033*COS(2*'Data 3day'!A270*PI()/365)</f>
        <v>1.020638548908513</v>
      </c>
      <c r="C271" s="8">
        <f>0.409*SIN(((2*PI()*'Data 3day'!A270)/365)-1.39)</f>
        <v>-0.19423801404421248</v>
      </c>
      <c r="D271" s="8">
        <f>ACOS(-TAN('Data 3day'!$E$2*PI()/180)*TAN(C271))</f>
        <v>1.5083909224453973</v>
      </c>
      <c r="E271" s="23">
        <f>('Data 3day'!C271+'Data 3day'!D271)/2</f>
        <v>23.5</v>
      </c>
      <c r="F271" s="8">
        <f t="shared" si="16"/>
        <v>0.17445562008621768</v>
      </c>
      <c r="G271" s="8">
        <f>'Data 3day'!E270*4.87/LN(67.8*'Data 3day'!$H$2-5.42)</f>
        <v>5.0011110187435168</v>
      </c>
      <c r="H271" s="8">
        <f>0.6108*EXP(17.27*'Data 3day'!C271/('Data 3day'!C271+237.3))</f>
        <v>4.492592251118583</v>
      </c>
      <c r="I271" s="8">
        <f>0.6108*EXP(17.27*'Data 3day'!D271/('Data 3day'!D271+237.3))</f>
        <v>1.8182866804855506</v>
      </c>
      <c r="J271" s="8">
        <f t="shared" si="17"/>
        <v>3.1554394658020666</v>
      </c>
      <c r="K271" s="8">
        <f>(I271*'Data 3day'!F271+H271*'Data 3day'!G271)/200</f>
        <v>1.0803169798291576</v>
      </c>
      <c r="L271" s="8">
        <f>24*60/PI()*0.0082*B271*(D271*SIN('Data 3day'!$E$2)*SIN(C271)+COS('Data 3day'!$E$2)*COS(C271)*SIN(D271))</f>
        <v>2.2136863399287785</v>
      </c>
      <c r="M271" s="8">
        <f>(0.75+2/100000*'Data 3day'!$E$3)*L271</f>
        <v>1.6832870928818431</v>
      </c>
      <c r="N271" s="8">
        <f>(0.25+0.5*(1-'Data 3day'!H271/8))*L271</f>
        <v>1.6602647549465839</v>
      </c>
      <c r="O271" s="8">
        <f t="shared" si="18"/>
        <v>1.2784038613088695</v>
      </c>
      <c r="P271" s="8">
        <f>4.903*(10^(-9))*(0.34-0.14*SQRT(K271))*(1.35*(N271/M271)-0.35)*(('Data 3day'!C271+273.16)^4+('Data 3day'!D271+273.16)^4)/2</f>
        <v>7.2770571157633288</v>
      </c>
      <c r="Q271" s="8">
        <f t="shared" si="19"/>
        <v>-5.9986532544544593</v>
      </c>
    </row>
    <row r="272" spans="1:17" x14ac:dyDescent="0.3">
      <c r="A272" s="37">
        <v>43884</v>
      </c>
      <c r="B272" s="8">
        <f>1+0.033*COS(2*'Data 3day'!A271*PI()/365)</f>
        <v>1.020192251241868</v>
      </c>
      <c r="C272" s="8">
        <f>0.409*SIN(((2*PI()*'Data 3day'!A271)/365)-1.39)</f>
        <v>-0.18801356083243778</v>
      </c>
      <c r="D272" s="8">
        <f>ACOS(-TAN('Data 3day'!$E$2*PI()/180)*TAN(C272))</f>
        <v>1.5104419857692091</v>
      </c>
      <c r="E272" s="23">
        <f>('Data 3day'!C272+'Data 3day'!D272)/2</f>
        <v>24.5</v>
      </c>
      <c r="F272" s="8">
        <f t="shared" si="16"/>
        <v>0.18383500912050899</v>
      </c>
      <c r="G272" s="8">
        <f>'Data 3day'!E271*4.87/LN(67.8*'Data 3day'!$H$2-5.42)</f>
        <v>4.445432016660904</v>
      </c>
      <c r="H272" s="8">
        <f>0.6108*EXP(17.27*'Data 3day'!C272/('Data 3day'!C272+237.3))</f>
        <v>4.7547753962618131</v>
      </c>
      <c r="I272" s="8">
        <f>0.6108*EXP(17.27*'Data 3day'!D272/('Data 3day'!D272+237.3))</f>
        <v>1.9377293518704448</v>
      </c>
      <c r="J272" s="8">
        <f t="shared" si="17"/>
        <v>3.346252374066129</v>
      </c>
      <c r="K272" s="8">
        <f>(I272*'Data 3day'!F272+H272*'Data 3day'!G272)/200</f>
        <v>1.1043440991499329</v>
      </c>
      <c r="L272" s="8">
        <f>24*60/PI()*0.0082*B272*(D272*SIN('Data 3day'!$E$2)*SIN(C272)+COS('Data 3day'!$E$2)*COS(C272)*SIN(D272))</f>
        <v>2.182000732559441</v>
      </c>
      <c r="M272" s="8">
        <f>(0.75+2/100000*'Data 3day'!$E$3)*L272</f>
        <v>1.6591933570381989</v>
      </c>
      <c r="N272" s="8">
        <f>(0.25+0.5*(1-'Data 3day'!H272/8))*L272</f>
        <v>1.6365005494195808</v>
      </c>
      <c r="O272" s="8">
        <f t="shared" si="18"/>
        <v>1.2601054230530773</v>
      </c>
      <c r="P272" s="8">
        <f>4.903*(10^(-9))*(0.34-0.14*SQRT(K272))*(1.35*(N272/M272)-0.35)*(('Data 3day'!C272+273.16)^4+('Data 3day'!D272+273.16)^4)/2</f>
        <v>7.3144569226528597</v>
      </c>
      <c r="Q272" s="8">
        <f t="shared" si="19"/>
        <v>-6.0543514995997825</v>
      </c>
    </row>
    <row r="273" spans="1:17" x14ac:dyDescent="0.3">
      <c r="A273" s="37">
        <v>43885</v>
      </c>
      <c r="B273" s="8">
        <f>1+0.033*COS(2*'Data 3day'!A272*PI()/365)</f>
        <v>1.0197399701753953</v>
      </c>
      <c r="C273" s="8">
        <f>0.409*SIN(((2*PI()*'Data 3day'!A272)/365)-1.39)</f>
        <v>-0.18173339514492348</v>
      </c>
      <c r="D273" s="8">
        <f>ACOS(-TAN('Data 3day'!$E$2*PI()/180)*TAN(C273))</f>
        <v>1.5125062334902299</v>
      </c>
      <c r="E273" s="23">
        <f>('Data 3day'!C273+'Data 3day'!D273)/2</f>
        <v>25</v>
      </c>
      <c r="F273" s="8">
        <f t="shared" si="16"/>
        <v>0.18868182684282603</v>
      </c>
      <c r="G273" s="8">
        <f>'Data 3day'!E272*4.87/LN(67.8*'Data 3day'!$H$2-5.42)</f>
        <v>4.445432016660904</v>
      </c>
      <c r="H273" s="8">
        <f>0.6108*EXP(17.27*'Data 3day'!C273/('Data 3day'!C273+237.3))</f>
        <v>5.030147795606851</v>
      </c>
      <c r="I273" s="8">
        <f>0.6108*EXP(17.27*'Data 3day'!D273/('Data 3day'!D273+237.3))</f>
        <v>1.9377293518704448</v>
      </c>
      <c r="J273" s="8">
        <f t="shared" si="17"/>
        <v>3.4839385737386479</v>
      </c>
      <c r="K273" s="8">
        <f>(I273*'Data 3day'!F273+H273*'Data 3day'!G273)/200</f>
        <v>1.0513524435437396</v>
      </c>
      <c r="L273" s="8">
        <f>24*60/PI()*0.0082*B273*(D273*SIN('Data 3day'!$E$2)*SIN(C273)+COS('Data 3day'!$E$2)*COS(C273)*SIN(D273))</f>
        <v>2.149867851820487</v>
      </c>
      <c r="M273" s="8">
        <f>(0.75+2/100000*'Data 3day'!$E$3)*L273</f>
        <v>1.6347595145242984</v>
      </c>
      <c r="N273" s="8">
        <f>(0.25+0.5*(1-'Data 3day'!H273/8))*L273</f>
        <v>1.6124008888653654</v>
      </c>
      <c r="O273" s="8">
        <f t="shared" si="18"/>
        <v>1.2415486844263313</v>
      </c>
      <c r="P273" s="8">
        <f>4.903*(10^(-9))*(0.34-0.14*SQRT(K273))*(1.35*(N273/M273)-0.35)*(('Data 3day'!C273+273.16)^4+('Data 3day'!D273+273.16)^4)/2</f>
        <v>7.5039604524274326</v>
      </c>
      <c r="Q273" s="8">
        <f t="shared" si="19"/>
        <v>-6.2624117680011011</v>
      </c>
    </row>
    <row r="274" spans="1:17" x14ac:dyDescent="0.3">
      <c r="A274" s="37">
        <v>43886</v>
      </c>
      <c r="B274" s="8">
        <f>1+0.033*COS(2*'Data 3day'!A273*PI()/365)</f>
        <v>1.0192818397297361</v>
      </c>
      <c r="C274" s="8">
        <f>0.409*SIN(((2*PI()*'Data 3day'!A273)/365)-1.39)</f>
        <v>-0.17539937793029978</v>
      </c>
      <c r="D274" s="8">
        <f>ACOS(-TAN('Data 3day'!$E$2*PI()/180)*TAN(C274))</f>
        <v>1.5145831109695875</v>
      </c>
      <c r="E274" s="23">
        <f>('Data 3day'!C274+'Data 3day'!D274)/2</f>
        <v>26.5</v>
      </c>
      <c r="F274" s="8">
        <f t="shared" si="16"/>
        <v>0.20387302489183121</v>
      </c>
      <c r="G274" s="8">
        <f>'Data 3day'!E273*4.87/LN(67.8*'Data 3day'!$H$2-5.42)</f>
        <v>4.7232715177022104</v>
      </c>
      <c r="H274" s="8">
        <f>0.6108*EXP(17.27*'Data 3day'!C274/('Data 3day'!C274+237.3))</f>
        <v>5.3192602098598769</v>
      </c>
      <c r="I274" s="8">
        <f>0.6108*EXP(17.27*'Data 3day'!D274/('Data 3day'!D274+237.3))</f>
        <v>2.1973933238855259</v>
      </c>
      <c r="J274" s="8">
        <f t="shared" si="17"/>
        <v>3.7583267668727016</v>
      </c>
      <c r="K274" s="8">
        <f>(I274*'Data 3day'!F274+H274*'Data 3day'!G274)/200</f>
        <v>1.184779419342662</v>
      </c>
      <c r="L274" s="8">
        <f>24*60/PI()*0.0082*B274*(D274*SIN('Data 3day'!$E$2)*SIN(C274)+COS('Data 3day'!$E$2)*COS(C274)*SIN(D274))</f>
        <v>2.1172950960656189</v>
      </c>
      <c r="M274" s="8">
        <f>(0.75+2/100000*'Data 3day'!$E$3)*L274</f>
        <v>1.6099911910482965</v>
      </c>
      <c r="N274" s="8">
        <f>(0.25+0.5*(1-'Data 3day'!H274/8))*L274</f>
        <v>1.0586475480328095</v>
      </c>
      <c r="O274" s="8">
        <f t="shared" si="18"/>
        <v>0.81515861198526329</v>
      </c>
      <c r="P274" s="8">
        <f>4.903*(10^(-9))*(0.34-0.14*SQRT(K274))*(1.35*(N274/M274)-0.35)*(('Data 3day'!C274+273.16)^4+('Data 3day'!D274+273.16)^4)/2</f>
        <v>4.0031583573202107</v>
      </c>
      <c r="Q274" s="8">
        <f t="shared" si="19"/>
        <v>-3.1879997453349476</v>
      </c>
    </row>
    <row r="275" spans="1:17" x14ac:dyDescent="0.3">
      <c r="A275" s="37">
        <v>43887</v>
      </c>
      <c r="B275" s="8">
        <f>1+0.033*COS(2*'Data 3day'!A274*PI()/365)</f>
        <v>1.018817995658829</v>
      </c>
      <c r="C275" s="8">
        <f>0.409*SIN(((2*PI()*'Data 3day'!A274)/365)-1.39)</f>
        <v>-0.16901338609456681</v>
      </c>
      <c r="D275" s="8">
        <f>ACOS(-TAN('Data 3day'!$E$2*PI()/180)*TAN(C275))</f>
        <v>1.5166720712194028</v>
      </c>
      <c r="E275" s="23">
        <f>('Data 3day'!C275+'Data 3day'!D275)/2</f>
        <v>25</v>
      </c>
      <c r="F275" s="8">
        <f t="shared" si="16"/>
        <v>0.18868182684282603</v>
      </c>
      <c r="G275" s="8">
        <f>'Data 3day'!E274*4.87/LN(67.8*'Data 3day'!$H$2-5.42)</f>
        <v>3.6119135135369844</v>
      </c>
      <c r="H275" s="8">
        <f>0.6108*EXP(17.27*'Data 3day'!C275/('Data 3day'!C275+237.3))</f>
        <v>4.7547753962618131</v>
      </c>
      <c r="I275" s="8">
        <f>0.6108*EXP(17.27*'Data 3day'!D275/('Data 3day'!D275+237.3))</f>
        <v>2.0639892026604851</v>
      </c>
      <c r="J275" s="8">
        <f t="shared" si="17"/>
        <v>3.4093822994611491</v>
      </c>
      <c r="K275" s="8">
        <f>(I275*'Data 3day'!F275+H275*'Data 3day'!G275)/200</f>
        <v>1.2817313313200953</v>
      </c>
      <c r="L275" s="8">
        <f>24*60/PI()*0.0082*B275*(D275*SIN('Data 3day'!$E$2)*SIN(C275)+COS('Data 3day'!$E$2)*COS(C275)*SIN(D275))</f>
        <v>2.0842901920130061</v>
      </c>
      <c r="M275" s="8">
        <f>(0.75+2/100000*'Data 3day'!$E$3)*L275</f>
        <v>1.5848942620066897</v>
      </c>
      <c r="N275" s="8">
        <f>(0.25+0.5*(1-'Data 3day'!H275/8))*L275</f>
        <v>1.4329495070089417</v>
      </c>
      <c r="O275" s="8">
        <f t="shared" si="18"/>
        <v>1.1033711203968852</v>
      </c>
      <c r="P275" s="8">
        <f>4.903*(10^(-9))*(0.34-0.14*SQRT(K275))*(1.35*(N275/M275)-0.35)*(('Data 3day'!C275+273.16)^4+('Data 3day'!D275+273.16)^4)/2</f>
        <v>6.1429713236152592</v>
      </c>
      <c r="Q275" s="8">
        <f t="shared" si="19"/>
        <v>-5.0396002032183738</v>
      </c>
    </row>
    <row r="276" spans="1:17" x14ac:dyDescent="0.3">
      <c r="A276" s="37">
        <v>43888</v>
      </c>
      <c r="B276" s="8">
        <f>1+0.033*COS(2*'Data 3day'!A275*PI()/365)</f>
        <v>1.0183485754096824</v>
      </c>
      <c r="C276" s="8">
        <f>0.409*SIN(((2*PI()*'Data 3day'!A275)/365)-1.39)</f>
        <v>-0.16257731194492642</v>
      </c>
      <c r="D276" s="8">
        <f>ACOS(-TAN('Data 3day'!$E$2*PI()/180)*TAN(C276))</f>
        <v>1.5187725748250764</v>
      </c>
      <c r="E276" s="23">
        <f>('Data 3day'!C276+'Data 3day'!D276)/2</f>
        <v>25.5</v>
      </c>
      <c r="F276" s="8">
        <f t="shared" si="16"/>
        <v>0.19363585091694488</v>
      </c>
      <c r="G276" s="8">
        <f>'Data 3day'!E275*4.87/LN(67.8*'Data 3day'!$H$2-5.42)</f>
        <v>2.222716008330452</v>
      </c>
      <c r="H276" s="8">
        <f>0.6108*EXP(17.27*'Data 3day'!C276/('Data 3day'!C276+237.3))</f>
        <v>4.7547753962618131</v>
      </c>
      <c r="I276" s="8">
        <f>0.6108*EXP(17.27*'Data 3day'!D276/('Data 3day'!D276+237.3))</f>
        <v>2.1973933238855259</v>
      </c>
      <c r="J276" s="8">
        <f t="shared" si="17"/>
        <v>3.4760843600736697</v>
      </c>
      <c r="K276" s="8">
        <f>(I276*'Data 3day'!F276+H276*'Data 3day'!G276)/200</f>
        <v>1.4091823981128249</v>
      </c>
      <c r="L276" s="8">
        <f>24*60/PI()*0.0082*B276*(D276*SIN('Data 3day'!$E$2)*SIN(C276)+COS('Data 3day'!$E$2)*COS(C276)*SIN(D276))</f>
        <v>2.0508611932386382</v>
      </c>
      <c r="M276" s="8">
        <f>(0.75+2/100000*'Data 3day'!$E$3)*L276</f>
        <v>1.5594748513386605</v>
      </c>
      <c r="N276" s="8">
        <f>(0.25+0.5*(1-'Data 3day'!H276/8))*L276</f>
        <v>1.4099670703515639</v>
      </c>
      <c r="O276" s="8">
        <f t="shared" si="18"/>
        <v>1.0856746441707041</v>
      </c>
      <c r="P276" s="8">
        <f>4.903*(10^(-9))*(0.34-0.14*SQRT(K276))*(1.35*(N276/M276)-0.35)*(('Data 3day'!C276+273.16)^4+('Data 3day'!D276+273.16)^4)/2</f>
        <v>5.9193918541461468</v>
      </c>
      <c r="Q276" s="8">
        <f t="shared" si="19"/>
        <v>-4.8337172099754424</v>
      </c>
    </row>
    <row r="277" spans="1:17" x14ac:dyDescent="0.3">
      <c r="A277" s="37">
        <v>43889</v>
      </c>
      <c r="B277" s="8">
        <f>1+0.033*COS(2*'Data 3day'!A276*PI()/365)</f>
        <v>1.0178737180816473</v>
      </c>
      <c r="C277" s="8">
        <f>0.409*SIN(((2*PI()*'Data 3day'!A276)/365)-1.39)</f>
        <v>-0.15609306262905087</v>
      </c>
      <c r="D277" s="8">
        <f>ACOS(-TAN('Data 3day'!$E$2*PI()/180)*TAN(C277))</f>
        <v>1.5208840898431943</v>
      </c>
      <c r="E277" s="23">
        <f>('Data 3day'!C277+'Data 3day'!D277)/2</f>
        <v>23.5</v>
      </c>
      <c r="F277" s="8">
        <f t="shared" si="16"/>
        <v>0.17445562008621768</v>
      </c>
      <c r="G277" s="8">
        <f>'Data 3day'!E276*4.87/LN(67.8*'Data 3day'!$H$2-5.42)</f>
        <v>2.5005555093717584</v>
      </c>
      <c r="H277" s="8">
        <f>0.6108*EXP(17.27*'Data 3day'!C277/('Data 3day'!C277+237.3))</f>
        <v>4.492592251118583</v>
      </c>
      <c r="I277" s="8">
        <f>0.6108*EXP(17.27*'Data 3day'!D277/('Data 3day'!D277+237.3))</f>
        <v>1.8182866804855506</v>
      </c>
      <c r="J277" s="8">
        <f t="shared" si="17"/>
        <v>3.1554394658020666</v>
      </c>
      <c r="K277" s="8">
        <f>(I277*'Data 3day'!F277+H277*'Data 3day'!G277)/200</f>
        <v>1.1321792192958458</v>
      </c>
      <c r="L277" s="8">
        <f>24*60/PI()*0.0082*B277*(D277*SIN('Data 3day'!$E$2)*SIN(C277)+COS('Data 3day'!$E$2)*COS(C277)*SIN(D277))</f>
        <v>2.0170164781623017</v>
      </c>
      <c r="M277" s="8">
        <f>(0.75+2/100000*'Data 3day'!$E$3)*L277</f>
        <v>1.533739329994614</v>
      </c>
      <c r="N277" s="8">
        <f>(0.25+0.5*(1-'Data 3day'!H277/8))*L277</f>
        <v>1.5127623586217263</v>
      </c>
      <c r="O277" s="8">
        <f t="shared" si="18"/>
        <v>1.1648270161387293</v>
      </c>
      <c r="P277" s="8">
        <f>4.903*(10^(-9))*(0.34-0.14*SQRT(K277))*(1.35*(N277/M277)-0.35)*(('Data 3day'!C277+273.16)^4+('Data 3day'!D277+273.16)^4)/2</f>
        <v>7.1478996673561079</v>
      </c>
      <c r="Q277" s="8">
        <f t="shared" si="19"/>
        <v>-5.9830726512173786</v>
      </c>
    </row>
    <row r="278" spans="1:17" x14ac:dyDescent="0.3">
      <c r="A278" s="37">
        <v>43890</v>
      </c>
      <c r="B278" s="8">
        <f>1+0.033*COS(2*'Data 3day'!A277*PI()/365)</f>
        <v>1.0173935643851983</v>
      </c>
      <c r="C278" s="8">
        <f>0.409*SIN(((2*PI()*'Data 3day'!A277)/365)-1.39)</f>
        <v>-0.14956255956995423</v>
      </c>
      <c r="D278" s="8">
        <f>ACOS(-TAN('Data 3day'!$E$2*PI()/180)*TAN(C278))</f>
        <v>1.5230060916760539</v>
      </c>
      <c r="E278" s="23">
        <f>('Data 3day'!C278+'Data 3day'!D278)/2</f>
        <v>24.5</v>
      </c>
      <c r="F278" s="8">
        <f t="shared" si="16"/>
        <v>0.18383500912050899</v>
      </c>
      <c r="G278" s="8">
        <f>'Data 3day'!E277*4.87/LN(67.8*'Data 3day'!$H$2-5.42)</f>
        <v>3.334074012495678</v>
      </c>
      <c r="H278" s="8">
        <f>0.6108*EXP(17.27*'Data 3day'!C278/('Data 3day'!C278+237.3))</f>
        <v>4.7547753962618131</v>
      </c>
      <c r="I278" s="8">
        <f>0.6108*EXP(17.27*'Data 3day'!D278/('Data 3day'!D278+237.3))</f>
        <v>1.9377293518704448</v>
      </c>
      <c r="J278" s="8">
        <f t="shared" si="17"/>
        <v>3.346252374066129</v>
      </c>
      <c r="K278" s="8">
        <f>(I278*'Data 3day'!F278+H278*'Data 3day'!G278)/200</f>
        <v>1.2012305667434553</v>
      </c>
      <c r="L278" s="8">
        <f>24*60/PI()*0.0082*B278*(D278*SIN('Data 3day'!$E$2)*SIN(C278)+COS('Data 3day'!$E$2)*COS(C278)*SIN(D278))</f>
        <v>1.9827647475317431</v>
      </c>
      <c r="M278" s="8">
        <f>(0.75+2/100000*'Data 3day'!$E$3)*L278</f>
        <v>1.5076943140231374</v>
      </c>
      <c r="N278" s="8">
        <f>(0.25+0.5*(1-'Data 3day'!H278/8))*L278</f>
        <v>1.4870735606488075</v>
      </c>
      <c r="O278" s="8">
        <f t="shared" si="18"/>
        <v>1.1450466416995817</v>
      </c>
      <c r="P278" s="8">
        <f>4.903*(10^(-9))*(0.34-0.14*SQRT(K278))*(1.35*(N278/M278)-0.35)*(('Data 3day'!C278+273.16)^4+('Data 3day'!D278+273.16)^4)/2</f>
        <v>7.0748585375644204</v>
      </c>
      <c r="Q278" s="8">
        <f t="shared" si="19"/>
        <v>-5.9298118958648391</v>
      </c>
    </row>
    <row r="279" spans="1:17" x14ac:dyDescent="0.3">
      <c r="A279" s="37">
        <v>43891</v>
      </c>
      <c r="B279" s="8">
        <f>1+0.033*COS(2*'Data 3day'!A278*PI()/365)</f>
        <v>1.0169082566002381</v>
      </c>
      <c r="C279" s="8">
        <f>0.409*SIN(((2*PI()*'Data 3day'!A278)/365)-1.39)</f>
        <v>-0.14298773789663263</v>
      </c>
      <c r="D279" s="8">
        <f>ACOS(-TAN('Data 3day'!$E$2*PI()/180)*TAN(C279))</f>
        <v>1.5251380629238191</v>
      </c>
      <c r="E279" s="23">
        <f>('Data 3day'!C279+'Data 3day'!D279)/2</f>
        <v>25.5</v>
      </c>
      <c r="F279" s="8">
        <f t="shared" si="16"/>
        <v>0.19363585091694488</v>
      </c>
      <c r="G279" s="8">
        <f>'Data 3day'!E278*4.87/LN(67.8*'Data 3day'!$H$2-5.42)</f>
        <v>3.8897530145782908</v>
      </c>
      <c r="H279" s="8">
        <f>0.6108*EXP(17.27*'Data 3day'!C279/('Data 3day'!C279+237.3))</f>
        <v>4.7547753962618131</v>
      </c>
      <c r="I279" s="8">
        <f>0.6108*EXP(17.27*'Data 3day'!D279/('Data 3day'!D279+237.3))</f>
        <v>2.1973933238855259</v>
      </c>
      <c r="J279" s="8">
        <f t="shared" si="17"/>
        <v>3.4760843600736697</v>
      </c>
      <c r="K279" s="8">
        <f>(I279*'Data 3day'!F279+H279*'Data 3day'!G279)/200</f>
        <v>1.2443778988214107</v>
      </c>
      <c r="L279" s="8">
        <f>24*60/PI()*0.0082*B279*(D279*SIN('Data 3day'!$E$2)*SIN(C279)+COS('Data 3day'!$E$2)*COS(C279)*SIN(D279))</f>
        <v>1.9481150214115948</v>
      </c>
      <c r="M279" s="8">
        <f>(0.75+2/100000*'Data 3day'!$E$3)*L279</f>
        <v>1.4813466622813767</v>
      </c>
      <c r="N279" s="8">
        <f>(0.25+0.5*(1-'Data 3day'!H279/8))*L279</f>
        <v>0.97405751070579738</v>
      </c>
      <c r="O279" s="8">
        <f t="shared" si="18"/>
        <v>0.75002428324346404</v>
      </c>
      <c r="P279" s="8">
        <f>4.903*(10^(-9))*(0.34-0.14*SQRT(K279))*(1.35*(N279/M279)-0.35)*(('Data 3day'!C279+273.16)^4+('Data 3day'!D279+273.16)^4)/2</f>
        <v>3.8667497755530778</v>
      </c>
      <c r="Q279" s="8">
        <f t="shared" si="19"/>
        <v>-3.1167254923096137</v>
      </c>
    </row>
    <row r="280" spans="1:17" x14ac:dyDescent="0.3">
      <c r="A280" s="37">
        <v>43892</v>
      </c>
      <c r="B280" s="8">
        <f>1+0.033*COS(2*'Data 3day'!A279*PI()/365)</f>
        <v>1.0164179385339369</v>
      </c>
      <c r="C280" s="8">
        <f>0.409*SIN(((2*PI()*'Data 3day'!A279)/365)-1.39)</f>
        <v>-0.13637054587064404</v>
      </c>
      <c r="D280" s="8">
        <f>ACOS(-TAN('Data 3day'!$E$2*PI()/180)*TAN(C280))</f>
        <v>1.5272794932153251</v>
      </c>
      <c r="E280" s="23">
        <f>('Data 3day'!C280+'Data 3day'!D280)/2</f>
        <v>25.5</v>
      </c>
      <c r="F280" s="8">
        <f t="shared" si="16"/>
        <v>0.19363585091694488</v>
      </c>
      <c r="G280" s="8">
        <f>'Data 3day'!E279*4.87/LN(67.8*'Data 3day'!$H$2-5.42)</f>
        <v>3.6119135135369844</v>
      </c>
      <c r="H280" s="8">
        <f>0.6108*EXP(17.27*'Data 3day'!C280/('Data 3day'!C280+237.3))</f>
        <v>4.7547753962618131</v>
      </c>
      <c r="I280" s="8">
        <f>0.6108*EXP(17.27*'Data 3day'!D280/('Data 3day'!D280+237.3))</f>
        <v>2.1973933238855259</v>
      </c>
      <c r="J280" s="8">
        <f t="shared" si="17"/>
        <v>3.4760843600736697</v>
      </c>
      <c r="K280" s="8">
        <f>(I280*'Data 3day'!F280+H280*'Data 3day'!G280)/200</f>
        <v>1.5060778497805152</v>
      </c>
      <c r="L280" s="8">
        <f>24*60/PI()*0.0082*B280*(D280*SIN('Data 3day'!$E$2)*SIN(C280)+COS('Data 3day'!$E$2)*COS(C280)*SIN(D280))</f>
        <v>1.9130766356847133</v>
      </c>
      <c r="M280" s="8">
        <f>(0.75+2/100000*'Data 3day'!$E$3)*L280</f>
        <v>1.454703473774656</v>
      </c>
      <c r="N280" s="8">
        <f>(0.25+0.5*(1-'Data 3day'!H280/8))*L280</f>
        <v>0.83697102811206203</v>
      </c>
      <c r="O280" s="8">
        <f t="shared" si="18"/>
        <v>0.64446769164628781</v>
      </c>
      <c r="P280" s="8">
        <f>4.903*(10^(-9))*(0.34-0.14*SQRT(K280))*(1.35*(N280/M280)-0.35)*(('Data 3day'!C280+273.16)^4+('Data 3day'!D280+273.16)^4)/2</f>
        <v>2.8077087485007182</v>
      </c>
      <c r="Q280" s="8">
        <f t="shared" si="19"/>
        <v>-2.1632410568544302</v>
      </c>
    </row>
    <row r="281" spans="1:17" x14ac:dyDescent="0.3">
      <c r="A281" s="37">
        <v>43893</v>
      </c>
      <c r="B281" s="8">
        <f>1+0.033*COS(2*'Data 3day'!A280*PI()/365)</f>
        <v>1.0159227554781203</v>
      </c>
      <c r="C281" s="8">
        <f>0.409*SIN(((2*PI()*'Data 3day'!A280)/365)-1.39)</f>
        <v>-0.12971294430879665</v>
      </c>
      <c r="D281" s="8">
        <f>ACOS(-TAN('Data 3day'!$E$2*PI()/180)*TAN(C281))</f>
        <v>1.5294298790185437</v>
      </c>
      <c r="E281" s="23">
        <f>('Data 3day'!C281+'Data 3day'!D281)/2</f>
        <v>22</v>
      </c>
      <c r="F281" s="8">
        <f t="shared" si="16"/>
        <v>0.16114508692644333</v>
      </c>
      <c r="G281" s="8">
        <f>'Data 3day'!E280*4.87/LN(67.8*'Data 3day'!$H$2-5.42)</f>
        <v>2.7783950104130644</v>
      </c>
      <c r="H281" s="8">
        <f>0.6108*EXP(17.27*'Data 3day'!C281/('Data 3day'!C281+237.3))</f>
        <v>3.5653401758108458</v>
      </c>
      <c r="I281" s="8">
        <f>0.6108*EXP(17.27*'Data 3day'!D281/('Data 3day'!D281+237.3))</f>
        <v>1.9377293518704448</v>
      </c>
      <c r="J281" s="8">
        <f t="shared" si="17"/>
        <v>2.7515347638406453</v>
      </c>
      <c r="K281" s="8">
        <f>(I281*'Data 3day'!F281+H281*'Data 3day'!G281)/200</f>
        <v>1.4141368780362809</v>
      </c>
      <c r="L281" s="8">
        <f>24*60/PI()*0.0082*B281*(D281*SIN('Data 3day'!$E$2)*SIN(C281)+COS('Data 3day'!$E$2)*COS(C281)*SIN(D281))</f>
        <v>1.8776592380745196</v>
      </c>
      <c r="M281" s="8">
        <f>(0.75+2/100000*'Data 3day'!$E$3)*L281</f>
        <v>1.4277720846318647</v>
      </c>
      <c r="N281" s="8">
        <f>(0.25+0.5*(1-'Data 3day'!H281/8))*L281</f>
        <v>0.93882961903725981</v>
      </c>
      <c r="O281" s="8">
        <f t="shared" si="18"/>
        <v>0.72289880665869011</v>
      </c>
      <c r="P281" s="8">
        <f>4.903*(10^(-9))*(0.34-0.14*SQRT(K281))*(1.35*(N281/M281)-0.35)*(('Data 3day'!C281+273.16)^4+('Data 3day'!D281+273.16)^4)/2</f>
        <v>3.4778423090544437</v>
      </c>
      <c r="Q281" s="8">
        <f t="shared" si="19"/>
        <v>-2.7549435023957534</v>
      </c>
    </row>
    <row r="282" spans="1:17" x14ac:dyDescent="0.3">
      <c r="A282" s="37">
        <v>43894</v>
      </c>
      <c r="B282" s="8">
        <f>1+0.033*COS(2*'Data 3day'!A281*PI()/365)</f>
        <v>1.015422854166214</v>
      </c>
      <c r="C282" s="8">
        <f>0.409*SIN(((2*PI()*'Data 3day'!A281)/365)-1.39)</f>
        <v>-0.12301690600211586</v>
      </c>
      <c r="D282" s="8">
        <f>ACOS(-TAN('Data 3day'!$E$2*PI()/180)*TAN(C282))</f>
        <v>1.5315887234317338</v>
      </c>
      <c r="E282" s="23">
        <f>('Data 3day'!C282+'Data 3day'!D282)/2</f>
        <v>26</v>
      </c>
      <c r="F282" s="8">
        <f t="shared" si="16"/>
        <v>0.19869895242110683</v>
      </c>
      <c r="G282" s="8">
        <f>'Data 3day'!E281*4.87/LN(67.8*'Data 3day'!$H$2-5.42)</f>
        <v>1.9448765072891454</v>
      </c>
      <c r="H282" s="8">
        <f>0.6108*EXP(17.27*'Data 3day'!C282/('Data 3day'!C282+237.3))</f>
        <v>5.030147795606851</v>
      </c>
      <c r="I282" s="8">
        <f>0.6108*EXP(17.27*'Data 3day'!D282/('Data 3day'!D282+237.3))</f>
        <v>2.1973933238855259</v>
      </c>
      <c r="J282" s="8">
        <f t="shared" si="17"/>
        <v>3.6137705597461887</v>
      </c>
      <c r="K282" s="8">
        <f>(I282*'Data 3day'!F282+H282*'Data 3day'!G282)/200</f>
        <v>1.1231819723250995</v>
      </c>
      <c r="L282" s="8">
        <f>24*60/PI()*0.0082*B282*(D282*SIN('Data 3day'!$E$2)*SIN(C282)+COS('Data 3day'!$E$2)*COS(C282)*SIN(D282))</f>
        <v>1.8418727836978963</v>
      </c>
      <c r="M282" s="8">
        <f>(0.75+2/100000*'Data 3day'!$E$3)*L282</f>
        <v>1.4005600647238803</v>
      </c>
      <c r="N282" s="8">
        <f>(0.25+0.5*(1-'Data 3day'!H282/8))*L282</f>
        <v>0.92093639184894815</v>
      </c>
      <c r="O282" s="8">
        <f t="shared" si="18"/>
        <v>0.70912102172369007</v>
      </c>
      <c r="P282" s="8">
        <f>4.903*(10^(-9))*(0.34-0.14*SQRT(K282))*(1.35*(N282/M282)-0.35)*(('Data 3day'!C282+273.16)^4+('Data 3day'!D282+273.16)^4)/2</f>
        <v>4.0596729834831136</v>
      </c>
      <c r="Q282" s="8">
        <f t="shared" si="19"/>
        <v>-3.3505519617594235</v>
      </c>
    </row>
    <row r="283" spans="1:17" x14ac:dyDescent="0.3">
      <c r="A283" s="37">
        <v>43895</v>
      </c>
      <c r="B283" s="8">
        <f>1+0.033*COS(2*'Data 3day'!A282*PI()/365)</f>
        <v>1.0149183827297661</v>
      </c>
      <c r="C283" s="8">
        <f>0.409*SIN(((2*PI()*'Data 3day'!A282)/365)-1.39)</f>
        <v>-0.11628441513126445</v>
      </c>
      <c r="D283" s="8">
        <f>ACOS(-TAN('Data 3day'!$E$2*PI()/180)*TAN(C283))</f>
        <v>1.5337555359562884</v>
      </c>
      <c r="E283" s="23">
        <f>('Data 3day'!C283+'Data 3day'!D283)/2</f>
        <v>27</v>
      </c>
      <c r="F283" s="8">
        <f t="shared" si="16"/>
        <v>0.20915998442580919</v>
      </c>
      <c r="G283" s="8">
        <f>'Data 3day'!E282*4.87/LN(67.8*'Data 3day'!$H$2-5.42)</f>
        <v>2.222716008330452</v>
      </c>
      <c r="H283" s="8">
        <f>0.6108*EXP(17.27*'Data 3day'!C283/('Data 3day'!C283+237.3))</f>
        <v>5.3192602098598769</v>
      </c>
      <c r="I283" s="8">
        <f>0.6108*EXP(17.27*'Data 3day'!D283/('Data 3day'!D283+237.3))</f>
        <v>2.3382812709274461</v>
      </c>
      <c r="J283" s="8">
        <f t="shared" si="17"/>
        <v>3.8287707403936615</v>
      </c>
      <c r="K283" s="8">
        <f>(I283*'Data 3day'!F283+H283*'Data 3day'!G283)/200</f>
        <v>0.93880014938736578</v>
      </c>
      <c r="L283" s="8">
        <f>24*60/PI()*0.0082*B283*(D283*SIN('Data 3day'!$E$2)*SIN(C283)+COS('Data 3day'!$E$2)*COS(C283)*SIN(D283))</f>
        <v>1.8057275301591902</v>
      </c>
      <c r="M283" s="8">
        <f>(0.75+2/100000*'Data 3day'!$E$3)*L283</f>
        <v>1.3730752139330482</v>
      </c>
      <c r="N283" s="8">
        <f>(0.25+0.5*(1-'Data 3day'!H283/8))*L283</f>
        <v>1.3542956476193926</v>
      </c>
      <c r="O283" s="8">
        <f t="shared" si="18"/>
        <v>1.0428076486669322</v>
      </c>
      <c r="P283" s="8">
        <f>4.903*(10^(-9))*(0.34-0.14*SQRT(K283))*(1.35*(N283/M283)-0.35)*(('Data 3day'!C283+273.16)^4+('Data 3day'!D283+273.16)^4)/2</f>
        <v>8.0088931092135489</v>
      </c>
      <c r="Q283" s="8">
        <f t="shared" si="19"/>
        <v>-6.9660854605466165</v>
      </c>
    </row>
    <row r="284" spans="1:17" x14ac:dyDescent="0.3">
      <c r="A284" s="37">
        <v>43896</v>
      </c>
      <c r="B284" s="8">
        <f>1+0.033*COS(2*'Data 3day'!A283*PI()/365)</f>
        <v>1.0144094906545502</v>
      </c>
      <c r="C284" s="8">
        <f>0.409*SIN(((2*PI()*'Data 3day'!A283)/365)-1.39)</f>
        <v>-0.10951746667858643</v>
      </c>
      <c r="D284" s="8">
        <f>ACOS(-TAN('Data 3day'!$E$2*PI()/180)*TAN(C284))</f>
        <v>1.5359298322522901</v>
      </c>
      <c r="E284" s="23">
        <f>('Data 3day'!C284+'Data 3day'!D284)/2</f>
        <v>29.5</v>
      </c>
      <c r="F284" s="8">
        <f t="shared" si="16"/>
        <v>0.23735674310788871</v>
      </c>
      <c r="G284" s="8">
        <f>'Data 3day'!E283*4.87/LN(67.8*'Data 3day'!$H$2-5.42)</f>
        <v>2.7783950104130644</v>
      </c>
      <c r="H284" s="8">
        <f>0.6108*EXP(17.27*'Data 3day'!C284/('Data 3day'!C284+237.3))</f>
        <v>6.2748150241265215</v>
      </c>
      <c r="I284" s="8">
        <f>0.6108*EXP(17.27*'Data 3day'!D284/('Data 3day'!D284+237.3))</f>
        <v>2.6439311922105757</v>
      </c>
      <c r="J284" s="8">
        <f t="shared" si="17"/>
        <v>4.459373108168549</v>
      </c>
      <c r="K284" s="8">
        <f>(I284*'Data 3day'!F284+H284*'Data 3day'!G284)/200</f>
        <v>1.2075617310644511</v>
      </c>
      <c r="L284" s="8">
        <f>24*60/PI()*0.0082*B284*(D284*SIN('Data 3day'!$E$2)*SIN(C284)+COS('Data 3day'!$E$2)*COS(C284)*SIN(D284))</f>
        <v>1.7692340321967011</v>
      </c>
      <c r="M284" s="8">
        <f>(0.75+2/100000*'Data 3day'!$E$3)*L284</f>
        <v>1.3453255580823715</v>
      </c>
      <c r="N284" s="8">
        <f>(0.25+0.5*(1-'Data 3day'!H284/8))*L284</f>
        <v>1.1057712701229381</v>
      </c>
      <c r="O284" s="8">
        <f t="shared" si="18"/>
        <v>0.85144387799466237</v>
      </c>
      <c r="P284" s="8">
        <f>4.903*(10^(-9))*(0.34-0.14*SQRT(K284))*(1.35*(N284/M284)-0.35)*(('Data 3day'!C284+273.16)^4+('Data 3day'!D284+273.16)^4)/2</f>
        <v>5.8391172077969502</v>
      </c>
      <c r="Q284" s="8">
        <f t="shared" si="19"/>
        <v>-4.9876733298022877</v>
      </c>
    </row>
    <row r="285" spans="1:17" x14ac:dyDescent="0.3">
      <c r="A285" s="37">
        <v>43897</v>
      </c>
      <c r="B285" s="8">
        <f>1+0.033*COS(2*'Data 3day'!A284*PI()/365)</f>
        <v>1.013896328736271</v>
      </c>
      <c r="C285" s="8">
        <f>0.409*SIN(((2*PI()*'Data 3day'!A284)/365)-1.39)</f>
        <v>-0.10271806583695095</v>
      </c>
      <c r="D285" s="8">
        <f>ACOS(-TAN('Data 3day'!$E$2*PI()/180)*TAN(C285))</f>
        <v>1.5381111338777802</v>
      </c>
      <c r="E285" s="23">
        <f>('Data 3day'!C285+'Data 3day'!D285)/2</f>
        <v>25.5</v>
      </c>
      <c r="F285" s="8">
        <f t="shared" si="16"/>
        <v>0.19363585091694488</v>
      </c>
      <c r="G285" s="8">
        <f>'Data 3day'!E284*4.87/LN(67.8*'Data 3day'!$H$2-5.42)</f>
        <v>5.2789505197848232</v>
      </c>
      <c r="H285" s="8">
        <f>0.6108*EXP(17.27*'Data 3day'!C285/('Data 3day'!C285+237.3))</f>
        <v>5.030147795606851</v>
      </c>
      <c r="I285" s="8">
        <f>0.6108*EXP(17.27*'Data 3day'!D285/('Data 3day'!D285+237.3))</f>
        <v>2.0639892026604851</v>
      </c>
      <c r="J285" s="8">
        <f t="shared" si="17"/>
        <v>3.5470684991336681</v>
      </c>
      <c r="K285" s="8">
        <f>(I285*'Data 3day'!F285+H285*'Data 3day'!G285)/200</f>
        <v>1.2847341723507821</v>
      </c>
      <c r="L285" s="8">
        <f>24*60/PI()*0.0082*B285*(D285*SIN('Data 3day'!$E$2)*SIN(C285)+COS('Data 3day'!$E$2)*COS(C285)*SIN(D285))</f>
        <v>1.7324031358939758</v>
      </c>
      <c r="M285" s="8">
        <f>(0.75+2/100000*'Data 3day'!$E$3)*L285</f>
        <v>1.3173193445337792</v>
      </c>
      <c r="N285" s="8">
        <f>(0.25+0.5*(1-'Data 3day'!H285/8))*L285</f>
        <v>1.0827519599337347</v>
      </c>
      <c r="O285" s="8">
        <f t="shared" si="18"/>
        <v>0.83371900914897579</v>
      </c>
      <c r="P285" s="8">
        <f>4.903*(10^(-9))*(0.34-0.14*SQRT(K285))*(1.35*(N285/M285)-0.35)*(('Data 3day'!C285+273.16)^4+('Data 3day'!D285+273.16)^4)/2</f>
        <v>5.3930921449202041</v>
      </c>
      <c r="Q285" s="8">
        <f t="shared" si="19"/>
        <v>-4.5593731357712279</v>
      </c>
    </row>
    <row r="286" spans="1:17" x14ac:dyDescent="0.3">
      <c r="A286" s="37">
        <v>43898</v>
      </c>
      <c r="B286" s="8">
        <f>1+0.033*COS(2*'Data 3day'!A285*PI()/365)</f>
        <v>1.0133790490358798</v>
      </c>
      <c r="C286" s="8">
        <f>0.409*SIN(((2*PI()*'Data 3day'!A285)/365)-1.39)</f>
        <v>-9.588822741557064E-2</v>
      </c>
      <c r="D286" s="8">
        <f>ACOS(-TAN('Data 3day'!$E$2*PI()/180)*TAN(C286))</f>
        <v>1.5402989680127357</v>
      </c>
      <c r="E286" s="23">
        <f>('Data 3day'!C286+'Data 3day'!D286)/2</f>
        <v>25</v>
      </c>
      <c r="F286" s="8">
        <f t="shared" si="16"/>
        <v>0.18868182684282603</v>
      </c>
      <c r="G286" s="8">
        <f>'Data 3day'!E285*4.87/LN(67.8*'Data 3day'!$H$2-5.42)</f>
        <v>3.8897530145782908</v>
      </c>
      <c r="H286" s="8">
        <f>0.6108*EXP(17.27*'Data 3day'!C286/('Data 3day'!C286+237.3))</f>
        <v>4.7547753962618131</v>
      </c>
      <c r="I286" s="8">
        <f>0.6108*EXP(17.27*'Data 3day'!D286/('Data 3day'!D286+237.3))</f>
        <v>2.0639892026604851</v>
      </c>
      <c r="J286" s="8">
        <f t="shared" si="17"/>
        <v>3.4093822994611491</v>
      </c>
      <c r="K286" s="8">
        <f>(I286*'Data 3day'!F286+H286*'Data 3day'!G286)/200</f>
        <v>1.395250737466422</v>
      </c>
      <c r="L286" s="8">
        <f>24*60/PI()*0.0082*B286*(D286*SIN('Data 3day'!$E$2)*SIN(C286)+COS('Data 3day'!$E$2)*COS(C286)*SIN(D286))</f>
        <v>1.6952459724690425</v>
      </c>
      <c r="M286" s="8">
        <f>(0.75+2/100000*'Data 3day'!$E$3)*L286</f>
        <v>1.28906503746546</v>
      </c>
      <c r="N286" s="8">
        <f>(0.25+0.5*(1-'Data 3day'!H286/8))*L286</f>
        <v>1.0595287327931515</v>
      </c>
      <c r="O286" s="8">
        <f t="shared" si="18"/>
        <v>0.81583712425072674</v>
      </c>
      <c r="P286" s="8">
        <f>4.903*(10^(-9))*(0.34-0.14*SQRT(K286))*(1.35*(N286/M286)-0.35)*(('Data 3day'!C286+273.16)^4+('Data 3day'!D286+273.16)^4)/2</f>
        <v>5.1571208337499428</v>
      </c>
      <c r="Q286" s="8">
        <f t="shared" si="19"/>
        <v>-4.3412837094992156</v>
      </c>
    </row>
    <row r="287" spans="1:17" x14ac:dyDescent="0.3">
      <c r="A287" s="37">
        <v>43899</v>
      </c>
      <c r="B287" s="8">
        <f>1+0.033*COS(2*'Data 3day'!A286*PI()/365)</f>
        <v>1.012857804834516</v>
      </c>
      <c r="C287" s="8">
        <f>0.409*SIN(((2*PI()*'Data 3day'!A286)/365)-1.39)</f>
        <v>-8.9029975242969572E-2</v>
      </c>
      <c r="D287" s="8">
        <f>ACOS(-TAN('Data 3day'!$E$2*PI()/180)*TAN(C287))</f>
        <v>1.5424928671687452</v>
      </c>
      <c r="E287" s="23">
        <f>('Data 3day'!C287+'Data 3day'!D287)/2</f>
        <v>26</v>
      </c>
      <c r="F287" s="8">
        <f t="shared" si="16"/>
        <v>0.19869895242110683</v>
      </c>
      <c r="G287" s="8">
        <f>'Data 3day'!E286*4.87/LN(67.8*'Data 3day'!$H$2-5.42)</f>
        <v>2.7783950104130644</v>
      </c>
      <c r="H287" s="8">
        <f>0.6108*EXP(17.27*'Data 3day'!C287/('Data 3day'!C287+237.3))</f>
        <v>4.7547753962618131</v>
      </c>
      <c r="I287" s="8">
        <f>0.6108*EXP(17.27*'Data 3day'!D287/('Data 3day'!D287+237.3))</f>
        <v>2.3382812709274461</v>
      </c>
      <c r="J287" s="8">
        <f t="shared" si="17"/>
        <v>3.5465283335946296</v>
      </c>
      <c r="K287" s="8">
        <f>(I287*'Data 3day'!F287+H287*'Data 3day'!G287)/200</f>
        <v>1.6391837970878209</v>
      </c>
      <c r="L287" s="8">
        <f>24*60/PI()*0.0082*B287*(D287*SIN('Data 3day'!$E$2)*SIN(C287)+COS('Data 3day'!$E$2)*COS(C287)*SIN(D287))</f>
        <v>1.6577739516555212</v>
      </c>
      <c r="M287" s="8">
        <f>(0.75+2/100000*'Data 3day'!$E$3)*L287</f>
        <v>1.2605713128388583</v>
      </c>
      <c r="N287" s="8">
        <f>(0.25+0.5*(1-'Data 3day'!H287/8))*L287</f>
        <v>0.72527610384929053</v>
      </c>
      <c r="O287" s="8">
        <f t="shared" si="18"/>
        <v>0.55846259996395375</v>
      </c>
      <c r="P287" s="8">
        <f>4.903*(10^(-9))*(0.34-0.14*SQRT(K287))*(1.35*(N287/M287)-0.35)*(('Data 3day'!C287+273.16)^4+('Data 3day'!D287+273.16)^4)/2</f>
        <v>2.7005098062939847</v>
      </c>
      <c r="Q287" s="8">
        <f t="shared" si="19"/>
        <v>-2.1420472063300311</v>
      </c>
    </row>
    <row r="288" spans="1:17" x14ac:dyDescent="0.3">
      <c r="A288" s="37">
        <v>43900</v>
      </c>
      <c r="B288" s="8">
        <f>1+0.033*COS(2*'Data 3day'!A287*PI()/365)</f>
        <v>1.0123327505880855</v>
      </c>
      <c r="C288" s="8">
        <f>0.409*SIN(((2*PI()*'Data 3day'!A287)/365)-1.39)</f>
        <v>-8.2145341567279873E-2</v>
      </c>
      <c r="D288" s="8">
        <f>ACOS(-TAN('Data 3day'!$E$2*PI()/180)*TAN(C288))</f>
        <v>1.5446923688853587</v>
      </c>
      <c r="E288" s="23">
        <f>('Data 3day'!C288+'Data 3day'!D288)/2</f>
        <v>25.5</v>
      </c>
      <c r="F288" s="8">
        <f t="shared" si="16"/>
        <v>0.19363585091694488</v>
      </c>
      <c r="G288" s="8">
        <f>'Data 3day'!E287*4.87/LN(67.8*'Data 3day'!$H$2-5.42)</f>
        <v>3.6119135135369844</v>
      </c>
      <c r="H288" s="8">
        <f>0.6108*EXP(17.27*'Data 3day'!C288/('Data 3day'!C288+237.3))</f>
        <v>4.7547753962618131</v>
      </c>
      <c r="I288" s="8">
        <f>0.6108*EXP(17.27*'Data 3day'!D288/('Data 3day'!D288+237.3))</f>
        <v>2.1973933238855259</v>
      </c>
      <c r="J288" s="8">
        <f t="shared" si="17"/>
        <v>3.4760843600736697</v>
      </c>
      <c r="K288" s="8">
        <f>(I288*'Data 3day'!F288+H288*'Data 3day'!G288)/200</f>
        <v>1.6047732451906589</v>
      </c>
      <c r="L288" s="8">
        <f>24*60/PI()*0.0082*B288*(D288*SIN('Data 3day'!$E$2)*SIN(C288)+COS('Data 3day'!$E$2)*COS(C288)*SIN(D288))</f>
        <v>1.6199987546903449</v>
      </c>
      <c r="M288" s="8">
        <f>(0.75+2/100000*'Data 3day'!$E$3)*L288</f>
        <v>1.2318470530665382</v>
      </c>
      <c r="N288" s="8">
        <f>(0.25+0.5*(1-'Data 3day'!H288/8))*L288</f>
        <v>1.0124992216814657</v>
      </c>
      <c r="O288" s="8">
        <f t="shared" si="18"/>
        <v>0.7796244006947286</v>
      </c>
      <c r="P288" s="8">
        <f>4.903*(10^(-9))*(0.34-0.14*SQRT(K288))*(1.35*(N288/M288)-0.35)*(('Data 3day'!C288+273.16)^4+('Data 3day'!D288+273.16)^4)/2</f>
        <v>4.8333183019773243</v>
      </c>
      <c r="Q288" s="8">
        <f t="shared" si="19"/>
        <v>-4.0536939012825961</v>
      </c>
    </row>
    <row r="289" spans="1:17" x14ac:dyDescent="0.3">
      <c r="A289" s="37">
        <v>43901</v>
      </c>
      <c r="B289" s="8">
        <f>1+0.033*COS(2*'Data 3day'!A288*PI()/365)</f>
        <v>1.0118040418814931</v>
      </c>
      <c r="C289" s="8">
        <f>0.409*SIN(((2*PI()*'Data 3day'!A288)/365)-1.39)</f>
        <v>-7.5236366454042039E-2</v>
      </c>
      <c r="D289" s="8">
        <f>ACOS(-TAN('Data 3day'!$E$2*PI()/180)*TAN(C289))</f>
        <v>1.5468970154140804</v>
      </c>
      <c r="E289" s="23">
        <f>('Data 3day'!C289+'Data 3day'!D289)/2</f>
        <v>27</v>
      </c>
      <c r="F289" s="8">
        <f t="shared" si="16"/>
        <v>0.20915998442580919</v>
      </c>
      <c r="G289" s="8">
        <f>'Data 3day'!E288*4.87/LN(67.8*'Data 3day'!$H$2-5.42)</f>
        <v>4.1675925156195976</v>
      </c>
      <c r="H289" s="8">
        <f>0.6108*EXP(17.27*'Data 3day'!C289/('Data 3day'!C289+237.3))</f>
        <v>5.030147795606851</v>
      </c>
      <c r="I289" s="8">
        <f>0.6108*EXP(17.27*'Data 3day'!D289/('Data 3day'!D289+237.3))</f>
        <v>2.4870053972720654</v>
      </c>
      <c r="J289" s="8">
        <f t="shared" si="17"/>
        <v>3.7585765964394584</v>
      </c>
      <c r="K289" s="8">
        <f>(I289*'Data 3day'!F289+H289*'Data 3day'!G289)/200</f>
        <v>1.6396545654151198</v>
      </c>
      <c r="L289" s="8">
        <f>24*60/PI()*0.0082*B289*(D289*SIN('Data 3day'!$E$2)*SIN(C289)+COS('Data 3day'!$E$2)*COS(C289)*SIN(D289))</f>
        <v>1.5819323269235215</v>
      </c>
      <c r="M289" s="8">
        <f>(0.75+2/100000*'Data 3day'!$E$3)*L289</f>
        <v>1.2029013413926457</v>
      </c>
      <c r="N289" s="8">
        <f>(0.25+0.5*(1-'Data 3day'!H289/8))*L289</f>
        <v>0.88983693389448082</v>
      </c>
      <c r="O289" s="8">
        <f t="shared" si="18"/>
        <v>0.6851744390987502</v>
      </c>
      <c r="P289" s="8">
        <f>4.903*(10^(-9))*(0.34-0.14*SQRT(K289))*(1.35*(N289/M289)-0.35)*(('Data 3day'!C289+273.16)^4+('Data 3day'!D289+273.16)^4)/2</f>
        <v>4.1593521939712748</v>
      </c>
      <c r="Q289" s="8">
        <f t="shared" si="19"/>
        <v>-3.4741777548725246</v>
      </c>
    </row>
    <row r="290" spans="1:17" x14ac:dyDescent="0.3">
      <c r="A290" s="37">
        <v>43902</v>
      </c>
      <c r="B290" s="8">
        <f>1+0.033*COS(2*'Data 3day'!A289*PI()/365)</f>
        <v>1.0112718353825392</v>
      </c>
      <c r="C290" s="8">
        <f>0.409*SIN(((2*PI()*'Data 3day'!A289)/365)-1.39)</f>
        <v>-6.8305097181690172E-2</v>
      </c>
      <c r="D290" s="8">
        <f>ACOS(-TAN('Data 3day'!$E$2*PI()/180)*TAN(C290))</f>
        <v>1.5491063533909606</v>
      </c>
      <c r="E290" s="23">
        <f>('Data 3day'!C290+'Data 3day'!D290)/2</f>
        <v>27</v>
      </c>
      <c r="F290" s="8">
        <f t="shared" si="16"/>
        <v>0.20915998442580919</v>
      </c>
      <c r="G290" s="8">
        <f>'Data 3day'!E289*4.87/LN(67.8*'Data 3day'!$H$2-5.42)</f>
        <v>4.1675925156195976</v>
      </c>
      <c r="H290" s="8">
        <f>0.6108*EXP(17.27*'Data 3day'!C290/('Data 3day'!C290+237.3))</f>
        <v>5.030147795606851</v>
      </c>
      <c r="I290" s="8">
        <f>0.6108*EXP(17.27*'Data 3day'!D290/('Data 3day'!D290+237.3))</f>
        <v>2.4870053972720654</v>
      </c>
      <c r="J290" s="8">
        <f t="shared" si="17"/>
        <v>3.7585765964394584</v>
      </c>
      <c r="K290" s="8">
        <f>(I290*'Data 3day'!F290+H290*'Data 3day'!G290)/200</f>
        <v>1.576637375467377</v>
      </c>
      <c r="L290" s="8">
        <f>24*60/PI()*0.0082*B290*(D290*SIN('Data 3day'!$E$2)*SIN(C290)+COS('Data 3day'!$E$2)*COS(C290)*SIN(D290))</f>
        <v>1.5435868700660904</v>
      </c>
      <c r="M290" s="8">
        <f>(0.75+2/100000*'Data 3day'!$E$3)*L290</f>
        <v>1.1737434559982551</v>
      </c>
      <c r="N290" s="8">
        <f>(0.25+0.5*(1-'Data 3day'!H290/8))*L290</f>
        <v>0.6753192556539146</v>
      </c>
      <c r="O290" s="8">
        <f t="shared" si="18"/>
        <v>0.5199958268535142</v>
      </c>
      <c r="P290" s="8">
        <f>4.903*(10^(-9))*(0.34-0.14*SQRT(K290))*(1.35*(N290/M290)-0.35)*(('Data 3day'!C290+273.16)^4+('Data 3day'!D290+273.16)^4)/2</f>
        <v>2.7955388658237581</v>
      </c>
      <c r="Q290" s="8">
        <f t="shared" si="19"/>
        <v>-2.2755430389702438</v>
      </c>
    </row>
    <row r="291" spans="1:17" x14ac:dyDescent="0.3">
      <c r="A291" s="37">
        <v>43903</v>
      </c>
      <c r="B291" s="8">
        <f>1+0.033*COS(2*'Data 3day'!A290*PI()/365)</f>
        <v>1.0107362887954954</v>
      </c>
      <c r="C291" s="8">
        <f>0.409*SIN(((2*PI()*'Data 3day'!A290)/365)-1.39)</f>
        <v>-6.1353587634898551E-2</v>
      </c>
      <c r="D291" s="8">
        <f>ACOS(-TAN('Data 3day'!$E$2*PI()/180)*TAN(C291))</f>
        <v>1.5513199334987318</v>
      </c>
      <c r="E291" s="23">
        <f>('Data 3day'!C291+'Data 3day'!D291)/2</f>
        <v>26</v>
      </c>
      <c r="F291" s="8">
        <f t="shared" si="16"/>
        <v>0.19869895242110683</v>
      </c>
      <c r="G291" s="8">
        <f>'Data 3day'!E290*4.87/LN(67.8*'Data 3day'!$H$2-5.42)</f>
        <v>3.0562345114543712</v>
      </c>
      <c r="H291" s="8">
        <f>0.6108*EXP(17.27*'Data 3day'!C291/('Data 3day'!C291+237.3))</f>
        <v>4.7547753962618131</v>
      </c>
      <c r="I291" s="8">
        <f>0.6108*EXP(17.27*'Data 3day'!D291/('Data 3day'!D291+237.3))</f>
        <v>2.3382812709274461</v>
      </c>
      <c r="J291" s="8">
        <f t="shared" si="17"/>
        <v>3.5465283335946296</v>
      </c>
      <c r="K291" s="8">
        <f>(I291*'Data 3day'!F291+H291*'Data 3day'!G291)/200</f>
        <v>1.4606841875919856</v>
      </c>
      <c r="L291" s="8">
        <f>24*60/PI()*0.0082*B291*(D291*SIN('Data 3day'!$E$2)*SIN(C291)+COS('Data 3day'!$E$2)*COS(C291)*SIN(D291))</f>
        <v>1.5049748340930336</v>
      </c>
      <c r="M291" s="8">
        <f>(0.75+2/100000*'Data 3day'!$E$3)*L291</f>
        <v>1.1443828638443427</v>
      </c>
      <c r="N291" s="8">
        <f>(0.25+0.5*(1-'Data 3day'!H291/8))*L291</f>
        <v>0.94060927130814598</v>
      </c>
      <c r="O291" s="8">
        <f t="shared" si="18"/>
        <v>0.7242691389072724</v>
      </c>
      <c r="P291" s="8">
        <f>4.903*(10^(-9))*(0.34-0.14*SQRT(K291))*(1.35*(N291/M291)-0.35)*(('Data 3day'!C291+273.16)^4+('Data 3day'!D291+273.16)^4)/2</f>
        <v>5.1073737766432936</v>
      </c>
      <c r="Q291" s="8">
        <f t="shared" si="19"/>
        <v>-4.3831046377360217</v>
      </c>
    </row>
    <row r="292" spans="1:17" x14ac:dyDescent="0.3">
      <c r="A292" s="37">
        <v>43904</v>
      </c>
      <c r="B292" s="8">
        <f>1+0.033*COS(2*'Data 3day'!A291*PI()/365)</f>
        <v>1.0101975608143732</v>
      </c>
      <c r="C292" s="8">
        <f>0.409*SIN(((2*PI()*'Data 3day'!A291)/365)-1.39)</f>
        <v>-5.4383897695971947E-2</v>
      </c>
      <c r="D292" s="8">
        <f>ACOS(-TAN('Data 3day'!$E$2*PI()/180)*TAN(C292))</f>
        <v>1.5535373101194245</v>
      </c>
      <c r="E292" s="23">
        <f>('Data 3day'!C292+'Data 3day'!D292)/2</f>
        <v>27.5</v>
      </c>
      <c r="F292" s="8">
        <f t="shared" si="16"/>
        <v>0.21456176978003966</v>
      </c>
      <c r="G292" s="8">
        <f>'Data 3day'!E291*4.87/LN(67.8*'Data 3day'!$H$2-5.42)</f>
        <v>3.334074012495678</v>
      </c>
      <c r="H292" s="8">
        <f>0.6108*EXP(17.27*'Data 3day'!C292/('Data 3day'!C292+237.3))</f>
        <v>5.6226812384961216</v>
      </c>
      <c r="I292" s="8">
        <f>0.6108*EXP(17.27*'Data 3day'!D292/('Data 3day'!D292+237.3))</f>
        <v>2.3382812709274461</v>
      </c>
      <c r="J292" s="8">
        <f t="shared" si="17"/>
        <v>3.9804812547117838</v>
      </c>
      <c r="K292" s="8">
        <f>(I292*'Data 3day'!F292+H292*'Data 3day'!G292)/200</f>
        <v>1.3294405044792195</v>
      </c>
      <c r="L292" s="8">
        <f>24*60/PI()*0.0082*B292*(D292*SIN('Data 3day'!$E$2)*SIN(C292)+COS('Data 3day'!$E$2)*COS(C292)*SIN(D292))</f>
        <v>1.4661089088185406</v>
      </c>
      <c r="M292" s="8">
        <f>(0.75+2/100000*'Data 3day'!$E$3)*L292</f>
        <v>1.1148292142656182</v>
      </c>
      <c r="N292" s="8">
        <f>(0.25+0.5*(1-'Data 3day'!H292/8))*L292</f>
        <v>0.82468626121042909</v>
      </c>
      <c r="O292" s="8">
        <f t="shared" si="18"/>
        <v>0.63500842113203038</v>
      </c>
      <c r="P292" s="8">
        <f>4.903*(10^(-9))*(0.34-0.14*SQRT(K292))*(1.35*(N292/M292)-0.35)*(('Data 3day'!C292+273.16)^4+('Data 3day'!D292+273.16)^4)/2</f>
        <v>4.6582528833307277</v>
      </c>
      <c r="Q292" s="8">
        <f t="shared" si="19"/>
        <v>-4.0232444621986971</v>
      </c>
    </row>
    <row r="293" spans="1:17" x14ac:dyDescent="0.3">
      <c r="A293" s="37">
        <v>43905</v>
      </c>
      <c r="B293" s="8">
        <f>1+0.033*COS(2*'Data 3day'!A292*PI()/365)</f>
        <v>1.0096558110759004</v>
      </c>
      <c r="C293" s="8">
        <f>0.409*SIN(((2*PI()*'Data 3day'!A292)/365)-1.39)</f>
        <v>-4.7398092634457288E-2</v>
      </c>
      <c r="D293" s="8">
        <f>ACOS(-TAN('Data 3day'!$E$2*PI()/180)*TAN(C293))</f>
        <v>1.5557580409783864</v>
      </c>
      <c r="E293" s="23">
        <f>('Data 3day'!C293+'Data 3day'!D293)/2</f>
        <v>27</v>
      </c>
      <c r="F293" s="8">
        <f t="shared" si="16"/>
        <v>0.20915998442580919</v>
      </c>
      <c r="G293" s="8">
        <f>'Data 3day'!E292*4.87/LN(67.8*'Data 3day'!$H$2-5.42)</f>
        <v>3.8897530145782908</v>
      </c>
      <c r="H293" s="8">
        <f>0.6108*EXP(17.27*'Data 3day'!C293/('Data 3day'!C293+237.3))</f>
        <v>5.6226812384961216</v>
      </c>
      <c r="I293" s="8">
        <f>0.6108*EXP(17.27*'Data 3day'!D293/('Data 3day'!D293+237.3))</f>
        <v>2.1973933238855259</v>
      </c>
      <c r="J293" s="8">
        <f t="shared" si="17"/>
        <v>3.9100372811908235</v>
      </c>
      <c r="K293" s="8">
        <f>(I293*'Data 3day'!F293+H293*'Data 3day'!G293)/200</f>
        <v>1.1458693339670996</v>
      </c>
      <c r="L293" s="8">
        <f>24*60/PI()*0.0082*B293*(D293*SIN('Data 3day'!$E$2)*SIN(C293)+COS('Data 3day'!$E$2)*COS(C293)*SIN(D293))</f>
        <v>1.4270020151615477</v>
      </c>
      <c r="M293" s="8">
        <f>(0.75+2/100000*'Data 3day'!$E$3)*L293</f>
        <v>1.0850923323288408</v>
      </c>
      <c r="N293" s="8">
        <f>(0.25+0.5*(1-'Data 3day'!H293/8))*L293</f>
        <v>0.80268863352837061</v>
      </c>
      <c r="O293" s="8">
        <f t="shared" si="18"/>
        <v>0.61807024781684539</v>
      </c>
      <c r="P293" s="8">
        <f>4.903*(10^(-9))*(0.34-0.14*SQRT(K293))*(1.35*(N293/M293)-0.35)*(('Data 3day'!C293+273.16)^4+('Data 3day'!D293+273.16)^4)/2</f>
        <v>4.9294442526024884</v>
      </c>
      <c r="Q293" s="8">
        <f t="shared" si="19"/>
        <v>-4.3113740047856428</v>
      </c>
    </row>
    <row r="294" spans="1:17" x14ac:dyDescent="0.3">
      <c r="A294" s="37">
        <v>43906</v>
      </c>
      <c r="B294" s="8">
        <f>1+0.033*COS(2*'Data 3day'!A293*PI()/365)</f>
        <v>1.0091112001122164</v>
      </c>
      <c r="C294" s="8">
        <f>0.409*SIN(((2*PI()*'Data 3day'!A293)/365)-1.39)</f>
        <v>-4.0398242495160511E-2</v>
      </c>
      <c r="D294" s="8">
        <f>ACOS(-TAN('Data 3day'!$E$2*PI()/180)*TAN(C294))</f>
        <v>1.5579816867806182</v>
      </c>
      <c r="E294" s="23">
        <f>('Data 3day'!C294+'Data 3day'!D294)/2</f>
        <v>27</v>
      </c>
      <c r="F294" s="8">
        <f t="shared" si="16"/>
        <v>0.20915998442580919</v>
      </c>
      <c r="G294" s="8">
        <f>'Data 3day'!E293*4.87/LN(67.8*'Data 3day'!$H$2-5.42)</f>
        <v>3.334074012495678</v>
      </c>
      <c r="H294" s="8">
        <f>0.6108*EXP(17.27*'Data 3day'!C294/('Data 3day'!C294+237.3))</f>
        <v>5.6226812384961216</v>
      </c>
      <c r="I294" s="8">
        <f>0.6108*EXP(17.27*'Data 3day'!D294/('Data 3day'!D294+237.3))</f>
        <v>2.1973933238855259</v>
      </c>
      <c r="J294" s="8">
        <f t="shared" si="17"/>
        <v>3.9100372811908235</v>
      </c>
      <c r="K294" s="8">
        <f>(I294*'Data 3day'!F294+H294*'Data 3day'!G294)/200</f>
        <v>1.1410218403012973</v>
      </c>
      <c r="L294" s="8">
        <f>24*60/PI()*0.0082*B294*(D294*SIN('Data 3day'!$E$2)*SIN(C294)+COS('Data 3day'!$E$2)*COS(C294)*SIN(D294))</f>
        <v>1.3876672961199936</v>
      </c>
      <c r="M294" s="8">
        <f>(0.75+2/100000*'Data 3day'!$E$3)*L294</f>
        <v>1.055182211969643</v>
      </c>
      <c r="N294" s="8">
        <f>(0.25+0.5*(1-'Data 3day'!H294/8))*L294</f>
        <v>0.9540212660824956</v>
      </c>
      <c r="O294" s="8">
        <f t="shared" si="18"/>
        <v>0.73459637488352159</v>
      </c>
      <c r="P294" s="8">
        <f>4.903*(10^(-9))*(0.34-0.14*SQRT(K294))*(1.35*(N294/M294)-0.35)*(('Data 3day'!C294+273.16)^4+('Data 3day'!D294+273.16)^4)/2</f>
        <v>6.6269917699253078</v>
      </c>
      <c r="Q294" s="8">
        <f t="shared" si="19"/>
        <v>-5.8923953950417864</v>
      </c>
    </row>
    <row r="295" spans="1:17" x14ac:dyDescent="0.3">
      <c r="A295" s="37">
        <v>43907</v>
      </c>
      <c r="B295" s="8">
        <f>1+0.033*COS(2*'Data 3day'!A294*PI()/365)</f>
        <v>1.0085638893033033</v>
      </c>
      <c r="C295" s="8">
        <f>0.409*SIN(((2*PI()*'Data 3day'!A294)/365)-1.39)</f>
        <v>-3.3386421484746936E-2</v>
      </c>
      <c r="D295" s="8">
        <f>ACOS(-TAN('Data 3day'!$E$2*PI()/180)*TAN(C295))</f>
        <v>1.5602078108403314</v>
      </c>
      <c r="E295" s="23">
        <f>('Data 3day'!C295+'Data 3day'!D295)/2</f>
        <v>27.5</v>
      </c>
      <c r="F295" s="8">
        <f t="shared" si="16"/>
        <v>0.21456176978003966</v>
      </c>
      <c r="G295" s="8">
        <f>'Data 3day'!E294*4.87/LN(67.8*'Data 3day'!$H$2-5.42)</f>
        <v>4.7232715177022104</v>
      </c>
      <c r="H295" s="8">
        <f>0.6108*EXP(17.27*'Data 3day'!C295/('Data 3day'!C295+237.3))</f>
        <v>5.3192602098598769</v>
      </c>
      <c r="I295" s="8">
        <f>0.6108*EXP(17.27*'Data 3day'!D295/('Data 3day'!D295+237.3))</f>
        <v>2.4870053972720654</v>
      </c>
      <c r="J295" s="8">
        <f t="shared" si="17"/>
        <v>3.9031328035659714</v>
      </c>
      <c r="K295" s="8">
        <f>(I295*'Data 3day'!F295+H295*'Data 3day'!G295)/200</f>
        <v>1.256610080348044</v>
      </c>
      <c r="L295" s="8">
        <f>24*60/PI()*0.0082*B295*(D295*SIN('Data 3day'!$E$2)*SIN(C295)+COS('Data 3day'!$E$2)*COS(C295)*SIN(D295))</f>
        <v>1.3481181074726762</v>
      </c>
      <c r="M295" s="8">
        <f>(0.75+2/100000*'Data 3day'!$E$3)*L295</f>
        <v>1.025109008922223</v>
      </c>
      <c r="N295" s="8">
        <f>(0.25+0.5*(1-'Data 3day'!H295/8))*L295</f>
        <v>1.0110885806045071</v>
      </c>
      <c r="O295" s="8">
        <f t="shared" si="18"/>
        <v>0.7785382070654705</v>
      </c>
      <c r="P295" s="8">
        <f>4.903*(10^(-9))*(0.34-0.14*SQRT(K295))*(1.35*(N295/M295)-0.35)*(('Data 3day'!C295+273.16)^4+('Data 3day'!D295+273.16)^4)/2</f>
        <v>7.2191336218388438</v>
      </c>
      <c r="Q295" s="8">
        <f t="shared" si="19"/>
        <v>-6.4405954147733731</v>
      </c>
    </row>
    <row r="296" spans="1:17" x14ac:dyDescent="0.3">
      <c r="A296" s="37">
        <v>43908</v>
      </c>
      <c r="B296" s="8">
        <f>1+0.033*COS(2*'Data 3day'!A295*PI()/365)</f>
        <v>1.0080140408291658</v>
      </c>
      <c r="C296" s="8">
        <f>0.409*SIN(((2*PI()*'Data 3day'!A295)/365)-1.39)</f>
        <v>-2.6364707357109361E-2</v>
      </c>
      <c r="D296" s="8">
        <f>ACOS(-TAN('Data 3day'!$E$2*PI()/180)*TAN(C296))</f>
        <v>1.5624359787046203</v>
      </c>
      <c r="E296" s="23">
        <f>('Data 3day'!C296+'Data 3day'!D296)/2</f>
        <v>28</v>
      </c>
      <c r="F296" s="8">
        <f t="shared" si="16"/>
        <v>0.22008034247018868</v>
      </c>
      <c r="G296" s="8">
        <f>'Data 3day'!E295*4.87/LN(67.8*'Data 3day'!$H$2-5.42)</f>
        <v>4.1675925156195976</v>
      </c>
      <c r="H296" s="8">
        <f>0.6108*EXP(17.27*'Data 3day'!C296/('Data 3day'!C296+237.3))</f>
        <v>5.6226812384961216</v>
      </c>
      <c r="I296" s="8">
        <f>0.6108*EXP(17.27*'Data 3day'!D296/('Data 3day'!D296+237.3))</f>
        <v>2.4870053972720654</v>
      </c>
      <c r="J296" s="8">
        <f t="shared" si="17"/>
        <v>4.0548433178840932</v>
      </c>
      <c r="K296" s="8">
        <f>(I296*'Data 3day'!F296+H296*'Data 3day'!G296)/200</f>
        <v>1.1937495298269083</v>
      </c>
      <c r="L296" s="8">
        <f>24*60/PI()*0.0082*B296*(D296*SIN('Data 3day'!$E$2)*SIN(C296)+COS('Data 3day'!$E$2)*COS(C296)*SIN(D296))</f>
        <v>1.3083680082280043</v>
      </c>
      <c r="M296" s="8">
        <f>(0.75+2/100000*'Data 3day'!$E$3)*L296</f>
        <v>0.99488303345657436</v>
      </c>
      <c r="N296" s="8">
        <f>(0.25+0.5*(1-'Data 3day'!H296/8))*L296</f>
        <v>0.8995030056567529</v>
      </c>
      <c r="O296" s="8">
        <f t="shared" si="18"/>
        <v>0.69261731435569973</v>
      </c>
      <c r="P296" s="8">
        <f>4.903*(10^(-9))*(0.34-0.14*SQRT(K296))*(1.35*(N296/M296)-0.35)*(('Data 3day'!C296+273.16)^4+('Data 3day'!D296+273.16)^4)/2</f>
        <v>6.5885778819760104</v>
      </c>
      <c r="Q296" s="8">
        <f t="shared" si="19"/>
        <v>-5.8959605676203104</v>
      </c>
    </row>
    <row r="297" spans="1:17" x14ac:dyDescent="0.3">
      <c r="A297" s="37">
        <v>43909</v>
      </c>
      <c r="B297" s="8">
        <f>1+0.033*COS(2*'Data 3day'!A296*PI()/365)</f>
        <v>1.0074618176217736</v>
      </c>
      <c r="C297" s="8">
        <f>0.409*SIN(((2*PI()*'Data 3day'!A296)/365)-1.39)</f>
        <v>-1.9335180797684971E-2</v>
      </c>
      <c r="D297" s="8">
        <f>ACOS(-TAN('Data 3day'!$E$2*PI()/180)*TAN(C297))</f>
        <v>1.5646657577721395</v>
      </c>
      <c r="E297" s="23">
        <f>('Data 3day'!C297+'Data 3day'!D297)/2</f>
        <v>28.5</v>
      </c>
      <c r="F297" s="8">
        <f t="shared" si="16"/>
        <v>0.22571768686715196</v>
      </c>
      <c r="G297" s="8">
        <f>'Data 3day'!E296*4.87/LN(67.8*'Data 3day'!$H$2-5.42)</f>
        <v>4.445432016660904</v>
      </c>
      <c r="H297" s="8">
        <f>0.6108*EXP(17.27*'Data 3day'!C297/('Data 3day'!C297+237.3))</f>
        <v>5.9409977016273503</v>
      </c>
      <c r="I297" s="8">
        <f>0.6108*EXP(17.27*'Data 3day'!D297/('Data 3day'!D297+237.3))</f>
        <v>2.4870053972720654</v>
      </c>
      <c r="J297" s="8">
        <f t="shared" si="17"/>
        <v>4.2140015494497076</v>
      </c>
      <c r="K297" s="8">
        <f>(I297*'Data 3day'!F297+H297*'Data 3day'!G297)/200</f>
        <v>1.0942660075326762</v>
      </c>
      <c r="L297" s="8">
        <f>24*60/PI()*0.0082*B297*(D297*SIN('Data 3day'!$E$2)*SIN(C297)+COS('Data 3day'!$E$2)*COS(C297)*SIN(D297))</f>
        <v>1.2684307508392896</v>
      </c>
      <c r="M297" s="8">
        <f>(0.75+2/100000*'Data 3day'!$E$3)*L297</f>
        <v>0.96451474293819572</v>
      </c>
      <c r="N297" s="8">
        <f>(0.25+0.5*(1-'Data 3day'!H297/8))*L297</f>
        <v>0.7134922973471004</v>
      </c>
      <c r="O297" s="8">
        <f t="shared" si="18"/>
        <v>0.54938906895726736</v>
      </c>
      <c r="P297" s="8">
        <f>4.903*(10^(-9))*(0.34-0.14*SQRT(K297))*(1.35*(N297/M297)-0.35)*(('Data 3day'!C297+273.16)^4+('Data 3day'!D297+273.16)^4)/2</f>
        <v>5.1161772627731148</v>
      </c>
      <c r="Q297" s="8">
        <f t="shared" si="19"/>
        <v>-4.5667881938158477</v>
      </c>
    </row>
    <row r="298" spans="1:17" x14ac:dyDescent="0.3">
      <c r="A298" s="37">
        <v>43910</v>
      </c>
      <c r="B298" s="8">
        <f>1+0.033*COS(2*'Data 3day'!A297*PI()/365)</f>
        <v>1.0069073833167805</v>
      </c>
      <c r="C298" s="8">
        <f>0.409*SIN(((2*PI()*'Data 3day'!A297)/365)-1.39)</f>
        <v>-1.2299924806902758E-2</v>
      </c>
      <c r="D298" s="8">
        <f>ACOS(-TAN('Data 3day'!$E$2*PI()/180)*TAN(C298))</f>
        <v>1.5668967169076633</v>
      </c>
      <c r="E298" s="23">
        <f>('Data 3day'!C298+'Data 3day'!D298)/2</f>
        <v>28.5</v>
      </c>
      <c r="F298" s="8">
        <f t="shared" si="16"/>
        <v>0.22571768686715196</v>
      </c>
      <c r="G298" s="8">
        <f>'Data 3day'!E297*4.87/LN(67.8*'Data 3day'!$H$2-5.42)</f>
        <v>2.222716008330452</v>
      </c>
      <c r="H298" s="8">
        <f>0.6108*EXP(17.27*'Data 3day'!C298/('Data 3day'!C298+237.3))</f>
        <v>5.6226812384961216</v>
      </c>
      <c r="I298" s="8">
        <f>0.6108*EXP(17.27*'Data 3day'!D298/('Data 3day'!D298+237.3))</f>
        <v>2.6439311922105757</v>
      </c>
      <c r="J298" s="8">
        <f t="shared" si="17"/>
        <v>4.1333062153533486</v>
      </c>
      <c r="K298" s="8">
        <f>(I298*'Data 3day'!F298+H298*'Data 3day'!G298)/200</f>
        <v>1.2133794544819529</v>
      </c>
      <c r="L298" s="8">
        <f>24*60/PI()*0.0082*B298*(D298*SIN('Data 3day'!$E$2)*SIN(C298)+COS('Data 3day'!$E$2)*COS(C298)*SIN(D298))</f>
        <v>1.2283202712064942</v>
      </c>
      <c r="M298" s="8">
        <f>(0.75+2/100000*'Data 3day'!$E$3)*L298</f>
        <v>0.93401473422541814</v>
      </c>
      <c r="N298" s="8">
        <f>(0.25+0.5*(1-'Data 3day'!H298/8))*L298</f>
        <v>0.61416013560324711</v>
      </c>
      <c r="O298" s="8">
        <f t="shared" si="18"/>
        <v>0.47290330441450029</v>
      </c>
      <c r="P298" s="8">
        <f>4.903*(10^(-9))*(0.34-0.14*SQRT(K298))*(1.35*(N298/M298)-0.35)*(('Data 3day'!C298+273.16)^4+('Data 3day'!D298+273.16)^4)/2</f>
        <v>4.0670960630580817</v>
      </c>
      <c r="Q298" s="8">
        <f t="shared" si="19"/>
        <v>-3.5941927586435813</v>
      </c>
    </row>
    <row r="299" spans="1:17" x14ac:dyDescent="0.3">
      <c r="A299" s="37">
        <v>43911</v>
      </c>
      <c r="B299" s="8">
        <f>1+0.033*COS(2*'Data 3day'!A298*PI()/365)</f>
        <v>1.0063509022050374</v>
      </c>
      <c r="C299" s="8">
        <f>0.409*SIN(((2*PI()*'Data 3day'!A298)/365)-1.39)</f>
        <v>-5.2610240829462336E-3</v>
      </c>
      <c r="D299" s="8">
        <f>ACOS(-TAN('Data 3day'!$E$2*PI()/180)*TAN(C299))</f>
        <v>1.5691284260534026</v>
      </c>
      <c r="E299" s="23">
        <f>('Data 3day'!C299+'Data 3day'!D299)/2</f>
        <v>27</v>
      </c>
      <c r="F299" s="8">
        <f t="shared" si="16"/>
        <v>0.20915998442580919</v>
      </c>
      <c r="G299" s="8">
        <f>'Data 3day'!E298*4.87/LN(67.8*'Data 3day'!$H$2-5.42)</f>
        <v>3.0562345114543712</v>
      </c>
      <c r="H299" s="8">
        <f>0.6108*EXP(17.27*'Data 3day'!C299/('Data 3day'!C299+237.3))</f>
        <v>5.3192602098598769</v>
      </c>
      <c r="I299" s="8">
        <f>0.6108*EXP(17.27*'Data 3day'!D299/('Data 3day'!D299+237.3))</f>
        <v>2.3382812709274461</v>
      </c>
      <c r="J299" s="8">
        <f t="shared" si="17"/>
        <v>3.8287707403936615</v>
      </c>
      <c r="K299" s="8">
        <f>(I299*'Data 3day'!F299+H299*'Data 3day'!G299)/200</f>
        <v>1.2144036249004344</v>
      </c>
      <c r="L299" s="8">
        <f>24*60/PI()*0.0082*B299*(D299*SIN('Data 3day'!$E$2)*SIN(C299)+COS('Data 3day'!$E$2)*COS(C299)*SIN(D299))</f>
        <v>1.1880506784846325</v>
      </c>
      <c r="M299" s="8">
        <f>(0.75+2/100000*'Data 3day'!$E$3)*L299</f>
        <v>0.9033937359197145</v>
      </c>
      <c r="N299" s="8">
        <f>(0.25+0.5*(1-'Data 3day'!H299/8))*L299</f>
        <v>0.6682785066476058</v>
      </c>
      <c r="O299" s="8">
        <f t="shared" si="18"/>
        <v>0.51457445011865643</v>
      </c>
      <c r="P299" s="8">
        <f>4.903*(10^(-9))*(0.34-0.14*SQRT(K299))*(1.35*(N299/M299)-0.35)*(('Data 3day'!C299+273.16)^4+('Data 3day'!D299+273.16)^4)/2</f>
        <v>4.8101505929867043</v>
      </c>
      <c r="Q299" s="8">
        <f t="shared" si="19"/>
        <v>-4.2955761428680477</v>
      </c>
    </row>
    <row r="300" spans="1:17" x14ac:dyDescent="0.3">
      <c r="A300" s="37">
        <v>43912</v>
      </c>
      <c r="B300" s="8">
        <f>1+0.033*COS(2*'Data 3day'!A299*PI()/365)</f>
        <v>1.0057925391839071</v>
      </c>
      <c r="C300" s="8">
        <f>0.409*SIN(((2*PI()*'Data 3day'!A299)/365)-1.39)</f>
        <v>1.7794355959882655E-3</v>
      </c>
      <c r="D300" s="8">
        <f>ACOS(-TAN('Data 3day'!$E$2*PI()/180)*TAN(C300))</f>
        <v>1.5713604558379484</v>
      </c>
      <c r="E300" s="23">
        <f>('Data 3day'!C300+'Data 3day'!D300)/2</f>
        <v>27.5</v>
      </c>
      <c r="F300" s="8">
        <f t="shared" si="16"/>
        <v>0.21456176978003966</v>
      </c>
      <c r="G300" s="8">
        <f>'Data 3day'!E299*4.87/LN(67.8*'Data 3day'!$H$2-5.42)</f>
        <v>3.8897530145782908</v>
      </c>
      <c r="H300" s="8">
        <f>0.6108*EXP(17.27*'Data 3day'!C300/('Data 3day'!C300+237.3))</f>
        <v>5.6226812384961216</v>
      </c>
      <c r="I300" s="8">
        <f>0.6108*EXP(17.27*'Data 3day'!D300/('Data 3day'!D300+237.3))</f>
        <v>2.3382812709274461</v>
      </c>
      <c r="J300" s="8">
        <f t="shared" si="17"/>
        <v>3.9804812547117838</v>
      </c>
      <c r="K300" s="8">
        <f>(I300*'Data 3day'!F300+H300*'Data 3day'!G300)/200</f>
        <v>1.1371070999083051</v>
      </c>
      <c r="L300" s="8">
        <f>24*60/PI()*0.0082*B300*(D300*SIN('Data 3day'!$E$2)*SIN(C300)+COS('Data 3day'!$E$2)*COS(C300)*SIN(D300))</f>
        <v>1.1476362447191577</v>
      </c>
      <c r="M300" s="8">
        <f>(0.75+2/100000*'Data 3day'!$E$3)*L300</f>
        <v>0.87266260048444744</v>
      </c>
      <c r="N300" s="8">
        <f>(0.25+0.5*(1-'Data 3day'!H300/8))*L300</f>
        <v>0.86072718353936828</v>
      </c>
      <c r="O300" s="8">
        <f t="shared" si="18"/>
        <v>0.66275993132531363</v>
      </c>
      <c r="P300" s="8">
        <f>4.903*(10^(-9))*(0.34-0.14*SQRT(K300))*(1.35*(N300/M300)-0.35)*(('Data 3day'!C300+273.16)^4+('Data 3day'!D300+273.16)^4)/2</f>
        <v>7.5277362276552386</v>
      </c>
      <c r="Q300" s="8">
        <f t="shared" si="19"/>
        <v>-6.8649762963299246</v>
      </c>
    </row>
    <row r="301" spans="1:17" x14ac:dyDescent="0.3">
      <c r="A301" s="37">
        <v>43913</v>
      </c>
      <c r="B301" s="8">
        <f>1+0.033*COS(2*'Data 3day'!A300*PI()/365)</f>
        <v>1.0052324597084035</v>
      </c>
      <c r="C301" s="8">
        <f>0.409*SIN(((2*PI()*'Data 3day'!A300)/365)-1.39)</f>
        <v>8.8193679897523095E-3</v>
      </c>
      <c r="D301" s="8">
        <f>ACOS(-TAN('Data 3day'!$E$2*PI()/180)*TAN(C301))</f>
        <v>1.5735923771837079</v>
      </c>
      <c r="E301" s="23">
        <f>('Data 3day'!C301+'Data 3day'!D301)/2</f>
        <v>28</v>
      </c>
      <c r="F301" s="8">
        <f t="shared" si="16"/>
        <v>0.22008034247018868</v>
      </c>
      <c r="G301" s="8">
        <f>'Data 3day'!E300*4.87/LN(67.8*'Data 3day'!$H$2-5.42)</f>
        <v>2.222716008330452</v>
      </c>
      <c r="H301" s="8">
        <f>0.6108*EXP(17.27*'Data 3day'!C301/('Data 3day'!C301+237.3))</f>
        <v>5.9409977016273503</v>
      </c>
      <c r="I301" s="8">
        <f>0.6108*EXP(17.27*'Data 3day'!D301/('Data 3day'!D301+237.3))</f>
        <v>2.3382812709274461</v>
      </c>
      <c r="J301" s="8">
        <f t="shared" si="17"/>
        <v>4.1396394862773978</v>
      </c>
      <c r="K301" s="8">
        <f>(I301*'Data 3day'!F301+H301*'Data 3day'!G301)/200</f>
        <v>1.2064691859165586</v>
      </c>
      <c r="L301" s="8">
        <f>24*60/PI()*0.0082*B301*(D301*SIN('Data 3day'!$E$2)*SIN(C301)+COS('Data 3day'!$E$2)*COS(C301)*SIN(D301))</f>
        <v>1.1070913943288376</v>
      </c>
      <c r="M301" s="8">
        <f>(0.75+2/100000*'Data 3day'!$E$3)*L301</f>
        <v>0.8418322962476481</v>
      </c>
      <c r="N301" s="8">
        <f>(0.25+0.5*(1-'Data 3day'!H301/8))*L301</f>
        <v>0.69193212145552352</v>
      </c>
      <c r="O301" s="8">
        <f t="shared" si="18"/>
        <v>0.53278773352075315</v>
      </c>
      <c r="P301" s="8">
        <f>4.903*(10^(-9))*(0.34-0.14*SQRT(K301))*(1.35*(N301/M301)-0.35)*(('Data 3day'!C301+273.16)^4+('Data 3day'!D301+273.16)^4)/2</f>
        <v>5.7294951667370455</v>
      </c>
      <c r="Q301" s="8">
        <f t="shared" si="19"/>
        <v>-5.1967074332162921</v>
      </c>
    </row>
    <row r="302" spans="1:17" x14ac:dyDescent="0.3">
      <c r="A302" s="37">
        <v>43914</v>
      </c>
      <c r="B302" s="8">
        <f>1+0.033*COS(2*'Data 3day'!A301*PI()/365)</f>
        <v>1.0046708297421625</v>
      </c>
      <c r="C302" s="8">
        <f>0.409*SIN(((2*PI()*'Data 3day'!A301)/365)-1.39)</f>
        <v>1.5856687014443618E-2</v>
      </c>
      <c r="D302" s="8">
        <f>ACOS(-TAN('Data 3day'!$E$2*PI()/180)*TAN(C302))</f>
        <v>1.5758237609136951</v>
      </c>
      <c r="E302" s="23">
        <f>('Data 3day'!C302+'Data 3day'!D302)/2</f>
        <v>27.5</v>
      </c>
      <c r="F302" s="8">
        <f t="shared" si="16"/>
        <v>0.21456176978003966</v>
      </c>
      <c r="G302" s="8">
        <f>'Data 3day'!E301*4.87/LN(67.8*'Data 3day'!$H$2-5.42)</f>
        <v>3.0562345114543712</v>
      </c>
      <c r="H302" s="8">
        <f>0.6108*EXP(17.27*'Data 3day'!C302/('Data 3day'!C302+237.3))</f>
        <v>5.6226812384961216</v>
      </c>
      <c r="I302" s="8">
        <f>0.6108*EXP(17.27*'Data 3day'!D302/('Data 3day'!D302+237.3))</f>
        <v>2.3382812709274461</v>
      </c>
      <c r="J302" s="8">
        <f t="shared" si="17"/>
        <v>3.9804812547117838</v>
      </c>
      <c r="K302" s="8">
        <f>(I302*'Data 3day'!F302+H302*'Data 3day'!G302)/200</f>
        <v>1.3389016914456318</v>
      </c>
      <c r="L302" s="8">
        <f>24*60/PI()*0.0082*B302*(D302*SIN('Data 3day'!$E$2)*SIN(C302)+COS('Data 3day'!$E$2)*COS(C302)*SIN(D302))</f>
        <v>1.0664306934566543</v>
      </c>
      <c r="M302" s="8">
        <f>(0.75+2/100000*'Data 3day'!$E$3)*L302</f>
        <v>0.81091389930443991</v>
      </c>
      <c r="N302" s="8">
        <f>(0.25+0.5*(1-'Data 3day'!H302/8))*L302</f>
        <v>0.66651918341040894</v>
      </c>
      <c r="O302" s="8">
        <f t="shared" si="18"/>
        <v>0.51321977122601492</v>
      </c>
      <c r="P302" s="8">
        <f>4.903*(10^(-9))*(0.34-0.14*SQRT(K302))*(1.35*(N302/M302)-0.35)*(('Data 3day'!C302+273.16)^4+('Data 3day'!D302+273.16)^4)/2</f>
        <v>5.4375994288916738</v>
      </c>
      <c r="Q302" s="8">
        <f t="shared" si="19"/>
        <v>-4.9243796576656589</v>
      </c>
    </row>
    <row r="303" spans="1:17" x14ac:dyDescent="0.3">
      <c r="A303" s="37">
        <v>43915</v>
      </c>
      <c r="B303" s="8">
        <f>1+0.033*COS(2*'Data 3day'!A302*PI()/365)</f>
        <v>1.0041078157082641</v>
      </c>
      <c r="C303" s="8">
        <f>0.409*SIN(((2*PI()*'Data 3day'!A302)/365)-1.39)</f>
        <v>2.2889307360557033E-2</v>
      </c>
      <c r="D303" s="8">
        <f>ACOS(-TAN('Data 3day'!$E$2*PI()/180)*TAN(C303))</f>
        <v>1.5780541773585404</v>
      </c>
      <c r="E303" s="23">
        <f>('Data 3day'!C303+'Data 3day'!D303)/2</f>
        <v>28.5</v>
      </c>
      <c r="F303" s="8">
        <f t="shared" si="16"/>
        <v>0.22571768686715196</v>
      </c>
      <c r="G303" s="8">
        <f>'Data 3day'!E302*4.87/LN(67.8*'Data 3day'!$H$2-5.42)</f>
        <v>3.8897530145782908</v>
      </c>
      <c r="H303" s="8">
        <f>0.6108*EXP(17.27*'Data 3day'!C303/('Data 3day'!C303+237.3))</f>
        <v>5.9409977016273503</v>
      </c>
      <c r="I303" s="8">
        <f>0.6108*EXP(17.27*'Data 3day'!D303/('Data 3day'!D303+237.3))</f>
        <v>2.4870053972720654</v>
      </c>
      <c r="J303" s="8">
        <f t="shared" si="17"/>
        <v>4.2140015494497076</v>
      </c>
      <c r="K303" s="8">
        <f>(I303*'Data 3day'!F303+H303*'Data 3day'!G303)/200</f>
        <v>1.1661110115353099</v>
      </c>
      <c r="L303" s="8">
        <f>24*60/PI()*0.0082*B303*(D303*SIN('Data 3day'!$E$2)*SIN(C303)+COS('Data 3day'!$E$2)*COS(C303)*SIN(D303))</f>
        <v>1.0256688392093076</v>
      </c>
      <c r="M303" s="8">
        <f>(0.75+2/100000*'Data 3day'!$E$3)*L303</f>
        <v>0.77991858533475744</v>
      </c>
      <c r="N303" s="8">
        <f>(0.25+0.5*(1-'Data 3day'!H303/8))*L303</f>
        <v>0.64104302450581729</v>
      </c>
      <c r="O303" s="8">
        <f t="shared" si="18"/>
        <v>0.49360312886947932</v>
      </c>
      <c r="P303" s="8">
        <f>4.903*(10^(-9))*(0.34-0.14*SQRT(K303))*(1.35*(N303/M303)-0.35)*(('Data 3day'!C303+273.16)^4+('Data 3day'!D303+273.16)^4)/2</f>
        <v>5.8449175227086059</v>
      </c>
      <c r="Q303" s="8">
        <f t="shared" si="19"/>
        <v>-5.351314393839127</v>
      </c>
    </row>
    <row r="304" spans="1:17" x14ac:dyDescent="0.3">
      <c r="A304" s="37">
        <v>43916</v>
      </c>
      <c r="B304" s="8">
        <f>1+0.033*COS(2*'Data 3day'!A303*PI()/365)</f>
        <v>1.0035435844399174</v>
      </c>
      <c r="C304" s="8">
        <f>0.409*SIN(((2*PI()*'Data 3day'!A303)/365)-1.39)</f>
        <v>2.9915145110907808E-2</v>
      </c>
      <c r="D304" s="8">
        <f>ACOS(-TAN('Data 3day'!$E$2*PI()/180)*TAN(C304))</f>
        <v>1.5802831959645807</v>
      </c>
      <c r="E304" s="23">
        <f>('Data 3day'!C304+'Data 3day'!D304)/2</f>
        <v>28.5</v>
      </c>
      <c r="F304" s="8">
        <f t="shared" si="16"/>
        <v>0.22571768686715196</v>
      </c>
      <c r="G304" s="8">
        <f>'Data 3day'!E303*4.87/LN(67.8*'Data 3day'!$H$2-5.42)</f>
        <v>3.6119135135369844</v>
      </c>
      <c r="H304" s="8">
        <f>0.6108*EXP(17.27*'Data 3day'!C304/('Data 3day'!C304+237.3))</f>
        <v>5.9409977016273503</v>
      </c>
      <c r="I304" s="8">
        <f>0.6108*EXP(17.27*'Data 3day'!D304/('Data 3day'!D304+237.3))</f>
        <v>2.4870053972720654</v>
      </c>
      <c r="J304" s="8">
        <f t="shared" si="17"/>
        <v>4.2140015494497076</v>
      </c>
      <c r="K304" s="8">
        <f>(I304*'Data 3day'!F304+H304*'Data 3day'!G304)/200</f>
        <v>1.1833809730570866</v>
      </c>
      <c r="L304" s="8">
        <f>24*60/PI()*0.0082*B304*(D304*SIN('Data 3day'!$E$2)*SIN(C304)+COS('Data 3day'!$E$2)*COS(C304)*SIN(D304))</f>
        <v>0.98482064880582221</v>
      </c>
      <c r="M304" s="8">
        <f>(0.75+2/100000*'Data 3day'!$E$3)*L304</f>
        <v>0.74885762135194722</v>
      </c>
      <c r="N304" s="8">
        <f>(0.25+0.5*(1-'Data 3day'!H304/8))*L304</f>
        <v>0.67706419605400281</v>
      </c>
      <c r="O304" s="8">
        <f t="shared" si="18"/>
        <v>0.5213394309615822</v>
      </c>
      <c r="P304" s="8">
        <f>4.903*(10^(-9))*(0.34-0.14*SQRT(K304))*(1.35*(N304/M304)-0.35)*(('Data 3day'!C304+273.16)^4+('Data 3day'!D304+273.16)^4)/2</f>
        <v>6.6591500192771509</v>
      </c>
      <c r="Q304" s="8">
        <f t="shared" si="19"/>
        <v>-6.1378105883155687</v>
      </c>
    </row>
    <row r="305" spans="1:17" x14ac:dyDescent="0.3">
      <c r="A305" s="37">
        <v>43917</v>
      </c>
      <c r="B305" s="8">
        <f>1+0.033*COS(2*'Data 3day'!A304*PI()/365)</f>
        <v>1.0029783031310244</v>
      </c>
      <c r="C305" s="8">
        <f>0.409*SIN(((2*PI()*'Data 3day'!A304)/365)-1.39)</f>
        <v>3.693211835814051E-2</v>
      </c>
      <c r="D305" s="8">
        <f>ACOS(-TAN('Data 3day'!$E$2*PI()/180)*TAN(C305))</f>
        <v>1.5825103849038935</v>
      </c>
      <c r="E305" s="23">
        <f>('Data 3day'!C305+'Data 3day'!D305)/2</f>
        <v>28.5</v>
      </c>
      <c r="F305" s="8">
        <f t="shared" si="16"/>
        <v>0.22571768686715196</v>
      </c>
      <c r="G305" s="8">
        <f>'Data 3day'!E304*4.87/LN(67.8*'Data 3day'!$H$2-5.42)</f>
        <v>4.445432016660904</v>
      </c>
      <c r="H305" s="8">
        <f>0.6108*EXP(17.27*'Data 3day'!C305/('Data 3day'!C305+237.3))</f>
        <v>5.6226812384961216</v>
      </c>
      <c r="I305" s="8">
        <f>0.6108*EXP(17.27*'Data 3day'!D305/('Data 3day'!D305+237.3))</f>
        <v>2.6439311922105757</v>
      </c>
      <c r="J305" s="8">
        <f t="shared" si="17"/>
        <v>4.1333062153533486</v>
      </c>
      <c r="K305" s="8">
        <f>(I305*'Data 3day'!F305+H305*'Data 3day'!G305)/200</f>
        <v>1.0811828948714242</v>
      </c>
      <c r="L305" s="8">
        <f>24*60/PI()*0.0082*B305*(D305*SIN('Data 3day'!$E$2)*SIN(C305)+COS('Data 3day'!$E$2)*COS(C305)*SIN(D305))</f>
        <v>0.94390104865568991</v>
      </c>
      <c r="M305" s="8">
        <f>(0.75+2/100000*'Data 3day'!$E$3)*L305</f>
        <v>0.71774235739778658</v>
      </c>
      <c r="N305" s="8">
        <f>(0.25+0.5*(1-'Data 3day'!H305/8))*L305</f>
        <v>0.47195052432784496</v>
      </c>
      <c r="O305" s="8">
        <f t="shared" si="18"/>
        <v>0.36340190373244063</v>
      </c>
      <c r="P305" s="8">
        <f>4.903*(10^(-9))*(0.34-0.14*SQRT(K305))*(1.35*(N305/M305)-0.35)*(('Data 3day'!C305+273.16)^4+('Data 3day'!D305+273.16)^4)/2</f>
        <v>4.2563030806040985</v>
      </c>
      <c r="Q305" s="8">
        <f t="shared" si="19"/>
        <v>-3.8929011768716579</v>
      </c>
    </row>
    <row r="306" spans="1:17" x14ac:dyDescent="0.3">
      <c r="A306" s="37">
        <v>43918</v>
      </c>
      <c r="B306" s="8">
        <f>1+0.033*COS(2*'Data 3day'!A305*PI()/365)</f>
        <v>1.0024121392866365</v>
      </c>
      <c r="C306" s="8">
        <f>0.409*SIN(((2*PI()*'Data 3day'!A305)/365)-1.39)</f>
        <v>4.3938147821643299E-2</v>
      </c>
      <c r="D306" s="8">
        <f>ACOS(-TAN('Data 3day'!$E$2*PI()/180)*TAN(C306))</f>
        <v>1.5847353106871451</v>
      </c>
      <c r="E306" s="23">
        <f>('Data 3day'!C306+'Data 3day'!D306)/2</f>
        <v>29</v>
      </c>
      <c r="F306" s="8">
        <f t="shared" si="16"/>
        <v>0.23147581029180006</v>
      </c>
      <c r="G306" s="8">
        <f>'Data 3day'!E305*4.87/LN(67.8*'Data 3day'!$H$2-5.42)</f>
        <v>3.8897530145782908</v>
      </c>
      <c r="H306" s="8">
        <f>0.6108*EXP(17.27*'Data 3day'!C306/('Data 3day'!C306+237.3))</f>
        <v>6.2748150241265215</v>
      </c>
      <c r="I306" s="8">
        <f>0.6108*EXP(17.27*'Data 3day'!D306/('Data 3day'!D306+237.3))</f>
        <v>2.4870053972720654</v>
      </c>
      <c r="J306" s="8">
        <f t="shared" si="17"/>
        <v>4.3809102106992936</v>
      </c>
      <c r="K306" s="8">
        <f>(I306*'Data 3day'!F306+H306*'Data 3day'!G306)/200</f>
        <v>0.99881326607507115</v>
      </c>
      <c r="L306" s="8">
        <f>24*60/PI()*0.0082*B306*(D306*SIN('Data 3day'!$E$2)*SIN(C306)+COS('Data 3day'!$E$2)*COS(C306)*SIN(D306))</f>
        <v>0.90292506338679934</v>
      </c>
      <c r="M306" s="8">
        <f>(0.75+2/100000*'Data 3day'!$E$3)*L306</f>
        <v>0.68658421819932214</v>
      </c>
      <c r="N306" s="8">
        <f>(0.25+0.5*(1-'Data 3day'!H306/8))*L306</f>
        <v>0.67719379754009945</v>
      </c>
      <c r="O306" s="8">
        <f t="shared" si="18"/>
        <v>0.52143922410587662</v>
      </c>
      <c r="P306" s="8">
        <f>4.903*(10^(-9))*(0.34-0.14*SQRT(K306))*(1.35*(N306/M306)-0.35)*(('Data 3day'!C306+273.16)^4+('Data 3day'!D306+273.16)^4)/2</f>
        <v>8.0602665034978696</v>
      </c>
      <c r="Q306" s="8">
        <f t="shared" si="19"/>
        <v>-7.5388272793919926</v>
      </c>
    </row>
    <row r="307" spans="1:17" x14ac:dyDescent="0.3">
      <c r="A307" s="37">
        <v>43919</v>
      </c>
      <c r="B307" s="8">
        <f>1+0.033*COS(2*'Data 3day'!A306*PI()/365)</f>
        <v>1.0018452606733199</v>
      </c>
      <c r="C307" s="8">
        <f>0.409*SIN(((2*PI()*'Data 3day'!A306)/365)-1.39)</f>
        <v>5.0931157463683645E-2</v>
      </c>
      <c r="D307" s="8">
        <f>ACOS(-TAN('Data 3day'!$E$2*PI()/180)*TAN(C307))</f>
        <v>1.5869575377801206</v>
      </c>
      <c r="E307" s="23">
        <f>('Data 3day'!C307+'Data 3day'!D307)/2</f>
        <v>29.5</v>
      </c>
      <c r="F307" s="8">
        <f t="shared" si="16"/>
        <v>0.23735674310788871</v>
      </c>
      <c r="G307" s="8">
        <f>'Data 3day'!E306*4.87/LN(67.8*'Data 3day'!$H$2-5.42)</f>
        <v>4.445432016660904</v>
      </c>
      <c r="H307" s="8">
        <f>0.6108*EXP(17.27*'Data 3day'!C307/('Data 3day'!C307+237.3))</f>
        <v>5.9409977016273503</v>
      </c>
      <c r="I307" s="8">
        <f>0.6108*EXP(17.27*'Data 3day'!D307/('Data 3day'!D307+237.3))</f>
        <v>2.809437622397069</v>
      </c>
      <c r="J307" s="8">
        <f t="shared" si="17"/>
        <v>4.3752176620122096</v>
      </c>
      <c r="K307" s="8">
        <f>(I307*'Data 3day'!F307+H307*'Data 3day'!G307)/200</f>
        <v>1.0403885651779339</v>
      </c>
      <c r="L307" s="8">
        <f>24*60/PI()*0.0082*B307*(D307*SIN('Data 3day'!$E$2)*SIN(C307)+COS('Data 3day'!$E$2)*COS(C307)*SIN(D307))</f>
        <v>0.86190780484317953</v>
      </c>
      <c r="M307" s="8">
        <f>(0.75+2/100000*'Data 3day'!$E$3)*L307</f>
        <v>0.6553946948027537</v>
      </c>
      <c r="N307" s="8">
        <f>(0.25+0.5*(1-'Data 3day'!H307/8))*L307</f>
        <v>0.48482314022428846</v>
      </c>
      <c r="O307" s="8">
        <f t="shared" si="18"/>
        <v>0.37331381797270213</v>
      </c>
      <c r="P307" s="8">
        <f>4.903*(10^(-9))*(0.34-0.14*SQRT(K307))*(1.35*(N307/M307)-0.35)*(('Data 3day'!C307+273.16)^4+('Data 3day'!D307+273.16)^4)/2</f>
        <v>5.27718973572052</v>
      </c>
      <c r="Q307" s="8">
        <f t="shared" si="19"/>
        <v>-4.9038759177478175</v>
      </c>
    </row>
    <row r="308" spans="1:17" x14ac:dyDescent="0.3">
      <c r="A308" s="37">
        <v>43920</v>
      </c>
      <c r="B308" s="8">
        <f>1+0.033*COS(2*'Data 3day'!A307*PI()/365)</f>
        <v>1.0012778352694418</v>
      </c>
      <c r="C308" s="8">
        <f>0.409*SIN(((2*PI()*'Data 3day'!A307)/365)-1.39)</f>
        <v>5.7909075104583277E-2</v>
      </c>
      <c r="D308" s="8">
        <f>ACOS(-TAN('Data 3day'!$E$2*PI()/180)*TAN(C308))</f>
        <v>1.5891766282248165</v>
      </c>
      <c r="E308" s="23">
        <f>('Data 3day'!C308+'Data 3day'!D308)/2</f>
        <v>30</v>
      </c>
      <c r="F308" s="8">
        <f t="shared" si="16"/>
        <v>0.24336253881311395</v>
      </c>
      <c r="G308" s="8">
        <f>'Data 3day'!E307*4.87/LN(67.8*'Data 3day'!$H$2-5.42)</f>
        <v>3.334074012495678</v>
      </c>
      <c r="H308" s="8">
        <f>0.6108*EXP(17.27*'Data 3day'!C308/('Data 3day'!C308+237.3))</f>
        <v>6.2748150241265215</v>
      </c>
      <c r="I308" s="8">
        <f>0.6108*EXP(17.27*'Data 3day'!D308/('Data 3day'!D308+237.3))</f>
        <v>2.809437622397069</v>
      </c>
      <c r="J308" s="8">
        <f t="shared" si="17"/>
        <v>4.5421263232617957</v>
      </c>
      <c r="K308" s="8">
        <f>(I308*'Data 3day'!F308+H308*'Data 3day'!G308)/200</f>
        <v>1.0877590112115068</v>
      </c>
      <c r="L308" s="8">
        <f>24*60/PI()*0.0082*B308*(D308*SIN('Data 3day'!$E$2)*SIN(C308)+COS('Data 3day'!$E$2)*COS(C308)*SIN(D308))</f>
        <v>0.82086446107233757</v>
      </c>
      <c r="M308" s="8">
        <f>(0.75+2/100000*'Data 3day'!$E$3)*L308</f>
        <v>0.62418533619940542</v>
      </c>
      <c r="N308" s="8">
        <f>(0.25+0.5*(1-'Data 3day'!H308/8))*L308</f>
        <v>0.35912820171914767</v>
      </c>
      <c r="O308" s="8">
        <f t="shared" si="18"/>
        <v>0.27652871532374373</v>
      </c>
      <c r="P308" s="8">
        <f>4.903*(10^(-9))*(0.34-0.14*SQRT(K308))*(1.35*(N308/M308)-0.35)*(('Data 3day'!C308+273.16)^4+('Data 3day'!D308+273.16)^4)/2</f>
        <v>3.439217644850999</v>
      </c>
      <c r="Q308" s="8">
        <f t="shared" si="19"/>
        <v>-3.1626889295272553</v>
      </c>
    </row>
    <row r="309" spans="1:17" x14ac:dyDescent="0.3">
      <c r="A309" s="37">
        <v>43921</v>
      </c>
      <c r="B309" s="8">
        <f>1+0.033*COS(2*'Data 3day'!A308*PI()/365)</f>
        <v>1.0007100312153954</v>
      </c>
      <c r="C309" s="8">
        <f>0.409*SIN(((2*PI()*'Data 3day'!A308)/365)-1.39)</f>
        <v>6.4869833036749036E-2</v>
      </c>
      <c r="D309" s="8">
        <f>ACOS(-TAN('Data 3day'!$E$2*PI()/180)*TAN(C309))</f>
        <v>1.5913921412659768</v>
      </c>
      <c r="E309" s="23">
        <f>('Data 3day'!C309+'Data 3day'!D309)/2</f>
        <v>28.5</v>
      </c>
      <c r="F309" s="8">
        <f t="shared" si="16"/>
        <v>0.22571768686715196</v>
      </c>
      <c r="G309" s="8">
        <f>'Data 3day'!E308*4.87/LN(67.8*'Data 3day'!$H$2-5.42)</f>
        <v>3.6119135135369844</v>
      </c>
      <c r="H309" s="8">
        <f>0.6108*EXP(17.27*'Data 3day'!C309/('Data 3day'!C309+237.3))</f>
        <v>5.9409977016273503</v>
      </c>
      <c r="I309" s="8">
        <f>0.6108*EXP(17.27*'Data 3day'!D309/('Data 3day'!D309+237.3))</f>
        <v>2.4870053972720654</v>
      </c>
      <c r="J309" s="8">
        <f t="shared" si="17"/>
        <v>4.2140015494497076</v>
      </c>
      <c r="K309" s="8">
        <f>(I309*'Data 3day'!F309+H309*'Data 3day'!G309)/200</f>
        <v>1.2780262544125529</v>
      </c>
      <c r="L309" s="8">
        <f>24*60/PI()*0.0082*B309*(D309*SIN('Data 3day'!$E$2)*SIN(C309)+COS('Data 3day'!$E$2)*COS(C309)*SIN(D309))</f>
        <v>0.77981028532162255</v>
      </c>
      <c r="M309" s="8">
        <f>(0.75+2/100000*'Data 3day'!$E$3)*L309</f>
        <v>0.59296774095856175</v>
      </c>
      <c r="N309" s="8">
        <f>(0.25+0.5*(1-'Data 3day'!H309/8))*L309</f>
        <v>0.53611957115861553</v>
      </c>
      <c r="O309" s="8">
        <f t="shared" si="18"/>
        <v>0.41281206979213397</v>
      </c>
      <c r="P309" s="8">
        <f>4.903*(10^(-9))*(0.34-0.14*SQRT(K309))*(1.35*(N309/M309)-0.35)*(('Data 3day'!C309+273.16)^4+('Data 3day'!D309+273.16)^4)/2</f>
        <v>6.4472420283021217</v>
      </c>
      <c r="Q309" s="8">
        <f t="shared" si="19"/>
        <v>-6.0344299585099881</v>
      </c>
    </row>
    <row r="310" spans="1:17" x14ac:dyDescent="0.3">
      <c r="A310" s="37">
        <v>43922</v>
      </c>
      <c r="B310" s="8">
        <f>1+0.033*COS(2*'Data 3day'!A309*PI()/365)</f>
        <v>1.000142016763776</v>
      </c>
      <c r="C310" s="8">
        <f>0.409*SIN(((2*PI()*'Data 3day'!A309)/365)-1.39)</f>
        <v>7.1811368637380357E-2</v>
      </c>
      <c r="D310" s="8">
        <f>ACOS(-TAN('Data 3day'!$E$2*PI()/180)*TAN(C310))</f>
        <v>1.5936036329839636</v>
      </c>
      <c r="E310" s="23">
        <f>('Data 3day'!C310+'Data 3day'!D310)/2</f>
        <v>30.5</v>
      </c>
      <c r="F310" s="8">
        <f t="shared" si="16"/>
        <v>0.24949527412829417</v>
      </c>
      <c r="G310" s="8">
        <f>'Data 3day'!E309*4.87/LN(67.8*'Data 3day'!$H$2-5.42)</f>
        <v>3.6119135135369844</v>
      </c>
      <c r="H310" s="8">
        <f>0.6108*EXP(17.27*'Data 3day'!C310/('Data 3day'!C310+237.3))</f>
        <v>6.2748150241265215</v>
      </c>
      <c r="I310" s="8">
        <f>0.6108*EXP(17.27*'Data 3day'!D310/('Data 3day'!D310+237.3))</f>
        <v>2.9839174771655594</v>
      </c>
      <c r="J310" s="8">
        <f t="shared" si="17"/>
        <v>4.62936625064604</v>
      </c>
      <c r="K310" s="8">
        <f>(I310*'Data 3day'!F310+H310*'Data 3day'!G310)/200</f>
        <v>1.0092511730482669</v>
      </c>
      <c r="L310" s="8">
        <f>24*60/PI()*0.0082*B310*(D310*SIN('Data 3day'!$E$2)*SIN(C310)+COS('Data 3day'!$E$2)*COS(C310)*SIN(D310))</f>
        <v>0.73876058506266462</v>
      </c>
      <c r="M310" s="8">
        <f>(0.75+2/100000*'Data 3day'!$E$3)*L310</f>
        <v>0.56175354888165019</v>
      </c>
      <c r="N310" s="8">
        <f>(0.25+0.5*(1-'Data 3day'!H310/8))*L310</f>
        <v>0.3232077559649158</v>
      </c>
      <c r="O310" s="8">
        <f t="shared" si="18"/>
        <v>0.24886997209298517</v>
      </c>
      <c r="P310" s="8">
        <f>4.903*(10^(-9))*(0.34-0.14*SQRT(K310))*(1.35*(N310/M310)-0.35)*(('Data 3day'!C310+273.16)^4+('Data 3day'!D310+273.16)^4)/2</f>
        <v>3.5561651523443554</v>
      </c>
      <c r="Q310" s="8">
        <f t="shared" si="19"/>
        <v>-3.3072951802513701</v>
      </c>
    </row>
    <row r="311" spans="1:17" x14ac:dyDescent="0.3">
      <c r="A311" s="37">
        <v>43923</v>
      </c>
      <c r="B311" s="8">
        <f>1+0.033*COS(2*'Data 3day'!A310*PI()/365)</f>
        <v>0.99957396022952472</v>
      </c>
      <c r="C311" s="8">
        <f>0.409*SIN(((2*PI()*'Data 3day'!A310)/365)-1.39)</f>
        <v>7.8731624979668152E-2</v>
      </c>
      <c r="D311" s="8">
        <f>ACOS(-TAN('Data 3day'!$E$2*PI()/180)*TAN(C311))</f>
        <v>1.5958106559348635</v>
      </c>
      <c r="E311" s="23">
        <f>('Data 3day'!C311+'Data 3day'!D311)/2</f>
        <v>29.5</v>
      </c>
      <c r="F311" s="8">
        <f t="shared" si="16"/>
        <v>0.23735674310788871</v>
      </c>
      <c r="G311" s="8">
        <f>'Data 3day'!E310*4.87/LN(67.8*'Data 3day'!$H$2-5.42)</f>
        <v>2.7783950104130644</v>
      </c>
      <c r="H311" s="8">
        <f>0.6108*EXP(17.27*'Data 3day'!C311/('Data 3day'!C311+237.3))</f>
        <v>5.9409977016273503</v>
      </c>
      <c r="I311" s="8">
        <f>0.6108*EXP(17.27*'Data 3day'!D311/('Data 3day'!D311+237.3))</f>
        <v>2.809437622397069</v>
      </c>
      <c r="J311" s="8">
        <f t="shared" si="17"/>
        <v>4.3752176620122096</v>
      </c>
      <c r="K311" s="8">
        <f>(I311*'Data 3day'!F311+H311*'Data 3day'!G311)/200</f>
        <v>1.0700935536860705</v>
      </c>
      <c r="L311" s="8">
        <f>24*60/PI()*0.0082*B311*(D311*SIN('Data 3day'!$E$2)*SIN(C311)+COS('Data 3day'!$E$2)*COS(C311)*SIN(D311))</f>
        <v>0.69773071106252504</v>
      </c>
      <c r="M311" s="8">
        <f>(0.75+2/100000*'Data 3day'!$E$3)*L311</f>
        <v>0.53055443269194402</v>
      </c>
      <c r="N311" s="8">
        <f>(0.25+0.5*(1-'Data 3day'!H311/8))*L311</f>
        <v>0.39247352497267035</v>
      </c>
      <c r="O311" s="8">
        <f t="shared" si="18"/>
        <v>0.30220461422895617</v>
      </c>
      <c r="P311" s="8">
        <f>4.903*(10^(-9))*(0.34-0.14*SQRT(K311))*(1.35*(N311/M311)-0.35)*(('Data 3day'!C311+273.16)^4+('Data 3day'!D311+273.16)^4)/2</f>
        <v>5.2230200378203673</v>
      </c>
      <c r="Q311" s="8">
        <f t="shared" si="19"/>
        <v>-4.920815423591411</v>
      </c>
    </row>
    <row r="312" spans="1:17" x14ac:dyDescent="0.3">
      <c r="A312" s="37">
        <v>43924</v>
      </c>
      <c r="B312" s="8">
        <f>1+0.033*COS(2*'Data 3day'!A311*PI()/365)</f>
        <v>0.99900602994005205</v>
      </c>
      <c r="C312" s="8">
        <f>0.409*SIN(((2*PI()*'Data 3day'!A311)/365)-1.39)</f>
        <v>8.5628551442306938E-2</v>
      </c>
      <c r="D312" s="8">
        <f>ACOS(-TAN('Data 3day'!$E$2*PI()/180)*TAN(C312))</f>
        <v>1.5980127587987378</v>
      </c>
      <c r="E312" s="23">
        <f>('Data 3day'!C312+'Data 3day'!D312)/2</f>
        <v>29</v>
      </c>
      <c r="F312" s="8">
        <f t="shared" si="16"/>
        <v>0.23147581029180006</v>
      </c>
      <c r="G312" s="8">
        <f>'Data 3day'!E311*4.87/LN(67.8*'Data 3day'!$H$2-5.42)</f>
        <v>3.0562345114543712</v>
      </c>
      <c r="H312" s="8">
        <f>0.6108*EXP(17.27*'Data 3day'!C312/('Data 3day'!C312+237.3))</f>
        <v>5.9409977016273503</v>
      </c>
      <c r="I312" s="8">
        <f>0.6108*EXP(17.27*'Data 3day'!D312/('Data 3day'!D312+237.3))</f>
        <v>2.6439311922105757</v>
      </c>
      <c r="J312" s="8">
        <f t="shared" si="17"/>
        <v>4.292464446918963</v>
      </c>
      <c r="K312" s="8">
        <f>(I312*'Data 3day'!F312+H312*'Data 3day'!G312)/200</f>
        <v>1.0799613641356605</v>
      </c>
      <c r="L312" s="8">
        <f>24*60/PI()*0.0082*B312*(D312*SIN('Data 3day'!$E$2)*SIN(C312)+COS('Data 3day'!$E$2)*COS(C312)*SIN(D312))</f>
        <v>0.65673604651968109</v>
      </c>
      <c r="M312" s="8">
        <f>(0.75+2/100000*'Data 3day'!$E$3)*L312</f>
        <v>0.49938208977356546</v>
      </c>
      <c r="N312" s="8">
        <f>(0.25+0.5*(1-'Data 3day'!H312/8))*L312</f>
        <v>0.32836802325984055</v>
      </c>
      <c r="O312" s="8">
        <f t="shared" si="18"/>
        <v>0.25284337791007722</v>
      </c>
      <c r="P312" s="8">
        <f>4.903*(10^(-9))*(0.34-0.14*SQRT(K312))*(1.35*(N312/M312)-0.35)*(('Data 3day'!C312+273.16)^4+('Data 3day'!D312+273.16)^4)/2</f>
        <v>4.2882622811774791</v>
      </c>
      <c r="Q312" s="8">
        <f t="shared" si="19"/>
        <v>-4.0354189032674022</v>
      </c>
    </row>
    <row r="313" spans="1:17" x14ac:dyDescent="0.3">
      <c r="A313" s="37">
        <v>43925</v>
      </c>
      <c r="B313" s="8">
        <f>1+0.033*COS(2*'Data 3day'!A312*PI()/365)</f>
        <v>0.99843839418535973</v>
      </c>
      <c r="C313" s="8">
        <f>0.409*SIN(((2*PI()*'Data 3day'!A312)/365)-1.39)</f>
        <v>9.2500104317137857E-2</v>
      </c>
      <c r="D313" s="8">
        <f>ACOS(-TAN('Data 3day'!$E$2*PI()/180)*TAN(C313))</f>
        <v>1.6002094860369338</v>
      </c>
      <c r="E313" s="23">
        <f>('Data 3day'!C313+'Data 3day'!D313)/2</f>
        <v>27.5</v>
      </c>
      <c r="F313" s="8">
        <f t="shared" si="16"/>
        <v>0.21456176978003966</v>
      </c>
      <c r="G313" s="8">
        <f>'Data 3day'!E312*4.87/LN(67.8*'Data 3day'!$H$2-5.42)</f>
        <v>2.5005555093717584</v>
      </c>
      <c r="H313" s="8">
        <f>0.6108*EXP(17.27*'Data 3day'!C313/('Data 3day'!C313+237.3))</f>
        <v>5.6226812384961216</v>
      </c>
      <c r="I313" s="8">
        <f>0.6108*EXP(17.27*'Data 3day'!D313/('Data 3day'!D313+237.3))</f>
        <v>2.3382812709274461</v>
      </c>
      <c r="J313" s="8">
        <f t="shared" si="17"/>
        <v>3.9804812547117838</v>
      </c>
      <c r="K313" s="8">
        <f>(I313*'Data 3day'!F313+H313*'Data 3day'!G313)/200</f>
        <v>1.0276941586468764</v>
      </c>
      <c r="L313" s="8">
        <f>24*60/PI()*0.0082*B313*(D313*SIN('Data 3day'!$E$2)*SIN(C313)+COS('Data 3day'!$E$2)*COS(C313)*SIN(D313))</f>
        <v>0.61579199628245918</v>
      </c>
      <c r="M313" s="8">
        <f>(0.75+2/100000*'Data 3day'!$E$3)*L313</f>
        <v>0.46824823397318194</v>
      </c>
      <c r="N313" s="8">
        <f>(0.25+0.5*(1-'Data 3day'!H313/8))*L313</f>
        <v>0.34638299790888327</v>
      </c>
      <c r="O313" s="8">
        <f t="shared" si="18"/>
        <v>0.26671490838984013</v>
      </c>
      <c r="P313" s="8">
        <f>4.903*(10^(-9))*(0.34-0.14*SQRT(K313))*(1.35*(N313/M313)-0.35)*(('Data 3day'!C313+273.16)^4+('Data 3day'!D313+273.16)^4)/2</f>
        <v>5.1668254175322188</v>
      </c>
      <c r="Q313" s="8">
        <f t="shared" si="19"/>
        <v>-4.9001105091423787</v>
      </c>
    </row>
    <row r="314" spans="1:17" x14ac:dyDescent="0.3">
      <c r="A314" s="37">
        <v>43926</v>
      </c>
      <c r="B314" s="8">
        <f>1+0.033*COS(2*'Data 3day'!A313*PI()/365)</f>
        <v>0.99787122116817262</v>
      </c>
      <c r="C314" s="8">
        <f>0.409*SIN(((2*PI()*'Data 3day'!A313)/365)-1.39)</f>
        <v>9.9344247414743778E-2</v>
      </c>
      <c r="D314" s="8">
        <f>ACOS(-TAN('Data 3day'!$E$2*PI()/180)*TAN(C314))</f>
        <v>1.6024003775593889</v>
      </c>
      <c r="E314" s="23">
        <f>('Data 3day'!C314+'Data 3day'!D314)/2</f>
        <v>30</v>
      </c>
      <c r="F314" s="8">
        <f t="shared" si="16"/>
        <v>0.24336253881311395</v>
      </c>
      <c r="G314" s="8">
        <f>'Data 3day'!E313*4.87/LN(67.8*'Data 3day'!$H$2-5.42)</f>
        <v>3.334074012495678</v>
      </c>
      <c r="H314" s="8">
        <f>0.6108*EXP(17.27*'Data 3day'!C314/('Data 3day'!C314+237.3))</f>
        <v>6.6247576218785209</v>
      </c>
      <c r="I314" s="8">
        <f>0.6108*EXP(17.27*'Data 3day'!D314/('Data 3day'!D314+237.3))</f>
        <v>2.6439311922105757</v>
      </c>
      <c r="J314" s="8">
        <f t="shared" si="17"/>
        <v>4.6343444070445479</v>
      </c>
      <c r="K314" s="8">
        <f>(I314*'Data 3day'!F314+H314*'Data 3day'!G314)/200</f>
        <v>0.86700718855036962</v>
      </c>
      <c r="L314" s="8">
        <f>24*60/PI()*0.0082*B314*(D314*SIN('Data 3day'!$E$2)*SIN(C314)+COS('Data 3day'!$E$2)*COS(C314)*SIN(D314))</f>
        <v>0.5749139761669263</v>
      </c>
      <c r="M314" s="8">
        <f>(0.75+2/100000*'Data 3day'!$E$3)*L314</f>
        <v>0.43716458747733072</v>
      </c>
      <c r="N314" s="8">
        <f>(0.25+0.5*(1-'Data 3day'!H314/8))*L314</f>
        <v>0.32338911159389605</v>
      </c>
      <c r="O314" s="8">
        <f t="shared" si="18"/>
        <v>0.24900961592729998</v>
      </c>
      <c r="P314" s="8">
        <f>4.903*(10^(-9))*(0.34-0.14*SQRT(K314))*(1.35*(N314/M314)-0.35)*(('Data 3day'!C314+273.16)^4+('Data 3day'!D314+273.16)^4)/2</f>
        <v>5.6552198881342948</v>
      </c>
      <c r="Q314" s="8">
        <f t="shared" si="19"/>
        <v>-5.4062102722069945</v>
      </c>
    </row>
    <row r="315" spans="1:17" x14ac:dyDescent="0.3">
      <c r="A315" s="37">
        <v>43927</v>
      </c>
      <c r="B315" s="8">
        <f>1+0.033*COS(2*'Data 3day'!A314*PI()/365)</f>
        <v>0.99730467895409602</v>
      </c>
      <c r="C315" s="8">
        <f>0.409*SIN(((2*PI()*'Data 3day'!A314)/365)-1.39)</f>
        <v>0.10615895266781625</v>
      </c>
      <c r="D315" s="8">
        <f>ACOS(-TAN('Data 3day'!$E$2*PI()/180)*TAN(C315))</f>
        <v>1.6045849684028668</v>
      </c>
      <c r="E315" s="23">
        <f>('Data 3day'!C315+'Data 3day'!D315)/2</f>
        <v>30.5</v>
      </c>
      <c r="F315" s="8">
        <f t="shared" si="16"/>
        <v>0.24949527412829417</v>
      </c>
      <c r="G315" s="8">
        <f>'Data 3day'!E314*4.87/LN(67.8*'Data 3day'!$H$2-5.42)</f>
        <v>4.1675925156195976</v>
      </c>
      <c r="H315" s="8">
        <f>0.6108*EXP(17.27*'Data 3day'!C315/('Data 3day'!C315+237.3))</f>
        <v>6.2748150241265215</v>
      </c>
      <c r="I315" s="8">
        <f>0.6108*EXP(17.27*'Data 3day'!D315/('Data 3day'!D315+237.3))</f>
        <v>2.9839174771655594</v>
      </c>
      <c r="J315" s="8">
        <f t="shared" si="17"/>
        <v>4.62936625064604</v>
      </c>
      <c r="K315" s="8">
        <f>(I315*'Data 3day'!F315+H315*'Data 3day'!G315)/200</f>
        <v>1.0077162726992899</v>
      </c>
      <c r="L315" s="8">
        <f>24*60/PI()*0.0082*B315*(D315*SIN('Data 3day'!$E$2)*SIN(C315)+COS('Data 3day'!$E$2)*COS(C315)*SIN(D315))</f>
        <v>0.53411740239064398</v>
      </c>
      <c r="M315" s="8">
        <f>(0.75+2/100000*'Data 3day'!$E$3)*L315</f>
        <v>0.40614287277784566</v>
      </c>
      <c r="N315" s="8">
        <f>(0.25+0.5*(1-'Data 3day'!H315/8))*L315</f>
        <v>0.23367636354590673</v>
      </c>
      <c r="O315" s="8">
        <f t="shared" si="18"/>
        <v>0.17993079993034819</v>
      </c>
      <c r="P315" s="8">
        <f>4.903*(10^(-9))*(0.34-0.14*SQRT(K315))*(1.35*(N315/M315)-0.35)*(('Data 3day'!C315+273.16)^4+('Data 3day'!D315+273.16)^4)/2</f>
        <v>3.5580736910694655</v>
      </c>
      <c r="Q315" s="8">
        <f t="shared" si="19"/>
        <v>-3.3781428911391171</v>
      </c>
    </row>
    <row r="316" spans="1:17" x14ac:dyDescent="0.3">
      <c r="A316" s="37">
        <v>43928</v>
      </c>
      <c r="B316" s="8">
        <f>1+0.033*COS(2*'Data 3day'!A315*PI()/365)</f>
        <v>0.99673893542181524</v>
      </c>
      <c r="C316" s="8">
        <f>0.409*SIN(((2*PI()*'Data 3day'!A315)/365)-1.39)</f>
        <v>0.1129422007321155</v>
      </c>
      <c r="D316" s="8">
        <f>ACOS(-TAN('Data 3day'!$E$2*PI()/180)*TAN(C316))</f>
        <v>1.6067627884210756</v>
      </c>
      <c r="E316" s="23">
        <f>('Data 3day'!C316+'Data 3day'!D316)/2</f>
        <v>29.5</v>
      </c>
      <c r="F316" s="8">
        <f t="shared" si="16"/>
        <v>0.23735674310788871</v>
      </c>
      <c r="G316" s="8">
        <f>'Data 3day'!E315*4.87/LN(67.8*'Data 3day'!$H$2-5.42)</f>
        <v>3.334074012495678</v>
      </c>
      <c r="H316" s="8">
        <f>0.6108*EXP(17.27*'Data 3day'!C316/('Data 3day'!C316+237.3))</f>
        <v>5.9409977016273503</v>
      </c>
      <c r="I316" s="8">
        <f>0.6108*EXP(17.27*'Data 3day'!D316/('Data 3day'!D316+237.3))</f>
        <v>2.809437622397069</v>
      </c>
      <c r="J316" s="8">
        <f t="shared" si="17"/>
        <v>4.3752176620122096</v>
      </c>
      <c r="K316" s="8">
        <f>(I316*'Data 3day'!F316+H316*'Data 3day'!G316)/200</f>
        <v>1.2856332122183491</v>
      </c>
      <c r="L316" s="8">
        <f>24*60/PI()*0.0082*B316*(D316*SIN('Data 3day'!$E$2)*SIN(C316)+COS('Data 3day'!$E$2)*COS(C316)*SIN(D316))</f>
        <v>0.49341768113800666</v>
      </c>
      <c r="M316" s="8">
        <f>(0.75+2/100000*'Data 3day'!$E$3)*L316</f>
        <v>0.37519480473734024</v>
      </c>
      <c r="N316" s="8">
        <f>(0.25+0.5*(1-'Data 3day'!H316/8))*L316</f>
        <v>0.1850316304267525</v>
      </c>
      <c r="O316" s="8">
        <f t="shared" si="18"/>
        <v>0.14247435542859943</v>
      </c>
      <c r="P316" s="8">
        <f>4.903*(10^(-9))*(0.34-0.14*SQRT(K316))*(1.35*(N316/M316)-0.35)*(('Data 3day'!C316+273.16)^4+('Data 3day'!D316+273.16)^4)/2</f>
        <v>2.3613057829434965</v>
      </c>
      <c r="Q316" s="8">
        <f t="shared" si="19"/>
        <v>-2.218831427514897</v>
      </c>
    </row>
    <row r="317" spans="1:17" x14ac:dyDescent="0.3">
      <c r="A317" s="37">
        <v>43929</v>
      </c>
      <c r="B317" s="8">
        <f>1+0.033*COS(2*'Data 3day'!A316*PI()/365)</f>
        <v>0.99617415821334854</v>
      </c>
      <c r="C317" s="8">
        <f>0.409*SIN(((2*PI()*'Data 3day'!A316)/365)-1.39)</f>
        <v>0.11969198158484542</v>
      </c>
      <c r="D317" s="8">
        <f>ACOS(-TAN('Data 3day'!$E$2*PI()/180)*TAN(C317))</f>
        <v>1.6089333619876329</v>
      </c>
      <c r="E317" s="23">
        <f>('Data 3day'!C317+'Data 3day'!D317)/2</f>
        <v>29.5</v>
      </c>
      <c r="F317" s="8">
        <f t="shared" si="16"/>
        <v>0.23735674310788871</v>
      </c>
      <c r="G317" s="8">
        <f>'Data 3day'!E316*4.87/LN(67.8*'Data 3day'!$H$2-5.42)</f>
        <v>3.334074012495678</v>
      </c>
      <c r="H317" s="8">
        <f>0.6108*EXP(17.27*'Data 3day'!C317/('Data 3day'!C317+237.3))</f>
        <v>6.2748150241265215</v>
      </c>
      <c r="I317" s="8">
        <f>0.6108*EXP(17.27*'Data 3day'!D317/('Data 3day'!D317+237.3))</f>
        <v>2.6439311922105757</v>
      </c>
      <c r="J317" s="8">
        <f t="shared" si="17"/>
        <v>4.459373108168549</v>
      </c>
      <c r="K317" s="8">
        <f>(I317*'Data 3day'!F317+H317*'Data 3day'!G317)/200</f>
        <v>1.4932785367141437</v>
      </c>
      <c r="L317" s="8">
        <f>24*60/PI()*0.0082*B317*(D317*SIN('Data 3day'!$E$2)*SIN(C317)+COS('Data 3day'!$E$2)*COS(C317)*SIN(D317))</f>
        <v>0.45283019827218202</v>
      </c>
      <c r="M317" s="8">
        <f>(0.75+2/100000*'Data 3day'!$E$3)*L317</f>
        <v>0.34433208276616717</v>
      </c>
      <c r="N317" s="8">
        <f>(0.25+0.5*(1-'Data 3day'!H317/8))*L317</f>
        <v>0.25471698652810237</v>
      </c>
      <c r="O317" s="8">
        <f t="shared" si="18"/>
        <v>0.19613207962663884</v>
      </c>
      <c r="P317" s="8">
        <f>4.903*(10^(-9))*(0.34-0.14*SQRT(K317))*(1.35*(N317/M317)-0.35)*(('Data 3day'!C317+273.16)^4+('Data 3day'!D317+273.16)^4)/2</f>
        <v>4.5245249350826668</v>
      </c>
      <c r="Q317" s="8">
        <f t="shared" si="19"/>
        <v>-4.3283928554560278</v>
      </c>
    </row>
    <row r="318" spans="1:17" x14ac:dyDescent="0.3">
      <c r="A318" s="37">
        <v>43930</v>
      </c>
      <c r="B318" s="8">
        <f>1+0.033*COS(2*'Data 3day'!A317*PI()/365)</f>
        <v>0.99561051468437156</v>
      </c>
      <c r="C318" s="8">
        <f>0.409*SIN(((2*PI()*'Data 3day'!A317)/365)-1.39)</f>
        <v>0.1264062951202673</v>
      </c>
      <c r="D318" s="8">
        <f>ACOS(-TAN('Data 3day'!$E$2*PI()/180)*TAN(C318))</f>
        <v>1.6110962077128468</v>
      </c>
      <c r="E318" s="23">
        <f>('Data 3day'!C318+'Data 3day'!D318)/2</f>
        <v>29</v>
      </c>
      <c r="F318" s="8">
        <f t="shared" si="16"/>
        <v>0.23147581029180006</v>
      </c>
      <c r="G318" s="8">
        <f>'Data 3day'!E317*4.87/LN(67.8*'Data 3day'!$H$2-5.42)</f>
        <v>4.445432016660904</v>
      </c>
      <c r="H318" s="8">
        <f>0.6108*EXP(17.27*'Data 3day'!C318/('Data 3day'!C318+237.3))</f>
        <v>6.2748150241265215</v>
      </c>
      <c r="I318" s="8">
        <f>0.6108*EXP(17.27*'Data 3day'!D318/('Data 3day'!D318+237.3))</f>
        <v>2.4870053972720654</v>
      </c>
      <c r="J318" s="8">
        <f t="shared" si="17"/>
        <v>4.3809102106992936</v>
      </c>
      <c r="K318" s="8">
        <f>(I318*'Data 3day'!F318+H318*'Data 3day'!G318)/200</f>
        <v>1.0906434301991148</v>
      </c>
      <c r="L318" s="8">
        <f>24*60/PI()*0.0082*B318*(D318*SIN('Data 3day'!$E$2)*SIN(C318)+COS('Data 3day'!$E$2)*COS(C318)*SIN(D318))</f>
        <v>0.41237030920792173</v>
      </c>
      <c r="M318" s="8">
        <f>(0.75+2/100000*'Data 3day'!$E$3)*L318</f>
        <v>0.31356638312170365</v>
      </c>
      <c r="N318" s="8">
        <f>(0.25+0.5*(1-'Data 3day'!H318/8))*L318</f>
        <v>0.30927773190594132</v>
      </c>
      <c r="O318" s="8">
        <f t="shared" si="18"/>
        <v>0.23814385356757484</v>
      </c>
      <c r="P318" s="8">
        <f>4.903*(10^(-9))*(0.34-0.14*SQRT(K318))*(1.35*(N318/M318)-0.35)*(('Data 3day'!C318+273.16)^4+('Data 3day'!D318+273.16)^4)/2</f>
        <v>7.806855396122625</v>
      </c>
      <c r="Q318" s="8">
        <f t="shared" si="19"/>
        <v>-7.5687115425550502</v>
      </c>
    </row>
    <row r="319" spans="1:17" x14ac:dyDescent="0.3">
      <c r="A319" s="37">
        <v>43931</v>
      </c>
      <c r="B319" s="8">
        <f>1+0.033*COS(2*'Data 3day'!A318*PI()/365)</f>
        <v>0.99504817185462646</v>
      </c>
      <c r="C319" s="8">
        <f>0.409*SIN(((2*PI()*'Data 3day'!A318)/365)-1.39)</f>
        <v>0.13308315174237367</v>
      </c>
      <c r="D319" s="8">
        <f>ACOS(-TAN('Data 3day'!$E$2*PI()/180)*TAN(C319))</f>
        <v>1.6132508381752999</v>
      </c>
      <c r="E319" s="23">
        <f>('Data 3day'!C319+'Data 3day'!D319)/2</f>
        <v>29.5</v>
      </c>
      <c r="F319" s="8">
        <f t="shared" si="16"/>
        <v>0.23735674310788871</v>
      </c>
      <c r="G319" s="8">
        <f>'Data 3day'!E318*4.87/LN(67.8*'Data 3day'!$H$2-5.42)</f>
        <v>3.0562345114543712</v>
      </c>
      <c r="H319" s="8">
        <f>0.6108*EXP(17.27*'Data 3day'!C319/('Data 3day'!C319+237.3))</f>
        <v>6.6247576218785209</v>
      </c>
      <c r="I319" s="8">
        <f>0.6108*EXP(17.27*'Data 3day'!D319/('Data 3day'!D319+237.3))</f>
        <v>2.4870053972720654</v>
      </c>
      <c r="J319" s="8">
        <f t="shared" si="17"/>
        <v>4.5558815095752934</v>
      </c>
      <c r="K319" s="8">
        <f>(I319*'Data 3day'!F319+H319*'Data 3day'!G319)/200</f>
        <v>1.1973996257267558</v>
      </c>
      <c r="L319" s="8">
        <f>24*60/PI()*0.0082*B319*(D319*SIN('Data 3day'!$E$2)*SIN(C319)+COS('Data 3day'!$E$2)*COS(C319)*SIN(D319))</f>
        <v>0.37205332895873627</v>
      </c>
      <c r="M319" s="8">
        <f>(0.75+2/100000*'Data 3day'!$E$3)*L319</f>
        <v>0.28290935134022305</v>
      </c>
      <c r="N319" s="8">
        <f>(0.25+0.5*(1-'Data 3day'!H319/8))*L319</f>
        <v>0.25578666365913116</v>
      </c>
      <c r="O319" s="8">
        <f t="shared" si="18"/>
        <v>0.196955731017531</v>
      </c>
      <c r="P319" s="8">
        <f>4.903*(10^(-9))*(0.34-0.14*SQRT(K319))*(1.35*(N319/M319)-0.35)*(('Data 3day'!C319+273.16)^4+('Data 3day'!D319+273.16)^4)/2</f>
        <v>6.7224060713557874</v>
      </c>
      <c r="Q319" s="8">
        <f t="shared" si="19"/>
        <v>-6.5254503403382564</v>
      </c>
    </row>
    <row r="320" spans="1:17" x14ac:dyDescent="0.3">
      <c r="A320" s="37">
        <v>43932</v>
      </c>
      <c r="B320" s="8">
        <f>1+0.033*COS(2*'Data 3day'!A319*PI()/365)</f>
        <v>0.99448729635843003</v>
      </c>
      <c r="C320" s="8">
        <f>0.409*SIN(((2*PI()*'Data 3day'!A319)/365)-1.39)</f>
        <v>0.13972057295444923</v>
      </c>
      <c r="D320" s="8">
        <f>ACOS(-TAN('Data 3day'!$E$2*PI()/180)*TAN(C320))</f>
        <v>1.6153967596692245</v>
      </c>
      <c r="E320" s="23">
        <f>('Data 3day'!C320+'Data 3day'!D320)/2</f>
        <v>29</v>
      </c>
      <c r="F320" s="8">
        <f t="shared" si="16"/>
        <v>0.23147581029180006</v>
      </c>
      <c r="G320" s="8">
        <f>'Data 3day'!E319*4.87/LN(67.8*'Data 3day'!$H$2-5.42)</f>
        <v>4.1675925156195976</v>
      </c>
      <c r="H320" s="8">
        <f>0.6108*EXP(17.27*'Data 3day'!C320/('Data 3day'!C320+237.3))</f>
        <v>5.9409977016273503</v>
      </c>
      <c r="I320" s="8">
        <f>0.6108*EXP(17.27*'Data 3day'!D320/('Data 3day'!D320+237.3))</f>
        <v>2.6439311922105757</v>
      </c>
      <c r="J320" s="8">
        <f t="shared" si="17"/>
        <v>4.292464446918963</v>
      </c>
      <c r="K320" s="8">
        <f>(I320*'Data 3day'!F320+H320*'Data 3day'!G320)/200</f>
        <v>1.1692332792769997</v>
      </c>
      <c r="L320" s="8">
        <f>24*60/PI()*0.0082*B320*(D320*SIN('Data 3day'!$E$2)*SIN(C320)+COS('Data 3day'!$E$2)*COS(C320)*SIN(D320))</f>
        <v>0.33189452237110778</v>
      </c>
      <c r="M320" s="8">
        <f>(0.75+2/100000*'Data 3day'!$E$3)*L320</f>
        <v>0.25237259481099034</v>
      </c>
      <c r="N320" s="8">
        <f>(0.25+0.5*(1-'Data 3day'!H320/8))*L320</f>
        <v>0.18669066883374813</v>
      </c>
      <c r="O320" s="8">
        <f t="shared" si="18"/>
        <v>0.14375181500198606</v>
      </c>
      <c r="P320" s="8">
        <f>4.903*(10^(-9))*(0.34-0.14*SQRT(K320))*(1.35*(N320/M320)-0.35)*(('Data 3day'!C320+273.16)^4+('Data 3day'!D320+273.16)^4)/2</f>
        <v>5.0164621617688949</v>
      </c>
      <c r="Q320" s="8">
        <f t="shared" si="19"/>
        <v>-4.8727103467669091</v>
      </c>
    </row>
    <row r="321" spans="1:17" x14ac:dyDescent="0.3">
      <c r="A321" s="37">
        <v>43933</v>
      </c>
      <c r="B321" s="8">
        <f>1+0.033*COS(2*'Data 3day'!A320*PI()/365)</f>
        <v>0.99392805439529652</v>
      </c>
      <c r="C321" s="8">
        <f>0.409*SIN(((2*PI()*'Data 3day'!A320)/365)-1.39)</f>
        <v>0.14631659194534136</v>
      </c>
      <c r="D321" s="8">
        <f>ACOS(-TAN('Data 3day'!$E$2*PI()/180)*TAN(C321))</f>
        <v>1.6175334719686738</v>
      </c>
      <c r="E321" s="23">
        <f>('Data 3day'!C321+'Data 3day'!D321)/2</f>
        <v>29</v>
      </c>
      <c r="F321" s="8">
        <f t="shared" si="16"/>
        <v>0.23147581029180006</v>
      </c>
      <c r="G321" s="8">
        <f>'Data 3day'!E320*4.87/LN(67.8*'Data 3day'!$H$2-5.42)</f>
        <v>3.8897530145782908</v>
      </c>
      <c r="H321" s="8">
        <f>0.6108*EXP(17.27*'Data 3day'!C321/('Data 3day'!C321+237.3))</f>
        <v>6.2748150241265215</v>
      </c>
      <c r="I321" s="8">
        <f>0.6108*EXP(17.27*'Data 3day'!D321/('Data 3day'!D321+237.3))</f>
        <v>2.4870053972720654</v>
      </c>
      <c r="J321" s="8">
        <f t="shared" si="17"/>
        <v>4.3809102106992936</v>
      </c>
      <c r="K321" s="8">
        <f>(I321*'Data 3day'!F321+H321*'Data 3day'!G321)/200</f>
        <v>1.0674924221547848</v>
      </c>
      <c r="L321" s="8">
        <f>24*60/PI()*0.0082*B321*(D321*SIN('Data 3day'!$E$2)*SIN(C321)+COS('Data 3day'!$E$2)*COS(C321)*SIN(D321))</f>
        <v>0.29190909455758357</v>
      </c>
      <c r="M321" s="8">
        <f>(0.75+2/100000*'Data 3day'!$E$3)*L321</f>
        <v>0.22196767550158653</v>
      </c>
      <c r="N321" s="8">
        <f>(0.25+0.5*(1-'Data 3day'!H321/8))*L321</f>
        <v>0.20068750250833869</v>
      </c>
      <c r="O321" s="8">
        <f t="shared" si="18"/>
        <v>0.1545293769314208</v>
      </c>
      <c r="P321" s="8">
        <f>4.903*(10^(-9))*(0.34-0.14*SQRT(K321))*(1.35*(N321/M321)-0.35)*(('Data 3day'!C321+273.16)^4+('Data 3day'!D321+273.16)^4)/2</f>
        <v>6.9800436090600577</v>
      </c>
      <c r="Q321" s="8">
        <f t="shared" si="19"/>
        <v>-6.8255142321286373</v>
      </c>
    </row>
    <row r="322" spans="1:17" x14ac:dyDescent="0.3">
      <c r="A322" s="37">
        <v>43934</v>
      </c>
      <c r="B322" s="8">
        <f>1+0.033*COS(2*'Data 3day'!A321*PI()/365)</f>
        <v>0.99337061168068908</v>
      </c>
      <c r="C322" s="8">
        <f>0.409*SIN(((2*PI()*'Data 3day'!A321)/365)-1.39)</f>
        <v>0.1528692541722694</v>
      </c>
      <c r="D322" s="8">
        <f>ACOS(-TAN('Data 3day'!$E$2*PI()/180)*TAN(C322))</f>
        <v>1.6196604681094933</v>
      </c>
      <c r="E322" s="23">
        <f>('Data 3day'!C322+'Data 3day'!D322)/2</f>
        <v>29.5</v>
      </c>
      <c r="F322" s="8">
        <f t="shared" si="16"/>
        <v>0.23735674310788871</v>
      </c>
      <c r="G322" s="8">
        <f>'Data 3day'!E321*4.87/LN(67.8*'Data 3day'!$H$2-5.42)</f>
        <v>3.6119135135369844</v>
      </c>
      <c r="H322" s="8">
        <f>0.6108*EXP(17.27*'Data 3day'!C322/('Data 3day'!C322+237.3))</f>
        <v>6.2748150241265215</v>
      </c>
      <c r="I322" s="8">
        <f>0.6108*EXP(17.27*'Data 3day'!D322/('Data 3day'!D322+237.3))</f>
        <v>2.6439311922105757</v>
      </c>
      <c r="J322" s="8">
        <f t="shared" si="17"/>
        <v>4.459373108168549</v>
      </c>
      <c r="K322" s="8">
        <f>(I322*'Data 3day'!F322+H322*'Data 3day'!G322)/200</f>
        <v>0.91514466628676017</v>
      </c>
      <c r="L322" s="8">
        <f>24*60/PI()*0.0082*B322*(D322*SIN('Data 3day'!$E$2)*SIN(C322)+COS('Data 3day'!$E$2)*COS(C322)*SIN(D322))</f>
        <v>0.2521121815397171</v>
      </c>
      <c r="M322" s="8">
        <f>(0.75+2/100000*'Data 3day'!$E$3)*L322</f>
        <v>0.19170610284280087</v>
      </c>
      <c r="N322" s="8">
        <f>(0.25+0.5*(1-'Data 3day'!H322/8))*L322</f>
        <v>0.1733271248085555</v>
      </c>
      <c r="O322" s="8">
        <f t="shared" si="18"/>
        <v>0.13346188610258775</v>
      </c>
      <c r="P322" s="8">
        <f>4.903*(10^(-9))*(0.34-0.14*SQRT(K322))*(1.35*(N322/M322)-0.35)*(('Data 3day'!C322+273.16)^4+('Data 3day'!D322+273.16)^4)/2</f>
        <v>7.4080407633643519</v>
      </c>
      <c r="Q322" s="8">
        <f t="shared" si="19"/>
        <v>-7.2745788772617646</v>
      </c>
    </row>
    <row r="323" spans="1:17" x14ac:dyDescent="0.3">
      <c r="A323" s="37">
        <v>43935</v>
      </c>
      <c r="B323" s="8">
        <f>1+0.033*COS(2*'Data 3day'!A322*PI()/365)</f>
        <v>0.99281513339691441</v>
      </c>
      <c r="C323" s="8">
        <f>0.409*SIN(((2*PI()*'Data 3day'!A322)/365)-1.39)</f>
        <v>0.15937661793999758</v>
      </c>
      <c r="D323" s="8">
        <f>ACOS(-TAN('Data 3day'!$E$2*PI()/180)*TAN(C323))</f>
        <v>1.6217772341901076</v>
      </c>
      <c r="E323" s="23">
        <f>('Data 3day'!C323+'Data 3day'!D323)/2</f>
        <v>30</v>
      </c>
      <c r="F323" s="8">
        <f t="shared" si="16"/>
        <v>0.24336253881311395</v>
      </c>
      <c r="G323" s="8">
        <f>'Data 3day'!E322*4.87/LN(67.8*'Data 3day'!$H$2-5.42)</f>
        <v>3.8897530145782908</v>
      </c>
      <c r="H323" s="8">
        <f>0.6108*EXP(17.27*'Data 3day'!C323/('Data 3day'!C323+237.3))</f>
        <v>6.6247576218785209</v>
      </c>
      <c r="I323" s="8">
        <f>0.6108*EXP(17.27*'Data 3day'!D323/('Data 3day'!D323+237.3))</f>
        <v>2.6439311922105757</v>
      </c>
      <c r="J323" s="8">
        <f t="shared" si="17"/>
        <v>4.6343444070445479</v>
      </c>
      <c r="K323" s="8">
        <f>(I323*'Data 3day'!F323+H323*'Data 3day'!G323)/200</f>
        <v>0.93325476476915481</v>
      </c>
      <c r="L323" s="8">
        <f>24*60/PI()*0.0082*B323*(D323*SIN('Data 3day'!$E$2)*SIN(C323)+COS('Data 3day'!$E$2)*COS(C323)*SIN(D323))</f>
        <v>0.21251884111094982</v>
      </c>
      <c r="M323" s="8">
        <f>(0.75+2/100000*'Data 3day'!$E$3)*L323</f>
        <v>0.16159932678076624</v>
      </c>
      <c r="N323" s="8">
        <f>(0.25+0.5*(1-'Data 3day'!H323/8))*L323</f>
        <v>0.11954184812490927</v>
      </c>
      <c r="O323" s="8">
        <f t="shared" si="18"/>
        <v>9.2047223056180141E-2</v>
      </c>
      <c r="P323" s="8">
        <f>4.903*(10^(-9))*(0.34-0.14*SQRT(K323))*(1.35*(N323/M323)-0.35)*(('Data 3day'!C323+273.16)^4+('Data 3day'!D323+273.16)^4)/2</f>
        <v>5.5233453394792642</v>
      </c>
      <c r="Q323" s="8">
        <f t="shared" si="19"/>
        <v>-5.4312981164230845</v>
      </c>
    </row>
    <row r="324" spans="1:17" x14ac:dyDescent="0.3">
      <c r="A324" s="37">
        <v>43936</v>
      </c>
      <c r="B324" s="8">
        <f>1+0.033*COS(2*'Data 3day'!A323*PI()/365)</f>
        <v>0.99226178414417643</v>
      </c>
      <c r="C324" s="8">
        <f>0.409*SIN(((2*PI()*'Data 3day'!A323)/365)-1.39)</f>
        <v>0.16583675497620104</v>
      </c>
      <c r="D324" s="8">
        <f>ACOS(-TAN('Data 3day'!$E$2*PI()/180)*TAN(C324))</f>
        <v>1.6238832491921404</v>
      </c>
      <c r="E324" s="23">
        <f>('Data 3day'!C324+'Data 3day'!D324)/2</f>
        <v>30.5</v>
      </c>
      <c r="F324" s="8">
        <f t="shared" si="16"/>
        <v>0.24949527412829417</v>
      </c>
      <c r="G324" s="8">
        <f>'Data 3day'!E323*4.87/LN(67.8*'Data 3day'!$H$2-5.42)</f>
        <v>3.0562345114543712</v>
      </c>
      <c r="H324" s="8">
        <f>0.6108*EXP(17.27*'Data 3day'!C324/('Data 3day'!C324+237.3))</f>
        <v>6.6247576218785209</v>
      </c>
      <c r="I324" s="8">
        <f>0.6108*EXP(17.27*'Data 3day'!D324/('Data 3day'!D324+237.3))</f>
        <v>2.809437622397069</v>
      </c>
      <c r="J324" s="8">
        <f t="shared" si="17"/>
        <v>4.7170976221377945</v>
      </c>
      <c r="K324" s="8">
        <f>(I324*'Data 3day'!F324+H324*'Data 3day'!G324)/200</f>
        <v>0.8379777006696788</v>
      </c>
      <c r="L324" s="8">
        <f>24*60/PI()*0.0082*B324*(D324*SIN('Data 3day'!$E$2)*SIN(C324)+COS('Data 3day'!$E$2)*COS(C324)*SIN(D324))</f>
        <v>0.17314404392861668</v>
      </c>
      <c r="M324" s="8">
        <f>(0.75+2/100000*'Data 3day'!$E$3)*L324</f>
        <v>0.13165873100332012</v>
      </c>
      <c r="N324" s="8">
        <f>(0.25+0.5*(1-'Data 3day'!H324/8))*L324</f>
        <v>0.11903653020092397</v>
      </c>
      <c r="O324" s="8">
        <f t="shared" si="18"/>
        <v>9.1658128254711466E-2</v>
      </c>
      <c r="P324" s="8">
        <f>4.903*(10^(-9))*(0.34-0.14*SQRT(K324))*(1.35*(N324/M324)-0.35)*(('Data 3day'!C324+273.16)^4+('Data 3day'!D324+273.16)^4)/2</f>
        <v>7.7164593666254424</v>
      </c>
      <c r="Q324" s="8">
        <f t="shared" si="19"/>
        <v>-7.6248012383707309</v>
      </c>
    </row>
    <row r="325" spans="1:17" x14ac:dyDescent="0.3">
      <c r="A325" s="37">
        <v>43937</v>
      </c>
      <c r="B325" s="8">
        <f>1+0.033*COS(2*'Data 3day'!A324*PI()/365)</f>
        <v>0.99171072789180092</v>
      </c>
      <c r="C325" s="8">
        <f>0.409*SIN(((2*PI()*'Data 3day'!A324)/365)-1.39)</f>
        <v>0.17224775100285461</v>
      </c>
      <c r="D325" s="8">
        <f>ACOS(-TAN('Data 3day'!$E$2*PI()/180)*TAN(C325))</f>
        <v>1.6259779848218836</v>
      </c>
      <c r="E325" s="23">
        <f>('Data 3day'!C325+'Data 3day'!D325)/2</f>
        <v>30.5</v>
      </c>
      <c r="F325" s="8">
        <f t="shared" si="16"/>
        <v>0.24949527412829417</v>
      </c>
      <c r="G325" s="8">
        <f>'Data 3day'!E324*4.87/LN(67.8*'Data 3day'!$H$2-5.42)</f>
        <v>3.334074012495678</v>
      </c>
      <c r="H325" s="8">
        <f>0.6108*EXP(17.27*'Data 3day'!C325/('Data 3day'!C325+237.3))</f>
        <v>6.6247576218785209</v>
      </c>
      <c r="I325" s="8">
        <f>0.6108*EXP(17.27*'Data 3day'!D325/('Data 3day'!D325+237.3))</f>
        <v>2.809437622397069</v>
      </c>
      <c r="J325" s="8">
        <f t="shared" si="17"/>
        <v>4.7170976221377945</v>
      </c>
      <c r="K325" s="8">
        <f>(I325*'Data 3day'!F325+H325*'Data 3day'!G325)/200</f>
        <v>0.86607207689364951</v>
      </c>
      <c r="L325" s="8">
        <f>24*60/PI()*0.0082*B325*(D325*SIN('Data 3day'!$E$2)*SIN(C325)+COS('Data 3day'!$E$2)*COS(C325)*SIN(D325))</f>
        <v>0.13400266484333834</v>
      </c>
      <c r="M325" s="8">
        <f>(0.75+2/100000*'Data 3day'!$E$3)*L325</f>
        <v>0.10189562634687446</v>
      </c>
      <c r="N325" s="8">
        <f>(0.25+0.5*(1-'Data 3day'!H325/8))*L325</f>
        <v>8.3751665527086461E-2</v>
      </c>
      <c r="O325" s="8">
        <f t="shared" si="18"/>
        <v>6.4488782455856583E-2</v>
      </c>
      <c r="P325" s="8">
        <f>4.903*(10^(-9))*(0.34-0.14*SQRT(K325))*(1.35*(N325/M325)-0.35)*(('Data 3day'!C325+273.16)^4+('Data 3day'!D325+273.16)^4)/2</f>
        <v>6.6652211973238629</v>
      </c>
      <c r="Q325" s="8">
        <f t="shared" si="19"/>
        <v>-6.6007324148680064</v>
      </c>
    </row>
    <row r="326" spans="1:17" x14ac:dyDescent="0.3">
      <c r="A326" s="37">
        <v>43938</v>
      </c>
      <c r="B326" s="8">
        <f>1+0.033*COS(2*'Data 3day'!A325*PI()/365)</f>
        <v>0.99116212792964831</v>
      </c>
      <c r="C326" s="8">
        <f>0.409*SIN(((2*PI()*'Data 3day'!A325)/365)-1.39)</f>
        <v>0.17860770630347517</v>
      </c>
      <c r="D326" s="8">
        <f>ACOS(-TAN('Data 3day'!$E$2*PI()/180)*TAN(C326))</f>
        <v>1.628060905373633</v>
      </c>
      <c r="E326" s="23">
        <f>('Data 3day'!C326+'Data 3day'!D326)/2</f>
        <v>30.5</v>
      </c>
      <c r="F326" s="8">
        <f t="shared" si="16"/>
        <v>0.24949527412829417</v>
      </c>
      <c r="G326" s="8">
        <f>'Data 3day'!E325*4.87/LN(67.8*'Data 3day'!$H$2-5.42)</f>
        <v>4.1675925156195976</v>
      </c>
      <c r="H326" s="8">
        <f>0.6108*EXP(17.27*'Data 3day'!C326/('Data 3day'!C326+237.3))</f>
        <v>6.6247576218785209</v>
      </c>
      <c r="I326" s="8">
        <f>0.6108*EXP(17.27*'Data 3day'!D326/('Data 3day'!D326+237.3))</f>
        <v>2.809437622397069</v>
      </c>
      <c r="J326" s="8">
        <f t="shared" si="17"/>
        <v>4.7170976221377945</v>
      </c>
      <c r="K326" s="8">
        <f>(I326*'Data 3day'!F326+H326*'Data 3day'!G326)/200</f>
        <v>0.95538461745098346</v>
      </c>
      <c r="L326" s="8">
        <f>24*60/PI()*0.0082*B326*(D326*SIN('Data 3day'!$E$2)*SIN(C326)+COS('Data 3day'!$E$2)*COS(C326)*SIN(D326))</f>
        <v>9.5109474473139125E-2</v>
      </c>
      <c r="M326" s="8">
        <f>(0.75+2/100000*'Data 3day'!$E$3)*L326</f>
        <v>7.2321244389374983E-2</v>
      </c>
      <c r="N326" s="8">
        <f>(0.25+0.5*(1-'Data 3day'!H326/8))*L326</f>
        <v>6.5387763700283152E-2</v>
      </c>
      <c r="O326" s="8">
        <f t="shared" si="18"/>
        <v>5.034857804921803E-2</v>
      </c>
      <c r="P326" s="8">
        <f>4.903*(10^(-9))*(0.34-0.14*SQRT(K326))*(1.35*(N326/M326)-0.35)*(('Data 3day'!C326+273.16)^4+('Data 3day'!D326+273.16)^4)/2</f>
        <v>7.4001508581957518</v>
      </c>
      <c r="Q326" s="8">
        <f t="shared" si="19"/>
        <v>-7.3498022801465339</v>
      </c>
    </row>
    <row r="327" spans="1:17" x14ac:dyDescent="0.3">
      <c r="A327" s="37">
        <v>43939</v>
      </c>
      <c r="B327" s="8">
        <f>1+0.033*COS(2*'Data 3day'!A326*PI()/365)</f>
        <v>0.99061614681972687</v>
      </c>
      <c r="C327" s="8">
        <f>0.409*SIN(((2*PI()*'Data 3day'!A326)/365)-1.39)</f>
        <v>0.18491473628604796</v>
      </c>
      <c r="D327" s="8">
        <f>ACOS(-TAN('Data 3day'!$E$2*PI()/180)*TAN(C327))</f>
        <v>1.6301314676159087</v>
      </c>
      <c r="E327" s="23">
        <f>('Data 3day'!C327+'Data 3day'!D327)/2</f>
        <v>31.5</v>
      </c>
      <c r="F327" s="8">
        <f t="shared" ref="F327:F370" si="20">(4098*0.6108*EXP((17.27*E327)/(E327+237.3)))/((E327+237.3)^2)</f>
        <v>0.26214998710924375</v>
      </c>
      <c r="G327" s="8">
        <f>'Data 3day'!E326*4.87/LN(67.8*'Data 3day'!$H$2-5.42)</f>
        <v>3.6119135135369844</v>
      </c>
      <c r="H327" s="8">
        <f>0.6108*EXP(17.27*'Data 3day'!C327/('Data 3day'!C327+237.3))</f>
        <v>6.6247576218785209</v>
      </c>
      <c r="I327" s="8">
        <f>0.6108*EXP(17.27*'Data 3day'!D327/('Data 3day'!D327+237.3))</f>
        <v>3.1677777175068473</v>
      </c>
      <c r="J327" s="8">
        <f t="shared" ref="J327:J370" si="21">(H327+I327)/2</f>
        <v>4.8962676696926843</v>
      </c>
      <c r="K327" s="8">
        <f>(I327*'Data 3day'!F327+H327*'Data 3day'!G327)/200</f>
        <v>1.0555559550075597</v>
      </c>
      <c r="L327" s="8">
        <f>24*60/PI()*0.0082*B327*(D327*SIN('Data 3day'!$E$2)*SIN(C327)+COS('Data 3day'!$E$2)*COS(C327)*SIN(D327))</f>
        <v>5.6479131028705665E-2</v>
      </c>
      <c r="M327" s="8">
        <f>(0.75+2/100000*'Data 3day'!$E$3)*L327</f>
        <v>4.2946731234227785E-2</v>
      </c>
      <c r="N327" s="8">
        <f>(0.25+0.5*(1-'Data 3day'!H327/8))*L327</f>
        <v>2.8239565514352832E-2</v>
      </c>
      <c r="O327" s="8">
        <f t="shared" ref="O327:O370" si="22">(1-0.23)*N327</f>
        <v>2.1744465446051683E-2</v>
      </c>
      <c r="P327" s="8">
        <f>4.903*(10^(-9))*(0.34-0.14*SQRT(K327))*(1.35*(N327/M327)-0.35)*(('Data 3day'!C327+273.16)^4+('Data 3day'!D327+273.16)^4)/2</f>
        <v>4.4674457345240555</v>
      </c>
      <c r="Q327" s="8">
        <f t="shared" ref="Q327:Q370" si="23">O327-P327</f>
        <v>-4.445701269078004</v>
      </c>
    </row>
    <row r="328" spans="1:17" x14ac:dyDescent="0.3">
      <c r="A328" s="37">
        <v>43940</v>
      </c>
      <c r="B328" s="8">
        <f>1+0.033*COS(2*'Data 3day'!A327*PI()/365)</f>
        <v>0.99007294634802301</v>
      </c>
      <c r="C328" s="8">
        <f>0.409*SIN(((2*PI()*'Data 3day'!A327)/365)-1.39)</f>
        <v>0.19116697204147237</v>
      </c>
      <c r="D328" s="8">
        <f>ACOS(-TAN('Data 3day'!$E$2*PI()/180)*TAN(C328))</f>
        <v>1.6321891207015575</v>
      </c>
      <c r="E328" s="23">
        <f>('Data 3day'!C328+'Data 3day'!D328)/2</f>
        <v>31</v>
      </c>
      <c r="F328" s="8">
        <f t="shared" si="20"/>
        <v>0.25575704908466146</v>
      </c>
      <c r="G328" s="8">
        <f>'Data 3day'!E327*4.87/LN(67.8*'Data 3day'!$H$2-5.42)</f>
        <v>3.8897530145782908</v>
      </c>
      <c r="H328" s="8">
        <f>0.6108*EXP(17.27*'Data 3day'!C328/('Data 3day'!C328+237.3))</f>
        <v>7.3756135930620479</v>
      </c>
      <c r="I328" s="8">
        <f>0.6108*EXP(17.27*'Data 3day'!D328/('Data 3day'!D328+237.3))</f>
        <v>2.6439311922105757</v>
      </c>
      <c r="J328" s="8">
        <f t="shared" si="21"/>
        <v>5.0097723926363118</v>
      </c>
      <c r="K328" s="8">
        <f>(I328*'Data 3day'!F328+H328*'Data 3day'!G328)/200</f>
        <v>1.3644469893113871</v>
      </c>
      <c r="L328" s="8">
        <f>24*60/PI()*0.0082*B328*(D328*SIN('Data 3day'!$E$2)*SIN(C328)+COS('Data 3day'!$E$2)*COS(C328)*SIN(D328))</f>
        <v>1.8126172395243244E-2</v>
      </c>
      <c r="M328" s="8">
        <f>(0.75+2/100000*'Data 3day'!$E$3)*L328</f>
        <v>1.3783141489342962E-2</v>
      </c>
      <c r="N328" s="8">
        <f>(0.25+0.5*(1-'Data 3day'!H328/8))*L328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3day'!C328+273.16)^4+('Data 3day'!D328+273.16)^4)/2</f>
        <v>3.1765906585135415</v>
      </c>
      <c r="Q328" s="8">
        <f t="shared" si="23"/>
        <v>-3.1704844041878939</v>
      </c>
    </row>
    <row r="329" spans="1:17" x14ac:dyDescent="0.3">
      <c r="A329" s="37">
        <v>43941</v>
      </c>
      <c r="B329" s="8">
        <f>1+0.033*COS(2*'Data 3day'!A328*PI()/365)</f>
        <v>0.98953268747655954</v>
      </c>
      <c r="C329" s="8">
        <f>0.409*SIN(((2*PI()*'Data 3day'!A328)/365)-1.39)</f>
        <v>0.19736256089735987</v>
      </c>
      <c r="D329" s="8">
        <f>ACOS(-TAN('Data 3day'!$E$2*PI()/180)*TAN(C329))</f>
        <v>1.6342333061027432</v>
      </c>
      <c r="E329" s="23">
        <f>('Data 3day'!C329+'Data 3day'!D329)/2</f>
        <v>30.5</v>
      </c>
      <c r="F329" s="8">
        <f t="shared" si="20"/>
        <v>0.24949527412829417</v>
      </c>
      <c r="G329" s="8">
        <f>'Data 3day'!E328*4.87/LN(67.8*'Data 3day'!$H$2-5.42)</f>
        <v>2.222716008330452</v>
      </c>
      <c r="H329" s="8">
        <f>0.6108*EXP(17.27*'Data 3day'!C329/('Data 3day'!C329+237.3))</f>
        <v>6.991469290024015</v>
      </c>
      <c r="I329" s="8">
        <f>0.6108*EXP(17.27*'Data 3day'!D329/('Data 3day'!D329+237.3))</f>
        <v>2.6439311922105757</v>
      </c>
      <c r="J329" s="8">
        <f t="shared" si="21"/>
        <v>4.8177002411172953</v>
      </c>
      <c r="K329" s="8">
        <f>(I329*'Data 3day'!F329+H329*'Data 3day'!G329)/200</f>
        <v>1.1362807840552094</v>
      </c>
      <c r="L329" s="8">
        <f>24*60/PI()*0.0082*B329*(D329*SIN('Data 3day'!$E$2)*SIN(C329)+COS('Data 3day'!$E$2)*COS(C329)*SIN(D329))</f>
        <v>-1.9934991524528878E-2</v>
      </c>
      <c r="M329" s="8">
        <f>(0.75+2/100000*'Data 3day'!$E$3)*L329</f>
        <v>-1.5158567555251757E-2</v>
      </c>
      <c r="N329" s="8">
        <f>(0.25+0.5*(1-'Data 3day'!H329/8))*L329</f>
        <v>-1.1213432732547494E-2</v>
      </c>
      <c r="O329" s="8">
        <f t="shared" si="22"/>
        <v>-8.6343432040615706E-3</v>
      </c>
      <c r="P329" s="8">
        <f>4.903*(10^(-9))*(0.34-0.14*SQRT(K329))*(1.35*(N329/M329)-0.35)*(('Data 3day'!C329+273.16)^4+('Data 3day'!D329+273.16)^4)/2</f>
        <v>5.1827444065559707</v>
      </c>
      <c r="Q329" s="8">
        <f t="shared" si="23"/>
        <v>-5.1913787497600321</v>
      </c>
    </row>
    <row r="330" spans="1:17" x14ac:dyDescent="0.3">
      <c r="A330" s="37">
        <v>43942</v>
      </c>
      <c r="B330" s="8">
        <f>1+0.033*COS(2*'Data 3day'!A329*PI()/365)</f>
        <v>0.98899553029569987</v>
      </c>
      <c r="C330" s="8">
        <f>0.409*SIN(((2*PI()*'Data 3day'!A329)/365)-1.39)</f>
        <v>0.2034996669670204</v>
      </c>
      <c r="D330" s="8">
        <f>ACOS(-TAN('Data 3day'!$E$2*PI()/180)*TAN(C330))</f>
        <v>1.6362634575717956</v>
      </c>
      <c r="E330" s="23">
        <f>('Data 3day'!C330+'Data 3day'!D330)/2</f>
        <v>31</v>
      </c>
      <c r="F330" s="8">
        <f t="shared" si="20"/>
        <v>0.25575704908466146</v>
      </c>
      <c r="G330" s="8">
        <f>'Data 3day'!E329*4.87/LN(67.8*'Data 3day'!$H$2-5.42)</f>
        <v>2.5005555093717584</v>
      </c>
      <c r="H330" s="8">
        <f>0.6108*EXP(17.27*'Data 3day'!C330/('Data 3day'!C330+237.3))</f>
        <v>6.991469290024015</v>
      </c>
      <c r="I330" s="8">
        <f>0.6108*EXP(17.27*'Data 3day'!D330/('Data 3day'!D330+237.3))</f>
        <v>2.809437622397069</v>
      </c>
      <c r="J330" s="8">
        <f t="shared" si="21"/>
        <v>4.900453456210542</v>
      </c>
      <c r="K330" s="8">
        <f>(I330*'Data 3day'!F330+H330*'Data 3day'!G330)/200</f>
        <v>1.3381333642678914</v>
      </c>
      <c r="L330" s="8">
        <f>24*60/PI()*0.0082*B330*(D330*SIN('Data 3day'!$E$2)*SIN(C330)+COS('Data 3day'!$E$2)*COS(C330)*SIN(D330))</f>
        <v>-5.7690086202631642E-2</v>
      </c>
      <c r="M330" s="8">
        <f>(0.75+2/100000*'Data 3day'!$E$3)*L330</f>
        <v>-4.3867541548481097E-2</v>
      </c>
      <c r="N330" s="8">
        <f>(0.25+0.5*(1-'Data 3day'!H330/8))*L330</f>
        <v>-3.24506734889803E-2</v>
      </c>
      <c r="O330" s="8">
        <f t="shared" si="22"/>
        <v>-2.4987018586514833E-2</v>
      </c>
      <c r="P330" s="8">
        <f>4.903*(10^(-9))*(0.34-0.14*SQRT(K330))*(1.35*(N330/M330)-0.35)*(('Data 3day'!C330+273.16)^4+('Data 3day'!D330+273.16)^4)/2</f>
        <v>4.8666050187512715</v>
      </c>
      <c r="Q330" s="8">
        <f t="shared" si="23"/>
        <v>-4.8915920373377864</v>
      </c>
    </row>
    <row r="331" spans="1:17" x14ac:dyDescent="0.3">
      <c r="A331" s="37">
        <v>43943</v>
      </c>
      <c r="B331" s="8">
        <f>1+0.033*COS(2*'Data 3day'!A330*PI()/365)</f>
        <v>0.9884616339767095</v>
      </c>
      <c r="C331" s="8">
        <f>0.409*SIN(((2*PI()*'Data 3day'!A330)/365)-1.39)</f>
        <v>0.2095764716934761</v>
      </c>
      <c r="D331" s="8">
        <f>ACOS(-TAN('Data 3day'!$E$2*PI()/180)*TAN(C331))</f>
        <v>1.6382790011288915</v>
      </c>
      <c r="E331" s="23">
        <f>('Data 3day'!C331+'Data 3day'!D331)/2</f>
        <v>30.5</v>
      </c>
      <c r="F331" s="8">
        <f t="shared" si="20"/>
        <v>0.24949527412829417</v>
      </c>
      <c r="G331" s="8">
        <f>'Data 3day'!E330*4.87/LN(67.8*'Data 3day'!$H$2-5.42)</f>
        <v>3.334074012495678</v>
      </c>
      <c r="H331" s="8">
        <f>0.6108*EXP(17.27*'Data 3day'!C331/('Data 3day'!C331+237.3))</f>
        <v>6.2748150241265215</v>
      </c>
      <c r="I331" s="8">
        <f>0.6108*EXP(17.27*'Data 3day'!D331/('Data 3day'!D331+237.3))</f>
        <v>2.9839174771655594</v>
      </c>
      <c r="J331" s="8">
        <f t="shared" si="21"/>
        <v>4.62936625064604</v>
      </c>
      <c r="K331" s="8">
        <f>(I331*'Data 3day'!F331+H331*'Data 3day'!G331)/200</f>
        <v>1.1033733984101648</v>
      </c>
      <c r="L331" s="8">
        <f>24*60/PI()*0.0082*B331*(D331*SIN('Data 3day'!$E$2)*SIN(C331)+COS('Data 3day'!$E$2)*COS(C331)*SIN(D331))</f>
        <v>-9.5124979610660923E-2</v>
      </c>
      <c r="M331" s="8">
        <f>(0.75+2/100000*'Data 3day'!$E$3)*L331</f>
        <v>-7.2333034495946566E-2</v>
      </c>
      <c r="N331" s="8">
        <f>(0.25+0.5*(1-'Data 3day'!H331/8))*L331</f>
        <v>-4.1617178579664155E-2</v>
      </c>
      <c r="O331" s="8">
        <f t="shared" si="22"/>
        <v>-3.2045227506341402E-2</v>
      </c>
      <c r="P331" s="8">
        <f>4.903*(10^(-9))*(0.34-0.14*SQRT(K331))*(1.35*(N331/M331)-0.35)*(('Data 3day'!C331+273.16)^4+('Data 3day'!D331+273.16)^4)/2</f>
        <v>3.4417827898493334</v>
      </c>
      <c r="Q331" s="8">
        <f t="shared" si="23"/>
        <v>-3.4738280173556748</v>
      </c>
    </row>
    <row r="332" spans="1:17" x14ac:dyDescent="0.3">
      <c r="A332" s="37">
        <v>43944</v>
      </c>
      <c r="B332" s="8">
        <f>1+0.033*COS(2*'Data 3day'!A331*PI()/365)</f>
        <v>0.98793115672459009</v>
      </c>
      <c r="C332" s="8">
        <f>0.409*SIN(((2*PI()*'Data 3day'!A331)/365)-1.39)</f>
        <v>0.21559117438833836</v>
      </c>
      <c r="D332" s="8">
        <f>ACOS(-TAN('Data 3day'!$E$2*PI()/180)*TAN(C332))</f>
        <v>1.6402793550774974</v>
      </c>
      <c r="E332" s="23">
        <f>('Data 3day'!C332+'Data 3day'!D332)/2</f>
        <v>32</v>
      </c>
      <c r="F332" s="8">
        <f t="shared" si="20"/>
        <v>0.26867623510832173</v>
      </c>
      <c r="G332" s="8">
        <f>'Data 3day'!E331*4.87/LN(67.8*'Data 3day'!$H$2-5.42)</f>
        <v>3.6119135135369844</v>
      </c>
      <c r="H332" s="8">
        <f>0.6108*EXP(17.27*'Data 3day'!C332/('Data 3day'!C332+237.3))</f>
        <v>6.6247576218785209</v>
      </c>
      <c r="I332" s="8">
        <f>0.6108*EXP(17.27*'Data 3day'!D332/('Data 3day'!D332+237.3))</f>
        <v>3.3614398286025637</v>
      </c>
      <c r="J332" s="8">
        <f t="shared" si="21"/>
        <v>4.9930987252405421</v>
      </c>
      <c r="K332" s="8">
        <f>(I332*'Data 3day'!F332+H332*'Data 3day'!G332)/200</f>
        <v>1.1681635670081356</v>
      </c>
      <c r="L332" s="8">
        <f>24*60/PI()*0.0082*B332*(D332*SIN('Data 3day'!$E$2)*SIN(C332)+COS('Data 3day'!$E$2)*COS(C332)*SIN(D332))</f>
        <v>-0.13222568907539967</v>
      </c>
      <c r="M332" s="8">
        <f>(0.75+2/100000*'Data 3day'!$E$3)*L332</f>
        <v>-0.1005444139729339</v>
      </c>
      <c r="N332" s="8">
        <f>(0.25+0.5*(1-'Data 3day'!H332/8))*L332</f>
        <v>-5.7848738970487354E-2</v>
      </c>
      <c r="O332" s="8">
        <f t="shared" si="22"/>
        <v>-4.4543529007275262E-2</v>
      </c>
      <c r="P332" s="8">
        <f>4.903*(10^(-9))*(0.34-0.14*SQRT(K332))*(1.35*(N332/M332)-0.35)*(('Data 3day'!C332+273.16)^4+('Data 3day'!D332+273.16)^4)/2</f>
        <v>3.431390653161821</v>
      </c>
      <c r="Q332" s="8">
        <f t="shared" si="23"/>
        <v>-3.4759341821690963</v>
      </c>
    </row>
    <row r="333" spans="1:17" x14ac:dyDescent="0.3">
      <c r="A333" s="37">
        <v>43945</v>
      </c>
      <c r="B333" s="8">
        <f>1+0.033*COS(2*'Data 3day'!A332*PI()/365)</f>
        <v>0.98740425573120028</v>
      </c>
      <c r="C333" s="8">
        <f>0.409*SIN(((2*PI()*'Data 3day'!A332)/365)-1.39)</f>
        <v>0.22154199276539069</v>
      </c>
      <c r="D333" s="8">
        <f>ACOS(-TAN('Data 3day'!$E$2*PI()/180)*TAN(C333))</f>
        <v>1.642263930048494</v>
      </c>
      <c r="E333" s="23">
        <f>('Data 3day'!C333+'Data 3day'!D333)/2</f>
        <v>33</v>
      </c>
      <c r="F333" s="8">
        <f t="shared" si="20"/>
        <v>0.28213736653847254</v>
      </c>
      <c r="G333" s="8">
        <f>'Data 3day'!E332*4.87/LN(67.8*'Data 3day'!$H$2-5.42)</f>
        <v>4.1675925156195976</v>
      </c>
      <c r="H333" s="8">
        <f>0.6108*EXP(17.27*'Data 3day'!C333/('Data 3day'!C333+237.3))</f>
        <v>7.7778742566753829</v>
      </c>
      <c r="I333" s="8">
        <f>0.6108*EXP(17.27*'Data 3day'!D333/('Data 3day'!D333+237.3))</f>
        <v>3.1677777175068473</v>
      </c>
      <c r="J333" s="8">
        <f t="shared" si="21"/>
        <v>5.4728259870911149</v>
      </c>
      <c r="K333" s="8">
        <f>(I333*'Data 3day'!F333+H333*'Data 3day'!G333)/200</f>
        <v>1.1880497363187894</v>
      </c>
      <c r="L333" s="8">
        <f>24*60/PI()*0.0082*B333*(D333*SIN('Data 3day'!$E$2)*SIN(C333)+COS('Data 3day'!$E$2)*COS(C333)*SIN(D333))</f>
        <v>-0.16897838786432889</v>
      </c>
      <c r="M333" s="8">
        <f>(0.75+2/100000*'Data 3day'!$E$3)*L333</f>
        <v>-0.12849116613203568</v>
      </c>
      <c r="N333" s="8">
        <f>(0.25+0.5*(1-'Data 3day'!H333/8))*L333</f>
        <v>-8.4489193932164447E-2</v>
      </c>
      <c r="O333" s="8">
        <f t="shared" si="22"/>
        <v>-6.5056679327766626E-2</v>
      </c>
      <c r="P333" s="8">
        <f>4.903*(10^(-9))*(0.34-0.14*SQRT(K333))*(1.35*(N333/M333)-0.35)*(('Data 3day'!C333+273.16)^4+('Data 3day'!D333+273.16)^4)/2</f>
        <v>4.3585397941950292</v>
      </c>
      <c r="Q333" s="8">
        <f t="shared" si="23"/>
        <v>-4.4235964735227959</v>
      </c>
    </row>
    <row r="334" spans="1:17" x14ac:dyDescent="0.3">
      <c r="A334" s="37">
        <v>43946</v>
      </c>
      <c r="B334" s="8">
        <f>1+0.033*COS(2*'Data 3day'!A333*PI()/365)</f>
        <v>0.98688108712867562</v>
      </c>
      <c r="C334" s="8">
        <f>0.409*SIN(((2*PI()*'Data 3day'!A333)/365)-1.39)</f>
        <v>0.22742716346871902</v>
      </c>
      <c r="D334" s="8">
        <f>ACOS(-TAN('Data 3day'!$E$2*PI()/180)*TAN(C334))</f>
        <v>1.6442321290738542</v>
      </c>
      <c r="E334" s="23">
        <f>('Data 3day'!C334+'Data 3day'!D334)/2</f>
        <v>30.5</v>
      </c>
      <c r="F334" s="8">
        <f t="shared" si="20"/>
        <v>0.24949527412829417</v>
      </c>
      <c r="G334" s="8">
        <f>'Data 3day'!E333*4.87/LN(67.8*'Data 3day'!$H$2-5.42)</f>
        <v>4.7232715177022104</v>
      </c>
      <c r="H334" s="8">
        <f>0.6108*EXP(17.27*'Data 3day'!C334/('Data 3day'!C334+237.3))</f>
        <v>6.6247576218785209</v>
      </c>
      <c r="I334" s="8">
        <f>0.6108*EXP(17.27*'Data 3day'!D334/('Data 3day'!D334+237.3))</f>
        <v>2.809437622397069</v>
      </c>
      <c r="J334" s="8">
        <f t="shared" si="21"/>
        <v>4.7170976221377945</v>
      </c>
      <c r="K334" s="8">
        <f>(I334*'Data 3day'!F334+H334*'Data 3day'!G334)/200</f>
        <v>1.6709259894539357</v>
      </c>
      <c r="L334" s="8">
        <f>24*60/PI()*0.0082*B334*(D334*SIN('Data 3day'!$E$2)*SIN(C334)+COS('Data 3day'!$E$2)*COS(C334)*SIN(D334))</f>
        <v>-0.20536941150101803</v>
      </c>
      <c r="M334" s="8">
        <f>(0.75+2/100000*'Data 3day'!$E$3)*L334</f>
        <v>-0.1561629005053741</v>
      </c>
      <c r="N334" s="8">
        <f>(0.25+0.5*(1-'Data 3day'!H334/8))*L334</f>
        <v>-0.12835588218813626</v>
      </c>
      <c r="O334" s="8">
        <f t="shared" si="22"/>
        <v>-9.8834029284864927E-2</v>
      </c>
      <c r="P334" s="8">
        <f>4.903*(10^(-9))*(0.34-0.14*SQRT(K334))*(1.35*(N334/M334)-0.35)*(('Data 3day'!C334+273.16)^4+('Data 3day'!D334+273.16)^4)/2</f>
        <v>5.0544124125577765</v>
      </c>
      <c r="Q334" s="8">
        <f t="shared" si="23"/>
        <v>-5.1532464418426418</v>
      </c>
    </row>
    <row r="335" spans="1:17" x14ac:dyDescent="0.3">
      <c r="A335" s="37">
        <v>43947</v>
      </c>
      <c r="B335" s="8">
        <f>1+0.033*COS(2*'Data 3day'!A334*PI()/365)</f>
        <v>0.98636180594316414</v>
      </c>
      <c r="C335" s="8">
        <f>0.409*SIN(((2*PI()*'Data 3day'!A334)/365)-1.39)</f>
        <v>0.23324494259523124</v>
      </c>
      <c r="D335" s="8">
        <f>ACOS(-TAN('Data 3day'!$E$2*PI()/180)*TAN(C335))</f>
        <v>1.6461833476907206</v>
      </c>
      <c r="E335" s="23">
        <f>('Data 3day'!C335+'Data 3day'!D335)/2</f>
        <v>31.5</v>
      </c>
      <c r="F335" s="8">
        <f t="shared" si="20"/>
        <v>0.26214998710924375</v>
      </c>
      <c r="G335" s="8">
        <f>'Data 3day'!E334*4.87/LN(67.8*'Data 3day'!$H$2-5.42)</f>
        <v>4.7232715177022104</v>
      </c>
      <c r="H335" s="8">
        <f>0.6108*EXP(17.27*'Data 3day'!C335/('Data 3day'!C335+237.3))</f>
        <v>6.991469290024015</v>
      </c>
      <c r="I335" s="8">
        <f>0.6108*EXP(17.27*'Data 3day'!D335/('Data 3day'!D335+237.3))</f>
        <v>2.9839174771655594</v>
      </c>
      <c r="J335" s="8">
        <f t="shared" si="21"/>
        <v>4.9876933835947872</v>
      </c>
      <c r="K335" s="8">
        <f>(I335*'Data 3day'!F335+H335*'Data 3day'!G335)/200</f>
        <v>1.3351360872649667</v>
      </c>
      <c r="L335" s="8">
        <f>24*60/PI()*0.0082*B335*(D335*SIN('Data 3day'!$E$2)*SIN(C335)+COS('Data 3day'!$E$2)*COS(C335)*SIN(D335))</f>
        <v>-0.24138526381119571</v>
      </c>
      <c r="M335" s="8">
        <f>(0.75+2/100000*'Data 3day'!$E$3)*L335</f>
        <v>-0.1835493546020332</v>
      </c>
      <c r="N335" s="8">
        <f>(0.25+0.5*(1-'Data 3day'!H335/8))*L335</f>
        <v>-0.10560605291739812</v>
      </c>
      <c r="O335" s="8">
        <f t="shared" si="22"/>
        <v>-8.1316660746396555E-2</v>
      </c>
      <c r="P335" s="8">
        <f>4.903*(10^(-9))*(0.34-0.14*SQRT(K335))*(1.35*(N335/M335)-0.35)*(('Data 3day'!C335+273.16)^4+('Data 3day'!D335+273.16)^4)/2</f>
        <v>3.2243334325252033</v>
      </c>
      <c r="Q335" s="8">
        <f t="shared" si="23"/>
        <v>-3.3056500932715998</v>
      </c>
    </row>
    <row r="336" spans="1:17" x14ac:dyDescent="0.3">
      <c r="A336" s="37">
        <v>43948</v>
      </c>
      <c r="B336" s="8">
        <f>1+0.033*COS(2*'Data 3day'!A335*PI()/365)</f>
        <v>0.9858465660488881</v>
      </c>
      <c r="C336" s="8">
        <f>0.409*SIN(((2*PI()*'Data 3day'!A335)/365)-1.39)</f>
        <v>0.23899360621141433</v>
      </c>
      <c r="D336" s="8">
        <f>ACOS(-TAN('Data 3day'!$E$2*PI()/180)*TAN(C336))</f>
        <v>1.6481169740766766</v>
      </c>
      <c r="E336" s="23">
        <f>('Data 3day'!C336+'Data 3day'!D336)/2</f>
        <v>30.5</v>
      </c>
      <c r="F336" s="8">
        <f t="shared" si="20"/>
        <v>0.24949527412829417</v>
      </c>
      <c r="G336" s="8">
        <f>'Data 3day'!E335*4.87/LN(67.8*'Data 3day'!$H$2-5.42)</f>
        <v>3.0562345114543712</v>
      </c>
      <c r="H336" s="8">
        <f>0.6108*EXP(17.27*'Data 3day'!C336/('Data 3day'!C336+237.3))</f>
        <v>6.991469290024015</v>
      </c>
      <c r="I336" s="8">
        <f>0.6108*EXP(17.27*'Data 3day'!D336/('Data 3day'!D336+237.3))</f>
        <v>2.6439311922105757</v>
      </c>
      <c r="J336" s="8">
        <f t="shared" si="21"/>
        <v>4.8177002411172953</v>
      </c>
      <c r="K336" s="8">
        <f>(I336*'Data 3day'!F336+H336*'Data 3day'!G336)/200</f>
        <v>1.5281688414537569</v>
      </c>
      <c r="L336" s="8">
        <f>24*60/PI()*0.0082*B336*(D336*SIN('Data 3day'!$E$2)*SIN(C336)+COS('Data 3day'!$E$2)*COS(C336)*SIN(D336))</f>
        <v>-0.277012622701162</v>
      </c>
      <c r="M336" s="8">
        <f>(0.75+2/100000*'Data 3day'!$E$3)*L336</f>
        <v>-0.21064039830196357</v>
      </c>
      <c r="N336" s="8">
        <f>(0.25+0.5*(1-'Data 3day'!H336/8))*L336</f>
        <v>-0.138506311350581</v>
      </c>
      <c r="O336" s="8">
        <f t="shared" si="22"/>
        <v>-0.10664985973994737</v>
      </c>
      <c r="P336" s="8">
        <f>4.903*(10^(-9))*(0.34-0.14*SQRT(K336))*(1.35*(N336/M336)-0.35)*(('Data 3day'!C336+273.16)^4+('Data 3day'!D336+273.16)^4)/2</f>
        <v>3.7594537755087458</v>
      </c>
      <c r="Q336" s="8">
        <f t="shared" si="23"/>
        <v>-3.866103635248693</v>
      </c>
    </row>
    <row r="337" spans="1:17" x14ac:dyDescent="0.3">
      <c r="A337" s="37">
        <v>43949</v>
      </c>
      <c r="B337" s="8">
        <f>1+0.033*COS(2*'Data 3day'!A336*PI()/365)</f>
        <v>0.98533552012254777</v>
      </c>
      <c r="C337" s="8">
        <f>0.409*SIN(((2*PI()*'Data 3day'!A336)/365)-1.39)</f>
        <v>0.2446714508641725</v>
      </c>
      <c r="D337" s="8">
        <f>ACOS(-TAN('Data 3day'!$E$2*PI()/180)*TAN(C337))</f>
        <v>1.6500323892169579</v>
      </c>
      <c r="E337" s="23">
        <f>('Data 3day'!C337+'Data 3day'!D337)/2</f>
        <v>31</v>
      </c>
      <c r="F337" s="8">
        <f t="shared" si="20"/>
        <v>0.25575704908466146</v>
      </c>
      <c r="G337" s="8">
        <f>'Data 3day'!E336*4.87/LN(67.8*'Data 3day'!$H$2-5.42)</f>
        <v>4.445432016660904</v>
      </c>
      <c r="H337" s="8">
        <f>0.6108*EXP(17.27*'Data 3day'!C337/('Data 3day'!C337+237.3))</f>
        <v>7.3756135930620479</v>
      </c>
      <c r="I337" s="8">
        <f>0.6108*EXP(17.27*'Data 3day'!D337/('Data 3day'!D337+237.3))</f>
        <v>2.6439311922105757</v>
      </c>
      <c r="J337" s="8">
        <f t="shared" si="21"/>
        <v>5.0097723926363118</v>
      </c>
      <c r="K337" s="8">
        <f>(I337*'Data 3day'!F337+H337*'Data 3day'!G337)/200</f>
        <v>1.1960572053637371</v>
      </c>
      <c r="L337" s="8">
        <f>24*60/PI()*0.0082*B337*(D337*SIN('Data 3day'!$E$2)*SIN(C337)+COS('Data 3day'!$E$2)*COS(C337)*SIN(D337))</f>
        <v>-0.31223834567093867</v>
      </c>
      <c r="M337" s="8">
        <f>(0.75+2/100000*'Data 3day'!$E$3)*L337</f>
        <v>-0.23742603804818174</v>
      </c>
      <c r="N337" s="8">
        <f>(0.25+0.5*(1-'Data 3day'!H337/8))*L337</f>
        <v>-0.17563406943990301</v>
      </c>
      <c r="O337" s="8">
        <f t="shared" si="22"/>
        <v>-0.13523823346872532</v>
      </c>
      <c r="P337" s="8">
        <f>4.903*(10^(-9))*(0.34-0.14*SQRT(K337))*(1.35*(N337/M337)-0.35)*(('Data 3day'!C337+273.16)^4+('Data 3day'!D337+273.16)^4)/2</f>
        <v>5.1137983525669046</v>
      </c>
      <c r="Q337" s="8">
        <f t="shared" si="23"/>
        <v>-5.2490365860356301</v>
      </c>
    </row>
    <row r="338" spans="1:17" x14ac:dyDescent="0.3">
      <c r="A338" s="37">
        <v>43950</v>
      </c>
      <c r="B338" s="8">
        <f>1+0.033*COS(2*'Data 3day'!A337*PI()/365)</f>
        <v>0.98482881959808055</v>
      </c>
      <c r="C338" s="8">
        <f>0.409*SIN(((2*PI()*'Data 3day'!A337)/365)-1.39)</f>
        <v>0.25027679408559728</v>
      </c>
      <c r="D338" s="8">
        <f>ACOS(-TAN('Data 3day'!$E$2*PI()/180)*TAN(C338))</f>
        <v>1.6519289671042949</v>
      </c>
      <c r="E338" s="23">
        <f>('Data 3day'!C338+'Data 3day'!D338)/2</f>
        <v>28.5</v>
      </c>
      <c r="F338" s="8">
        <f t="shared" si="20"/>
        <v>0.22571768686715196</v>
      </c>
      <c r="G338" s="8">
        <f>'Data 3day'!E337*4.87/LN(67.8*'Data 3day'!$H$2-5.42)</f>
        <v>3.8897530145782908</v>
      </c>
      <c r="H338" s="8">
        <f>0.6108*EXP(17.27*'Data 3day'!C338/('Data 3day'!C338+237.3))</f>
        <v>6.2748150241265215</v>
      </c>
      <c r="I338" s="8">
        <f>0.6108*EXP(17.27*'Data 3day'!D338/('Data 3day'!D338+237.3))</f>
        <v>2.3382812709274461</v>
      </c>
      <c r="J338" s="8">
        <f t="shared" si="21"/>
        <v>4.3065481475269838</v>
      </c>
      <c r="K338" s="8">
        <f>(I338*'Data 3day'!F338+H338*'Data 3day'!G338)/200</f>
        <v>1.6027503228404214</v>
      </c>
      <c r="L338" s="8">
        <f>24*60/PI()*0.0082*B338*(D338*SIN('Data 3day'!$E$2)*SIN(C338)+COS('Data 3day'!$E$2)*COS(C338)*SIN(D338))</f>
        <v>-0.34704947506533251</v>
      </c>
      <c r="M338" s="8">
        <f>(0.75+2/100000*'Data 3day'!$E$3)*L338</f>
        <v>-0.26389642083967885</v>
      </c>
      <c r="N338" s="8">
        <f>(0.25+0.5*(1-'Data 3day'!H338/8))*L338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3day'!C338+273.16)^4+('Data 3day'!D338+273.16)^4)/2</f>
        <v>2.8333360599615633</v>
      </c>
      <c r="Q338" s="8">
        <f t="shared" si="23"/>
        <v>-2.9502483518741971</v>
      </c>
    </row>
    <row r="339" spans="1:17" x14ac:dyDescent="0.3">
      <c r="A339" s="37">
        <v>43951</v>
      </c>
      <c r="B339" s="8">
        <f>1+0.033*COS(2*'Data 3day'!A338*PI()/365)</f>
        <v>0.98432661462178739</v>
      </c>
      <c r="C339" s="8">
        <f>0.409*SIN(((2*PI()*'Data 3day'!A338)/365)-1.39)</f>
        <v>0.25580797489151891</v>
      </c>
      <c r="D339" s="8">
        <f>ACOS(-TAN('Data 3day'!$E$2*PI()/180)*TAN(C339))</f>
        <v>1.6538060749720132</v>
      </c>
      <c r="E339" s="23">
        <f>('Data 3day'!C339+'Data 3day'!D339)/2</f>
        <v>29.5</v>
      </c>
      <c r="F339" s="8">
        <f t="shared" si="20"/>
        <v>0.23735674310788871</v>
      </c>
      <c r="G339" s="8">
        <f>'Data 3day'!E338*4.87/LN(67.8*'Data 3day'!$H$2-5.42)</f>
        <v>3.6119135135369844</v>
      </c>
      <c r="H339" s="8">
        <f>0.6108*EXP(17.27*'Data 3day'!C339/('Data 3day'!C339+237.3))</f>
        <v>5.9409977016273503</v>
      </c>
      <c r="I339" s="8">
        <f>0.6108*EXP(17.27*'Data 3day'!D339/('Data 3day'!D339+237.3))</f>
        <v>2.809437622397069</v>
      </c>
      <c r="J339" s="8">
        <f t="shared" si="21"/>
        <v>4.3752176620122096</v>
      </c>
      <c r="K339" s="8">
        <f>(I339*'Data 3day'!F339+H339*'Data 3day'!G339)/200</f>
        <v>1.2591494482785444</v>
      </c>
      <c r="L339" s="8">
        <f>24*60/PI()*0.0082*B339*(D339*SIN('Data 3day'!$E$2)*SIN(C339)+COS('Data 3day'!$E$2)*COS(C339)*SIN(D339))</f>
        <v>-0.38143324306678994</v>
      </c>
      <c r="M339" s="8">
        <f>(0.75+2/100000*'Data 3day'!$E$3)*L339</f>
        <v>-0.29004183802798705</v>
      </c>
      <c r="N339" s="8">
        <f>(0.25+0.5*(1-'Data 3day'!H339/8))*L339</f>
        <v>-0.19071662153339497</v>
      </c>
      <c r="O339" s="8">
        <f t="shared" si="22"/>
        <v>-0.14685179858071412</v>
      </c>
      <c r="P339" s="8">
        <f>4.903*(10^(-9))*(0.34-0.14*SQRT(K339))*(1.35*(N339/M339)-0.35)*(('Data 3day'!C339+273.16)^4+('Data 3day'!D339+273.16)^4)/2</f>
        <v>4.057295893321303</v>
      </c>
      <c r="Q339" s="8">
        <f t="shared" si="23"/>
        <v>-4.2041476919020173</v>
      </c>
    </row>
    <row r="340" spans="1:17" x14ac:dyDescent="0.3">
      <c r="A340" s="37">
        <v>43952</v>
      </c>
      <c r="B340" s="8">
        <f>1+0.033*COS(2*'Data 3day'!A339*PI()/365)</f>
        <v>0.98382905400784104</v>
      </c>
      <c r="C340" s="8">
        <f>0.409*SIN(((2*PI()*'Data 3day'!A339)/365)-1.39)</f>
        <v>0.26126335427369202</v>
      </c>
      <c r="D340" s="8">
        <f>ACOS(-TAN('Data 3day'!$E$2*PI()/180)*TAN(C340))</f>
        <v>1.6556630735609552</v>
      </c>
      <c r="E340" s="23">
        <f>('Data 3day'!C340+'Data 3day'!D340)/2</f>
        <v>31</v>
      </c>
      <c r="F340" s="8">
        <f t="shared" si="20"/>
        <v>0.25575704908466146</v>
      </c>
      <c r="G340" s="8">
        <f>'Data 3day'!E339*4.87/LN(67.8*'Data 3day'!$H$2-5.42)</f>
        <v>3.8897530145782908</v>
      </c>
      <c r="H340" s="8">
        <f>0.6108*EXP(17.27*'Data 3day'!C340/('Data 3day'!C340+237.3))</f>
        <v>6.6247576218785209</v>
      </c>
      <c r="I340" s="8">
        <f>0.6108*EXP(17.27*'Data 3day'!D340/('Data 3day'!D340+237.3))</f>
        <v>2.9839174771655594</v>
      </c>
      <c r="J340" s="8">
        <f t="shared" si="21"/>
        <v>4.8043375495220406</v>
      </c>
      <c r="K340" s="8">
        <f>(I340*'Data 3day'!F340+H340*'Data 3day'!G340)/200</f>
        <v>1.1962962947399156</v>
      </c>
      <c r="L340" s="8">
        <f>24*60/PI()*0.0082*B340*(D340*SIN('Data 3day'!$E$2)*SIN(C340)+COS('Data 3day'!$E$2)*COS(C340)*SIN(D340))</f>
        <v>-0.41537707643459099</v>
      </c>
      <c r="M340" s="8">
        <f>(0.75+2/100000*'Data 3day'!$E$3)*L340</f>
        <v>-0.31585272892086297</v>
      </c>
      <c r="N340" s="8">
        <f>(0.25+0.5*(1-'Data 3day'!H340/8))*L340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3day'!C340+273.16)^4+('Data 3day'!D340+273.16)^4)/2</f>
        <v>4.2299089986532623</v>
      </c>
      <c r="Q340" s="8">
        <f t="shared" si="23"/>
        <v>-4.3898291730805798</v>
      </c>
    </row>
    <row r="341" spans="1:17" x14ac:dyDescent="0.3">
      <c r="A341" s="37">
        <v>43953</v>
      </c>
      <c r="B341" s="8">
        <f>1+0.033*COS(2*'Data 3day'!A340*PI()/365)</f>
        <v>0.98333628519418981</v>
      </c>
      <c r="C341" s="8">
        <f>0.409*SIN(((2*PI()*'Data 3day'!A340)/365)-1.39)</f>
        <v>0.26664131568546878</v>
      </c>
      <c r="D341" s="8">
        <f>ACOS(-TAN('Data 3day'!$E$2*PI()/180)*TAN(C341))</f>
        <v>1.6574993174207</v>
      </c>
      <c r="E341" s="23">
        <f>('Data 3day'!C341+'Data 3day'!D341)/2</f>
        <v>32</v>
      </c>
      <c r="F341" s="8">
        <f t="shared" si="20"/>
        <v>0.26867623510832173</v>
      </c>
      <c r="G341" s="8">
        <f>'Data 3day'!E340*4.87/LN(67.8*'Data 3day'!$H$2-5.42)</f>
        <v>2.7783950104130644</v>
      </c>
      <c r="H341" s="8">
        <f>0.6108*EXP(17.27*'Data 3day'!C341/('Data 3day'!C341+237.3))</f>
        <v>6.991469290024015</v>
      </c>
      <c r="I341" s="8">
        <f>0.6108*EXP(17.27*'Data 3day'!D341/('Data 3day'!D341+237.3))</f>
        <v>3.1677777175068473</v>
      </c>
      <c r="J341" s="8">
        <f t="shared" si="21"/>
        <v>5.0796235037654309</v>
      </c>
      <c r="K341" s="8">
        <f>(I341*'Data 3day'!F341+H341*'Data 3day'!G341)/200</f>
        <v>1.3359820417788226</v>
      </c>
      <c r="L341" s="8">
        <f>24*60/PI()*0.0082*B341*(D341*SIN('Data 3day'!$E$2)*SIN(C341)+COS('Data 3day'!$E$2)*COS(C341)*SIN(D341))</f>
        <v>-0.44886860099554909</v>
      </c>
      <c r="M341" s="8">
        <f>(0.75+2/100000*'Data 3day'!$E$3)*L341</f>
        <v>-0.34131968419701553</v>
      </c>
      <c r="N341" s="8">
        <f>(0.25+0.5*(1-'Data 3day'!H341/8))*L341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3day'!C341+273.16)^4+('Data 3day'!D341+273.16)^4)/2</f>
        <v>3.2430703551733635</v>
      </c>
      <c r="Q341" s="8">
        <f t="shared" si="23"/>
        <v>-3.3942829651337392</v>
      </c>
    </row>
    <row r="342" spans="1:17" x14ac:dyDescent="0.3">
      <c r="A342" s="37">
        <v>43954</v>
      </c>
      <c r="B342" s="8">
        <f>1+0.033*COS(2*'Data 3day'!A341*PI()/365)</f>
        <v>0.98284845419886802</v>
      </c>
      <c r="C342" s="8">
        <f>0.409*SIN(((2*PI()*'Data 3day'!A341)/365)-1.39)</f>
        <v>0.27194026552081696</v>
      </c>
      <c r="D342" s="8">
        <f>ACOS(-TAN('Data 3day'!$E$2*PI()/180)*TAN(C342))</f>
        <v>1.65931415524549</v>
      </c>
      <c r="E342" s="23">
        <f>('Data 3day'!C342+'Data 3day'!D342)/2</f>
        <v>32.5</v>
      </c>
      <c r="F342" s="8">
        <f t="shared" si="20"/>
        <v>0.27533796354894219</v>
      </c>
      <c r="G342" s="8">
        <f>'Data 3day'!E341*4.87/LN(67.8*'Data 3day'!$H$2-5.42)</f>
        <v>3.6119135135369844</v>
      </c>
      <c r="H342" s="8">
        <f>0.6108*EXP(17.27*'Data 3day'!C342/('Data 3day'!C342+237.3))</f>
        <v>6.991469290024015</v>
      </c>
      <c r="I342" s="8">
        <f>0.6108*EXP(17.27*'Data 3day'!D342/('Data 3day'!D342+237.3))</f>
        <v>3.3614398286025637</v>
      </c>
      <c r="J342" s="8">
        <f t="shared" si="21"/>
        <v>5.1764545593132896</v>
      </c>
      <c r="K342" s="8">
        <f>(I342*'Data 3day'!F342+H342*'Data 3day'!G342)/200</f>
        <v>1.2329484570865283</v>
      </c>
      <c r="L342" s="8">
        <f>24*60/PI()*0.0082*B342*(D342*SIN('Data 3day'!$E$2)*SIN(C342)+COS('Data 3day'!$E$2)*COS(C342)*SIN(D342))</f>
        <v>-0.4818956458919757</v>
      </c>
      <c r="M342" s="8">
        <f>(0.75+2/100000*'Data 3day'!$E$3)*L342</f>
        <v>-0.3664334491362583</v>
      </c>
      <c r="N342" s="8">
        <f>(0.25+0.5*(1-'Data 3day'!H342/8))*L342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3day'!C342+273.16)^4+('Data 3day'!D342+273.16)^4)/2</f>
        <v>4.2582537377804437</v>
      </c>
      <c r="Q342" s="8">
        <f t="shared" si="23"/>
        <v>-4.4437835614488543</v>
      </c>
    </row>
    <row r="343" spans="1:17" x14ac:dyDescent="0.3">
      <c r="A343" s="37">
        <v>43955</v>
      </c>
      <c r="B343" s="8">
        <f>1+0.033*COS(2*'Data 3day'!A342*PI()/365)</f>
        <v>0.98236570557672775</v>
      </c>
      <c r="C343" s="8">
        <f>0.409*SIN(((2*PI()*'Data 3day'!A342)/365)-1.39)</f>
        <v>0.27715863358653975</v>
      </c>
      <c r="D343" s="8">
        <f>ACOS(-TAN('Data 3day'!$E$2*PI()/180)*TAN(C343))</f>
        <v>1.6611069302451693</v>
      </c>
      <c r="E343" s="23">
        <f>('Data 3day'!C343+'Data 3day'!D343)/2</f>
        <v>33.5</v>
      </c>
      <c r="F343" s="8">
        <f t="shared" si="20"/>
        <v>0.28907666190217957</v>
      </c>
      <c r="G343" s="8">
        <f>'Data 3day'!E342*4.87/LN(67.8*'Data 3day'!$H$2-5.42)</f>
        <v>3.6119135135369844</v>
      </c>
      <c r="H343" s="8">
        <f>0.6108*EXP(17.27*'Data 3day'!C343/('Data 3day'!C343+237.3))</f>
        <v>7.7778742566753829</v>
      </c>
      <c r="I343" s="8">
        <f>0.6108*EXP(17.27*'Data 3day'!D343/('Data 3day'!D343+237.3))</f>
        <v>3.3614398286025637</v>
      </c>
      <c r="J343" s="8">
        <f t="shared" si="21"/>
        <v>5.5696570426389735</v>
      </c>
      <c r="K343" s="8">
        <f>(I343*'Data 3day'!F343+H343*'Data 3day'!G343)/200</f>
        <v>1.1831247654017638</v>
      </c>
      <c r="L343" s="8">
        <f>24*60/PI()*0.0082*B343*(D343*SIN('Data 3day'!$E$2)*SIN(C343)+COS('Data 3day'!$E$2)*COS(C343)*SIN(D343))</f>
        <v>-0.5144462475931918</v>
      </c>
      <c r="M343" s="8">
        <f>(0.75+2/100000*'Data 3day'!$E$3)*L343</f>
        <v>-0.39118492666986304</v>
      </c>
      <c r="N343" s="8">
        <f>(0.25+0.5*(1-'Data 3day'!H343/8))*L343</f>
        <v>-0.22507023332202142</v>
      </c>
      <c r="O343" s="8">
        <f t="shared" si="22"/>
        <v>-0.17330407965795649</v>
      </c>
      <c r="P343" s="8">
        <f>4.903*(10^(-9))*(0.34-0.14*SQRT(K343))*(1.35*(N343/M343)-0.35)*(('Data 3day'!C343+273.16)^4+('Data 3day'!D343+273.16)^4)/2</f>
        <v>3.4858534257743665</v>
      </c>
      <c r="Q343" s="8">
        <f t="shared" si="23"/>
        <v>-3.6591575054323231</v>
      </c>
    </row>
    <row r="344" spans="1:17" x14ac:dyDescent="0.3">
      <c r="A344" s="37">
        <v>43956</v>
      </c>
      <c r="B344" s="8">
        <f>1+0.033*COS(2*'Data 3day'!A343*PI()/365)</f>
        <v>0.98188818237660425</v>
      </c>
      <c r="C344" s="8">
        <f>0.409*SIN(((2*PI()*'Data 3day'!A343)/365)-1.39)</f>
        <v>0.28229487356755767</v>
      </c>
      <c r="D344" s="8">
        <f>ACOS(-TAN('Data 3day'!$E$2*PI()/180)*TAN(C344))</f>
        <v>1.6628769805513572</v>
      </c>
      <c r="E344" s="23">
        <f>('Data 3day'!C344+'Data 3day'!D344)/2</f>
        <v>33</v>
      </c>
      <c r="F344" s="8">
        <f t="shared" si="20"/>
        <v>0.28213736653847254</v>
      </c>
      <c r="G344" s="8">
        <f>'Data 3day'!E343*4.87/LN(67.8*'Data 3day'!$H$2-5.42)</f>
        <v>3.8897530145782908</v>
      </c>
      <c r="H344" s="8">
        <f>0.6108*EXP(17.27*'Data 3day'!C344/('Data 3day'!C344+237.3))</f>
        <v>7.3756135930620479</v>
      </c>
      <c r="I344" s="8">
        <f>0.6108*EXP(17.27*'Data 3day'!D344/('Data 3day'!D344+237.3))</f>
        <v>3.3614398286025637</v>
      </c>
      <c r="J344" s="8">
        <f t="shared" si="21"/>
        <v>5.368526710832306</v>
      </c>
      <c r="K344" s="8">
        <f>(I344*'Data 3day'!F344+H344*'Data 3day'!G344)/200</f>
        <v>1.2753917318826149</v>
      </c>
      <c r="L344" s="8">
        <f>24*60/PI()*0.0082*B344*(D344*SIN('Data 3day'!$E$2)*SIN(C344)+COS('Data 3day'!$E$2)*COS(C344)*SIN(D344))</f>
        <v>-0.54650865367734536</v>
      </c>
      <c r="M344" s="8">
        <f>(0.75+2/100000*'Data 3day'!$E$3)*L344</f>
        <v>-0.41556518025625339</v>
      </c>
      <c r="N344" s="8">
        <f>(0.25+0.5*(1-'Data 3day'!H344/8))*L344</f>
        <v>-0.23909753598383859</v>
      </c>
      <c r="O344" s="8">
        <f t="shared" si="22"/>
        <v>-0.18410510270755573</v>
      </c>
      <c r="P344" s="8">
        <f>4.903*(10^(-9))*(0.34-0.14*SQRT(K344))*(1.35*(N344/M344)-0.35)*(('Data 3day'!C344+273.16)^4+('Data 3day'!D344+273.16)^4)/2</f>
        <v>3.3541730038978042</v>
      </c>
      <c r="Q344" s="8">
        <f t="shared" si="23"/>
        <v>-3.5382781066053597</v>
      </c>
    </row>
    <row r="345" spans="1:17" x14ac:dyDescent="0.3">
      <c r="A345" s="37">
        <v>43957</v>
      </c>
      <c r="B345" s="8">
        <f>1+0.033*COS(2*'Data 3day'!A344*PI()/365)</f>
        <v>0.98141602609892764</v>
      </c>
      <c r="C345" s="8">
        <f>0.409*SIN(((2*PI()*'Data 3day'!A344)/365)-1.39)</f>
        <v>0.28734746348511525</v>
      </c>
      <c r="D345" s="8">
        <f>ACOS(-TAN('Data 3day'!$E$2*PI()/180)*TAN(C345))</f>
        <v>1.6646236396589649</v>
      </c>
      <c r="E345" s="23">
        <f>('Data 3day'!C345+'Data 3day'!D345)/2</f>
        <v>31</v>
      </c>
      <c r="F345" s="8">
        <f t="shared" si="20"/>
        <v>0.25575704908466146</v>
      </c>
      <c r="G345" s="8">
        <f>'Data 3day'!E344*4.87/LN(67.8*'Data 3day'!$H$2-5.42)</f>
        <v>4.445432016660904</v>
      </c>
      <c r="H345" s="8">
        <f>0.6108*EXP(17.27*'Data 3day'!C345/('Data 3day'!C345+237.3))</f>
        <v>6.2748150241265215</v>
      </c>
      <c r="I345" s="8">
        <f>0.6108*EXP(17.27*'Data 3day'!D345/('Data 3day'!D345+237.3))</f>
        <v>3.1677777175068473</v>
      </c>
      <c r="J345" s="8">
        <f t="shared" si="21"/>
        <v>4.7212963708166846</v>
      </c>
      <c r="K345" s="8">
        <f>(I345*'Data 3day'!F345+H345*'Data 3day'!G345)/200</f>
        <v>1.3713018619178894</v>
      </c>
      <c r="L345" s="8">
        <f>24*60/PI()*0.0082*B345*(D345*SIN('Data 3day'!$E$2)*SIN(C345)+COS('Data 3day'!$E$2)*COS(C345)*SIN(D345))</f>
        <v>-0.57807132639073666</v>
      </c>
      <c r="M345" s="8">
        <f>(0.75+2/100000*'Data 3day'!$E$3)*L345</f>
        <v>-0.43956543658751612</v>
      </c>
      <c r="N345" s="8">
        <f>(0.25+0.5*(1-'Data 3day'!H345/8))*L345</f>
        <v>-0.25290620529594732</v>
      </c>
      <c r="O345" s="8">
        <f t="shared" si="22"/>
        <v>-0.19473777807787943</v>
      </c>
      <c r="P345" s="8">
        <f>4.903*(10^(-9))*(0.34-0.14*SQRT(K345))*(1.35*(N345/M345)-0.35)*(('Data 3day'!C345+273.16)^4+('Data 3day'!D345+273.16)^4)/2</f>
        <v>3.1600023511840711</v>
      </c>
      <c r="Q345" s="8">
        <f t="shared" si="23"/>
        <v>-3.3547401292619505</v>
      </c>
    </row>
    <row r="346" spans="1:17" x14ac:dyDescent="0.3">
      <c r="A346" s="37">
        <v>43958</v>
      </c>
      <c r="B346" s="8">
        <f>1+0.033*COS(2*'Data 3day'!A345*PI()/365)</f>
        <v>0.980949376653793</v>
      </c>
      <c r="C346" s="8">
        <f>0.409*SIN(((2*PI()*'Data 3day'!A345)/365)-1.39)</f>
        <v>0.29231490614777594</v>
      </c>
      <c r="D346" s="8">
        <f>ACOS(-TAN('Data 3day'!$E$2*PI()/180)*TAN(C346))</f>
        <v>1.6663462369030626</v>
      </c>
      <c r="E346" s="23">
        <f>('Data 3day'!C346+'Data 3day'!D346)/2</f>
        <v>32</v>
      </c>
      <c r="F346" s="8">
        <f t="shared" si="20"/>
        <v>0.26867623510832173</v>
      </c>
      <c r="G346" s="8">
        <f>'Data 3day'!E345*4.87/LN(67.8*'Data 3day'!$H$2-5.42)</f>
        <v>3.6119135135369844</v>
      </c>
      <c r="H346" s="8">
        <f>0.6108*EXP(17.27*'Data 3day'!C346/('Data 3day'!C346+237.3))</f>
        <v>7.7778742566753829</v>
      </c>
      <c r="I346" s="8">
        <f>0.6108*EXP(17.27*'Data 3day'!D346/('Data 3day'!D346+237.3))</f>
        <v>2.809437622397069</v>
      </c>
      <c r="J346" s="8">
        <f t="shared" si="21"/>
        <v>5.2936559395362259</v>
      </c>
      <c r="K346" s="8">
        <f>(I346*'Data 3day'!F346+H346*'Data 3day'!G346)/200</f>
        <v>1.5546733807809801</v>
      </c>
      <c r="L346" s="8">
        <f>24*60/PI()*0.0082*B346*(D346*SIN('Data 3day'!$E$2)*SIN(C346)+COS('Data 3day'!$E$2)*COS(C346)*SIN(D346))</f>
        <v>-0.60912294599221684</v>
      </c>
      <c r="M346" s="8">
        <f>(0.75+2/100000*'Data 3day'!$E$3)*L346</f>
        <v>-0.46317708813248165</v>
      </c>
      <c r="N346" s="8">
        <f>(0.25+0.5*(1-'Data 3day'!H346/8))*L346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3day'!C346+273.16)^4+('Data 3day'!D346+273.16)^4)/2</f>
        <v>4.5865122570211021</v>
      </c>
      <c r="Q346" s="8">
        <f t="shared" si="23"/>
        <v>-4.8503386330039806</v>
      </c>
    </row>
    <row r="347" spans="1:17" x14ac:dyDescent="0.3">
      <c r="A347" s="37">
        <v>43959</v>
      </c>
      <c r="B347" s="8">
        <f>1+0.033*COS(2*'Data 3day'!A346*PI()/365)</f>
        <v>0.98048837231950192</v>
      </c>
      <c r="C347" s="8">
        <f>0.409*SIN(((2*PI()*'Data 3day'!A346)/365)-1.39)</f>
        <v>0.29719572959507262</v>
      </c>
      <c r="D347" s="8">
        <f>ACOS(-TAN('Data 3day'!$E$2*PI()/180)*TAN(C347))</f>
        <v>1.6680440979709861</v>
      </c>
      <c r="E347" s="23">
        <f>('Data 3day'!C347+'Data 3day'!D347)/2</f>
        <v>31</v>
      </c>
      <c r="F347" s="8">
        <f t="shared" si="20"/>
        <v>0.25575704908466146</v>
      </c>
      <c r="G347" s="8">
        <f>'Data 3day'!E346*4.87/LN(67.8*'Data 3day'!$H$2-5.42)</f>
        <v>5.0011110187435168</v>
      </c>
      <c r="H347" s="8">
        <f>0.6108*EXP(17.27*'Data 3day'!C347/('Data 3day'!C347+237.3))</f>
        <v>6.991469290024015</v>
      </c>
      <c r="I347" s="8">
        <f>0.6108*EXP(17.27*'Data 3day'!D347/('Data 3day'!D347+237.3))</f>
        <v>2.809437622397069</v>
      </c>
      <c r="J347" s="8">
        <f t="shared" si="21"/>
        <v>4.900453456210542</v>
      </c>
      <c r="K347" s="8">
        <f>(I347*'Data 3day'!F347+H347*'Data 3day'!G347)/200</f>
        <v>1.4080480571681315</v>
      </c>
      <c r="L347" s="8">
        <f>24*60/PI()*0.0082*B347*(D347*SIN('Data 3day'!$E$2)*SIN(C347)+COS('Data 3day'!$E$2)*COS(C347)*SIN(D347))</f>
        <v>-0.63965241389055116</v>
      </c>
      <c r="M347" s="8">
        <f>(0.75+2/100000*'Data 3day'!$E$3)*L347</f>
        <v>-0.4863916955223751</v>
      </c>
      <c r="N347" s="8">
        <f>(0.25+0.5*(1-'Data 3day'!H347/8))*L347</f>
        <v>-0.31982620694527558</v>
      </c>
      <c r="O347" s="8">
        <f t="shared" si="22"/>
        <v>-0.24626617934786221</v>
      </c>
      <c r="P347" s="8">
        <f>4.903*(10^(-9))*(0.34-0.14*SQRT(K347))*(1.35*(N347/M347)-0.35)*(('Data 3day'!C347+273.16)^4+('Data 3day'!D347+273.16)^4)/2</f>
        <v>3.9394661672145865</v>
      </c>
      <c r="Q347" s="8">
        <f t="shared" si="23"/>
        <v>-4.1857323465624487</v>
      </c>
    </row>
    <row r="348" spans="1:17" x14ac:dyDescent="0.3">
      <c r="A348" s="37">
        <v>43960</v>
      </c>
      <c r="B348" s="8">
        <f>1+0.033*COS(2*'Data 3day'!A347*PI()/365)</f>
        <v>0.98003314970158795</v>
      </c>
      <c r="C348" s="8">
        <f>0.409*SIN(((2*PI()*'Data 3day'!A347)/365)-1.39)</f>
        <v>0.30198848753368118</v>
      </c>
      <c r="D348" s="8">
        <f>ACOS(-TAN('Data 3day'!$E$2*PI()/180)*TAN(C348))</f>
        <v>1.6697165454494491</v>
      </c>
      <c r="E348" s="23">
        <f>('Data 3day'!C348+'Data 3day'!D348)/2</f>
        <v>32</v>
      </c>
      <c r="F348" s="8">
        <f t="shared" si="20"/>
        <v>0.26867623510832173</v>
      </c>
      <c r="G348" s="8">
        <f>'Data 3day'!E347*4.87/LN(67.8*'Data 3day'!$H$2-5.42)</f>
        <v>3.6119135135369844</v>
      </c>
      <c r="H348" s="8">
        <f>0.6108*EXP(17.27*'Data 3day'!C348/('Data 3day'!C348+237.3))</f>
        <v>7.3756135930620479</v>
      </c>
      <c r="I348" s="8">
        <f>0.6108*EXP(17.27*'Data 3day'!D348/('Data 3day'!D348+237.3))</f>
        <v>2.9839174771655594</v>
      </c>
      <c r="J348" s="8">
        <f t="shared" si="21"/>
        <v>5.1797655351138037</v>
      </c>
      <c r="K348" s="8">
        <f>(I348*'Data 3day'!F348+H348*'Data 3day'!G348)/200</f>
        <v>1.3712229227046271</v>
      </c>
      <c r="L348" s="8">
        <f>24*60/PI()*0.0082*B348*(D348*SIN('Data 3day'!$E$2)*SIN(C348)+COS('Data 3day'!$E$2)*COS(C348)*SIN(D348))</f>
        <v>-0.66964885558291154</v>
      </c>
      <c r="M348" s="8">
        <f>(0.75+2/100000*'Data 3day'!$E$3)*L348</f>
        <v>-0.50920098978524586</v>
      </c>
      <c r="N348" s="8">
        <f>(0.25+0.5*(1-'Data 3day'!H348/8))*L348</f>
        <v>-0.41853053473931973</v>
      </c>
      <c r="O348" s="8">
        <f t="shared" si="22"/>
        <v>-0.32226851174927618</v>
      </c>
      <c r="P348" s="8">
        <f>4.903*(10^(-9))*(0.34-0.14*SQRT(K348))*(1.35*(N348/M348)-0.35)*(('Data 3day'!C348+273.16)^4+('Data 3day'!D348+273.16)^4)/2</f>
        <v>5.7097310675831272</v>
      </c>
      <c r="Q348" s="8">
        <f t="shared" si="23"/>
        <v>-6.0319995793324033</v>
      </c>
    </row>
    <row r="349" spans="1:17" x14ac:dyDescent="0.3">
      <c r="A349" s="37">
        <v>43961</v>
      </c>
      <c r="B349" s="8">
        <f>1+0.033*COS(2*'Data 3day'!A348*PI()/365)</f>
        <v>0.97958384369233742</v>
      </c>
      <c r="C349" s="8">
        <f>0.409*SIN(((2*PI()*'Data 3day'!A348)/365)-1.39)</f>
        <v>0.30669175976598817</v>
      </c>
      <c r="D349" s="8">
        <f>ACOS(-TAN('Data 3day'!$E$2*PI()/180)*TAN(C349))</f>
        <v>1.6713628994063012</v>
      </c>
      <c r="E349" s="23">
        <f>('Data 3day'!C349+'Data 3day'!D349)/2</f>
        <v>33.5</v>
      </c>
      <c r="F349" s="8">
        <f t="shared" si="20"/>
        <v>0.28907666190217957</v>
      </c>
      <c r="G349" s="8">
        <f>'Data 3day'!E348*4.87/LN(67.8*'Data 3day'!$H$2-5.42)</f>
        <v>2.7783950104130644</v>
      </c>
      <c r="H349" s="8">
        <f>0.6108*EXP(17.27*'Data 3day'!C349/('Data 3day'!C349+237.3))</f>
        <v>7.7778742566753829</v>
      </c>
      <c r="I349" s="8">
        <f>0.6108*EXP(17.27*'Data 3day'!D349/('Data 3day'!D349+237.3))</f>
        <v>3.3614398286025637</v>
      </c>
      <c r="J349" s="8">
        <f t="shared" si="21"/>
        <v>5.5696570426389735</v>
      </c>
      <c r="K349" s="8">
        <f>(I349*'Data 3day'!F349+H349*'Data 3day'!G349)/200</f>
        <v>1.2829856801088817</v>
      </c>
      <c r="L349" s="8">
        <f>24*60/PI()*0.0082*B349*(D349*SIN('Data 3day'!$E$2)*SIN(C349)+COS('Data 3day'!$E$2)*COS(C349)*SIN(D349))</f>
        <v>-0.69910162340285187</v>
      </c>
      <c r="M349" s="8">
        <f>(0.75+2/100000*'Data 3day'!$E$3)*L349</f>
        <v>-0.5315968744355285</v>
      </c>
      <c r="N349" s="8">
        <f>(0.25+0.5*(1-'Data 3day'!H349/8))*L349</f>
        <v>-0.34955081170142593</v>
      </c>
      <c r="O349" s="8">
        <f t="shared" si="22"/>
        <v>-0.269154125010098</v>
      </c>
      <c r="P349" s="8">
        <f>4.903*(10^(-9))*(0.34-0.14*SQRT(K349))*(1.35*(N349/M349)-0.35)*(('Data 3day'!C349+273.16)^4+('Data 3day'!D349+273.16)^4)/2</f>
        <v>4.2449480069021943</v>
      </c>
      <c r="Q349" s="8">
        <f t="shared" si="23"/>
        <v>-4.514102131912292</v>
      </c>
    </row>
    <row r="350" spans="1:17" x14ac:dyDescent="0.3">
      <c r="A350" s="37">
        <v>43962</v>
      </c>
      <c r="B350" s="8">
        <f>1+0.033*COS(2*'Data 3day'!A349*PI()/365)</f>
        <v>0.97914058743081744</v>
      </c>
      <c r="C350" s="8">
        <f>0.409*SIN(((2*PI()*'Data 3day'!A349)/365)-1.39)</f>
        <v>0.31130415261092631</v>
      </c>
      <c r="D350" s="8">
        <f>ACOS(-TAN('Data 3day'!$E$2*PI()/180)*TAN(C350))</f>
        <v>1.6729824780064377</v>
      </c>
      <c r="E350" s="23">
        <f>('Data 3day'!C350+'Data 3day'!D350)/2</f>
        <v>32.5</v>
      </c>
      <c r="F350" s="8">
        <f t="shared" si="20"/>
        <v>0.27533796354894219</v>
      </c>
      <c r="G350" s="8">
        <f>'Data 3day'!E349*4.87/LN(67.8*'Data 3day'!$H$2-5.42)</f>
        <v>3.6119135135369844</v>
      </c>
      <c r="H350" s="8">
        <f>0.6108*EXP(17.27*'Data 3day'!C350/('Data 3day'!C350+237.3))</f>
        <v>7.7778742566753829</v>
      </c>
      <c r="I350" s="8">
        <f>0.6108*EXP(17.27*'Data 3day'!D350/('Data 3day'!D350+237.3))</f>
        <v>2.9839174771655594</v>
      </c>
      <c r="J350" s="8">
        <f t="shared" si="21"/>
        <v>5.3808958669204712</v>
      </c>
      <c r="K350" s="8">
        <f>(I350*'Data 3day'!F350+H350*'Data 3day'!G350)/200</f>
        <v>1.3506011372031008</v>
      </c>
      <c r="L350" s="8">
        <f>24*60/PI()*0.0082*B350*(D350*SIN('Data 3day'!$E$2)*SIN(C350)+COS('Data 3day'!$E$2)*COS(C350)*SIN(D350))</f>
        <v>-0.72800029908631503</v>
      </c>
      <c r="M350" s="8">
        <f>(0.75+2/100000*'Data 3day'!$E$3)*L350</f>
        <v>-0.55357142742523391</v>
      </c>
      <c r="N350" s="8">
        <f>(0.25+0.5*(1-'Data 3day'!H350/8))*L350</f>
        <v>-0.36400014954315751</v>
      </c>
      <c r="O350" s="8">
        <f t="shared" si="22"/>
        <v>-0.28028011514823131</v>
      </c>
      <c r="P350" s="8">
        <f>4.903*(10^(-9))*(0.34-0.14*SQRT(K350))*(1.35*(N350/M350)-0.35)*(('Data 3day'!C350+273.16)^4+('Data 3day'!D350+273.16)^4)/2</f>
        <v>4.0988740200433513</v>
      </c>
      <c r="Q350" s="8">
        <f t="shared" si="23"/>
        <v>-4.379154135191583</v>
      </c>
    </row>
    <row r="351" spans="1:17" x14ac:dyDescent="0.3">
      <c r="A351" s="37">
        <v>43963</v>
      </c>
      <c r="B351" s="8">
        <f>1+0.033*COS(2*'Data 3day'!A350*PI()/365)</f>
        <v>0.97870351226342489</v>
      </c>
      <c r="C351" s="8">
        <f>0.409*SIN(((2*PI()*'Data 3day'!A350)/365)-1.39)</f>
        <v>0.31582429931695188</v>
      </c>
      <c r="D351" s="8">
        <f>ACOS(-TAN('Data 3day'!$E$2*PI()/180)*TAN(C351))</f>
        <v>1.6745745981612288</v>
      </c>
      <c r="E351" s="23">
        <f>('Data 3day'!C351+'Data 3day'!D351)/2</f>
        <v>32.5</v>
      </c>
      <c r="F351" s="8">
        <f t="shared" si="20"/>
        <v>0.27533796354894219</v>
      </c>
      <c r="G351" s="8">
        <f>'Data 3day'!E350*4.87/LN(67.8*'Data 3day'!$H$2-5.42)</f>
        <v>2.7783950104130644</v>
      </c>
      <c r="H351" s="8">
        <f>0.6108*EXP(17.27*'Data 3day'!C351/('Data 3day'!C351+237.3))</f>
        <v>7.7778742566753829</v>
      </c>
      <c r="I351" s="8">
        <f>0.6108*EXP(17.27*'Data 3day'!D351/('Data 3day'!D351+237.3))</f>
        <v>2.9839174771655594</v>
      </c>
      <c r="J351" s="8">
        <f t="shared" si="21"/>
        <v>5.3808958669204712</v>
      </c>
      <c r="K351" s="8">
        <f>(I351*'Data 3day'!F351+H351*'Data 3day'!G351)/200</f>
        <v>1.3804403119747564</v>
      </c>
      <c r="L351" s="8">
        <f>24*60/PI()*0.0082*B351*(D351*SIN('Data 3day'!$E$2)*SIN(C351)+COS('Data 3day'!$E$2)*COS(C351)*SIN(D351))</f>
        <v>-0.75633469616427818</v>
      </c>
      <c r="M351" s="8">
        <f>(0.75+2/100000*'Data 3day'!$E$3)*L351</f>
        <v>-0.57511690296331708</v>
      </c>
      <c r="N351" s="8">
        <f>(0.25+0.5*(1-'Data 3day'!H351/8))*L351</f>
        <v>-0.47270918510267385</v>
      </c>
      <c r="O351" s="8">
        <f t="shared" si="22"/>
        <v>-0.36398607252905885</v>
      </c>
      <c r="P351" s="8">
        <f>4.903*(10^(-9))*(0.34-0.14*SQRT(K351))*(1.35*(N351/M351)-0.35)*(('Data 3day'!C351+273.16)^4+('Data 3day'!D351+273.16)^4)/2</f>
        <v>5.7322347546114534</v>
      </c>
      <c r="Q351" s="8">
        <f t="shared" si="23"/>
        <v>-6.0962208271405123</v>
      </c>
    </row>
    <row r="352" spans="1:17" x14ac:dyDescent="0.3">
      <c r="A352" s="37">
        <v>43964</v>
      </c>
      <c r="B352" s="8">
        <f>1+0.033*COS(2*'Data 3day'!A351*PI()/365)</f>
        <v>0.97827274770496442</v>
      </c>
      <c r="C352" s="8">
        <f>0.409*SIN(((2*PI()*'Data 3day'!A351)/365)-1.39)</f>
        <v>0.32025086046704321</v>
      </c>
      <c r="D352" s="8">
        <f>ACOS(-TAN('Data 3day'!$E$2*PI()/180)*TAN(C352))</f>
        <v>1.676138576210694</v>
      </c>
      <c r="E352" s="23">
        <f>('Data 3day'!C352+'Data 3day'!D352)/2</f>
        <v>30.5</v>
      </c>
      <c r="F352" s="8">
        <f t="shared" si="20"/>
        <v>0.24949527412829417</v>
      </c>
      <c r="G352" s="8">
        <f>'Data 3day'!E351*4.87/LN(67.8*'Data 3day'!$H$2-5.42)</f>
        <v>3.334074012495678</v>
      </c>
      <c r="H352" s="8">
        <f>0.6108*EXP(17.27*'Data 3day'!C352/('Data 3day'!C352+237.3))</f>
        <v>6.6247576218785209</v>
      </c>
      <c r="I352" s="8">
        <f>0.6108*EXP(17.27*'Data 3day'!D352/('Data 3day'!D352+237.3))</f>
        <v>2.809437622397069</v>
      </c>
      <c r="J352" s="8">
        <f t="shared" si="21"/>
        <v>4.7170976221377945</v>
      </c>
      <c r="K352" s="8">
        <f>(I352*'Data 3day'!F352+H352*'Data 3day'!G352)/200</f>
        <v>1.2203749223261244</v>
      </c>
      <c r="L352" s="8">
        <f>24*60/PI()*0.0082*B352*(D352*SIN('Data 3day'!$E$2)*SIN(C352)+COS('Data 3day'!$E$2)*COS(C352)*SIN(D352))</f>
        <v>-0.78409486219072511</v>
      </c>
      <c r="M352" s="8">
        <f>(0.75+2/100000*'Data 3day'!$E$3)*L352</f>
        <v>-0.5962257332098273</v>
      </c>
      <c r="N352" s="8">
        <f>(0.25+0.5*(1-'Data 3day'!H352/8))*L352</f>
        <v>-0.4410533599822829</v>
      </c>
      <c r="O352" s="8">
        <f t="shared" si="22"/>
        <v>-0.33961108718635785</v>
      </c>
      <c r="P352" s="8">
        <f>4.903*(10^(-9))*(0.34-0.14*SQRT(K352))*(1.35*(N352/M352)-0.35)*(('Data 3day'!C352+273.16)^4+('Data 3day'!D352+273.16)^4)/2</f>
        <v>5.0301716264580865</v>
      </c>
      <c r="Q352" s="8">
        <f t="shared" si="23"/>
        <v>-5.3697827136444447</v>
      </c>
    </row>
    <row r="353" spans="1:17" x14ac:dyDescent="0.3">
      <c r="A353" s="37">
        <v>43965</v>
      </c>
      <c r="B353" s="8">
        <f>1+0.033*COS(2*'Data 3day'!A352*PI()/365)</f>
        <v>0.97784842140027151</v>
      </c>
      <c r="C353" s="8">
        <f>0.409*SIN(((2*PI()*'Data 3day'!A352)/365)-1.39)</f>
        <v>0.32458252437559854</v>
      </c>
      <c r="D353" s="8">
        <f>ACOS(-TAN('Data 3day'!$E$2*PI()/180)*TAN(C353))</f>
        <v>1.6776737286375001</v>
      </c>
      <c r="E353" s="23">
        <f>('Data 3day'!C353+'Data 3day'!D353)/2</f>
        <v>31</v>
      </c>
      <c r="F353" s="8">
        <f t="shared" si="20"/>
        <v>0.25575704908466146</v>
      </c>
      <c r="G353" s="8">
        <f>'Data 3day'!E352*4.87/LN(67.8*'Data 3day'!$H$2-5.42)</f>
        <v>2.5005555093717584</v>
      </c>
      <c r="H353" s="8">
        <f>0.6108*EXP(17.27*'Data 3day'!C353/('Data 3day'!C353+237.3))</f>
        <v>6.6247576218785209</v>
      </c>
      <c r="I353" s="8">
        <f>0.6108*EXP(17.27*'Data 3day'!D353/('Data 3day'!D353+237.3))</f>
        <v>2.9839174771655594</v>
      </c>
      <c r="J353" s="8">
        <f t="shared" si="21"/>
        <v>4.8043375495220406</v>
      </c>
      <c r="K353" s="8">
        <f>(I353*'Data 3day'!F353+H353*'Data 3day'!G353)/200</f>
        <v>1.1333333318588676</v>
      </c>
      <c r="L353" s="8">
        <f>24*60/PI()*0.0082*B353*(D353*SIN('Data 3day'!$E$2)*SIN(C353)+COS('Data 3day'!$E$2)*COS(C353)*SIN(D353))</f>
        <v>-0.81127108081461219</v>
      </c>
      <c r="M353" s="8">
        <f>(0.75+2/100000*'Data 3day'!$E$3)*L353</f>
        <v>-0.61689052985143111</v>
      </c>
      <c r="N353" s="8">
        <f>(0.25+0.5*(1-'Data 3day'!H353/8))*L353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3day'!C353+273.16)^4+('Data 3day'!D353+273.16)^4)/2</f>
        <v>4.322352271662905</v>
      </c>
      <c r="Q353" s="8">
        <f t="shared" si="23"/>
        <v>-4.6346916377765304</v>
      </c>
    </row>
    <row r="354" spans="1:17" x14ac:dyDescent="0.3">
      <c r="A354" s="37">
        <v>43966</v>
      </c>
      <c r="B354" s="8">
        <f>1+0.033*COS(2*'Data 3day'!A353*PI()/365)</f>
        <v>0.97743065908638782</v>
      </c>
      <c r="C354" s="8">
        <f>0.409*SIN(((2*PI()*'Data 3day'!A353)/365)-1.39)</f>
        <v>0.32881800747711681</v>
      </c>
      <c r="D354" s="8">
        <f>ACOS(-TAN('Data 3day'!$E$2*PI()/180)*TAN(C354))</f>
        <v>1.6791793728117086</v>
      </c>
      <c r="E354" s="23">
        <f>('Data 3day'!C354+'Data 3day'!D354)/2</f>
        <v>31</v>
      </c>
      <c r="F354" s="8">
        <f t="shared" si="20"/>
        <v>0.25575704908466146</v>
      </c>
      <c r="G354" s="8">
        <f>'Data 3day'!E353*4.87/LN(67.8*'Data 3day'!$H$2-5.42)</f>
        <v>2.5005555093717584</v>
      </c>
      <c r="H354" s="8">
        <f>0.6108*EXP(17.27*'Data 3day'!C354/('Data 3day'!C354+237.3))</f>
        <v>6.991469290024015</v>
      </c>
      <c r="I354" s="8">
        <f>0.6108*EXP(17.27*'Data 3day'!D354/('Data 3day'!D354+237.3))</f>
        <v>2.809437622397069</v>
      </c>
      <c r="J354" s="8">
        <f t="shared" si="21"/>
        <v>4.900453456210542</v>
      </c>
      <c r="K354" s="8">
        <f>(I354*'Data 3day'!F354+H354*'Data 3day'!G354)/200</f>
        <v>1.4224164929398035</v>
      </c>
      <c r="L354" s="8">
        <f>24*60/PI()*0.0082*B354*(D354*SIN('Data 3day'!$E$2)*SIN(C354)+COS('Data 3day'!$E$2)*COS(C354)*SIN(D354))</f>
        <v>-0.83785387370443098</v>
      </c>
      <c r="M354" s="8">
        <f>(0.75+2/100000*'Data 3day'!$E$3)*L354</f>
        <v>-0.63710408556484932</v>
      </c>
      <c r="N354" s="8">
        <f>(0.25+0.5*(1-'Data 3day'!H354/8))*L354</f>
        <v>-0.36656106974568858</v>
      </c>
      <c r="O354" s="8">
        <f t="shared" si="22"/>
        <v>-0.28225202370418023</v>
      </c>
      <c r="P354" s="8">
        <f>4.903*(10^(-9))*(0.34-0.14*SQRT(K354))*(1.35*(N354/M354)-0.35)*(('Data 3day'!C354+273.16)^4+('Data 3day'!D354+273.16)^4)/2</f>
        <v>3.1112898220325333</v>
      </c>
      <c r="Q354" s="8">
        <f t="shared" si="23"/>
        <v>-3.3935418457367135</v>
      </c>
    </row>
    <row r="355" spans="1:17" x14ac:dyDescent="0.3">
      <c r="A355" s="37">
        <v>43967</v>
      </c>
      <c r="B355" s="8">
        <f>1+0.033*COS(2*'Data 3day'!A354*PI()/365)</f>
        <v>0.97701958455530324</v>
      </c>
      <c r="C355" s="8">
        <f>0.409*SIN(((2*PI()*'Data 3day'!A354)/365)-1.39)</f>
        <v>0.33295605470654577</v>
      </c>
      <c r="D355" s="8">
        <f>ACOS(-TAN('Data 3day'!$E$2*PI()/180)*TAN(C355))</f>
        <v>1.6806548277650508</v>
      </c>
      <c r="E355" s="23">
        <f>('Data 3day'!C355+'Data 3day'!D355)/2</f>
        <v>30.5</v>
      </c>
      <c r="F355" s="8">
        <f t="shared" si="20"/>
        <v>0.24949527412829417</v>
      </c>
      <c r="G355" s="8">
        <f>'Data 3day'!E354*4.87/LN(67.8*'Data 3day'!$H$2-5.42)</f>
        <v>3.334074012495678</v>
      </c>
      <c r="H355" s="8">
        <f>0.6108*EXP(17.27*'Data 3day'!C355/('Data 3day'!C355+237.3))</f>
        <v>6.6247576218785209</v>
      </c>
      <c r="I355" s="8">
        <f>0.6108*EXP(17.27*'Data 3day'!D355/('Data 3day'!D355+237.3))</f>
        <v>2.809437622397069</v>
      </c>
      <c r="J355" s="8">
        <f t="shared" si="21"/>
        <v>4.7170976221377945</v>
      </c>
      <c r="K355" s="8">
        <f>(I355*'Data 3day'!F355+H355*'Data 3day'!G355)/200</f>
        <v>1.5725956726700383</v>
      </c>
      <c r="L355" s="8">
        <f>24*60/PI()*0.0082*B355*(D355*SIN('Data 3day'!$E$2)*SIN(C355)+COS('Data 3day'!$E$2)*COS(C355)*SIN(D355))</f>
        <v>-0.86383400233388619</v>
      </c>
      <c r="M355" s="8">
        <f>(0.75+2/100000*'Data 3day'!$E$3)*L355</f>
        <v>-0.65685937537468697</v>
      </c>
      <c r="N355" s="8">
        <f>(0.25+0.5*(1-'Data 3day'!H355/8))*L355</f>
        <v>-0.26994812572933946</v>
      </c>
      <c r="O355" s="8">
        <f t="shared" si="22"/>
        <v>-0.20786005681159139</v>
      </c>
      <c r="P355" s="8">
        <f>4.903*(10^(-9))*(0.34-0.14*SQRT(K355))*(1.35*(N355/M355)-0.35)*(('Data 3day'!C355+273.16)^4+('Data 3day'!D355+273.16)^4)/2</f>
        <v>1.409090627356292</v>
      </c>
      <c r="Q355" s="8">
        <f t="shared" si="23"/>
        <v>-1.6169506841678833</v>
      </c>
    </row>
    <row r="356" spans="1:17" x14ac:dyDescent="0.3">
      <c r="A356" s="37">
        <v>43968</v>
      </c>
      <c r="B356" s="8">
        <f>1+0.033*COS(2*'Data 3day'!A355*PI()/365)</f>
        <v>0.97661531961727288</v>
      </c>
      <c r="C356" s="8">
        <f>0.409*SIN(((2*PI()*'Data 3day'!A355)/365)-1.39)</f>
        <v>0.33699543987118497</v>
      </c>
      <c r="D356" s="8">
        <f>ACOS(-TAN('Data 3day'!$E$2*PI()/180)*TAN(C356))</f>
        <v>1.6820994149933497</v>
      </c>
      <c r="E356" s="23">
        <f>('Data 3day'!C356+'Data 3day'!D356)/2</f>
        <v>29.5</v>
      </c>
      <c r="F356" s="8">
        <f t="shared" si="20"/>
        <v>0.23735674310788871</v>
      </c>
      <c r="G356" s="8">
        <f>'Data 3day'!E355*4.87/LN(67.8*'Data 3day'!$H$2-5.42)</f>
        <v>2.7783950104130644</v>
      </c>
      <c r="H356" s="8">
        <f>0.6108*EXP(17.27*'Data 3day'!C356/('Data 3day'!C356+237.3))</f>
        <v>6.991469290024015</v>
      </c>
      <c r="I356" s="8">
        <f>0.6108*EXP(17.27*'Data 3day'!D356/('Data 3day'!D356+237.3))</f>
        <v>2.3382812709274461</v>
      </c>
      <c r="J356" s="8">
        <f t="shared" si="21"/>
        <v>4.6648752804757301</v>
      </c>
      <c r="K356" s="8">
        <f>(I356*'Data 3day'!F356+H356*'Data 3day'!G356)/200</f>
        <v>1.6107260068227305</v>
      </c>
      <c r="L356" s="8">
        <f>24*60/PI()*0.0082*B356*(D356*SIN('Data 3day'!$E$2)*SIN(C356)+COS('Data 3day'!$E$2)*COS(C356)*SIN(D356))</f>
        <v>-0.8892024696370352</v>
      </c>
      <c r="M356" s="8">
        <f>(0.75+2/100000*'Data 3day'!$E$3)*L356</f>
        <v>-0.67614955791200149</v>
      </c>
      <c r="N356" s="8">
        <f>(0.25+0.5*(1-'Data 3day'!H356/8))*L356</f>
        <v>-0.2223006174092588</v>
      </c>
      <c r="O356" s="8">
        <f t="shared" si="22"/>
        <v>-0.17117147540512928</v>
      </c>
      <c r="P356" s="8">
        <f>4.903*(10^(-9))*(0.34-0.14*SQRT(K356))*(1.35*(N356/M356)-0.35)*(('Data 3day'!C356+273.16)^4+('Data 3day'!D356+273.16)^4)/2</f>
        <v>0.63041502117167336</v>
      </c>
      <c r="Q356" s="8">
        <f t="shared" si="23"/>
        <v>-0.8015864965768027</v>
      </c>
    </row>
    <row r="357" spans="1:17" x14ac:dyDescent="0.3">
      <c r="A357" s="37">
        <v>43969</v>
      </c>
      <c r="B357" s="8">
        <f>1+0.033*COS(2*'Data 3day'!A356*PI()/365)</f>
        <v>0.9762179840647226</v>
      </c>
      <c r="C357" s="8">
        <f>0.409*SIN(((2*PI()*'Data 3day'!A356)/365)-1.39)</f>
        <v>0.34093496601403311</v>
      </c>
      <c r="D357" s="8">
        <f>ACOS(-TAN('Data 3day'!$E$2*PI()/180)*TAN(C357))</f>
        <v>1.6835124592855526</v>
      </c>
      <c r="E357" s="23">
        <f>('Data 3day'!C357+'Data 3day'!D357)/2</f>
        <v>32</v>
      </c>
      <c r="F357" s="8">
        <f t="shared" si="20"/>
        <v>0.26867623510832173</v>
      </c>
      <c r="G357" s="8">
        <f>'Data 3day'!E356*4.87/LN(67.8*'Data 3day'!$H$2-5.42)</f>
        <v>4.7232715177022104</v>
      </c>
      <c r="H357" s="8">
        <f>0.6108*EXP(17.27*'Data 3day'!C357/('Data 3day'!C357+237.3))</f>
        <v>6.991469290024015</v>
      </c>
      <c r="I357" s="8">
        <f>0.6108*EXP(17.27*'Data 3day'!D357/('Data 3day'!D357+237.3))</f>
        <v>3.1677777175068473</v>
      </c>
      <c r="J357" s="8">
        <f t="shared" si="21"/>
        <v>5.0796235037654309</v>
      </c>
      <c r="K357" s="8">
        <f>(I357*'Data 3day'!F357+H357*'Data 3day'!G357)/200</f>
        <v>1.2185506831159798</v>
      </c>
      <c r="L357" s="8">
        <f>24*60/PI()*0.0082*B357*(D357*SIN('Data 3day'!$E$2)*SIN(C357)+COS('Data 3day'!$E$2)*COS(C357)*SIN(D357))</f>
        <v>-0.91395052154103928</v>
      </c>
      <c r="M357" s="8">
        <f>(0.75+2/100000*'Data 3day'!$E$3)*L357</f>
        <v>-0.69496797657980625</v>
      </c>
      <c r="N357" s="8">
        <f>(0.25+0.5*(1-'Data 3day'!H357/8))*L357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3day'!C357+273.16)^4+('Data 3day'!D357+273.16)^4)/2</f>
        <v>0.74232989609800559</v>
      </c>
      <c r="Q357" s="8">
        <f t="shared" si="23"/>
        <v>-0.91826537149465559</v>
      </c>
    </row>
    <row r="358" spans="1:17" x14ac:dyDescent="0.3">
      <c r="A358" s="37">
        <v>43970</v>
      </c>
      <c r="B358" s="8">
        <f>1+0.033*COS(2*'Data 3day'!A357*PI()/365)</f>
        <v>0.97582769563675187</v>
      </c>
      <c r="C358" s="8">
        <f>0.409*SIN(((2*PI()*'Data 3day'!A357)/365)-1.39)</f>
        <v>0.34477346576847218</v>
      </c>
      <c r="D358" s="8">
        <f>ACOS(-TAN('Data 3day'!$E$2*PI()/180)*TAN(C358))</f>
        <v>1.6848932895776851</v>
      </c>
      <c r="E358" s="23">
        <f>('Data 3day'!C358+'Data 3day'!D358)/2</f>
        <v>32</v>
      </c>
      <c r="F358" s="8">
        <f t="shared" si="20"/>
        <v>0.26867623510832173</v>
      </c>
      <c r="G358" s="8">
        <f>'Data 3day'!E357*4.87/LN(67.8*'Data 3day'!$H$2-5.42)</f>
        <v>3.6119135135369844</v>
      </c>
      <c r="H358" s="8">
        <f>0.6108*EXP(17.27*'Data 3day'!C358/('Data 3day'!C358+237.3))</f>
        <v>6.991469290024015</v>
      </c>
      <c r="I358" s="8">
        <f>0.6108*EXP(17.27*'Data 3day'!D358/('Data 3day'!D358+237.3))</f>
        <v>3.1677777175068473</v>
      </c>
      <c r="J358" s="8">
        <f t="shared" si="21"/>
        <v>5.0796235037654309</v>
      </c>
      <c r="K358" s="8">
        <f>(I358*'Data 3day'!F358+H358*'Data 3day'!G358)/200</f>
        <v>1.1235173515907744</v>
      </c>
      <c r="L358" s="8">
        <f>24*60/PI()*0.0082*B358*(D358*SIN('Data 3day'!$E$2)*SIN(C358)+COS('Data 3day'!$E$2)*COS(C358)*SIN(D358))</f>
        <v>-0.93806964838443618</v>
      </c>
      <c r="M358" s="8">
        <f>(0.75+2/100000*'Data 3day'!$E$3)*L358</f>
        <v>-0.71330816063152525</v>
      </c>
      <c r="N358" s="8">
        <f>(0.25+0.5*(1-'Data 3day'!H358/8))*L358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3day'!C358+273.16)^4+('Data 3day'!D358+273.16)^4)/2</f>
        <v>0.76694109723951331</v>
      </c>
      <c r="Q358" s="8">
        <f t="shared" si="23"/>
        <v>-0.9475195045535173</v>
      </c>
    </row>
    <row r="359" spans="1:17" x14ac:dyDescent="0.3">
      <c r="A359" s="37">
        <v>43971</v>
      </c>
      <c r="B359" s="8">
        <f>1+0.033*COS(2*'Data 3day'!A358*PI()/365)</f>
        <v>0.97544456998424511</v>
      </c>
      <c r="C359" s="8">
        <f>0.409*SIN(((2*PI()*'Data 3day'!A358)/365)-1.39)</f>
        <v>0.34850980170418311</v>
      </c>
      <c r="D359" s="8">
        <f>ACOS(-TAN('Data 3day'!$E$2*PI()/180)*TAN(C359))</f>
        <v>1.6862412398298814</v>
      </c>
      <c r="E359" s="23">
        <f>('Data 3day'!C359+'Data 3day'!D359)/2</f>
        <v>32.5</v>
      </c>
      <c r="F359" s="8">
        <f t="shared" si="20"/>
        <v>0.27533796354894219</v>
      </c>
      <c r="G359" s="8">
        <f>'Data 3day'!E358*4.87/LN(67.8*'Data 3day'!$H$2-5.42)</f>
        <v>5.0011110187435168</v>
      </c>
      <c r="H359" s="8">
        <f>0.6108*EXP(17.27*'Data 3day'!C359/('Data 3day'!C359+237.3))</f>
        <v>7.3756135930620479</v>
      </c>
      <c r="I359" s="8">
        <f>0.6108*EXP(17.27*'Data 3day'!D359/('Data 3day'!D359+237.3))</f>
        <v>3.1677777175068473</v>
      </c>
      <c r="J359" s="8">
        <f t="shared" si="21"/>
        <v>5.2716956552844474</v>
      </c>
      <c r="K359" s="8">
        <f>(I359*'Data 3day'!F359+H359*'Data 3day'!G359)/200</f>
        <v>1.0285756933224897</v>
      </c>
      <c r="L359" s="8">
        <f>24*60/PI()*0.0082*B359*(D359*SIN('Data 3day'!$E$2)*SIN(C359)+COS('Data 3day'!$E$2)*COS(C359)*SIN(D359))</f>
        <v>-0.96155158622857406</v>
      </c>
      <c r="M359" s="8">
        <f>(0.75+2/100000*'Data 3day'!$E$3)*L359</f>
        <v>-0.73116382616820763</v>
      </c>
      <c r="N359" s="8">
        <f>(0.25+0.5*(1-'Data 3day'!H359/8))*L359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3day'!C359+273.16)^4+('Data 3day'!D359+273.16)^4)/2</f>
        <v>0.79816132043397114</v>
      </c>
      <c r="Q359" s="8">
        <f t="shared" si="23"/>
        <v>-0.98326000078297171</v>
      </c>
    </row>
    <row r="360" spans="1:17" x14ac:dyDescent="0.3">
      <c r="A360" s="37">
        <v>43972</v>
      </c>
      <c r="B360" s="8">
        <f>1+0.033*COS(2*'Data 3day'!A359*PI()/365)</f>
        <v>0.97506872063560157</v>
      </c>
      <c r="C360" s="8">
        <f>0.409*SIN(((2*PI()*'Data 3day'!A359)/365)-1.39)</f>
        <v>0.35214286666419159</v>
      </c>
      <c r="D360" s="8">
        <f>ACOS(-TAN('Data 3day'!$E$2*PI()/180)*TAN(C360))</f>
        <v>1.6875556499244886</v>
      </c>
      <c r="E360" s="23">
        <f>('Data 3day'!C360+'Data 3day'!D360)/2</f>
        <v>34</v>
      </c>
      <c r="F360" s="8">
        <f t="shared" si="20"/>
        <v>0.29615809125881837</v>
      </c>
      <c r="G360" s="8">
        <f>'Data 3day'!E359*4.87/LN(67.8*'Data 3day'!$H$2-5.42)</f>
        <v>6.6681480249913561</v>
      </c>
      <c r="H360" s="8">
        <f>0.6108*EXP(17.27*'Data 3day'!C360/('Data 3day'!C360+237.3))</f>
        <v>8.1989555611411973</v>
      </c>
      <c r="I360" s="8">
        <f>0.6108*EXP(17.27*'Data 3day'!D360/('Data 3day'!D360+237.3))</f>
        <v>3.3614398286025637</v>
      </c>
      <c r="J360" s="8">
        <f t="shared" si="21"/>
        <v>5.7801976948718803</v>
      </c>
      <c r="K360" s="8">
        <f>(I360*'Data 3day'!F360+H360*'Data 3day'!G360)/200</f>
        <v>0.80594017796968709</v>
      </c>
      <c r="L360" s="8">
        <f>24*60/PI()*0.0082*B360*(D360*SIN('Data 3day'!$E$2)*SIN(C360)+COS('Data 3day'!$E$2)*COS(C360)*SIN(D360))</f>
        <v>-0.98438831806951266</v>
      </c>
      <c r="M360" s="8">
        <f>(0.75+2/100000*'Data 3day'!$E$3)*L360</f>
        <v>-0.74852887706005744</v>
      </c>
      <c r="N360" s="8">
        <f>(0.25+0.5*(1-'Data 3day'!H360/8))*L360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3day'!C360+273.16)^4+('Data 3day'!D360+273.16)^4)/2</f>
        <v>0.88135810606805409</v>
      </c>
      <c r="Q360" s="8">
        <f t="shared" si="23"/>
        <v>-1.0708528572964353</v>
      </c>
    </row>
    <row r="361" spans="1:17" x14ac:dyDescent="0.3">
      <c r="A361" s="37">
        <v>43973</v>
      </c>
      <c r="B361" s="8">
        <f>1+0.033*COS(2*'Data 3day'!A360*PI()/365)</f>
        <v>0.97470025896309476</v>
      </c>
      <c r="C361" s="8">
        <f>0.409*SIN(((2*PI()*'Data 3day'!A360)/365)-1.39)</f>
        <v>0.35567158409294203</v>
      </c>
      <c r="D361" s="8">
        <f>ACOS(-TAN('Data 3day'!$E$2*PI()/180)*TAN(C361))</f>
        <v>1.6888358665831031</v>
      </c>
      <c r="E361" s="23">
        <f>('Data 3day'!C361+'Data 3day'!D361)/2</f>
        <v>33.5</v>
      </c>
      <c r="F361" s="8">
        <f t="shared" si="20"/>
        <v>0.28907666190217957</v>
      </c>
      <c r="G361" s="8">
        <f>'Data 3day'!E360*4.87/LN(67.8*'Data 3day'!$H$2-5.42)</f>
        <v>4.445432016660904</v>
      </c>
      <c r="H361" s="8">
        <f>0.6108*EXP(17.27*'Data 3day'!C361/('Data 3day'!C361+237.3))</f>
        <v>8.1989555611411973</v>
      </c>
      <c r="I361" s="8">
        <f>0.6108*EXP(17.27*'Data 3day'!D361/('Data 3day'!D361+237.3))</f>
        <v>3.1677777175068473</v>
      </c>
      <c r="J361" s="8">
        <f t="shared" si="21"/>
        <v>5.6833666393240225</v>
      </c>
      <c r="K361" s="8">
        <f>(I361*'Data 3day'!F361+H361*'Data 3day'!G361)/200</f>
        <v>0.49939088423478367</v>
      </c>
      <c r="L361" s="8">
        <f>24*60/PI()*0.0082*B361*(D361*SIN('Data 3day'!$E$2)*SIN(C361)+COS('Data 3day'!$E$2)*COS(C361)*SIN(D361))</f>
        <v>-1.0065720749573617</v>
      </c>
      <c r="M361" s="8">
        <f>(0.75+2/100000*'Data 3day'!$E$3)*L361</f>
        <v>-0.76539740579757776</v>
      </c>
      <c r="N361" s="8">
        <f>(0.25+0.5*(1-'Data 3day'!H361/8))*L361</f>
        <v>-0.56619679216351593</v>
      </c>
      <c r="O361" s="8">
        <f t="shared" si="22"/>
        <v>-0.43597152996590727</v>
      </c>
      <c r="P361" s="8">
        <f>4.903*(10^(-9))*(0.34-0.14*SQRT(K361))*(1.35*(N361/M361)-0.35)*(('Data 3day'!C361+273.16)^4+('Data 3day'!D361+273.16)^4)/2</f>
        <v>6.8113728381249476</v>
      </c>
      <c r="Q361" s="8">
        <f t="shared" si="23"/>
        <v>-7.2473443680908547</v>
      </c>
    </row>
    <row r="362" spans="1:17" x14ac:dyDescent="0.3">
      <c r="A362" s="37">
        <v>43974</v>
      </c>
      <c r="B362" s="8">
        <f>1+0.033*COS(2*'Data 3day'!A361*PI()/365)</f>
        <v>0.97433929414987031</v>
      </c>
      <c r="C362" s="8">
        <f>0.409*SIN(((2*PI()*'Data 3day'!A361)/365)-1.39)</f>
        <v>0.35909490835530428</v>
      </c>
      <c r="D362" s="8">
        <f>ACOS(-TAN('Data 3day'!$E$2*PI()/180)*TAN(C362))</f>
        <v>1.6900812443002386</v>
      </c>
      <c r="E362" s="23">
        <f>('Data 3day'!C362+'Data 3day'!D362)/2</f>
        <v>33.5</v>
      </c>
      <c r="F362" s="8">
        <f t="shared" si="20"/>
        <v>0.28907666190217957</v>
      </c>
      <c r="G362" s="8">
        <f>'Data 3day'!E361*4.87/LN(67.8*'Data 3day'!$H$2-5.42)</f>
        <v>4.445432016660904</v>
      </c>
      <c r="H362" s="8">
        <f>0.6108*EXP(17.27*'Data 3day'!C362/('Data 3day'!C362+237.3))</f>
        <v>8.1989555611411973</v>
      </c>
      <c r="I362" s="8">
        <f>0.6108*EXP(17.27*'Data 3day'!D362/('Data 3day'!D362+237.3))</f>
        <v>3.1677777175068473</v>
      </c>
      <c r="J362" s="8">
        <f t="shared" si="21"/>
        <v>5.6833666393240225</v>
      </c>
      <c r="K362" s="8">
        <f>(I362*'Data 3day'!F362+H362*'Data 3day'!G362)/200</f>
        <v>0.62237521765190162</v>
      </c>
      <c r="L362" s="8">
        <f>24*60/PI()*0.0082*B362*(D362*SIN('Data 3day'!$E$2)*SIN(C362)+COS('Data 3day'!$E$2)*COS(C362)*SIN(D362))</f>
        <v>-1.0280953370296482</v>
      </c>
      <c r="M362" s="8">
        <f>(0.75+2/100000*'Data 3day'!$E$3)*L362</f>
        <v>-0.78176369427734438</v>
      </c>
      <c r="N362" s="8">
        <f>(0.25+0.5*(1-'Data 3day'!H362/8))*L362</f>
        <v>-0.64255958564353011</v>
      </c>
      <c r="O362" s="8">
        <f t="shared" si="22"/>
        <v>-0.49477088094551819</v>
      </c>
      <c r="P362" s="8">
        <f>4.903*(10^(-9))*(0.34-0.14*SQRT(K362))*(1.35*(N362/M362)-0.35)*(('Data 3day'!C362+273.16)^4+('Data 3day'!D362+273.16)^4)/2</f>
        <v>7.5956246501500386</v>
      </c>
      <c r="Q362" s="8">
        <f t="shared" si="23"/>
        <v>-8.090395531095556</v>
      </c>
    </row>
    <row r="363" spans="1:17" x14ac:dyDescent="0.3">
      <c r="A363" s="37">
        <v>43975</v>
      </c>
      <c r="B363" s="8">
        <f>1+0.033*COS(2*'Data 3day'!A362*PI()/365)</f>
        <v>0.97398593315759263</v>
      </c>
      <c r="C363" s="8">
        <f>0.409*SIN(((2*PI()*'Data 3day'!A362)/365)-1.39)</f>
        <v>0.36241182504641795</v>
      </c>
      <c r="D363" s="8">
        <f>ACOS(-TAN('Data 3day'!$E$2*PI()/180)*TAN(C363))</f>
        <v>1.6912911462911948</v>
      </c>
      <c r="E363" s="23">
        <f>('Data 3day'!C363+'Data 3day'!D363)/2</f>
        <v>34</v>
      </c>
      <c r="F363" s="8">
        <f t="shared" si="20"/>
        <v>0.29615809125881837</v>
      </c>
      <c r="G363" s="8">
        <f>'Data 3day'!E362*4.87/LN(67.8*'Data 3day'!$H$2-5.42)</f>
        <v>4.1675925156195976</v>
      </c>
      <c r="H363" s="8">
        <f>0.6108*EXP(17.27*'Data 3day'!C363/('Data 3day'!C363+237.3))</f>
        <v>8.6395827361885367</v>
      </c>
      <c r="I363" s="8">
        <f>0.6108*EXP(17.27*'Data 3day'!D363/('Data 3day'!D363+237.3))</f>
        <v>3.1677777175068473</v>
      </c>
      <c r="J363" s="8">
        <f t="shared" si="21"/>
        <v>5.9036802268476922</v>
      </c>
      <c r="K363" s="8">
        <f>(I363*'Data 3day'!F363+H363*'Data 3day'!G363)/200</f>
        <v>1.0856923209799907</v>
      </c>
      <c r="L363" s="8">
        <f>24*60/PI()*0.0082*B363*(D363*SIN('Data 3day'!$E$2)*SIN(C363)+COS('Data 3day'!$E$2)*COS(C363)*SIN(D363))</f>
        <v>-1.0489508344649114</v>
      </c>
      <c r="M363" s="8">
        <f>(0.75+2/100000*'Data 3day'!$E$3)*L363</f>
        <v>-0.79762221452711868</v>
      </c>
      <c r="N363" s="8">
        <f>(0.25+0.5*(1-'Data 3day'!H363/8))*L363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3day'!C363+273.16)^4+('Data 3day'!D363+273.16)^4)/2</f>
        <v>5.523890607748438</v>
      </c>
      <c r="Q363" s="8">
        <f t="shared" si="23"/>
        <v>-5.9782174379260526</v>
      </c>
    </row>
    <row r="364" spans="1:17" x14ac:dyDescent="0.3">
      <c r="A364" s="37">
        <v>43976</v>
      </c>
      <c r="B364" s="8">
        <f>1+0.033*COS(2*'Data 3day'!A363*PI()/365)</f>
        <v>0.97364028069474995</v>
      </c>
      <c r="C364" s="8">
        <f>0.409*SIN(((2*PI()*'Data 3day'!A363)/365)-1.39)</f>
        <v>0.36562135129228263</v>
      </c>
      <c r="D364" s="8">
        <f>ACOS(-TAN('Data 3day'!$E$2*PI()/180)*TAN(C364))</f>
        <v>1.6924649454515563</v>
      </c>
      <c r="E364" s="23">
        <f>('Data 3day'!C364+'Data 3day'!D364)/2</f>
        <v>34.5</v>
      </c>
      <c r="F364" s="8">
        <f t="shared" si="20"/>
        <v>0.30338392009421339</v>
      </c>
      <c r="G364" s="8">
        <f>'Data 3day'!E363*4.87/LN(67.8*'Data 3day'!$H$2-5.42)</f>
        <v>3.8897530145782908</v>
      </c>
      <c r="H364" s="8">
        <f>0.6108*EXP(17.27*'Data 3day'!C364/('Data 3day'!C364+237.3))</f>
        <v>8.1989555611411973</v>
      </c>
      <c r="I364" s="8">
        <f>0.6108*EXP(17.27*'Data 3day'!D364/('Data 3day'!D364+237.3))</f>
        <v>3.5653401758108458</v>
      </c>
      <c r="J364" s="8">
        <f t="shared" si="21"/>
        <v>5.8821478684760216</v>
      </c>
      <c r="K364" s="8">
        <f>(I364*'Data 3day'!F364+H364*'Data 3day'!G364)/200</f>
        <v>1.3101630013687049</v>
      </c>
      <c r="L364" s="8">
        <f>24*60/PI()*0.0082*B364*(D364*SIN('Data 3day'!$E$2)*SIN(C364)+COS('Data 3day'!$E$2)*COS(C364)*SIN(D364))</f>
        <v>-1.0691315483622832</v>
      </c>
      <c r="M364" s="8">
        <f>(0.75+2/100000*'Data 3day'!$E$3)*L364</f>
        <v>-0.81296762937468015</v>
      </c>
      <c r="N364" s="8">
        <f>(0.25+0.5*(1-'Data 3day'!H364/8))*L364</f>
        <v>-0.73502793949906975</v>
      </c>
      <c r="O364" s="8">
        <f t="shared" si="22"/>
        <v>-0.56597151341428376</v>
      </c>
      <c r="P364" s="8">
        <f>4.903*(10^(-9))*(0.34-0.14*SQRT(K364))*(1.35*(N364/M364)-0.35)*(('Data 3day'!C364+273.16)^4+('Data 3day'!D364+273.16)^4)/2</f>
        <v>6.8987980600694296</v>
      </c>
      <c r="Q364" s="8">
        <f t="shared" si="23"/>
        <v>-7.4647695734837134</v>
      </c>
    </row>
    <row r="365" spans="1:17" x14ac:dyDescent="0.3">
      <c r="A365" s="37">
        <v>43977</v>
      </c>
      <c r="B365" s="8">
        <f>1+0.033*COS(2*'Data 3day'!A364*PI()/365)</f>
        <v>0.97330243918562676</v>
      </c>
      <c r="C365" s="8">
        <f>0.409*SIN(((2*PI()*'Data 3day'!A364)/365)-1.39)</f>
        <v>0.3687225360410043</v>
      </c>
      <c r="D365" s="8">
        <f>ACOS(-TAN('Data 3day'!$E$2*PI()/180)*TAN(C365))</f>
        <v>1.6936020253256288</v>
      </c>
      <c r="E365" s="23">
        <f>('Data 3day'!C365+'Data 3day'!D365)/2</f>
        <v>35</v>
      </c>
      <c r="F365" s="8">
        <f t="shared" si="20"/>
        <v>0.31075643783282036</v>
      </c>
      <c r="G365" s="8">
        <f>'Data 3day'!E364*4.87/LN(67.8*'Data 3day'!$H$2-5.42)</f>
        <v>3.8897530145782908</v>
      </c>
      <c r="H365" s="8">
        <f>0.6108*EXP(17.27*'Data 3day'!C365/('Data 3day'!C365+237.3))</f>
        <v>8.6395827361885367</v>
      </c>
      <c r="I365" s="8">
        <f>0.6108*EXP(17.27*'Data 3day'!D365/('Data 3day'!D365+237.3))</f>
        <v>3.5653401758108458</v>
      </c>
      <c r="J365" s="8">
        <f t="shared" si="21"/>
        <v>6.1024614559996913</v>
      </c>
      <c r="K365" s="8">
        <f>(I365*'Data 3day'!F365+H365*'Data 3day'!G365)/200</f>
        <v>1.3000121258163124</v>
      </c>
      <c r="L365" s="8">
        <f>24*60/PI()*0.0082*B365*(D365*SIN('Data 3day'!$E$2)*SIN(C365)+COS('Data 3day'!$E$2)*COS(C365)*SIN(D365))</f>
        <v>-1.0886307115524132</v>
      </c>
      <c r="M365" s="8">
        <f>(0.75+2/100000*'Data 3day'!$E$3)*L365</f>
        <v>-0.82779479306445491</v>
      </c>
      <c r="N365" s="8">
        <f>(0.25+0.5*(1-'Data 3day'!H365/8))*L365</f>
        <v>-0.68039419472025831</v>
      </c>
      <c r="O365" s="8">
        <f t="shared" si="22"/>
        <v>-0.52390352993459888</v>
      </c>
      <c r="P365" s="8">
        <f>4.903*(10^(-9))*(0.34-0.14*SQRT(K365))*(1.35*(N365/M365)-0.35)*(('Data 3day'!C365+273.16)^4+('Data 3day'!D365+273.16)^4)/2</f>
        <v>6.0825820149623624</v>
      </c>
      <c r="Q365" s="8">
        <f t="shared" si="23"/>
        <v>-6.6064855448969615</v>
      </c>
    </row>
    <row r="366" spans="1:17" x14ac:dyDescent="0.3">
      <c r="A366" s="37">
        <v>43978</v>
      </c>
      <c r="B366" s="8">
        <f>1+0.033*COS(2*'Data 3day'!A365*PI()/365)</f>
        <v>0.97297250873995333</v>
      </c>
      <c r="C366" s="8">
        <f>0.409*SIN(((2*PI()*'Data 3day'!A365)/365)-1.39)</f>
        <v>0.37171446034461308</v>
      </c>
      <c r="D366" s="8">
        <f>ACOS(-TAN('Data 3day'!$E$2*PI()/180)*TAN(C366))</f>
        <v>1.694701781080993</v>
      </c>
      <c r="E366" s="23">
        <f>('Data 3day'!C366+'Data 3day'!D366)/2</f>
        <v>35.5</v>
      </c>
      <c r="F366" s="8">
        <f t="shared" si="20"/>
        <v>0.31827795790725161</v>
      </c>
      <c r="G366" s="8">
        <f>'Data 3day'!E365*4.87/LN(67.8*'Data 3day'!$H$2-5.42)</f>
        <v>3.6119135135369844</v>
      </c>
      <c r="H366" s="8">
        <f>0.6108*EXP(17.27*'Data 3day'!C366/('Data 3day'!C366+237.3))</f>
        <v>8.6395827361885367</v>
      </c>
      <c r="I366" s="8">
        <f>0.6108*EXP(17.27*'Data 3day'!D366/('Data 3day'!D366+237.3))</f>
        <v>3.7799303639952631</v>
      </c>
      <c r="J366" s="8">
        <f t="shared" si="21"/>
        <v>6.2097565500918996</v>
      </c>
      <c r="K366" s="8">
        <f>(I366*'Data 3day'!F366+H366*'Data 3day'!G366)/200</f>
        <v>0.9935700813677264</v>
      </c>
      <c r="L366" s="8">
        <f>24*60/PI()*0.0082*B366*(D366*SIN('Data 3day'!$E$2)*SIN(C366)+COS('Data 3day'!$E$2)*COS(C366)*SIN(D366))</f>
        <v>-1.1074418093446166</v>
      </c>
      <c r="M366" s="8">
        <f>(0.75+2/100000*'Data 3day'!$E$3)*L366</f>
        <v>-0.84209875182564642</v>
      </c>
      <c r="N366" s="8">
        <f>(0.25+0.5*(1-'Data 3day'!H366/8))*L366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3day'!C366+273.16)^4+('Data 3day'!D366+273.16)^4)/2</f>
        <v>6.8001683603190548</v>
      </c>
      <c r="Q366" s="8">
        <f t="shared" si="23"/>
        <v>-7.3331247310661514</v>
      </c>
    </row>
    <row r="367" spans="1:17" x14ac:dyDescent="0.3">
      <c r="A367" s="37">
        <v>43979</v>
      </c>
      <c r="B367" s="8">
        <f>1+0.033*COS(2*'Data 3day'!A366*PI()/365)</f>
        <v>0.97265058712324137</v>
      </c>
      <c r="C367" s="8">
        <f>0.409*SIN(((2*PI()*'Data 3day'!A366)/365)-1.39)</f>
        <v>0.37459623763136657</v>
      </c>
      <c r="D367" s="8">
        <f>ACOS(-TAN('Data 3day'!$E$2*PI()/180)*TAN(C367))</f>
        <v>1.6957636204862647</v>
      </c>
      <c r="E367" s="23">
        <f>('Data 3day'!C367+'Data 3day'!D367)/2</f>
        <v>35</v>
      </c>
      <c r="F367" s="8">
        <f t="shared" si="20"/>
        <v>0.31075643783282036</v>
      </c>
      <c r="G367" s="8">
        <f>'Data 3day'!E366*4.87/LN(67.8*'Data 3day'!$H$2-5.42)</f>
        <v>3.6119135135369844</v>
      </c>
      <c r="H367" s="8">
        <f>0.6108*EXP(17.27*'Data 3day'!C367/('Data 3day'!C367+237.3))</f>
        <v>8.1989555611411973</v>
      </c>
      <c r="I367" s="8">
        <f>0.6108*EXP(17.27*'Data 3day'!D367/('Data 3day'!D367+237.3))</f>
        <v>3.7799303639952631</v>
      </c>
      <c r="J367" s="8">
        <f t="shared" si="21"/>
        <v>5.9894429625682299</v>
      </c>
      <c r="K367" s="8">
        <f>(I367*'Data 3day'!F367+H367*'Data 3day'!G367)/200</f>
        <v>1.6104854583873718</v>
      </c>
      <c r="L367" s="8">
        <f>24*60/PI()*0.0082*B367*(D367*SIN('Data 3day'!$E$2)*SIN(C367)+COS('Data 3day'!$E$2)*COS(C367)*SIN(D367))</f>
        <v>-1.1255585802146906</v>
      </c>
      <c r="M367" s="8">
        <f>(0.75+2/100000*'Data 3day'!$E$3)*L367</f>
        <v>-0.85587474439525069</v>
      </c>
      <c r="N367" s="8">
        <f>(0.25+0.5*(1-'Data 3day'!H367/8))*L367</f>
        <v>-0.56277929010734529</v>
      </c>
      <c r="O367" s="8">
        <f t="shared" si="22"/>
        <v>-0.43334005338265585</v>
      </c>
      <c r="P367" s="8">
        <f>4.903*(10^(-9))*(0.34-0.14*SQRT(K367))*(1.35*(N367/M367)-0.35)*(('Data 3day'!C367+273.16)^4+('Data 3day'!D367+273.16)^4)/2</f>
        <v>3.8712323776971362</v>
      </c>
      <c r="Q367" s="8">
        <f t="shared" si="23"/>
        <v>-4.3045724310797917</v>
      </c>
    </row>
    <row r="368" spans="1:17" x14ac:dyDescent="0.3">
      <c r="A368" s="37">
        <v>43980</v>
      </c>
      <c r="B368" s="8">
        <f>1+0.033*COS(2*'Data 3day'!A367*PI()/365)</f>
        <v>0.97233676972781347</v>
      </c>
      <c r="C368" s="8">
        <f>0.409*SIN(((2*PI()*'Data 3day'!A367)/365)-1.39)</f>
        <v>0.37736701396846101</v>
      </c>
      <c r="D368" s="8">
        <f>ACOS(-TAN('Data 3day'!$E$2*PI()/180)*TAN(C368))</f>
        <v>1.6967869648890312</v>
      </c>
      <c r="E368" s="23">
        <f>('Data 3day'!C368+'Data 3day'!D368)/2</f>
        <v>34.5</v>
      </c>
      <c r="F368" s="8">
        <f t="shared" si="20"/>
        <v>0.30338392009421339</v>
      </c>
      <c r="G368" s="8">
        <f>'Data 3day'!E367*4.87/LN(67.8*'Data 3day'!$H$2-5.42)</f>
        <v>3.6119135135369844</v>
      </c>
      <c r="H368" s="8">
        <f>0.6108*EXP(17.27*'Data 3day'!C368/('Data 3day'!C368+237.3))</f>
        <v>8.1989555611411973</v>
      </c>
      <c r="I368" s="8">
        <f>0.6108*EXP(17.27*'Data 3day'!D368/('Data 3day'!D368+237.3))</f>
        <v>3.5653401758108458</v>
      </c>
      <c r="J368" s="8">
        <f t="shared" si="21"/>
        <v>5.8821478684760216</v>
      </c>
      <c r="K368" s="8">
        <f>(I368*'Data 3day'!F368+H368*'Data 3day'!G368)/200</f>
        <v>1.0142530352086419</v>
      </c>
      <c r="L368" s="8">
        <f>24*60/PI()*0.0082*B368*(D368*SIN('Data 3day'!$E$2)*SIN(C368)+COS('Data 3day'!$E$2)*COS(C368)*SIN(D368))</f>
        <v>-1.1429750164374</v>
      </c>
      <c r="M368" s="8">
        <f>(0.75+2/100000*'Data 3day'!$E$3)*L368</f>
        <v>-0.86911820249899885</v>
      </c>
      <c r="N368" s="8">
        <f>(0.25+0.5*(1-'Data 3day'!H368/8))*L368</f>
        <v>-0.64292344674603752</v>
      </c>
      <c r="O368" s="8">
        <f t="shared" si="22"/>
        <v>-0.49505105399444888</v>
      </c>
      <c r="P368" s="8">
        <f>4.903*(10^(-9))*(0.34-0.14*SQRT(K368))*(1.35*(N368/M368)-0.35)*(('Data 3day'!C368+273.16)^4+('Data 3day'!D368+273.16)^4)/2</f>
        <v>5.6907499415999316</v>
      </c>
      <c r="Q368" s="8">
        <f t="shared" si="23"/>
        <v>-6.1858009955943807</v>
      </c>
    </row>
    <row r="369" spans="1:17" x14ac:dyDescent="0.3">
      <c r="A369" s="37">
        <v>43981</v>
      </c>
      <c r="B369" s="8">
        <f>1+0.033*COS(2*'Data 3day'!A368*PI()/365)</f>
        <v>0.97203114954453662</v>
      </c>
      <c r="C369" s="8">
        <f>0.409*SIN(((2*PI()*'Data 3day'!A368)/365)-1.39)</f>
        <v>0.38002596831506935</v>
      </c>
      <c r="D369" s="8">
        <f>ACOS(-TAN('Data 3day'!$E$2*PI()/180)*TAN(C369))</f>
        <v>1.6977712501908704</v>
      </c>
      <c r="E369" s="23">
        <f>('Data 3day'!C369+'Data 3day'!D369)/2</f>
        <v>34</v>
      </c>
      <c r="F369" s="8">
        <f t="shared" si="20"/>
        <v>0.29615809125881837</v>
      </c>
      <c r="G369" s="8">
        <f>'Data 3day'!E368*4.87/LN(67.8*'Data 3day'!$H$2-5.42)</f>
        <v>3.6119135135369844</v>
      </c>
      <c r="H369" s="8">
        <f>0.6108*EXP(17.27*'Data 3day'!C369/('Data 3day'!C369+237.3))</f>
        <v>7.3756135930620479</v>
      </c>
      <c r="I369" s="8">
        <f>0.6108*EXP(17.27*'Data 3day'!D369/('Data 3day'!D369+237.3))</f>
        <v>3.7799303639952631</v>
      </c>
      <c r="J369" s="8">
        <f t="shared" si="21"/>
        <v>5.5777719785286557</v>
      </c>
      <c r="K369" s="8">
        <f>(I369*'Data 3day'!F369+H369*'Data 3day'!G369)/200</f>
        <v>1.1381389902242771</v>
      </c>
      <c r="L369" s="8">
        <f>24*60/PI()*0.0082*B369*(D369*SIN('Data 3day'!$E$2)*SIN(C369)+COS('Data 3day'!$E$2)*COS(C369)*SIN(D369))</f>
        <v>-1.1596853646671528</v>
      </c>
      <c r="M369" s="8">
        <f>(0.75+2/100000*'Data 3day'!$E$3)*L369</f>
        <v>-0.88182475129290294</v>
      </c>
      <c r="N369" s="8">
        <f>(0.25+0.5*(1-'Data 3day'!H369/8))*L369</f>
        <v>-0.65232301762527345</v>
      </c>
      <c r="O369" s="8">
        <f t="shared" si="22"/>
        <v>-0.50228872357146059</v>
      </c>
      <c r="P369" s="8">
        <f>4.903*(10^(-9))*(0.34-0.14*SQRT(K369))*(1.35*(N369/M369)-0.35)*(('Data 3day'!C369+273.16)^4+('Data 3day'!D369+273.16)^4)/2</f>
        <v>5.4093651103637317</v>
      </c>
      <c r="Q369" s="8">
        <f t="shared" si="23"/>
        <v>-5.9116538339351923</v>
      </c>
    </row>
    <row r="370" spans="1:17" x14ac:dyDescent="0.3">
      <c r="A370" s="37">
        <v>43982</v>
      </c>
      <c r="B370" s="8">
        <f>1+0.033*COS(2*'Data 3day'!A369*PI()/365)</f>
        <v>0.97173381713526685</v>
      </c>
      <c r="C370" s="8">
        <f>0.409*SIN(((2*PI()*'Data 3day'!A369)/365)-1.39)</f>
        <v>0.38257231276563386</v>
      </c>
      <c r="D370" s="8">
        <f>ACOS(-TAN('Data 3day'!$E$2*PI()/180)*TAN(C370))</f>
        <v>1.6987159278162698</v>
      </c>
      <c r="E370" s="23">
        <f>('Data 3day'!C370+'Data 3day'!D370)/2</f>
        <v>33.5</v>
      </c>
      <c r="F370" s="8">
        <f t="shared" si="20"/>
        <v>0.28907666190217957</v>
      </c>
      <c r="G370" s="8">
        <f>'Data 3day'!E369*4.87/LN(67.8*'Data 3day'!$H$2-5.42)</f>
        <v>3.334074012495678</v>
      </c>
      <c r="H370" s="8">
        <f>0.6108*EXP(17.27*'Data 3day'!C370/('Data 3day'!C370+237.3))</f>
        <v>7.7778742566753829</v>
      </c>
      <c r="I370" s="8">
        <f>0.6108*EXP(17.27*'Data 3day'!D370/('Data 3day'!D370+237.3))</f>
        <v>3.3614398286025637</v>
      </c>
      <c r="J370" s="8">
        <f t="shared" si="21"/>
        <v>5.5696570426389735</v>
      </c>
      <c r="K370" s="8">
        <f>(I370*'Data 3day'!F370+H370*'Data 3day'!G370)/200</f>
        <v>1.505771961814441</v>
      </c>
      <c r="L370" s="8">
        <f>24*60/PI()*0.0082*B370*(D370*SIN('Data 3day'!$E$2)*SIN(C370)+COS('Data 3day'!$E$2)*COS(C370)*SIN(D370))</f>
        <v>-1.1756841264699822</v>
      </c>
      <c r="M370" s="8">
        <f>(0.75+2/100000*'Data 3day'!$E$3)*L370</f>
        <v>-0.89399020976777444</v>
      </c>
      <c r="N370" s="8">
        <f>(0.25+0.5*(1-'Data 3day'!H370/8))*L370</f>
        <v>-0.58784206323499111</v>
      </c>
      <c r="O370" s="8">
        <f t="shared" si="22"/>
        <v>-0.45263838869094314</v>
      </c>
      <c r="P370" s="8">
        <f>4.903*(10^(-9))*(0.34-0.14*SQRT(K370))*(1.35*(N370/M370)-0.35)*(('Data 3day'!C370+273.16)^4+('Data 3day'!D370+273.16)^4)/2</f>
        <v>3.9356890277924461</v>
      </c>
      <c r="Q370" s="8">
        <f t="shared" si="23"/>
        <v>-4.3883274164833894</v>
      </c>
    </row>
    <row r="371" spans="1:17" x14ac:dyDescent="0.3">
      <c r="B371" s="16"/>
      <c r="C371" s="16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3">
      <c r="B372" s="16"/>
      <c r="C372" s="16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3">
      <c r="B373" s="16"/>
      <c r="C373" s="16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3">
      <c r="B374" s="16"/>
      <c r="C374" s="16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3">
      <c r="B375" s="16"/>
      <c r="C375" s="16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3">
      <c r="B376" s="16"/>
      <c r="C376" s="16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3">
      <c r="B377" s="16"/>
      <c r="C377" s="16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3">
      <c r="B378" s="16"/>
      <c r="C378" s="16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3">
      <c r="B379" s="16"/>
      <c r="C379" s="16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3">
      <c r="B380" s="16"/>
      <c r="C380" s="16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3">
      <c r="B381" s="16"/>
      <c r="C381" s="16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3">
      <c r="B382" s="16"/>
      <c r="C382" s="16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3">
      <c r="B383" s="16"/>
      <c r="C383" s="16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3">
      <c r="B384" s="16"/>
      <c r="C384" s="16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29"/>
      <c r="C435" s="21"/>
      <c r="D435" s="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3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3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F473"/>
  <sheetViews>
    <sheetView workbookViewId="0">
      <selection activeCell="F8" sqref="F8:F370"/>
    </sheetView>
  </sheetViews>
  <sheetFormatPr defaultRowHeight="14.4" x14ac:dyDescent="0.3"/>
  <cols>
    <col min="2" max="2" width="10.33203125" bestFit="1" customWidth="1"/>
    <col min="6" max="6" width="12.88671875" customWidth="1"/>
  </cols>
  <sheetData>
    <row r="3" spans="2:6" x14ac:dyDescent="0.3">
      <c r="C3" s="62" t="s">
        <v>33</v>
      </c>
      <c r="D3" s="62"/>
      <c r="E3" s="62"/>
    </row>
    <row r="4" spans="2:6" ht="17.100000000000001" customHeight="1" x14ac:dyDescent="0.3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3">
      <c r="B5" s="7">
        <v>43617</v>
      </c>
      <c r="C5" s="8"/>
      <c r="D5" s="8"/>
      <c r="E5" s="8"/>
      <c r="F5" s="8"/>
    </row>
    <row r="6" spans="2:6" ht="17.100000000000001" customHeight="1" x14ac:dyDescent="0.3">
      <c r="B6" s="7">
        <v>43618</v>
      </c>
      <c r="C6" s="8"/>
      <c r="D6" s="8"/>
      <c r="E6" s="8"/>
      <c r="F6" s="8"/>
    </row>
    <row r="7" spans="2:6" ht="17.100000000000001" customHeight="1" x14ac:dyDescent="0.3">
      <c r="B7" s="7">
        <v>43619</v>
      </c>
      <c r="C7" s="8"/>
      <c r="D7" s="8"/>
      <c r="E7" s="8"/>
      <c r="F7" s="8"/>
    </row>
    <row r="8" spans="2:6" ht="17.100000000000001" customHeight="1" x14ac:dyDescent="0.3">
      <c r="B8" s="7">
        <v>43620</v>
      </c>
      <c r="C8" s="8">
        <f>0.408*'3day cloud to net rad'!F9*'3day cloud to net rad'!Q9</f>
        <v>-0.55049789040840247</v>
      </c>
      <c r="D8" s="8">
        <f>'3day cloud to net rad'!$I$3*900*'3day cloud to net rad'!G9*('3day cloud to net rad'!J9-'3day cloud to net rad'!K9)/('3day cloud to net rad'!E9+273)</f>
        <v>4.791729514796577</v>
      </c>
      <c r="E8" s="8">
        <f>'3day cloud to net rad'!F9+'3day cloud to net rad'!$I$3*(1+0.34*'3day cloud to net rad'!G9)</f>
        <v>0.49407030702856197</v>
      </c>
      <c r="F8" s="8">
        <f t="shared" ref="F8:F70" si="0">(C8+D8)/E8</f>
        <v>8.5842673887766967</v>
      </c>
    </row>
    <row r="9" spans="2:6" ht="17.100000000000001" customHeight="1" x14ac:dyDescent="0.3">
      <c r="B9" s="7">
        <v>43621</v>
      </c>
      <c r="C9" s="8">
        <f>0.408*'3day cloud to net rad'!F10*'3day cloud to net rad'!Q10</f>
        <v>-0.33412597378675496</v>
      </c>
      <c r="D9" s="8">
        <f>'3day cloud to net rad'!$I$3*900*'3day cloud to net rad'!G10*('3day cloud to net rad'!J10-'3day cloud to net rad'!K10)/('3day cloud to net rad'!E10+273)</f>
        <v>2.6779808981314441</v>
      </c>
      <c r="E9" s="8">
        <f>'3day cloud to net rad'!F10+'3day cloud to net rad'!$I$3*(1+0.34*'3day cloud to net rad'!G10)</f>
        <v>0.43555220993798849</v>
      </c>
      <c r="F9" s="8">
        <f t="shared" si="0"/>
        <v>5.3813409067041453</v>
      </c>
    </row>
    <row r="10" spans="2:6" ht="17.100000000000001" customHeight="1" x14ac:dyDescent="0.3">
      <c r="B10" s="7">
        <v>43622</v>
      </c>
      <c r="C10" s="8">
        <f>0.408*'3day cloud to net rad'!F11*'3day cloud to net rad'!Q11</f>
        <v>-0.32990290950896239</v>
      </c>
      <c r="D10" s="8">
        <f>'3day cloud to net rad'!$I$3*900*'3day cloud to net rad'!G11*('3day cloud to net rad'!J11-'3day cloud to net rad'!K11)/('3day cloud to net rad'!E11+273)</f>
        <v>3.6645527037623475</v>
      </c>
      <c r="E10" s="8">
        <f>'3day cloud to net rad'!F11+'3day cloud to net rad'!$I$3*(1+0.34*'3day cloud to net rad'!G11)</f>
        <v>0.4547356573704453</v>
      </c>
      <c r="F10" s="8">
        <f t="shared" si="0"/>
        <v>7.3331610138873495</v>
      </c>
    </row>
    <row r="11" spans="2:6" ht="17.100000000000001" customHeight="1" x14ac:dyDescent="0.3">
      <c r="B11" s="7">
        <v>43623</v>
      </c>
      <c r="C11" s="8">
        <f>0.408*'3day cloud to net rad'!F12*'3day cloud to net rad'!Q12</f>
        <v>-0.14974589222104015</v>
      </c>
      <c r="D11" s="8">
        <f>'3day cloud to net rad'!$I$3*900*'3day cloud to net rad'!G12*('3day cloud to net rad'!J12-'3day cloud to net rad'!K12)/('3day cloud to net rad'!E12+273)</f>
        <v>2.8656977501900682</v>
      </c>
      <c r="E11" s="8">
        <f>'3day cloud to net rad'!F12+'3day cloud to net rad'!$I$3*(1+0.34*'3day cloud to net rad'!G12)</f>
        <v>0.43152769859328155</v>
      </c>
      <c r="F11" s="8">
        <f t="shared" si="0"/>
        <v>6.2938065547649478</v>
      </c>
    </row>
    <row r="12" spans="2:6" ht="17.100000000000001" customHeight="1" x14ac:dyDescent="0.3">
      <c r="B12" s="7">
        <v>43624</v>
      </c>
      <c r="C12" s="8">
        <f>0.408*'3day cloud to net rad'!F13*'3day cloud to net rad'!Q13</f>
        <v>-0.16137465789863309</v>
      </c>
      <c r="D12" s="8">
        <f>'3day cloud to net rad'!$I$3*900*'3day cloud to net rad'!G13*('3day cloud to net rad'!J13-'3day cloud to net rad'!K13)/('3day cloud to net rad'!E13+273)</f>
        <v>2.4330455508643567</v>
      </c>
      <c r="E12" s="8">
        <f>'3day cloud to net rad'!F13+'3day cloud to net rad'!$I$3*(1+0.34*'3day cloud to net rad'!G13)</f>
        <v>0.4072276214963847</v>
      </c>
      <c r="F12" s="8">
        <f t="shared" si="0"/>
        <v>5.5783811633855267</v>
      </c>
    </row>
    <row r="13" spans="2:6" ht="17.100000000000001" customHeight="1" x14ac:dyDescent="0.3">
      <c r="B13" s="7">
        <v>43625</v>
      </c>
      <c r="C13" s="8">
        <f>0.408*'3day cloud to net rad'!F14*'3day cloud to net rad'!Q14</f>
        <v>-0.23065281119254694</v>
      </c>
      <c r="D13" s="8">
        <f>'3day cloud to net rad'!$I$3*900*'3day cloud to net rad'!G14*('3day cloud to net rad'!J14-'3day cloud to net rad'!K14)/('3day cloud to net rad'!E14+273)</f>
        <v>2.0393709177262118</v>
      </c>
      <c r="E13" s="8">
        <f>'3day cloud to net rad'!F14+'3day cloud to net rad'!$I$3*(1+0.34*'3day cloud to net rad'!G14)</f>
        <v>0.38530316551308641</v>
      </c>
      <c r="F13" s="8">
        <f t="shared" si="0"/>
        <v>4.6942726362631806</v>
      </c>
    </row>
    <row r="14" spans="2:6" ht="17.100000000000001" customHeight="1" x14ac:dyDescent="0.3">
      <c r="B14" s="7">
        <v>43626</v>
      </c>
      <c r="C14" s="8">
        <f>0.408*'3day cloud to net rad'!F15*'3day cloud to net rad'!Q15</f>
        <v>-0.22281404354900766</v>
      </c>
      <c r="D14" s="8">
        <f>'3day cloud to net rad'!$I$3*900*'3day cloud to net rad'!G15*('3day cloud to net rad'!J15-'3day cloud to net rad'!K15)/('3day cloud to net rad'!E15+273)</f>
        <v>3.1542907151178561</v>
      </c>
      <c r="E14" s="8">
        <f>'3day cloud to net rad'!F15+'3day cloud to net rad'!$I$3*(1+0.34*'3day cloud to net rad'!G15)</f>
        <v>0.44333511094788181</v>
      </c>
      <c r="F14" s="8">
        <f t="shared" si="0"/>
        <v>6.6123268813542522</v>
      </c>
    </row>
    <row r="15" spans="2:6" ht="17.100000000000001" customHeight="1" x14ac:dyDescent="0.3">
      <c r="B15" s="7">
        <v>43627</v>
      </c>
      <c r="C15" s="8">
        <f>0.408*'3day cloud to net rad'!F16*'3day cloud to net rad'!Q16</f>
        <v>-8.2162194145669734E-2</v>
      </c>
      <c r="D15" s="8">
        <f>'3day cloud to net rad'!$I$3*900*'3day cloud to net rad'!G16*('3day cloud to net rad'!J16-'3day cloud to net rad'!K16)/('3day cloud to net rad'!E16+273)</f>
        <v>3.5854959066329455</v>
      </c>
      <c r="E15" s="8">
        <f>'3day cloud to net rad'!F16+'3day cloud to net rad'!$I$3*(1+0.34*'3day cloud to net rad'!G16)</f>
        <v>0.45323890294573899</v>
      </c>
      <c r="F15" s="8">
        <f t="shared" si="0"/>
        <v>7.7295520965169429</v>
      </c>
    </row>
    <row r="16" spans="2:6" ht="17.100000000000001" customHeight="1" x14ac:dyDescent="0.3">
      <c r="B16" s="7">
        <v>43628</v>
      </c>
      <c r="C16" s="8">
        <f>0.408*'3day cloud to net rad'!F17*'3day cloud to net rad'!Q17</f>
        <v>-0.16459153288002668</v>
      </c>
      <c r="D16" s="8">
        <f>'3day cloud to net rad'!$I$3*900*'3day cloud to net rad'!G17*('3day cloud to net rad'!J17-'3day cloud to net rad'!K17)/('3day cloud to net rad'!E17+273)</f>
        <v>3.9867463245561297</v>
      </c>
      <c r="E16" s="8">
        <f>'3day cloud to net rad'!F17+'3day cloud to net rad'!$I$3*(1+0.34*'3day cloud to net rad'!G17)</f>
        <v>0.46028933932926763</v>
      </c>
      <c r="F16" s="8">
        <f t="shared" si="0"/>
        <v>8.3038090720192148</v>
      </c>
    </row>
    <row r="17" spans="2:6" ht="17.100000000000001" customHeight="1" x14ac:dyDescent="0.3">
      <c r="B17" s="7">
        <v>43629</v>
      </c>
      <c r="C17" s="8">
        <f>0.408*'3day cloud to net rad'!F18*'3day cloud to net rad'!Q18</f>
        <v>-0.39942101566187976</v>
      </c>
      <c r="D17" s="8">
        <f>'3day cloud to net rad'!$I$3*900*'3day cloud to net rad'!G18*('3day cloud to net rad'!J18-'3day cloud to net rad'!K18)/('3day cloud to net rad'!E18+273)</f>
        <v>3.8388537961355831</v>
      </c>
      <c r="E17" s="8">
        <f>'3day cloud to net rad'!F18+'3day cloud to net rad'!$I$3*(1+0.34*'3day cloud to net rad'!G18)</f>
        <v>0.46670352525704456</v>
      </c>
      <c r="F17" s="8">
        <f t="shared" si="0"/>
        <v>7.3696310277051795</v>
      </c>
    </row>
    <row r="18" spans="2:6" ht="17.100000000000001" customHeight="1" x14ac:dyDescent="0.3">
      <c r="B18" s="7">
        <v>43630</v>
      </c>
      <c r="C18" s="8">
        <f>0.408*'3day cloud to net rad'!F19*'3day cloud to net rad'!Q19</f>
        <v>-0.24679495658315256</v>
      </c>
      <c r="D18" s="8">
        <f>'3day cloud to net rad'!$I$3*900*'3day cloud to net rad'!G19*('3day cloud to net rad'!J19-'3day cloud to net rad'!K19)/('3day cloud to net rad'!E19+273)</f>
        <v>3.7554018381918635</v>
      </c>
      <c r="E18" s="8">
        <f>'3day cloud to net rad'!F19+'3day cloud to net rad'!$I$3*(1+0.34*'3day cloud to net rad'!G19)</f>
        <v>0.46085171554798721</v>
      </c>
      <c r="F18" s="8">
        <f t="shared" si="0"/>
        <v>7.6133097984385598</v>
      </c>
    </row>
    <row r="19" spans="2:6" ht="17.100000000000001" customHeight="1" x14ac:dyDescent="0.3">
      <c r="B19" s="7">
        <v>43631</v>
      </c>
      <c r="C19" s="8">
        <f>0.408*'3day cloud to net rad'!F20*'3day cloud to net rad'!Q20</f>
        <v>-0.25923905052914697</v>
      </c>
      <c r="D19" s="8">
        <f>'3day cloud to net rad'!$I$3*900*'3day cloud to net rad'!G20*('3day cloud to net rad'!J20-'3day cloud to net rad'!K20)/('3day cloud to net rad'!E20+273)</f>
        <v>4.1354191558615154</v>
      </c>
      <c r="E19" s="8">
        <f>'3day cloud to net rad'!F20+'3day cloud to net rad'!$I$3*(1+0.34*'3day cloud to net rad'!G20)</f>
        <v>0.4679584673153917</v>
      </c>
      <c r="F19" s="8">
        <f t="shared" si="0"/>
        <v>8.2831712129699007</v>
      </c>
    </row>
    <row r="20" spans="2:6" ht="17.100000000000001" customHeight="1" x14ac:dyDescent="0.3">
      <c r="B20" s="7">
        <v>43632</v>
      </c>
      <c r="C20" s="8">
        <f>0.408*'3day cloud to net rad'!F21*'3day cloud to net rad'!Q21</f>
        <v>-0.23802935049323645</v>
      </c>
      <c r="D20" s="8">
        <f>'3day cloud to net rad'!$I$3*900*'3day cloud to net rad'!G21*('3day cloud to net rad'!J21-'3day cloud to net rad'!K21)/('3day cloud to net rad'!E21+273)</f>
        <v>3.5976154519647832</v>
      </c>
      <c r="E20" s="8">
        <f>'3day cloud to net rad'!F21+'3day cloud to net rad'!$I$3*(1+0.34*'3day cloud to net rad'!G21)</f>
        <v>0.4635888998988722</v>
      </c>
      <c r="F20" s="8">
        <f t="shared" si="0"/>
        <v>7.246907987236991</v>
      </c>
    </row>
    <row r="21" spans="2:6" ht="17.100000000000001" customHeight="1" x14ac:dyDescent="0.3">
      <c r="B21" s="7">
        <v>43633</v>
      </c>
      <c r="C21" s="8">
        <f>0.408*'3day cloud to net rad'!F22*'3day cloud to net rad'!Q22</f>
        <v>-0.24983779219943278</v>
      </c>
      <c r="D21" s="8">
        <f>'3day cloud to net rad'!$I$3*900*'3day cloud to net rad'!G22*('3day cloud to net rad'!J22-'3day cloud to net rad'!K22)/('3day cloud to net rad'!E22+273)</f>
        <v>3.6249901206211277</v>
      </c>
      <c r="E21" s="8">
        <f>'3day cloud to net rad'!F22+'3day cloud to net rad'!$I$3*(1+0.34*'3day cloud to net rad'!G22)</f>
        <v>0.45625484789727699</v>
      </c>
      <c r="F21" s="8">
        <f t="shared" si="0"/>
        <v>7.3975155419753262</v>
      </c>
    </row>
    <row r="22" spans="2:6" ht="17.100000000000001" customHeight="1" x14ac:dyDescent="0.3">
      <c r="B22" s="7">
        <v>43634</v>
      </c>
      <c r="C22" s="8">
        <f>0.408*'3day cloud to net rad'!F23*'3day cloud to net rad'!Q23</f>
        <v>-0.23679142127860336</v>
      </c>
      <c r="D22" s="8">
        <f>'3day cloud to net rad'!$I$3*900*'3day cloud to net rad'!G23*('3day cloud to net rad'!J23-'3day cloud to net rad'!K23)/('3day cloud to net rad'!E23+273)</f>
        <v>3.3374999089366284</v>
      </c>
      <c r="E22" s="8">
        <f>'3day cloud to net rad'!F23+'3day cloud to net rad'!$I$3*(1+0.34*'3day cloud to net rad'!G23)</f>
        <v>0.44819028945978601</v>
      </c>
      <c r="F22" s="8">
        <f t="shared" si="0"/>
        <v>6.9182857383978131</v>
      </c>
    </row>
    <row r="23" spans="2:6" ht="17.100000000000001" customHeight="1" x14ac:dyDescent="0.3">
      <c r="B23" s="7">
        <v>43635</v>
      </c>
      <c r="C23" s="8">
        <f>0.408*'3day cloud to net rad'!F24*'3day cloud to net rad'!Q24</f>
        <v>-0.14823054556590165</v>
      </c>
      <c r="D23" s="8">
        <f>'3day cloud to net rad'!$I$3*900*'3day cloud to net rad'!G24*('3day cloud to net rad'!J24-'3day cloud to net rad'!K24)/('3day cloud to net rad'!E24+273)</f>
        <v>2.8470967122478488</v>
      </c>
      <c r="E23" s="8">
        <f>'3day cloud to net rad'!F24+'3day cloud to net rad'!$I$3*(1+0.34*'3day cloud to net rad'!G24)</f>
        <v>0.4531272446885049</v>
      </c>
      <c r="F23" s="8">
        <f t="shared" si="0"/>
        <v>5.95608893156985</v>
      </c>
    </row>
    <row r="24" spans="2:6" ht="17.100000000000001" customHeight="1" x14ac:dyDescent="0.3">
      <c r="B24" s="7">
        <v>43636</v>
      </c>
      <c r="C24" s="8">
        <f>0.408*'3day cloud to net rad'!F25*'3day cloud to net rad'!Q25</f>
        <v>-6.6383614995873169E-2</v>
      </c>
      <c r="D24" s="8">
        <f>'3day cloud to net rad'!$I$3*900*'3day cloud to net rad'!G25*('3day cloud to net rad'!J25-'3day cloud to net rad'!K25)/('3day cloud to net rad'!E25+273)</f>
        <v>0.33224368603341536</v>
      </c>
      <c r="E24" s="8">
        <f>'3day cloud to net rad'!F25+'3day cloud to net rad'!$I$3*(1+0.34*'3day cloud to net rad'!G25)</f>
        <v>0.30487698556736481</v>
      </c>
      <c r="F24" s="8">
        <f t="shared" si="0"/>
        <v>0.87202407404673854</v>
      </c>
    </row>
    <row r="25" spans="2:6" ht="17.100000000000001" customHeight="1" x14ac:dyDescent="0.3">
      <c r="B25" s="7">
        <v>43637</v>
      </c>
      <c r="C25" s="8">
        <f>0.408*'3day cloud to net rad'!F26*'3day cloud to net rad'!Q26</f>
        <v>-5.5254169253969913E-2</v>
      </c>
      <c r="D25" s="8">
        <f>'3day cloud to net rad'!$I$3*900*'3day cloud to net rad'!G26*('3day cloud to net rad'!J26-'3day cloud to net rad'!K26)/('3day cloud to net rad'!E26+273)</f>
        <v>0.24189708720454173</v>
      </c>
      <c r="E25" s="8">
        <f>'3day cloud to net rad'!F26+'3day cloud to net rad'!$I$3*(1+0.34*'3day cloud to net rad'!G26)</f>
        <v>0.280377996147538</v>
      </c>
      <c r="F25" s="8">
        <f t="shared" si="0"/>
        <v>0.66568318668044923</v>
      </c>
    </row>
    <row r="26" spans="2:6" ht="17.100000000000001" customHeight="1" x14ac:dyDescent="0.3">
      <c r="B26" s="7">
        <v>43638</v>
      </c>
      <c r="C26" s="8">
        <f>0.408*'3day cloud to net rad'!F27*'3day cloud to net rad'!Q27</f>
        <v>-0.2382747268814677</v>
      </c>
      <c r="D26" s="8">
        <f>'3day cloud to net rad'!$I$3*900*'3day cloud to net rad'!G27*('3day cloud to net rad'!J27-'3day cloud to net rad'!K27)/('3day cloud to net rad'!E27+273)</f>
        <v>0.55347930030227432</v>
      </c>
      <c r="E26" s="8">
        <f>'3day cloud to net rad'!F27+'3day cloud to net rad'!$I$3*(1+0.34*'3day cloud to net rad'!G27)</f>
        <v>0.33484908629961052</v>
      </c>
      <c r="F26" s="8">
        <f t="shared" si="0"/>
        <v>0.9413332343358205</v>
      </c>
    </row>
    <row r="27" spans="2:6" ht="17.100000000000001" customHeight="1" x14ac:dyDescent="0.3">
      <c r="B27" s="7">
        <v>43639</v>
      </c>
      <c r="C27" s="8">
        <f>0.408*'3day cloud to net rad'!F28*'3day cloud to net rad'!Q28</f>
        <v>-0.24994978088184849</v>
      </c>
      <c r="D27" s="8">
        <f>'3day cloud to net rad'!$I$3*900*'3day cloud to net rad'!G28*('3day cloud to net rad'!J28-'3day cloud to net rad'!K28)/('3day cloud to net rad'!E28+273)</f>
        <v>3.6249901206211277</v>
      </c>
      <c r="E27" s="8">
        <f>'3day cloud to net rad'!F28+'3day cloud to net rad'!$I$3*(1+0.34*'3day cloud to net rad'!G28)</f>
        <v>0.45625484789727699</v>
      </c>
      <c r="F27" s="8">
        <f t="shared" si="0"/>
        <v>7.3972700899369928</v>
      </c>
    </row>
    <row r="28" spans="2:6" ht="17.100000000000001" customHeight="1" x14ac:dyDescent="0.3">
      <c r="B28" s="7">
        <v>43640</v>
      </c>
      <c r="C28" s="8">
        <f>0.408*'3day cloud to net rad'!F29*'3day cloud to net rad'!Q29</f>
        <v>-0.23676654688321241</v>
      </c>
      <c r="D28" s="8">
        <f>'3day cloud to net rad'!$I$3*900*'3day cloud to net rad'!G29*('3day cloud to net rad'!J29-'3day cloud to net rad'!K29)/('3day cloud to net rad'!E29+273)</f>
        <v>3.3374999089366284</v>
      </c>
      <c r="E28" s="8">
        <f>'3day cloud to net rad'!F29+'3day cloud to net rad'!$I$3*(1+0.34*'3day cloud to net rad'!G29)</f>
        <v>0.44819028945978601</v>
      </c>
      <c r="F28" s="8">
        <f t="shared" si="0"/>
        <v>6.9183412380281615</v>
      </c>
    </row>
    <row r="29" spans="2:6" ht="17.100000000000001" customHeight="1" x14ac:dyDescent="0.3">
      <c r="B29" s="7">
        <v>43641</v>
      </c>
      <c r="C29" s="8">
        <f>0.408*'3day cloud to net rad'!F30*'3day cloud to net rad'!Q30</f>
        <v>-0.28610673049114138</v>
      </c>
      <c r="D29" s="8">
        <f>'3day cloud to net rad'!$I$3*900*'3day cloud to net rad'!G30*('3day cloud to net rad'!J30-'3day cloud to net rad'!K30)/('3day cloud to net rad'!E30+273)</f>
        <v>4.224065232378222</v>
      </c>
      <c r="E29" s="8">
        <f>'3day cloud to net rad'!F30+'3day cloud to net rad'!$I$3*(1+0.34*'3day cloud to net rad'!G30)</f>
        <v>0.47305043517256695</v>
      </c>
      <c r="F29" s="8">
        <f t="shared" si="0"/>
        <v>8.3246060231411239</v>
      </c>
    </row>
    <row r="30" spans="2:6" ht="17.100000000000001" customHeight="1" x14ac:dyDescent="0.3">
      <c r="B30" s="7">
        <v>43642</v>
      </c>
      <c r="C30" s="8">
        <f>0.408*'3day cloud to net rad'!F31*'3day cloud to net rad'!Q31</f>
        <v>-0.41591221045672355</v>
      </c>
      <c r="D30" s="8">
        <f>'3day cloud to net rad'!$I$3*900*'3day cloud to net rad'!G31*('3day cloud to net rad'!J31-'3day cloud to net rad'!K31)/('3day cloud to net rad'!E31+273)</f>
        <v>2.8120790579607098</v>
      </c>
      <c r="E30" s="8">
        <f>'3day cloud to net rad'!F31+'3day cloud to net rad'!$I$3*(1+0.34*'3day cloud to net rad'!G31)</f>
        <v>0.42876808186406845</v>
      </c>
      <c r="F30" s="8">
        <f t="shared" si="0"/>
        <v>5.5884916551779114</v>
      </c>
    </row>
    <row r="31" spans="2:6" ht="17.100000000000001" customHeight="1" x14ac:dyDescent="0.3">
      <c r="B31" s="7">
        <v>43643</v>
      </c>
      <c r="C31" s="8">
        <f>0.408*'3day cloud to net rad'!F32*'3day cloud to net rad'!Q32</f>
        <v>-0.37311216658859414</v>
      </c>
      <c r="D31" s="8">
        <f>'3day cloud to net rad'!$I$3*900*'3day cloud to net rad'!G32*('3day cloud to net rad'!J32-'3day cloud to net rad'!K32)/('3day cloud to net rad'!E32+273)</f>
        <v>3.2835453220698634</v>
      </c>
      <c r="E31" s="8">
        <f>'3day cloud to net rad'!F32+'3day cloud to net rad'!$I$3*(1+0.34*'3day cloud to net rad'!G32)</f>
        <v>0.43529669778439239</v>
      </c>
      <c r="F31" s="8">
        <f t="shared" si="0"/>
        <v>6.6860905913024888</v>
      </c>
    </row>
    <row r="32" spans="2:6" ht="17.100000000000001" customHeight="1" x14ac:dyDescent="0.3">
      <c r="B32" s="7">
        <v>43644</v>
      </c>
      <c r="C32" s="8">
        <f>0.408*'3day cloud to net rad'!F33*'3day cloud to net rad'!Q33</f>
        <v>-0.36591195811701233</v>
      </c>
      <c r="D32" s="8">
        <f>'3day cloud to net rad'!$I$3*900*'3day cloud to net rad'!G33*('3day cloud to net rad'!J33-'3day cloud to net rad'!K33)/('3day cloud to net rad'!E33+273)</f>
        <v>2.8164097443582876</v>
      </c>
      <c r="E32" s="8">
        <f>'3day cloud to net rad'!F33+'3day cloud to net rad'!$I$3*(1+0.34*'3day cloud to net rad'!G33)</f>
        <v>0.42219132033317996</v>
      </c>
      <c r="F32" s="8">
        <f t="shared" si="0"/>
        <v>5.8042353507111901</v>
      </c>
    </row>
    <row r="33" spans="2:6" ht="17.100000000000001" customHeight="1" x14ac:dyDescent="0.3">
      <c r="B33" s="7">
        <v>43645</v>
      </c>
      <c r="C33" s="8">
        <f>0.408*'3day cloud to net rad'!F34*'3day cloud to net rad'!Q34</f>
        <v>-0.44112598502359757</v>
      </c>
      <c r="D33" s="8">
        <f>'3day cloud to net rad'!$I$3*900*'3day cloud to net rad'!G34*('3day cloud to net rad'!J34-'3day cloud to net rad'!K34)/('3day cloud to net rad'!E34+273)</f>
        <v>3.5587331284160952</v>
      </c>
      <c r="E33" s="8">
        <f>'3day cloud to net rad'!F34+'3day cloud to net rad'!$I$3*(1+0.34*'3day cloud to net rad'!G34)</f>
        <v>0.45025986163938808</v>
      </c>
      <c r="F33" s="8">
        <f t="shared" si="0"/>
        <v>6.9240174596983746</v>
      </c>
    </row>
    <row r="34" spans="2:6" ht="17.100000000000001" customHeight="1" x14ac:dyDescent="0.3">
      <c r="B34" s="7">
        <v>43646</v>
      </c>
      <c r="C34" s="8">
        <f>0.408*'3day cloud to net rad'!F35*'3day cloud to net rad'!Q35</f>
        <v>-0.31844461195681378</v>
      </c>
      <c r="D34" s="8">
        <f>'3day cloud to net rad'!$I$3*900*'3day cloud to net rad'!G35*('3day cloud to net rad'!J35-'3day cloud to net rad'!K35)/('3day cloud to net rad'!E35+273)</f>
        <v>3.6953525872618318</v>
      </c>
      <c r="E34" s="8">
        <f>'3day cloud to net rad'!F35+'3day cloud to net rad'!$I$3*(1+0.34*'3day cloud to net rad'!G35)</f>
        <v>0.44088392278699617</v>
      </c>
      <c r="F34" s="8">
        <f t="shared" si="0"/>
        <v>7.6594037586090442</v>
      </c>
    </row>
    <row r="35" spans="2:6" ht="17.100000000000001" customHeight="1" x14ac:dyDescent="0.3">
      <c r="B35" s="7">
        <v>43647</v>
      </c>
      <c r="C35" s="8">
        <f>0.408*'3day cloud to net rad'!F36*'3day cloud to net rad'!Q36</f>
        <v>-0.55374567962060384</v>
      </c>
      <c r="D35" s="8">
        <f>'3day cloud to net rad'!$I$3*900*'3day cloud to net rad'!G36*('3day cloud to net rad'!J36-'3day cloud to net rad'!K36)/('3day cloud to net rad'!E36+273)</f>
        <v>5.4451471759052001</v>
      </c>
      <c r="E35" s="8">
        <f>'3day cloud to net rad'!F36+'3day cloud to net rad'!$I$3*(1+0.34*'3day cloud to net rad'!G36)</f>
        <v>0.51162573615573403</v>
      </c>
      <c r="F35" s="8">
        <f t="shared" si="0"/>
        <v>9.5605071258489236</v>
      </c>
    </row>
    <row r="36" spans="2:6" ht="17.100000000000001" customHeight="1" x14ac:dyDescent="0.3">
      <c r="B36" s="7">
        <v>43648</v>
      </c>
      <c r="C36" s="8">
        <f>0.408*'3day cloud to net rad'!F37*'3day cloud to net rad'!Q37</f>
        <v>-0.33582894505659344</v>
      </c>
      <c r="D36" s="8">
        <f>'3day cloud to net rad'!$I$3*900*'3day cloud to net rad'!G37*('3day cloud to net rad'!J37-'3day cloud to net rad'!K37)/('3day cloud to net rad'!E37+273)</f>
        <v>2.6779808981314441</v>
      </c>
      <c r="E36" s="8">
        <f>'3day cloud to net rad'!F37+'3day cloud to net rad'!$I$3*(1+0.34*'3day cloud to net rad'!G37)</f>
        <v>0.43555220993798849</v>
      </c>
      <c r="F36" s="8">
        <f t="shared" si="0"/>
        <v>5.3774309936535811</v>
      </c>
    </row>
    <row r="37" spans="2:6" ht="17.100000000000001" customHeight="1" x14ac:dyDescent="0.3">
      <c r="B37" s="7">
        <v>43649</v>
      </c>
      <c r="C37" s="8">
        <f>0.408*'3day cloud to net rad'!F38*'3day cloud to net rad'!Q38</f>
        <v>-0.33084045575397075</v>
      </c>
      <c r="D37" s="8">
        <f>'3day cloud to net rad'!$I$3*900*'3day cloud to net rad'!G38*('3day cloud to net rad'!J38-'3day cloud to net rad'!K38)/('3day cloud to net rad'!E38+273)</f>
        <v>3.6645527037623475</v>
      </c>
      <c r="E37" s="8">
        <f>'3day cloud to net rad'!F38+'3day cloud to net rad'!$I$3*(1+0.34*'3day cloud to net rad'!G38)</f>
        <v>0.4547356573704453</v>
      </c>
      <c r="F37" s="8">
        <f t="shared" si="0"/>
        <v>7.3310992748752168</v>
      </c>
    </row>
    <row r="38" spans="2:6" ht="17.100000000000001" customHeight="1" x14ac:dyDescent="0.3">
      <c r="B38" s="7">
        <v>43650</v>
      </c>
      <c r="C38" s="8">
        <f>0.408*'3day cloud to net rad'!F39*'3day cloud to net rad'!Q39</f>
        <v>-6.2602433460606469E-2</v>
      </c>
      <c r="D38" s="8">
        <f>'3day cloud to net rad'!$I$3*900*'3day cloud to net rad'!G39*('3day cloud to net rad'!J39-'3day cloud to net rad'!K39)/('3day cloud to net rad'!E39+273)</f>
        <v>1.7051483179486155</v>
      </c>
      <c r="E38" s="8">
        <f>'3day cloud to net rad'!F39+'3day cloud to net rad'!$I$3*(1+0.34*'3day cloud to net rad'!G39)</f>
        <v>0.41550538666877318</v>
      </c>
      <c r="F38" s="8">
        <f t="shared" si="0"/>
        <v>3.9531277744839226</v>
      </c>
    </row>
    <row r="39" spans="2:6" ht="17.100000000000001" customHeight="1" x14ac:dyDescent="0.3">
      <c r="B39" s="7">
        <v>43651</v>
      </c>
      <c r="C39" s="8">
        <f>0.408*'3day cloud to net rad'!F40*'3day cloud to net rad'!Q40</f>
        <v>-0.11742780442870371</v>
      </c>
      <c r="D39" s="8">
        <f>'3day cloud to net rad'!$I$3*900*'3day cloud to net rad'!G40*('3day cloud to net rad'!J40-'3day cloud to net rad'!K40)/('3day cloud to net rad'!E40+273)</f>
        <v>1.5224305524764692</v>
      </c>
      <c r="E39" s="8">
        <f>'3day cloud to net rad'!F40+'3day cloud to net rad'!$I$3*(1+0.34*'3day cloud to net rad'!G40)</f>
        <v>0.39794995754160112</v>
      </c>
      <c r="F39" s="8">
        <f t="shared" si="0"/>
        <v>3.5306015779657134</v>
      </c>
    </row>
    <row r="40" spans="2:6" ht="17.100000000000001" customHeight="1" x14ac:dyDescent="0.3">
      <c r="B40" s="7">
        <v>43652</v>
      </c>
      <c r="C40" s="8">
        <f>0.408*'3day cloud to net rad'!F41*'3day cloud to net rad'!Q41</f>
        <v>-0.16651186730841994</v>
      </c>
      <c r="D40" s="8">
        <f>'3day cloud to net rad'!$I$3*900*'3day cloud to net rad'!G41*('3day cloud to net rad'!J41-'3day cloud to net rad'!K41)/('3day cloud to net rad'!E41+273)</f>
        <v>1.5242818295818201</v>
      </c>
      <c r="E40" s="8">
        <f>'3day cloud to net rad'!F41+'3day cloud to net rad'!$I$3*(1+0.34*'3day cloud to net rad'!G41)</f>
        <v>0.39931254041238928</v>
      </c>
      <c r="F40" s="8">
        <f t="shared" si="0"/>
        <v>3.4002687741065327</v>
      </c>
    </row>
    <row r="41" spans="2:6" ht="17.100000000000001" customHeight="1" x14ac:dyDescent="0.3">
      <c r="B41" s="7">
        <v>43653</v>
      </c>
      <c r="C41" s="8">
        <f>0.408*'3day cloud to net rad'!F42*'3day cloud to net rad'!Q42</f>
        <v>-9.8085328183662335E-2</v>
      </c>
      <c r="D41" s="8">
        <f>'3day cloud to net rad'!$I$3*900*'3day cloud to net rad'!G42*('3day cloud to net rad'!J42-'3day cloud to net rad'!K42)/('3day cloud to net rad'!E42+273)</f>
        <v>1.0106019155543511</v>
      </c>
      <c r="E41" s="8">
        <f>'3day cloud to net rad'!F42+'3day cloud to net rad'!$I$3*(1+0.34*'3day cloud to net rad'!G42)</f>
        <v>0.38718866407514829</v>
      </c>
      <c r="F41" s="8">
        <f t="shared" si="0"/>
        <v>2.3567750609392353</v>
      </c>
    </row>
    <row r="42" spans="2:6" ht="17.100000000000001" customHeight="1" x14ac:dyDescent="0.3">
      <c r="B42" s="7">
        <v>43654</v>
      </c>
      <c r="C42" s="8">
        <f>0.408*'3day cloud to net rad'!F43*'3day cloud to net rad'!Q43</f>
        <v>-4.8520369254538995E-2</v>
      </c>
      <c r="D42" s="8">
        <f>'3day cloud to net rad'!$I$3*900*'3day cloud to net rad'!G43*('3day cloud to net rad'!J43-'3day cloud to net rad'!K43)/('3day cloud to net rad'!E43+273)</f>
        <v>0.80119113163475175</v>
      </c>
      <c r="E42" s="8">
        <f>'3day cloud to net rad'!F43+'3day cloud to net rad'!$I$3*(1+0.34*'3day cloud to net rad'!G43)</f>
        <v>0.39810317428247588</v>
      </c>
      <c r="F42" s="8">
        <f t="shared" si="0"/>
        <v>1.8906424540241216</v>
      </c>
    </row>
    <row r="43" spans="2:6" ht="17.100000000000001" customHeight="1" x14ac:dyDescent="0.3">
      <c r="B43" s="7">
        <v>43655</v>
      </c>
      <c r="C43" s="8">
        <f>0.408*'3day cloud to net rad'!F44*'3day cloud to net rad'!Q44</f>
        <v>-0.10741737018325291</v>
      </c>
      <c r="D43" s="8">
        <f>'3day cloud to net rad'!$I$3*900*'3day cloud to net rad'!G44*('3day cloud to net rad'!J44-'3day cloud to net rad'!K44)/('3day cloud to net rad'!E44+273)</f>
        <v>1.9868281687120968</v>
      </c>
      <c r="E43" s="8">
        <f>'3day cloud to net rad'!F44+'3day cloud to net rad'!$I$3*(1+0.34*'3day cloud to net rad'!G44)</f>
        <v>0.45197882779390536</v>
      </c>
      <c r="F43" s="8">
        <f t="shared" si="0"/>
        <v>4.1581832664644711</v>
      </c>
    </row>
    <row r="44" spans="2:6" ht="17.100000000000001" customHeight="1" x14ac:dyDescent="0.3">
      <c r="B44" s="7">
        <v>43656</v>
      </c>
      <c r="C44" s="8">
        <f>0.408*'3day cloud to net rad'!F45*'3day cloud to net rad'!Q45</f>
        <v>-5.3270123623126324E-2</v>
      </c>
      <c r="D44" s="8">
        <f>'3day cloud to net rad'!$I$3*900*'3day cloud to net rad'!G45*('3day cloud to net rad'!J45-'3day cloud to net rad'!K45)/('3day cloud to net rad'!E45+273)</f>
        <v>1.3270675923740132</v>
      </c>
      <c r="E44" s="8">
        <f>'3day cloud to net rad'!F45+'3day cloud to net rad'!$I$3*(1+0.34*'3day cloud to net rad'!G45)</f>
        <v>0.4262887396520052</v>
      </c>
      <c r="F44" s="8">
        <f t="shared" si="0"/>
        <v>2.9881095845757817</v>
      </c>
    </row>
    <row r="45" spans="2:6" ht="17.100000000000001" customHeight="1" x14ac:dyDescent="0.3">
      <c r="B45" s="7">
        <v>43657</v>
      </c>
      <c r="C45" s="8">
        <f>0.408*'3day cloud to net rad'!F46*'3day cloud to net rad'!Q46</f>
        <v>-5.9557854703966059E-2</v>
      </c>
      <c r="D45" s="8">
        <f>'3day cloud to net rad'!$I$3*900*'3day cloud to net rad'!G46*('3day cloud to net rad'!J46-'3day cloud to net rad'!K46)/('3day cloud to net rad'!E46+273)</f>
        <v>1.6575130444482646</v>
      </c>
      <c r="E45" s="8">
        <f>'3day cloud to net rad'!F46+'3day cloud to net rad'!$I$3*(1+0.34*'3day cloud to net rad'!G46)</f>
        <v>0.41477715786630509</v>
      </c>
      <c r="F45" s="8">
        <f t="shared" si="0"/>
        <v>3.8525631400834435</v>
      </c>
    </row>
    <row r="46" spans="2:6" ht="17.100000000000001" customHeight="1" x14ac:dyDescent="0.3">
      <c r="B46" s="7">
        <v>43658</v>
      </c>
      <c r="C46" s="8">
        <f>0.408*'3day cloud to net rad'!F47*'3day cloud to net rad'!Q47</f>
        <v>-6.1447958309134937E-2</v>
      </c>
      <c r="D46" s="8">
        <f>'3day cloud to net rad'!$I$3*900*'3day cloud to net rad'!G47*('3day cloud to net rad'!J47-'3day cloud to net rad'!K47)/('3day cloud to net rad'!E47+273)</f>
        <v>1.7687368307653546</v>
      </c>
      <c r="E46" s="8">
        <f>'3day cloud to net rad'!F47+'3day cloud to net rad'!$I$3*(1+0.34*'3day cloud to net rad'!G47)</f>
        <v>0.41001032946273619</v>
      </c>
      <c r="F46" s="8">
        <f t="shared" si="0"/>
        <v>4.1640142937213165</v>
      </c>
    </row>
    <row r="47" spans="2:6" ht="17.100000000000001" customHeight="1" x14ac:dyDescent="0.3">
      <c r="B47" s="7">
        <v>43659</v>
      </c>
      <c r="C47" s="8">
        <f>0.408*'3day cloud to net rad'!F48*'3day cloud to net rad'!Q48</f>
        <v>-0.11005079515829642</v>
      </c>
      <c r="D47" s="8">
        <f>'3day cloud to net rad'!$I$3*900*'3day cloud to net rad'!G48*('3day cloud to net rad'!J48-'3day cloud to net rad'!K48)/('3day cloud to net rad'!E48+273)</f>
        <v>1.5871874359599063</v>
      </c>
      <c r="E47" s="8">
        <f>'3day cloud to net rad'!F48+'3day cloud to net rad'!$I$3*(1+0.34*'3day cloud to net rad'!G48)</f>
        <v>0.41439696907055673</v>
      </c>
      <c r="F47" s="8">
        <f t="shared" si="0"/>
        <v>3.5645449920028422</v>
      </c>
    </row>
    <row r="48" spans="2:6" ht="17.100000000000001" customHeight="1" x14ac:dyDescent="0.3">
      <c r="B48" s="7">
        <v>43660</v>
      </c>
      <c r="C48" s="8">
        <f>0.408*'3day cloud to net rad'!F49*'3day cloud to net rad'!Q49</f>
        <v>-6.0298252381521977E-2</v>
      </c>
      <c r="D48" s="8">
        <f>'3day cloud to net rad'!$I$3*900*'3day cloud to net rad'!G49*('3day cloud to net rad'!J49-'3day cloud to net rad'!K49)/('3day cloud to net rad'!E49+273)</f>
        <v>1.5071322659278779</v>
      </c>
      <c r="E48" s="8">
        <f>'3day cloud to net rad'!F49+'3day cloud to net rad'!$I$3*(1+0.34*'3day cloud to net rad'!G49)</f>
        <v>0.3957378412802372</v>
      </c>
      <c r="F48" s="8">
        <f t="shared" si="0"/>
        <v>3.6560416079133486</v>
      </c>
    </row>
    <row r="49" spans="2:6" ht="17.100000000000001" customHeight="1" x14ac:dyDescent="0.3">
      <c r="B49" s="7">
        <v>43661</v>
      </c>
      <c r="C49" s="8">
        <f>0.408*'3day cloud to net rad'!F50*'3day cloud to net rad'!Q50</f>
        <v>-6.2044119539761793E-2</v>
      </c>
      <c r="D49" s="8">
        <f>'3day cloud to net rad'!$I$3*900*'3day cloud to net rad'!G50*('3day cloud to net rad'!J50-'3day cloud to net rad'!K50)/('3day cloud to net rad'!E50+273)</f>
        <v>1.9237955849532367</v>
      </c>
      <c r="E49" s="8">
        <f>'3day cloud to net rad'!F50+'3day cloud to net rad'!$I$3*(1+0.34*'3day cloud to net rad'!G50)</f>
        <v>0.42191317974851172</v>
      </c>
      <c r="F49" s="8">
        <f t="shared" si="0"/>
        <v>4.4126411659460425</v>
      </c>
    </row>
    <row r="50" spans="2:6" ht="17.100000000000001" customHeight="1" x14ac:dyDescent="0.3">
      <c r="B50" s="7">
        <v>43662</v>
      </c>
      <c r="C50" s="8">
        <f>0.408*'3day cloud to net rad'!F51*'3day cloud to net rad'!Q51</f>
        <v>-5.9168704163521608E-2</v>
      </c>
      <c r="D50" s="8">
        <f>'3day cloud to net rad'!$I$3*900*'3day cloud to net rad'!G51*('3day cloud to net rad'!J51-'3day cloud to net rad'!K51)/('3day cloud to net rad'!E51+273)</f>
        <v>1.4443784507463806</v>
      </c>
      <c r="E50" s="8">
        <f>'3day cloud to net rad'!F51+'3day cloud to net rad'!$I$3*(1+0.34*'3day cloud to net rad'!G51)</f>
        <v>0.40470045438338587</v>
      </c>
      <c r="F50" s="8">
        <f t="shared" si="0"/>
        <v>3.422802548352478</v>
      </c>
    </row>
    <row r="51" spans="2:6" ht="17.100000000000001" customHeight="1" x14ac:dyDescent="0.3">
      <c r="B51" s="7">
        <v>43663</v>
      </c>
      <c r="C51" s="8">
        <f>0.408*'3day cloud to net rad'!F52*'3day cloud to net rad'!Q52</f>
        <v>-5.2190170114643678E-2</v>
      </c>
      <c r="D51" s="8">
        <f>'3day cloud to net rad'!$I$3*900*'3day cloud to net rad'!G52*('3day cloud to net rad'!J52-'3day cloud to net rad'!K52)/('3day cloud to net rad'!E52+273)</f>
        <v>0.62059240786840952</v>
      </c>
      <c r="E51" s="8">
        <f>'3day cloud to net rad'!F52+'3day cloud to net rad'!$I$3*(1+0.34*'3day cloud to net rad'!G52)</f>
        <v>0.34346727138884781</v>
      </c>
      <c r="F51" s="8">
        <f t="shared" si="0"/>
        <v>1.654894905867941</v>
      </c>
    </row>
    <row r="52" spans="2:6" ht="17.100000000000001" customHeight="1" x14ac:dyDescent="0.3">
      <c r="B52" s="7">
        <v>43664</v>
      </c>
      <c r="C52" s="8">
        <f>0.408*'3day cloud to net rad'!F53*'3day cloud to net rad'!Q53</f>
        <v>-5.6780849636726589E-2</v>
      </c>
      <c r="D52" s="8">
        <f>'3day cloud to net rad'!$I$3*900*'3day cloud to net rad'!G53*('3day cloud to net rad'!J53-'3day cloud to net rad'!K53)/('3day cloud to net rad'!E53+273)</f>
        <v>0.65668923395189693</v>
      </c>
      <c r="E52" s="8">
        <f>'3day cloud to net rad'!F53+'3day cloud to net rad'!$I$3*(1+0.34*'3day cloud to net rad'!G53)</f>
        <v>0.34561322109796033</v>
      </c>
      <c r="F52" s="8">
        <f t="shared" si="0"/>
        <v>1.7357796163276196</v>
      </c>
    </row>
    <row r="53" spans="2:6" ht="17.100000000000001" customHeight="1" x14ac:dyDescent="0.3">
      <c r="B53" s="7">
        <v>43665</v>
      </c>
      <c r="C53" s="8">
        <f>0.408*'3day cloud to net rad'!F54*'3day cloud to net rad'!Q54</f>
        <v>-0.10228038146944581</v>
      </c>
      <c r="D53" s="8">
        <f>'3day cloud to net rad'!$I$3*900*'3day cloud to net rad'!G54*('3day cloud to net rad'!J54-'3day cloud to net rad'!K54)/('3day cloud to net rad'!E54+273)</f>
        <v>0.76206525992831831</v>
      </c>
      <c r="E53" s="8">
        <f>'3day cloud to net rad'!F54+'3day cloud to net rad'!$I$3*(1+0.34*'3day cloud to net rad'!G54)</f>
        <v>0.34294142367311187</v>
      </c>
      <c r="F53" s="8">
        <f t="shared" si="0"/>
        <v>1.9238996309987109</v>
      </c>
    </row>
    <row r="54" spans="2:6" ht="17.100000000000001" customHeight="1" x14ac:dyDescent="0.3">
      <c r="B54" s="7">
        <v>43666</v>
      </c>
      <c r="C54" s="8">
        <f>0.408*'3day cloud to net rad'!F55*'3day cloud to net rad'!Q55</f>
        <v>-6.1997103004067355E-2</v>
      </c>
      <c r="D54" s="8">
        <f>'3day cloud to net rad'!$I$3*900*'3day cloud to net rad'!G55*('3day cloud to net rad'!J55-'3day cloud to net rad'!K55)/('3day cloud to net rad'!E55+273)</f>
        <v>2.4791612624238688</v>
      </c>
      <c r="E54" s="8">
        <f>'3day cloud to net rad'!F55+'3day cloud to net rad'!$I$3*(1+0.34*'3day cloud to net rad'!G55)</f>
        <v>0.45322959535019047</v>
      </c>
      <c r="F54" s="8">
        <f t="shared" si="0"/>
        <v>5.3332001798165134</v>
      </c>
    </row>
    <row r="55" spans="2:6" ht="17.100000000000001" customHeight="1" x14ac:dyDescent="0.3">
      <c r="B55" s="7">
        <v>43667</v>
      </c>
      <c r="C55" s="8">
        <f>0.408*'3day cloud to net rad'!F56*'3day cloud to net rad'!Q56</f>
        <v>-0.11417399772536192</v>
      </c>
      <c r="D55" s="8">
        <f>'3day cloud to net rad'!$I$3*900*'3day cloud to net rad'!G56*('3day cloud to net rad'!J56-'3day cloud to net rad'!K56)/('3day cloud to net rad'!E56+273)</f>
        <v>2.2824885822348682</v>
      </c>
      <c r="E55" s="8">
        <f>'3day cloud to net rad'!F56+'3day cloud to net rad'!$I$3*(1+0.34*'3day cloud to net rad'!G56)</f>
        <v>0.4481181609179673</v>
      </c>
      <c r="F55" s="8">
        <f t="shared" si="0"/>
        <v>4.8387116917281974</v>
      </c>
    </row>
    <row r="56" spans="2:6" ht="17.100000000000001" customHeight="1" x14ac:dyDescent="0.3">
      <c r="B56" s="7">
        <v>43668</v>
      </c>
      <c r="C56" s="8">
        <f>0.408*'3day cloud to net rad'!F57*'3day cloud to net rad'!Q57</f>
        <v>-0.1000157636184055</v>
      </c>
      <c r="D56" s="8">
        <f>'3day cloud to net rad'!$I$3*900*'3day cloud to net rad'!G57*('3day cloud to net rad'!J57-'3day cloud to net rad'!K57)/('3day cloud to net rad'!E57+273)</f>
        <v>1.6727331106867787</v>
      </c>
      <c r="E56" s="8">
        <f>'3day cloud to net rad'!F57+'3day cloud to net rad'!$I$3*(1+0.34*'3day cloud to net rad'!G57)</f>
        <v>0.44295586503278461</v>
      </c>
      <c r="F56" s="8">
        <f t="shared" si="0"/>
        <v>3.5505057528744337</v>
      </c>
    </row>
    <row r="57" spans="2:6" ht="17.100000000000001" customHeight="1" x14ac:dyDescent="0.3">
      <c r="B57" s="7">
        <v>43669</v>
      </c>
      <c r="C57" s="8">
        <f>0.408*'3day cloud to net rad'!F58*'3day cloud to net rad'!Q58</f>
        <v>-5.087614216884364E-2</v>
      </c>
      <c r="D57" s="8">
        <f>'3day cloud to net rad'!$I$3*900*'3day cloud to net rad'!G58*('3day cloud to net rad'!J58-'3day cloud to net rad'!K58)/('3day cloud to net rad'!E58+273)</f>
        <v>0.91072522437437819</v>
      </c>
      <c r="E57" s="8">
        <f>'3day cloud to net rad'!F58+'3day cloud to net rad'!$I$3*(1+0.34*'3day cloud to net rad'!G58)</f>
        <v>0.37272631993413452</v>
      </c>
      <c r="F57" s="8">
        <f t="shared" si="0"/>
        <v>2.3069180688862563</v>
      </c>
    </row>
    <row r="58" spans="2:6" ht="17.100000000000001" customHeight="1" x14ac:dyDescent="0.3">
      <c r="B58" s="7">
        <v>43670</v>
      </c>
      <c r="C58" s="8">
        <f>0.408*'3day cloud to net rad'!F59*'3day cloud to net rad'!Q59</f>
        <v>-4.7867067861365305E-2</v>
      </c>
      <c r="D58" s="8">
        <f>'3day cloud to net rad'!$I$3*900*'3day cloud to net rad'!G59*('3day cloud to net rad'!J59-'3day cloud to net rad'!K59)/('3day cloud to net rad'!E59+273)</f>
        <v>0.83443105231935311</v>
      </c>
      <c r="E58" s="8">
        <f>'3day cloud to net rad'!F59+'3day cloud to net rad'!$I$3*(1+0.34*'3day cloud to net rad'!G59)</f>
        <v>0.37161914762120307</v>
      </c>
      <c r="F58" s="8">
        <f t="shared" si="0"/>
        <v>2.116586267131058</v>
      </c>
    </row>
    <row r="59" spans="2:6" ht="17.100000000000001" customHeight="1" x14ac:dyDescent="0.3">
      <c r="B59" s="7">
        <v>43671</v>
      </c>
      <c r="C59" s="8">
        <f>0.408*'3day cloud to net rad'!F60*'3day cloud to net rad'!Q60</f>
        <v>-4.7613522271206188E-2</v>
      </c>
      <c r="D59" s="8">
        <f>'3day cloud to net rad'!$I$3*900*'3day cloud to net rad'!G60*('3day cloud to net rad'!J60-'3day cloud to net rad'!K60)/('3day cloud to net rad'!E60+273)</f>
        <v>0.93910282323665117</v>
      </c>
      <c r="E59" s="8">
        <f>'3day cloud to net rad'!F60+'3day cloud to net rad'!$I$3*(1+0.34*'3day cloud to net rad'!G60)</f>
        <v>0.37741672595417208</v>
      </c>
      <c r="F59" s="8">
        <f t="shared" si="0"/>
        <v>2.3620821221200838</v>
      </c>
    </row>
    <row r="60" spans="2:6" ht="17.100000000000001" customHeight="1" x14ac:dyDescent="0.3">
      <c r="B60" s="7">
        <v>43672</v>
      </c>
      <c r="C60" s="8">
        <f>0.408*'3day cloud to net rad'!F61*'3day cloud to net rad'!Q61</f>
        <v>-9.4801709442185411E-2</v>
      </c>
      <c r="D60" s="8">
        <f>'3day cloud to net rad'!$I$3*900*'3day cloud to net rad'!G61*('3day cloud to net rad'!J61-'3day cloud to net rad'!K61)/('3day cloud to net rad'!E61+273)</f>
        <v>1.4261421442109659</v>
      </c>
      <c r="E60" s="8">
        <f>'3day cloud to net rad'!F61+'3day cloud to net rad'!$I$3*(1+0.34*'3day cloud to net rad'!G61)</f>
        <v>0.42449619760979951</v>
      </c>
      <c r="F60" s="8">
        <f t="shared" si="0"/>
        <v>3.136283533904725</v>
      </c>
    </row>
    <row r="61" spans="2:6" ht="17.100000000000001" customHeight="1" x14ac:dyDescent="0.3">
      <c r="B61" s="7">
        <v>43673</v>
      </c>
      <c r="C61" s="8">
        <f>0.408*'3day cloud to net rad'!F62*'3day cloud to net rad'!Q62</f>
        <v>-0.20273662091423206</v>
      </c>
      <c r="D61" s="8">
        <f>'3day cloud to net rad'!$I$3*900*'3day cloud to net rad'!G62*('3day cloud to net rad'!J62-'3day cloud to net rad'!K62)/('3day cloud to net rad'!E62+273)</f>
        <v>1.8856044405495098</v>
      </c>
      <c r="E61" s="8">
        <f>'3day cloud to net rad'!F62+'3day cloud to net rad'!$I$3*(1+0.34*'3day cloud to net rad'!G62)</f>
        <v>0.43872630638226584</v>
      </c>
      <c r="F61" s="8">
        <f t="shared" si="0"/>
        <v>3.835803313259682</v>
      </c>
    </row>
    <row r="62" spans="2:6" ht="17.100000000000001" customHeight="1" x14ac:dyDescent="0.3">
      <c r="B62" s="7">
        <v>43674</v>
      </c>
      <c r="C62" s="8">
        <f>0.408*'3day cloud to net rad'!F63*'3day cloud to net rad'!Q63</f>
        <v>-3.9856998446706343E-2</v>
      </c>
      <c r="D62" s="8">
        <f>'3day cloud to net rad'!$I$3*900*'3day cloud to net rad'!G63*('3day cloud to net rad'!J63-'3day cloud to net rad'!K63)/('3day cloud to net rad'!E63+273)</f>
        <v>0.49742044403432967</v>
      </c>
      <c r="E62" s="8">
        <f>'3day cloud to net rad'!F63+'3day cloud to net rad'!$I$3*(1+0.34*'3day cloud to net rad'!G63)</f>
        <v>0.43628311375089124</v>
      </c>
      <c r="F62" s="8">
        <f t="shared" si="0"/>
        <v>1.0487764278882512</v>
      </c>
    </row>
    <row r="63" spans="2:6" ht="17.100000000000001" customHeight="1" x14ac:dyDescent="0.3">
      <c r="B63" s="7">
        <v>43675</v>
      </c>
      <c r="C63" s="8">
        <f>0.408*'3day cloud to net rad'!F64*'3day cloud to net rad'!Q64</f>
        <v>-4.0392631463505316E-2</v>
      </c>
      <c r="D63" s="8">
        <f>'3day cloud to net rad'!$I$3*900*'3day cloud to net rad'!G64*('3day cloud to net rad'!J64-'3day cloud to net rad'!K64)/('3day cloud to net rad'!E64+273)</f>
        <v>0.46945283116504705</v>
      </c>
      <c r="E63" s="8">
        <f>'3day cloud to net rad'!F64+'3day cloud to net rad'!$I$3*(1+0.34*'3day cloud to net rad'!G64)</f>
        <v>0.37456492143558295</v>
      </c>
      <c r="F63" s="8">
        <f t="shared" si="0"/>
        <v>1.1454895403902119</v>
      </c>
    </row>
    <row r="64" spans="2:6" ht="17.100000000000001" customHeight="1" x14ac:dyDescent="0.3">
      <c r="B64" s="7">
        <v>43676</v>
      </c>
      <c r="C64" s="8">
        <f>0.408*'3day cloud to net rad'!F65*'3day cloud to net rad'!Q65</f>
        <v>-3.9377438938852913E-2</v>
      </c>
      <c r="D64" s="8">
        <f>'3day cloud to net rad'!$I$3*900*'3day cloud to net rad'!G65*('3day cloud to net rad'!J65-'3day cloud to net rad'!K65)/('3day cloud to net rad'!E65+273)</f>
        <v>0.54051354872474067</v>
      </c>
      <c r="E64" s="8">
        <f>'3day cloud to net rad'!F65+'3day cloud to net rad'!$I$3*(1+0.34*'3day cloud to net rad'!G65)</f>
        <v>0.39757139386879031</v>
      </c>
      <c r="F64" s="8">
        <f t="shared" si="0"/>
        <v>1.2604933793382445</v>
      </c>
    </row>
    <row r="65" spans="2:6" ht="17.100000000000001" customHeight="1" x14ac:dyDescent="0.3">
      <c r="B65" s="7">
        <v>43677</v>
      </c>
      <c r="C65" s="8">
        <f>0.408*'3day cloud to net rad'!F66*'3day cloud to net rad'!Q66</f>
        <v>-0.1328538564753691</v>
      </c>
      <c r="D65" s="8">
        <f>'3day cloud to net rad'!$I$3*900*'3day cloud to net rad'!G66*('3day cloud to net rad'!J66-'3day cloud to net rad'!K66)/('3day cloud to net rad'!E66+273)</f>
        <v>1.3805421525319777</v>
      </c>
      <c r="E65" s="8">
        <f>'3day cloud to net rad'!F66+'3day cloud to net rad'!$I$3*(1+0.34*'3day cloud to net rad'!G66)</f>
        <v>0.44052113092550338</v>
      </c>
      <c r="F65" s="8">
        <f t="shared" si="0"/>
        <v>2.8323006740568939</v>
      </c>
    </row>
    <row r="66" spans="2:6" ht="17.100000000000001" customHeight="1" x14ac:dyDescent="0.3">
      <c r="B66" s="7">
        <v>43678</v>
      </c>
      <c r="C66" s="8">
        <f>0.408*'3day cloud to net rad'!F67*'3day cloud to net rad'!Q67</f>
        <v>-9.1664528046191476E-2</v>
      </c>
      <c r="D66" s="8">
        <f>'3day cloud to net rad'!$I$3*900*'3day cloud to net rad'!G67*('3day cloud to net rad'!J67-'3day cloud to net rad'!K67)/('3day cloud to net rad'!E67+273)</f>
        <v>1.5789430882335693</v>
      </c>
      <c r="E66" s="8">
        <f>'3day cloud to net rad'!F67+'3day cloud to net rad'!$I$3*(1+0.34*'3day cloud to net rad'!G67)</f>
        <v>0.44205162673697151</v>
      </c>
      <c r="F66" s="8">
        <f t="shared" si="0"/>
        <v>3.3644906391721863</v>
      </c>
    </row>
    <row r="67" spans="2:6" ht="17.100000000000001" customHeight="1" x14ac:dyDescent="0.3">
      <c r="B67" s="7">
        <v>43679</v>
      </c>
      <c r="C67" s="8">
        <f>0.408*'3day cloud to net rad'!F68*'3day cloud to net rad'!Q68</f>
        <v>-0.19792936058041649</v>
      </c>
      <c r="D67" s="8">
        <f>'3day cloud to net rad'!$I$3*900*'3day cloud to net rad'!G68*('3day cloud to net rad'!J68-'3day cloud to net rad'!K68)/('3day cloud to net rad'!E68+273)</f>
        <v>1.8856044405495098</v>
      </c>
      <c r="E67" s="8">
        <f>'3day cloud to net rad'!F68+'3day cloud to net rad'!$I$3*(1+0.34*'3day cloud to net rad'!G68)</f>
        <v>0.43872630638226584</v>
      </c>
      <c r="F67" s="8">
        <f t="shared" si="0"/>
        <v>3.8467606236919112</v>
      </c>
    </row>
    <row r="68" spans="2:6" ht="17.100000000000001" customHeight="1" x14ac:dyDescent="0.3">
      <c r="B68" s="7">
        <v>43680</v>
      </c>
      <c r="C68" s="8">
        <f>0.408*'3day cloud to net rad'!F69*'3day cloud to net rad'!Q69</f>
        <v>-9.009022061753208E-2</v>
      </c>
      <c r="D68" s="8">
        <f>'3day cloud to net rad'!$I$3*900*'3day cloud to net rad'!G69*('3day cloud to net rad'!J69-'3day cloud to net rad'!K69)/('3day cloud to net rad'!E69+273)</f>
        <v>1.7705408528616822</v>
      </c>
      <c r="E68" s="8">
        <f>'3day cloud to net rad'!F69+'3day cloud to net rad'!$I$3*(1+0.34*'3day cloud to net rad'!G69)</f>
        <v>0.47060306705604082</v>
      </c>
      <c r="F68" s="8">
        <f t="shared" si="0"/>
        <v>3.5708450494310888</v>
      </c>
    </row>
    <row r="69" spans="2:6" ht="17.100000000000001" customHeight="1" x14ac:dyDescent="0.3">
      <c r="B69" s="7">
        <v>43681</v>
      </c>
      <c r="C69" s="8">
        <f>0.408*'3day cloud to net rad'!F70*'3day cloud to net rad'!Q70</f>
        <v>-0.14050296515180619</v>
      </c>
      <c r="D69" s="8">
        <f>'3day cloud to net rad'!$I$3*900*'3day cloud to net rad'!G70*('3day cloud to net rad'!J70-'3day cloud to net rad'!K70)/('3day cloud to net rad'!E70+273)</f>
        <v>1.0505632982047066</v>
      </c>
      <c r="E69" s="8">
        <f>'3day cloud to net rad'!F70+'3day cloud to net rad'!$I$3*(1+0.34*'3day cloud to net rad'!G70)</f>
        <v>0.37272631993413452</v>
      </c>
      <c r="F69" s="8">
        <f t="shared" si="0"/>
        <v>2.4416315252803176</v>
      </c>
    </row>
    <row r="70" spans="2:6" ht="17.100000000000001" customHeight="1" x14ac:dyDescent="0.3">
      <c r="B70" s="7">
        <v>43682</v>
      </c>
      <c r="C70" s="8">
        <f>0.408*'3day cloud to net rad'!F71*'3day cloud to net rad'!Q71</f>
        <v>-4.4399354814230914E-2</v>
      </c>
      <c r="D70" s="8">
        <f>'3day cloud to net rad'!$I$3*900*'3day cloud to net rad'!G71*('3day cloud to net rad'!J71-'3day cloud to net rad'!K71)/('3day cloud to net rad'!E71+273)</f>
        <v>0.9328477418882456</v>
      </c>
      <c r="E70" s="8">
        <f>'3day cloud to net rad'!F71+'3day cloud to net rad'!$I$3*(1+0.34*'3day cloud to net rad'!G71)</f>
        <v>0.37211833858988441</v>
      </c>
      <c r="F70" s="8">
        <f t="shared" si="0"/>
        <v>2.3875426038951093</v>
      </c>
    </row>
    <row r="71" spans="2:6" ht="17.100000000000001" customHeight="1" x14ac:dyDescent="0.3">
      <c r="B71" s="7">
        <v>43683</v>
      </c>
      <c r="C71" s="8">
        <f>0.408*'3day cloud to net rad'!F72*'3day cloud to net rad'!Q72</f>
        <v>-3.826376174012118E-2</v>
      </c>
      <c r="D71" s="8">
        <f>'3day cloud to net rad'!$I$3*900*'3day cloud to net rad'!G72*('3day cloud to net rad'!J72-'3day cloud to net rad'!K72)/('3day cloud to net rad'!E72+273)</f>
        <v>0.3810971639950399</v>
      </c>
      <c r="E71" s="8">
        <f>'3day cloud to net rad'!F72+'3day cloud to net rad'!$I$3*(1+0.34*'3day cloud to net rad'!G72)</f>
        <v>0.34815767740888531</v>
      </c>
      <c r="F71" s="8">
        <f t="shared" ref="F71:F134" si="1">(C71+D71)/E71</f>
        <v>0.9847072878197265</v>
      </c>
    </row>
    <row r="72" spans="2:6" ht="17.100000000000001" customHeight="1" x14ac:dyDescent="0.3">
      <c r="B72" s="7">
        <v>43684</v>
      </c>
      <c r="C72" s="8">
        <f>0.408*'3day cloud to net rad'!F73*'3day cloud to net rad'!Q73</f>
        <v>-4.0072907016200476E-2</v>
      </c>
      <c r="D72" s="8">
        <f>'3day cloud to net rad'!$I$3*900*'3day cloud to net rad'!G73*('3day cloud to net rad'!J73-'3day cloud to net rad'!K73)/('3day cloud to net rad'!E73+273)</f>
        <v>1.0010397773579811</v>
      </c>
      <c r="E72" s="8">
        <f>'3day cloud to net rad'!F73+'3day cloud to net rad'!$I$3*(1+0.34*'3day cloud to net rad'!G73)</f>
        <v>0.42670882664454846</v>
      </c>
      <c r="F72" s="8">
        <f t="shared" si="1"/>
        <v>2.2520435724247929</v>
      </c>
    </row>
    <row r="73" spans="2:6" ht="17.100000000000001" customHeight="1" x14ac:dyDescent="0.3">
      <c r="B73" s="7">
        <v>43685</v>
      </c>
      <c r="C73" s="8">
        <f>0.408*'3day cloud to net rad'!F74*'3day cloud to net rad'!Q74</f>
        <v>-0.34168565127890022</v>
      </c>
      <c r="D73" s="8">
        <f>'3day cloud to net rad'!$I$3*900*'3day cloud to net rad'!G74*('3day cloud to net rad'!J74-'3day cloud to net rad'!K74)/('3day cloud to net rad'!E74+273)</f>
        <v>1.4236292040769893</v>
      </c>
      <c r="E73" s="8">
        <f>'3day cloud to net rad'!F74+'3day cloud to net rad'!$I$3*(1+0.34*'3day cloud to net rad'!G74)</f>
        <v>0.43841244606266327</v>
      </c>
      <c r="F73" s="8">
        <f t="shared" si="1"/>
        <v>2.4678668740244762</v>
      </c>
    </row>
    <row r="74" spans="2:6" ht="17.100000000000001" customHeight="1" x14ac:dyDescent="0.3">
      <c r="B74" s="7">
        <v>43686</v>
      </c>
      <c r="C74" s="8">
        <f>0.408*'3day cloud to net rad'!F75*'3day cloud to net rad'!Q75</f>
        <v>-0.27365144594838914</v>
      </c>
      <c r="D74" s="8">
        <f>'3day cloud to net rad'!$I$3*900*'3day cloud to net rad'!G75*('3day cloud to net rad'!J75-'3day cloud to net rad'!K75)/('3day cloud to net rad'!E75+273)</f>
        <v>1.7148804402437228</v>
      </c>
      <c r="E74" s="8">
        <f>'3day cloud to net rad'!F75+'3day cloud to net rad'!$I$3*(1+0.34*'3day cloud to net rad'!G75)</f>
        <v>0.4344782959711494</v>
      </c>
      <c r="F74" s="8">
        <f t="shared" si="1"/>
        <v>3.3171484229698676</v>
      </c>
    </row>
    <row r="75" spans="2:6" ht="17.100000000000001" customHeight="1" x14ac:dyDescent="0.3">
      <c r="B75" s="7">
        <v>43687</v>
      </c>
      <c r="C75" s="8">
        <f>0.408*'3day cloud to net rad'!F76*'3day cloud to net rad'!Q76</f>
        <v>-9.1295966943276755E-2</v>
      </c>
      <c r="D75" s="8">
        <f>'3day cloud to net rad'!$I$3*900*'3day cloud to net rad'!G76*('3day cloud to net rad'!J76-'3day cloud to net rad'!K76)/('3day cloud to net rad'!E76+273)</f>
        <v>1.5731628268341866</v>
      </c>
      <c r="E75" s="8">
        <f>'3day cloud to net rad'!F76+'3day cloud to net rad'!$I$3*(1+0.34*'3day cloud to net rad'!G76)</f>
        <v>0.41433306123616875</v>
      </c>
      <c r="F75" s="8">
        <f t="shared" si="1"/>
        <v>3.5765112623881339</v>
      </c>
    </row>
    <row r="76" spans="2:6" ht="17.100000000000001" customHeight="1" x14ac:dyDescent="0.3">
      <c r="B76" s="7">
        <v>43688</v>
      </c>
      <c r="C76" s="8">
        <f>0.408*'3day cloud to net rad'!F77*'3day cloud to net rad'!Q77</f>
        <v>-4.1923573240939711E-2</v>
      </c>
      <c r="D76" s="8">
        <f>'3day cloud to net rad'!$I$3*900*'3day cloud to net rad'!G77*('3day cloud to net rad'!J77-'3day cloud to net rad'!K77)/('3day cloud to net rad'!E77+273)</f>
        <v>1.011658872957085</v>
      </c>
      <c r="E76" s="8">
        <f>'3day cloud to net rad'!F77+'3day cloud to net rad'!$I$3*(1+0.34*'3day cloud to net rad'!G77)</f>
        <v>0.37597989889397138</v>
      </c>
      <c r="F76" s="8">
        <f t="shared" si="1"/>
        <v>2.5792211300892354</v>
      </c>
    </row>
    <row r="77" spans="2:6" ht="17.100000000000001" customHeight="1" x14ac:dyDescent="0.3">
      <c r="B77" s="7">
        <v>43689</v>
      </c>
      <c r="C77" s="8">
        <f>0.408*'3day cloud to net rad'!F78*'3day cloud to net rad'!Q78</f>
        <v>-3.4866227801491526E-2</v>
      </c>
      <c r="D77" s="8">
        <f>'3day cloud to net rad'!$I$3*900*'3day cloud to net rad'!G78*('3day cloud to net rad'!J78-'3day cloud to net rad'!K78)/('3day cloud to net rad'!E78+273)</f>
        <v>0.36519353312861369</v>
      </c>
      <c r="E77" s="8">
        <f>'3day cloud to net rad'!F78+'3day cloud to net rad'!$I$3*(1+0.34*'3day cloud to net rad'!G78)</f>
        <v>0.35175608498229649</v>
      </c>
      <c r="F77" s="8">
        <f t="shared" si="1"/>
        <v>0.93908057153793711</v>
      </c>
    </row>
    <row r="78" spans="2:6" ht="17.100000000000001" customHeight="1" x14ac:dyDescent="0.3">
      <c r="B78" s="7">
        <v>43690</v>
      </c>
      <c r="C78" s="8">
        <f>0.408*'3day cloud to net rad'!F79*'3day cloud to net rad'!Q79</f>
        <v>-3.713948164764494E-2</v>
      </c>
      <c r="D78" s="8">
        <f>'3day cloud to net rad'!$I$3*900*'3day cloud to net rad'!G79*('3day cloud to net rad'!J79-'3day cloud to net rad'!K79)/('3day cloud to net rad'!E79+273)</f>
        <v>0.63191070073149891</v>
      </c>
      <c r="E78" s="8">
        <f>'3day cloud to net rad'!F79+'3day cloud to net rad'!$I$3*(1+0.34*'3day cloud to net rad'!G79)</f>
        <v>0.35889194807223102</v>
      </c>
      <c r="F78" s="8">
        <f t="shared" si="1"/>
        <v>1.6572431403898469</v>
      </c>
    </row>
    <row r="79" spans="2:6" ht="17.100000000000001" customHeight="1" x14ac:dyDescent="0.3">
      <c r="B79" s="7">
        <v>43691</v>
      </c>
      <c r="C79" s="8">
        <f>0.408*'3day cloud to net rad'!F80*'3day cloud to net rad'!Q80</f>
        <v>-0.17112265137900309</v>
      </c>
      <c r="D79" s="8">
        <f>'3day cloud to net rad'!$I$3*900*'3day cloud to net rad'!G80*('3day cloud to net rad'!J80-'3day cloud to net rad'!K80)/('3day cloud to net rad'!E80+273)</f>
        <v>1.0588289304299676</v>
      </c>
      <c r="E79" s="8">
        <f>'3day cloud to net rad'!F80+'3day cloud to net rad'!$I$3*(1+0.34*'3day cloud to net rad'!G80)</f>
        <v>0.38048247391841983</v>
      </c>
      <c r="F79" s="8">
        <f t="shared" si="1"/>
        <v>2.3331068837649007</v>
      </c>
    </row>
    <row r="80" spans="2:6" ht="17.100000000000001" customHeight="1" x14ac:dyDescent="0.3">
      <c r="B80" s="7">
        <v>43692</v>
      </c>
      <c r="C80" s="8">
        <f>0.408*'3day cloud to net rad'!F81*'3day cloud to net rad'!Q81</f>
        <v>-3.9499825595954545E-2</v>
      </c>
      <c r="D80" s="8">
        <f>'3day cloud to net rad'!$I$3*900*'3day cloud to net rad'!G81*('3day cloud to net rad'!J81-'3day cloud to net rad'!K81)/('3day cloud to net rad'!E81+273)</f>
        <v>1.1478851666822478</v>
      </c>
      <c r="E80" s="8">
        <f>'3day cloud to net rad'!F81+'3day cloud to net rad'!$I$3*(1+0.34*'3day cloud to net rad'!G81)</f>
        <v>0.40091747992522425</v>
      </c>
      <c r="F80" s="8">
        <f t="shared" si="1"/>
        <v>2.7646221394313364</v>
      </c>
    </row>
    <row r="81" spans="2:6" ht="17.100000000000001" customHeight="1" x14ac:dyDescent="0.3">
      <c r="B81" s="7">
        <v>43693</v>
      </c>
      <c r="C81" s="8">
        <f>0.408*'3day cloud to net rad'!F82*'3day cloud to net rad'!Q82</f>
        <v>-3.9106639912224447E-2</v>
      </c>
      <c r="D81" s="8">
        <f>'3day cloud to net rad'!$I$3*900*'3day cloud to net rad'!G82*('3day cloud to net rad'!J82-'3day cloud to net rad'!K82)/('3day cloud to net rad'!E82+273)</f>
        <v>0.84563858128009572</v>
      </c>
      <c r="E81" s="8">
        <f>'3day cloud to net rad'!F82+'3day cloud to net rad'!$I$3*(1+0.34*'3day cloud to net rad'!G82)</f>
        <v>0.3674014925851587</v>
      </c>
      <c r="F81" s="8">
        <f t="shared" si="1"/>
        <v>2.1952331649304013</v>
      </c>
    </row>
    <row r="82" spans="2:6" ht="17.100000000000001" customHeight="1" x14ac:dyDescent="0.3">
      <c r="B82" s="7">
        <v>43694</v>
      </c>
      <c r="C82" s="8">
        <f>0.408*'3day cloud to net rad'!F83*'3day cloud to net rad'!Q83</f>
        <v>-3.5387518594097896E-2</v>
      </c>
      <c r="D82" s="8">
        <f>'3day cloud to net rad'!$I$3*900*'3day cloud to net rad'!G83*('3day cloud to net rad'!J83-'3day cloud to net rad'!K83)/('3day cloud to net rad'!E83+273)</f>
        <v>0.54182176619501143</v>
      </c>
      <c r="E82" s="8">
        <f>'3day cloud to net rad'!F83+'3day cloud to net rad'!$I$3*(1+0.34*'3day cloud to net rad'!G83)</f>
        <v>0.34425735552283054</v>
      </c>
      <c r="F82" s="8">
        <f t="shared" si="1"/>
        <v>1.4710920172839348</v>
      </c>
    </row>
    <row r="83" spans="2:6" ht="17.100000000000001" customHeight="1" x14ac:dyDescent="0.3">
      <c r="B83" s="7">
        <v>43695</v>
      </c>
      <c r="C83" s="8">
        <f>0.408*'3day cloud to net rad'!F84*'3day cloud to net rad'!Q84</f>
        <v>-3.7687682844515728E-2</v>
      </c>
      <c r="D83" s="8">
        <f>'3day cloud to net rad'!$I$3*900*'3day cloud to net rad'!G84*('3day cloud to net rad'!J84-'3day cloud to net rad'!K84)/('3day cloud to net rad'!E84+273)</f>
        <v>0.7604173626804982</v>
      </c>
      <c r="E83" s="8">
        <f>'3day cloud to net rad'!F84+'3day cloud to net rad'!$I$3*(1+0.34*'3day cloud to net rad'!G84)</f>
        <v>0.36537979713199537</v>
      </c>
      <c r="F83" s="8">
        <f t="shared" si="1"/>
        <v>1.9780231022868859</v>
      </c>
    </row>
    <row r="84" spans="2:6" ht="17.100000000000001" customHeight="1" x14ac:dyDescent="0.3">
      <c r="B84" s="7">
        <v>43696</v>
      </c>
      <c r="C84" s="8">
        <f>0.408*'3day cloud to net rad'!F85*'3day cloud to net rad'!Q85</f>
        <v>-3.72915083230526E-2</v>
      </c>
      <c r="D84" s="8">
        <f>'3day cloud to net rad'!$I$3*900*'3day cloud to net rad'!G85*('3day cloud to net rad'!J85-'3day cloud to net rad'!K85)/('3day cloud to net rad'!E85+273)</f>
        <v>0.68971946042541754</v>
      </c>
      <c r="E84" s="8">
        <f>'3day cloud to net rad'!F85+'3day cloud to net rad'!$I$3*(1+0.34*'3day cloud to net rad'!G85)</f>
        <v>0.34984606345798663</v>
      </c>
      <c r="F84" s="8">
        <f t="shared" si="1"/>
        <v>1.8649000810629834</v>
      </c>
    </row>
    <row r="85" spans="2:6" ht="17.100000000000001" customHeight="1" x14ac:dyDescent="0.3">
      <c r="B85" s="7">
        <v>43697</v>
      </c>
      <c r="C85" s="8">
        <f>0.408*'3day cloud to net rad'!F86*'3day cloud to net rad'!Q86</f>
        <v>-3.5934558560465214E-2</v>
      </c>
      <c r="D85" s="8">
        <f>'3day cloud to net rad'!$I$3*900*'3day cloud to net rad'!G86*('3day cloud to net rad'!J86-'3day cloud to net rad'!K86)/('3day cloud to net rad'!E86+273)</f>
        <v>0.76448151590924285</v>
      </c>
      <c r="E85" s="8">
        <f>'3day cloud to net rad'!F86+'3day cloud to net rad'!$I$3*(1+0.34*'3day cloud to net rad'!G86)</f>
        <v>0.35910485374940598</v>
      </c>
      <c r="F85" s="8">
        <f t="shared" si="1"/>
        <v>2.0287861602037252</v>
      </c>
    </row>
    <row r="86" spans="2:6" ht="17.100000000000001" customHeight="1" x14ac:dyDescent="0.3">
      <c r="B86" s="7">
        <v>43698</v>
      </c>
      <c r="C86" s="8">
        <f>0.408*'3day cloud to net rad'!F87*'3day cloud to net rad'!Q87</f>
        <v>-0.11904427057586535</v>
      </c>
      <c r="D86" s="8">
        <f>'3day cloud to net rad'!$I$3*900*'3day cloud to net rad'!G87*('3day cloud to net rad'!J87-'3day cloud to net rad'!K87)/('3day cloud to net rad'!E87+273)</f>
        <v>0.85032572491286496</v>
      </c>
      <c r="E86" s="8">
        <f>'3day cloud to net rad'!F87+'3day cloud to net rad'!$I$3*(1+0.34*'3day cloud to net rad'!G87)</f>
        <v>0.37112230200206597</v>
      </c>
      <c r="F86" s="8">
        <f t="shared" si="1"/>
        <v>1.970459469538774</v>
      </c>
    </row>
    <row r="87" spans="2:6" ht="17.100000000000001" customHeight="1" x14ac:dyDescent="0.3">
      <c r="B87" s="7">
        <v>43699</v>
      </c>
      <c r="C87" s="8">
        <f>0.408*'3day cloud to net rad'!F88*'3day cloud to net rad'!Q88</f>
        <v>-3.2063657864290405E-2</v>
      </c>
      <c r="D87" s="8">
        <f>'3day cloud to net rad'!$I$3*900*'3day cloud to net rad'!G88*('3day cloud to net rad'!J88-'3day cloud to net rad'!K88)/('3day cloud to net rad'!E88+273)</f>
        <v>0.49611911820194116</v>
      </c>
      <c r="E87" s="8">
        <f>'3day cloud to net rad'!F88+'3day cloud to net rad'!$I$3*(1+0.34*'3day cloud to net rad'!G88)</f>
        <v>0.34622599611174676</v>
      </c>
      <c r="F87" s="8">
        <f t="shared" si="1"/>
        <v>1.3403252948917035</v>
      </c>
    </row>
    <row r="88" spans="2:6" ht="17.100000000000001" customHeight="1" x14ac:dyDescent="0.3">
      <c r="B88" s="7">
        <v>43700</v>
      </c>
      <c r="C88" s="8">
        <f>0.408*'3day cloud to net rad'!F89*'3day cloud to net rad'!Q89</f>
        <v>-3.5600529553769002E-2</v>
      </c>
      <c r="D88" s="8">
        <f>'3day cloud to net rad'!$I$3*900*'3day cloud to net rad'!G89*('3day cloud to net rad'!J89-'3day cloud to net rad'!K89)/('3day cloud to net rad'!E89+273)</f>
        <v>0.95769351665743208</v>
      </c>
      <c r="E88" s="8">
        <f>'3day cloud to net rad'!F89+'3day cloud to net rad'!$I$3*(1+0.34*'3day cloud to net rad'!G89)</f>
        <v>0.37272631993413452</v>
      </c>
      <c r="F88" s="8">
        <f t="shared" si="1"/>
        <v>2.4739143381841364</v>
      </c>
    </row>
    <row r="89" spans="2:6" ht="17.100000000000001" customHeight="1" x14ac:dyDescent="0.3">
      <c r="B89" s="7">
        <v>43701</v>
      </c>
      <c r="C89" s="8">
        <f>0.408*'3day cloud to net rad'!F90*'3day cloud to net rad'!Q90</f>
        <v>-3.1119771505294238E-2</v>
      </c>
      <c r="D89" s="8">
        <f>'3day cloud to net rad'!$I$3*900*'3day cloud to net rad'!G90*('3day cloud to net rad'!J90-'3day cloud to net rad'!K90)/('3day cloud to net rad'!E90+273)</f>
        <v>0.6312660373543858</v>
      </c>
      <c r="E89" s="8">
        <f>'3day cloud to net rad'!F90+'3day cloud to net rad'!$I$3*(1+0.34*'3day cloud to net rad'!G90)</f>
        <v>0.36649048263435557</v>
      </c>
      <c r="F89" s="8">
        <f t="shared" si="1"/>
        <v>1.6375493888277923</v>
      </c>
    </row>
    <row r="90" spans="2:6" ht="17.100000000000001" customHeight="1" x14ac:dyDescent="0.3">
      <c r="B90" s="7">
        <v>43702</v>
      </c>
      <c r="C90" s="8">
        <f>0.408*'3day cloud to net rad'!F91*'3day cloud to net rad'!Q91</f>
        <v>-3.0115187643153962E-2</v>
      </c>
      <c r="D90" s="8">
        <f>'3day cloud to net rad'!$I$3*900*'3day cloud to net rad'!G91*('3day cloud to net rad'!J91-'3day cloud to net rad'!K91)/('3day cloud to net rad'!E91+273)</f>
        <v>0.50278157446126437</v>
      </c>
      <c r="E90" s="8">
        <f>'3day cloud to net rad'!F91+'3day cloud to net rad'!$I$3*(1+0.34*'3day cloud to net rad'!G91)</f>
        <v>0.35021521343425965</v>
      </c>
      <c r="F90" s="8">
        <f t="shared" si="1"/>
        <v>1.3496454999286791</v>
      </c>
    </row>
    <row r="91" spans="2:6" ht="17.100000000000001" customHeight="1" x14ac:dyDescent="0.3">
      <c r="B91" s="7">
        <v>43703</v>
      </c>
      <c r="C91" s="8">
        <f>0.408*'3day cloud to net rad'!F92*'3day cloud to net rad'!Q92</f>
        <v>-3.0701727006829865E-2</v>
      </c>
      <c r="D91" s="8">
        <f>'3day cloud to net rad'!$I$3*900*'3day cloud to net rad'!G92*('3day cloud to net rad'!J92-'3day cloud to net rad'!K92)/('3day cloud to net rad'!E92+273)</f>
        <v>0.59294675611977044</v>
      </c>
      <c r="E91" s="8">
        <f>'3day cloud to net rad'!F92+'3day cloud to net rad'!$I$3*(1+0.34*'3day cloud to net rad'!G92)</f>
        <v>0.35122342537313306</v>
      </c>
      <c r="F91" s="8">
        <f t="shared" si="1"/>
        <v>1.6008187054027567</v>
      </c>
    </row>
    <row r="92" spans="2:6" ht="17.100000000000001" customHeight="1" x14ac:dyDescent="0.3">
      <c r="B92" s="7">
        <v>43704</v>
      </c>
      <c r="C92" s="8">
        <f>0.408*'3day cloud to net rad'!F93*'3day cloud to net rad'!Q93</f>
        <v>-0.21298669366937503</v>
      </c>
      <c r="D92" s="8">
        <f>'3day cloud to net rad'!$I$3*900*'3day cloud to net rad'!G93*('3day cloud to net rad'!J93-'3day cloud to net rad'!K93)/('3day cloud to net rad'!E93+273)</f>
        <v>1.2437429451489708</v>
      </c>
      <c r="E92" s="8">
        <f>'3day cloud to net rad'!F93+'3day cloud to net rad'!$I$3*(1+0.34*'3day cloud to net rad'!G93)</f>
        <v>0.38760892099427458</v>
      </c>
      <c r="F92" s="8">
        <f t="shared" si="1"/>
        <v>2.6592686485015684</v>
      </c>
    </row>
    <row r="93" spans="2:6" ht="17.100000000000001" customHeight="1" x14ac:dyDescent="0.3">
      <c r="B93" s="7">
        <v>43705</v>
      </c>
      <c r="C93" s="8">
        <f>0.408*'3day cloud to net rad'!F94*'3day cloud to net rad'!Q94</f>
        <v>-7.5458412667487304E-2</v>
      </c>
      <c r="D93" s="8">
        <f>'3day cloud to net rad'!$I$3*900*'3day cloud to net rad'!G94*('3day cloud to net rad'!J94-'3day cloud to net rad'!K94)/('3day cloud to net rad'!E94+273)</f>
        <v>1.0991284022907988</v>
      </c>
      <c r="E93" s="8">
        <f>'3day cloud to net rad'!F94+'3day cloud to net rad'!$I$3*(1+0.34*'3day cloud to net rad'!G94)</f>
        <v>0.38443776794221113</v>
      </c>
      <c r="F93" s="8">
        <f t="shared" si="1"/>
        <v>2.6627716498894825</v>
      </c>
    </row>
    <row r="94" spans="2:6" ht="17.100000000000001" customHeight="1" x14ac:dyDescent="0.3">
      <c r="B94" s="7">
        <v>43706</v>
      </c>
      <c r="C94" s="8">
        <f>0.408*'3day cloud to net rad'!F95*'3day cloud to net rad'!Q95</f>
        <v>-3.0419053327895115E-2</v>
      </c>
      <c r="D94" s="8">
        <f>'3day cloud to net rad'!$I$3*900*'3day cloud to net rad'!G95*('3day cloud to net rad'!J95-'3day cloud to net rad'!K95)/('3day cloud to net rad'!E95+273)</f>
        <v>0.90710927944080322</v>
      </c>
      <c r="E94" s="8">
        <f>'3day cloud to net rad'!F95+'3day cloud to net rad'!$I$3*(1+0.34*'3day cloud to net rad'!G95)</f>
        <v>0.38069288631433718</v>
      </c>
      <c r="F94" s="8">
        <f t="shared" si="1"/>
        <v>2.3028805045467204</v>
      </c>
    </row>
    <row r="95" spans="2:6" ht="17.100000000000001" customHeight="1" x14ac:dyDescent="0.3">
      <c r="B95" s="7">
        <v>43707</v>
      </c>
      <c r="C95" s="8">
        <f>0.408*'3day cloud to net rad'!F96*'3day cloud to net rad'!Q96</f>
        <v>-2.7549319823911612E-2</v>
      </c>
      <c r="D95" s="8">
        <f>'3day cloud to net rad'!$I$3*900*'3day cloud to net rad'!G96*('3day cloud to net rad'!J96-'3day cloud to net rad'!K96)/('3day cloud to net rad'!E96+273)</f>
        <v>0.71299579931803037</v>
      </c>
      <c r="E95" s="8">
        <f>'3day cloud to net rad'!F96+'3day cloud to net rad'!$I$3*(1+0.34*'3day cloud to net rad'!G96)</f>
        <v>0.37922220298182463</v>
      </c>
      <c r="F95" s="8">
        <f t="shared" si="1"/>
        <v>1.8075061905775882</v>
      </c>
    </row>
    <row r="96" spans="2:6" ht="17.100000000000001" customHeight="1" x14ac:dyDescent="0.3">
      <c r="B96" s="7">
        <v>43708</v>
      </c>
      <c r="C96" s="8">
        <f>0.408*'3day cloud to net rad'!F97*'3day cloud to net rad'!Q97</f>
        <v>-2.6887843919490347E-2</v>
      </c>
      <c r="D96" s="8">
        <f>'3day cloud to net rad'!$I$3*900*'3day cloud to net rad'!G97*('3day cloud to net rad'!J97-'3day cloud to net rad'!K97)/('3day cloud to net rad'!E97+273)</f>
        <v>0.76971153622968547</v>
      </c>
      <c r="E96" s="8">
        <f>'3day cloud to net rad'!F97+'3day cloud to net rad'!$I$3*(1+0.34*'3day cloud to net rad'!G97)</f>
        <v>0.39370665325304466</v>
      </c>
      <c r="F96" s="8">
        <f t="shared" si="1"/>
        <v>1.886744067372325</v>
      </c>
    </row>
    <row r="97" spans="2:6" ht="17.100000000000001" customHeight="1" x14ac:dyDescent="0.3">
      <c r="B97" s="7">
        <v>43709</v>
      </c>
      <c r="C97" s="8">
        <f>0.408*'3day cloud to net rad'!F98*'3day cloud to net rad'!Q98</f>
        <v>-2.4996220342583534E-2</v>
      </c>
      <c r="D97" s="8">
        <f>'3day cloud to net rad'!$I$3*900*'3day cloud to net rad'!G98*('3day cloud to net rad'!J98-'3day cloud to net rad'!K98)/('3day cloud to net rad'!E98+273)</f>
        <v>0.48645319152371647</v>
      </c>
      <c r="E97" s="8">
        <f>'3day cloud to net rad'!F98+'3day cloud to net rad'!$I$3*(1+0.34*'3day cloud to net rad'!G98)</f>
        <v>0.36771292448361598</v>
      </c>
      <c r="F97" s="8">
        <f t="shared" si="1"/>
        <v>1.2549381336790457</v>
      </c>
    </row>
    <row r="98" spans="2:6" ht="17.100000000000001" customHeight="1" x14ac:dyDescent="0.3">
      <c r="B98" s="7">
        <v>43710</v>
      </c>
      <c r="C98" s="8">
        <f>0.408*'3day cloud to net rad'!F99*'3day cloud to net rad'!Q99</f>
        <v>-2.2822067541848998E-2</v>
      </c>
      <c r="D98" s="8">
        <f>'3day cloud to net rad'!$I$3*900*'3day cloud to net rad'!G99*('3day cloud to net rad'!J99-'3day cloud to net rad'!K99)/('3day cloud to net rad'!E99+273)</f>
        <v>0.274539923438128</v>
      </c>
      <c r="E98" s="8">
        <f>'3day cloud to net rad'!F99+'3day cloud to net rad'!$I$3*(1+0.34*'3day cloud to net rad'!G99)</f>
        <v>0.3507045736722304</v>
      </c>
      <c r="F98" s="8">
        <f t="shared" si="1"/>
        <v>0.71774899671406989</v>
      </c>
    </row>
    <row r="99" spans="2:6" ht="17.100000000000001" customHeight="1" x14ac:dyDescent="0.3">
      <c r="B99" s="7">
        <v>43711</v>
      </c>
      <c r="C99" s="8">
        <f>0.408*'3day cloud to net rad'!F100*'3day cloud to net rad'!Q100</f>
        <v>-2.3140788746169094E-2</v>
      </c>
      <c r="D99" s="8">
        <f>'3day cloud to net rad'!$I$3*900*'3day cloud to net rad'!G100*('3day cloud to net rad'!J100-'3day cloud to net rad'!K100)/('3day cloud to net rad'!E100+273)</f>
        <v>0.41411845239464024</v>
      </c>
      <c r="E99" s="8">
        <f>'3day cloud to net rad'!F100+'3day cloud to net rad'!$I$3*(1+0.34*'3day cloud to net rad'!G100)</f>
        <v>0.37504546470321543</v>
      </c>
      <c r="F99" s="8">
        <f t="shared" si="1"/>
        <v>1.0424807135259277</v>
      </c>
    </row>
    <row r="100" spans="2:6" ht="17.100000000000001" customHeight="1" x14ac:dyDescent="0.3">
      <c r="B100" s="7">
        <v>43712</v>
      </c>
      <c r="C100" s="8">
        <f>0.408*'3day cloud to net rad'!F101*'3day cloud to net rad'!Q101</f>
        <v>-5.9321470504495426E-2</v>
      </c>
      <c r="D100" s="8">
        <f>'3day cloud to net rad'!$I$3*900*'3day cloud to net rad'!G101*('3day cloud to net rad'!J101-'3day cloud to net rad'!K101)/('3day cloud to net rad'!E101+273)</f>
        <v>0.82203519754316157</v>
      </c>
      <c r="E100" s="8">
        <f>'3day cloud to net rad'!F101+'3day cloud to net rad'!$I$3*(1+0.34*'3day cloud to net rad'!G101)</f>
        <v>0.4105959029113776</v>
      </c>
      <c r="F100" s="8">
        <f t="shared" si="1"/>
        <v>1.8575775394507263</v>
      </c>
    </row>
    <row r="101" spans="2:6" ht="17.100000000000001" customHeight="1" x14ac:dyDescent="0.3">
      <c r="B101" s="7">
        <v>43713</v>
      </c>
      <c r="C101" s="8">
        <f>0.408*'3day cloud to net rad'!F102*'3day cloud to net rad'!Q102</f>
        <v>-2.2504185840379293E-2</v>
      </c>
      <c r="D101" s="8">
        <f>'3day cloud to net rad'!$I$3*900*'3day cloud to net rad'!G102*('3day cloud to net rad'!J102-'3day cloud to net rad'!K102)/('3day cloud to net rad'!E102+273)</f>
        <v>0.61298889362781084</v>
      </c>
      <c r="E101" s="8">
        <f>'3day cloud to net rad'!F102+'3day cloud to net rad'!$I$3*(1+0.34*'3day cloud to net rad'!G102)</f>
        <v>0.39207682518202963</v>
      </c>
      <c r="F101" s="8">
        <f t="shared" si="1"/>
        <v>1.5060433819654784</v>
      </c>
    </row>
    <row r="102" spans="2:6" ht="17.100000000000001" customHeight="1" x14ac:dyDescent="0.3">
      <c r="B102" s="7">
        <v>43714</v>
      </c>
      <c r="C102" s="8">
        <f>0.408*'3day cloud to net rad'!F103*'3day cloud to net rad'!Q103</f>
        <v>-2.2088849151254062E-2</v>
      </c>
      <c r="D102" s="8">
        <f>'3day cloud to net rad'!$I$3*900*'3day cloud to net rad'!G103*('3day cloud to net rad'!J103-'3day cloud to net rad'!K103)/('3day cloud to net rad'!E103+273)</f>
        <v>0.61175765538075977</v>
      </c>
      <c r="E102" s="8">
        <f>'3day cloud to net rad'!F103+'3day cloud to net rad'!$I$3*(1+0.34*'3day cloud to net rad'!G103)</f>
        <v>0.40610467498396774</v>
      </c>
      <c r="F102" s="8">
        <f t="shared" si="1"/>
        <v>1.4520118643125315</v>
      </c>
    </row>
    <row r="103" spans="2:6" ht="17.100000000000001" customHeight="1" x14ac:dyDescent="0.3">
      <c r="B103" s="7">
        <v>43715</v>
      </c>
      <c r="C103" s="8">
        <f>0.408*'3day cloud to net rad'!F104*'3day cloud to net rad'!Q104</f>
        <v>-6.0021725754422106E-2</v>
      </c>
      <c r="D103" s="8">
        <f>'3day cloud to net rad'!$I$3*900*'3day cloud to net rad'!G104*('3day cloud to net rad'!J104-'3day cloud to net rad'!K104)/('3day cloud to net rad'!E104+273)</f>
        <v>1.2575029149259922</v>
      </c>
      <c r="E103" s="8">
        <f>'3day cloud to net rad'!F104+'3day cloud to net rad'!$I$3*(1+0.34*'3day cloud to net rad'!G104)</f>
        <v>0.45205342511171687</v>
      </c>
      <c r="F103" s="8">
        <f t="shared" si="1"/>
        <v>2.6489815642379755</v>
      </c>
    </row>
    <row r="104" spans="2:6" ht="17.100000000000001" customHeight="1" x14ac:dyDescent="0.3">
      <c r="B104" s="7">
        <v>43716</v>
      </c>
      <c r="C104" s="8">
        <f>0.408*'3day cloud to net rad'!F105*'3day cloud to net rad'!Q105</f>
        <v>-5.9301582133831708E-2</v>
      </c>
      <c r="D104" s="8">
        <f>'3day cloud to net rad'!$I$3*900*'3day cloud to net rad'!G105*('3day cloud to net rad'!J105-'3day cloud to net rad'!K105)/('3day cloud to net rad'!E105+273)</f>
        <v>1.261131859561385</v>
      </c>
      <c r="E104" s="8">
        <f>'3day cloud to net rad'!F105+'3day cloud to net rad'!$I$3*(1+0.34*'3day cloud to net rad'!G105)</f>
        <v>0.43762320909384689</v>
      </c>
      <c r="F104" s="8">
        <f t="shared" si="1"/>
        <v>2.746267228184931</v>
      </c>
    </row>
    <row r="105" spans="2:6" ht="17.100000000000001" customHeight="1" x14ac:dyDescent="0.3">
      <c r="B105" s="7">
        <v>43717</v>
      </c>
      <c r="C105" s="8">
        <f>0.408*'3day cloud to net rad'!F106*'3day cloud to net rad'!Q106</f>
        <v>-2.2597708018262261E-2</v>
      </c>
      <c r="D105" s="8">
        <f>'3day cloud to net rad'!$I$3*900*'3day cloud to net rad'!G106*('3day cloud to net rad'!J106-'3day cloud to net rad'!K106)/('3day cloud to net rad'!E106+273)</f>
        <v>1.14470179936658</v>
      </c>
      <c r="E105" s="8">
        <f>'3day cloud to net rad'!F106+'3day cloud to net rad'!$I$3*(1+0.34*'3day cloud to net rad'!G106)</f>
        <v>0.41433306123616875</v>
      </c>
      <c r="F105" s="8">
        <f t="shared" si="1"/>
        <v>2.7082176063877301</v>
      </c>
    </row>
    <row r="106" spans="2:6" ht="17.100000000000001" customHeight="1" x14ac:dyDescent="0.3">
      <c r="B106" s="7">
        <v>43718</v>
      </c>
      <c r="C106" s="8">
        <f>0.408*'3day cloud to net rad'!F107*'3day cloud to net rad'!Q107</f>
        <v>-0.10025371203096171</v>
      </c>
      <c r="D106" s="8">
        <f>'3day cloud to net rad'!$I$3*900*'3day cloud to net rad'!G107*('3day cloud to net rad'!J107-'3day cloud to net rad'!K107)/('3day cloud to net rad'!E107+273)</f>
        <v>1.0143662284281396</v>
      </c>
      <c r="E106" s="8">
        <f>'3day cloud to net rad'!F107+'3day cloud to net rad'!$I$3*(1+0.34*'3day cloud to net rad'!G107)</f>
        <v>0.38337937663205268</v>
      </c>
      <c r="F106" s="8">
        <f t="shared" si="1"/>
        <v>2.3843549552079715</v>
      </c>
    </row>
    <row r="107" spans="2:6" ht="17.100000000000001" customHeight="1" x14ac:dyDescent="0.3">
      <c r="B107" s="7">
        <v>43719</v>
      </c>
      <c r="C107" s="8">
        <f>0.408*'3day cloud to net rad'!F108*'3day cloud to net rad'!Q108</f>
        <v>-2.7435587303253919E-2</v>
      </c>
      <c r="D107" s="8">
        <f>'3day cloud to net rad'!$I$3*900*'3day cloud to net rad'!G108*('3day cloud to net rad'!J108-'3day cloud to net rad'!K108)/('3day cloud to net rad'!E108+273)</f>
        <v>1.3344639010032644</v>
      </c>
      <c r="E107" s="8">
        <f>'3day cloud to net rad'!F108+'3day cloud to net rad'!$I$3*(1+0.34*'3day cloud to net rad'!G108)</f>
        <v>0.38624633812348641</v>
      </c>
      <c r="F107" s="8">
        <f t="shared" si="1"/>
        <v>3.3839241558897104</v>
      </c>
    </row>
    <row r="108" spans="2:6" ht="17.100000000000001" customHeight="1" x14ac:dyDescent="0.3">
      <c r="B108" s="7">
        <v>43720</v>
      </c>
      <c r="C108" s="8">
        <f>0.408*'3day cloud to net rad'!F109*'3day cloud to net rad'!Q109</f>
        <v>-7.282047652756414E-2</v>
      </c>
      <c r="D108" s="8">
        <f>'3day cloud to net rad'!$I$3*900*'3day cloud to net rad'!G109*('3day cloud to net rad'!J109-'3day cloud to net rad'!K109)/('3day cloud to net rad'!E109+273)</f>
        <v>1.5224305524764692</v>
      </c>
      <c r="E108" s="8">
        <f>'3day cloud to net rad'!F109+'3day cloud to net rad'!$I$3*(1+0.34*'3day cloud to net rad'!G109)</f>
        <v>0.39794995754160112</v>
      </c>
      <c r="F108" s="8">
        <f t="shared" si="1"/>
        <v>3.642694385254118</v>
      </c>
    </row>
    <row r="109" spans="2:6" ht="17.100000000000001" customHeight="1" x14ac:dyDescent="0.3">
      <c r="B109" s="7">
        <v>43721</v>
      </c>
      <c r="C109" s="8">
        <f>0.408*'3day cloud to net rad'!F110*'3day cloud to net rad'!Q110</f>
        <v>-0.11478768286875306</v>
      </c>
      <c r="D109" s="8">
        <f>'3day cloud to net rad'!$I$3*900*'3day cloud to net rad'!G110*('3day cloud to net rad'!J110-'3day cloud to net rad'!K110)/('3day cloud to net rad'!E110+273)</f>
        <v>1.5242818295818201</v>
      </c>
      <c r="E109" s="8">
        <f>'3day cloud to net rad'!F110+'3day cloud to net rad'!$I$3*(1+0.34*'3day cloud to net rad'!G110)</f>
        <v>0.39931254041238928</v>
      </c>
      <c r="F109" s="8">
        <f t="shared" si="1"/>
        <v>3.5298018571052503</v>
      </c>
    </row>
    <row r="110" spans="2:6" ht="17.100000000000001" customHeight="1" x14ac:dyDescent="0.3">
      <c r="B110" s="7">
        <v>43722</v>
      </c>
      <c r="C110" s="8">
        <f>0.408*'3day cloud to net rad'!F111*'3day cloud to net rad'!Q111</f>
        <v>-1.9740711848052608E-2</v>
      </c>
      <c r="D110" s="8">
        <f>'3day cloud to net rad'!$I$3*900*'3day cloud to net rad'!G111*('3day cloud to net rad'!J111-'3day cloud to net rad'!K111)/('3day cloud to net rad'!E111+273)</f>
        <v>1.1659732894434305</v>
      </c>
      <c r="E110" s="8">
        <f>'3day cloud to net rad'!F111+'3day cloud to net rad'!$I$3*(1+0.34*'3day cloud to net rad'!G111)</f>
        <v>0.41219427480445414</v>
      </c>
      <c r="F110" s="8">
        <f t="shared" si="1"/>
        <v>2.7808066430305298</v>
      </c>
    </row>
    <row r="111" spans="2:6" ht="17.100000000000001" customHeight="1" x14ac:dyDescent="0.3">
      <c r="B111" s="7">
        <v>43723</v>
      </c>
      <c r="C111" s="8">
        <f>0.408*'3day cloud to net rad'!F112*'3day cloud to net rad'!Q112</f>
        <v>-2.0084210257544692E-2</v>
      </c>
      <c r="D111" s="8">
        <f>'3day cloud to net rad'!$I$3*900*'3day cloud to net rad'!G112*('3day cloud to net rad'!J112-'3day cloud to net rad'!K112)/('3day cloud to net rad'!E112+273)</f>
        <v>0.68971946042541754</v>
      </c>
      <c r="E111" s="8">
        <f>'3day cloud to net rad'!F112+'3day cloud to net rad'!$I$3*(1+0.34*'3day cloud to net rad'!G112)</f>
        <v>0.34984606345798663</v>
      </c>
      <c r="F111" s="8">
        <f t="shared" si="1"/>
        <v>1.9140854224540675</v>
      </c>
    </row>
    <row r="112" spans="2:6" ht="17.100000000000001" customHeight="1" x14ac:dyDescent="0.3">
      <c r="B112" s="7">
        <v>43724</v>
      </c>
      <c r="C112" s="8">
        <f>0.408*'3day cloud to net rad'!F113*'3day cloud to net rad'!Q113</f>
        <v>-1.9363022938030598E-2</v>
      </c>
      <c r="D112" s="8">
        <f>'3day cloud to net rad'!$I$3*900*'3day cloud to net rad'!G113*('3day cloud to net rad'!J113-'3day cloud to net rad'!K113)/('3day cloud to net rad'!E113+273)</f>
        <v>0.76448151590924285</v>
      </c>
      <c r="E112" s="8">
        <f>'3day cloud to net rad'!F113+'3day cloud to net rad'!$I$3*(1+0.34*'3day cloud to net rad'!G113)</f>
        <v>0.35910485374940598</v>
      </c>
      <c r="F112" s="8">
        <f t="shared" si="1"/>
        <v>2.0749329483894363</v>
      </c>
    </row>
    <row r="113" spans="2:6" ht="17.100000000000001" customHeight="1" x14ac:dyDescent="0.3">
      <c r="B113" s="7">
        <v>43725</v>
      </c>
      <c r="C113" s="8">
        <f>0.408*'3day cloud to net rad'!F114*'3day cloud to net rad'!Q114</f>
        <v>-1.6575748542664002E-2</v>
      </c>
      <c r="D113" s="8">
        <f>'3day cloud to net rad'!$I$3*900*'3day cloud to net rad'!G114*('3day cloud to net rad'!J114-'3day cloud to net rad'!K114)/('3day cloud to net rad'!E114+273)</f>
        <v>0.63380073219723354</v>
      </c>
      <c r="E113" s="8">
        <f>'3day cloud to net rad'!F114+'3day cloud to net rad'!$I$3*(1+0.34*'3day cloud to net rad'!G114)</f>
        <v>0.36321729565294997</v>
      </c>
      <c r="F113" s="8">
        <f t="shared" si="1"/>
        <v>1.699327072365852</v>
      </c>
    </row>
    <row r="114" spans="2:6" ht="17.100000000000001" customHeight="1" x14ac:dyDescent="0.3">
      <c r="B114" s="7">
        <v>43726</v>
      </c>
      <c r="C114" s="8">
        <f>0.408*'3day cloud to net rad'!F115*'3day cloud to net rad'!Q115</f>
        <v>-1.5302160086273475E-2</v>
      </c>
      <c r="D114" s="8">
        <f>'3day cloud to net rad'!$I$3*900*'3day cloud to net rad'!G115*('3day cloud to net rad'!J115-'3day cloud to net rad'!K115)/('3day cloud to net rad'!E115+273)</f>
        <v>0.28474719920997149</v>
      </c>
      <c r="E114" s="8">
        <f>'3day cloud to net rad'!F115+'3day cloud to net rad'!$I$3*(1+0.34*'3day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3">
      <c r="B115" s="7">
        <v>43727</v>
      </c>
      <c r="C115" s="8">
        <f>0.408*'3day cloud to net rad'!F116*'3day cloud to net rad'!Q116</f>
        <v>-4.7721923894136764E-2</v>
      </c>
      <c r="D115" s="8">
        <f>'3day cloud to net rad'!$I$3*900*'3day cloud to net rad'!G116*('3day cloud to net rad'!J116-'3day cloud to net rad'!K116)/('3day cloud to net rad'!E116+273)</f>
        <v>0.44072115202690132</v>
      </c>
      <c r="E115" s="8">
        <f>'3day cloud to net rad'!F116+'3day cloud to net rad'!$I$3*(1+0.34*'3day cloud to net rad'!G116)</f>
        <v>0.33989044815026481</v>
      </c>
      <c r="F115" s="8">
        <f t="shared" si="1"/>
        <v>1.156252640436134</v>
      </c>
    </row>
    <row r="116" spans="2:6" ht="17.100000000000001" customHeight="1" x14ac:dyDescent="0.3">
      <c r="B116" s="7">
        <v>43728</v>
      </c>
      <c r="C116" s="8">
        <f>0.408*'3day cloud to net rad'!F117*'3day cloud to net rad'!Q117</f>
        <v>-6.2277510937224854E-2</v>
      </c>
      <c r="D116" s="8">
        <f>'3day cloud to net rad'!$I$3*900*'3day cloud to net rad'!G117*('3day cloud to net rad'!J117-'3day cloud to net rad'!K117)/('3day cloud to net rad'!E117+273)</f>
        <v>1.2885514304171728</v>
      </c>
      <c r="E116" s="8">
        <f>'3day cloud to net rad'!F117+'3day cloud to net rad'!$I$3*(1+0.34*'3day cloud to net rad'!G117)</f>
        <v>0.38175711128521722</v>
      </c>
      <c r="F116" s="8">
        <f t="shared" si="1"/>
        <v>3.2121835670633465</v>
      </c>
    </row>
    <row r="117" spans="2:6" ht="17.100000000000001" customHeight="1" x14ac:dyDescent="0.3">
      <c r="B117" s="7">
        <v>43729</v>
      </c>
      <c r="C117" s="8">
        <f>0.408*'3day cloud to net rad'!F118*'3day cloud to net rad'!Q118</f>
        <v>-6.1856781606389681E-2</v>
      </c>
      <c r="D117" s="8">
        <f>'3day cloud to net rad'!$I$3*900*'3day cloud to net rad'!G118*('3day cloud to net rad'!J118-'3day cloud to net rad'!K118)/('3day cloud to net rad'!E118+273)</f>
        <v>0.33568191967223104</v>
      </c>
      <c r="E117" s="8">
        <f>'3day cloud to net rad'!F118+'3day cloud to net rad'!$I$3*(1+0.34*'3day cloud to net rad'!G118)</f>
        <v>0.30036560630618286</v>
      </c>
      <c r="F117" s="8">
        <f t="shared" si="1"/>
        <v>0.91163945643867417</v>
      </c>
    </row>
    <row r="118" spans="2:6" ht="17.100000000000001" customHeight="1" x14ac:dyDescent="0.3">
      <c r="B118" s="7">
        <v>43730</v>
      </c>
      <c r="C118" s="8">
        <f>0.408*'3day cloud to net rad'!F119*'3day cloud to net rad'!Q119</f>
        <v>-1.8469767767534458E-2</v>
      </c>
      <c r="D118" s="8">
        <f>'3day cloud to net rad'!$I$3*900*'3day cloud to net rad'!G119*('3day cloud to net rad'!J119-'3day cloud to net rad'!K119)/('3day cloud to net rad'!E119+273)</f>
        <v>0.32221678786028424</v>
      </c>
      <c r="E118" s="8">
        <f>'3day cloud to net rad'!F119+'3day cloud to net rad'!$I$3*(1+0.34*'3day cloud to net rad'!G119)</f>
        <v>0.30143671487124934</v>
      </c>
      <c r="F118" s="8">
        <f t="shared" si="1"/>
        <v>1.0076643126318809</v>
      </c>
    </row>
    <row r="119" spans="2:6" ht="17.100000000000001" customHeight="1" x14ac:dyDescent="0.3">
      <c r="B119" s="7">
        <v>43731</v>
      </c>
      <c r="C119" s="8">
        <f>0.408*'3day cloud to net rad'!F120*'3day cloud to net rad'!Q120</f>
        <v>-1.2648402992326724E-2</v>
      </c>
      <c r="D119" s="8">
        <f>'3day cloud to net rad'!$I$3*900*'3day cloud to net rad'!G120*('3day cloud to net rad'!J120-'3day cloud to net rad'!K120)/('3day cloud to net rad'!E120+273)</f>
        <v>0.21387662731126855</v>
      </c>
      <c r="E119" s="8">
        <f>'3day cloud to net rad'!F120+'3day cloud to net rad'!$I$3*(1+0.34*'3day cloud to net rad'!G120)</f>
        <v>0.29208161556565271</v>
      </c>
      <c r="F119" s="8">
        <f t="shared" si="1"/>
        <v>0.68894519064213655</v>
      </c>
    </row>
    <row r="120" spans="2:6" ht="17.100000000000001" customHeight="1" x14ac:dyDescent="0.3">
      <c r="B120" s="7">
        <v>43732</v>
      </c>
      <c r="C120" s="8">
        <f>0.408*'3day cloud to net rad'!F121*'3day cloud to net rad'!Q121</f>
        <v>-8.4984348527616618E-2</v>
      </c>
      <c r="D120" s="8">
        <f>'3day cloud to net rad'!$I$3*900*'3day cloud to net rad'!G121*('3day cloud to net rad'!J121-'3day cloud to net rad'!K121)/('3day cloud to net rad'!E121+273)</f>
        <v>1.3575217085144113</v>
      </c>
      <c r="E120" s="8">
        <f>'3day cloud to net rad'!F121+'3day cloud to net rad'!$I$3*(1+0.34*'3day cloud to net rad'!G121)</f>
        <v>0.43517837996715147</v>
      </c>
      <c r="F120" s="8">
        <f t="shared" si="1"/>
        <v>2.9241741285098986</v>
      </c>
    </row>
    <row r="121" spans="2:6" ht="17.100000000000001" customHeight="1" x14ac:dyDescent="0.3">
      <c r="B121" s="7">
        <v>43733</v>
      </c>
      <c r="C121" s="8">
        <f>0.408*'3day cloud to net rad'!F122*'3day cloud to net rad'!Q122</f>
        <v>-4.8904259627306268E-2</v>
      </c>
      <c r="D121" s="8">
        <f>'3day cloud to net rad'!$I$3*900*'3day cloud to net rad'!G122*('3day cloud to net rad'!J122-'3day cloud to net rad'!K122)/('3day cloud to net rad'!E122+273)</f>
        <v>1.3235239744250846</v>
      </c>
      <c r="E121" s="8">
        <f>'3day cloud to net rad'!F122+'3day cloud to net rad'!$I$3*(1+0.34*'3day cloud to net rad'!G122)</f>
        <v>0.41954079760659341</v>
      </c>
      <c r="F121" s="8">
        <f t="shared" si="1"/>
        <v>3.03813055147261</v>
      </c>
    </row>
    <row r="122" spans="2:6" ht="17.100000000000001" customHeight="1" x14ac:dyDescent="0.3">
      <c r="B122" s="7">
        <v>43734</v>
      </c>
      <c r="C122" s="8">
        <f>0.408*'3day cloud to net rad'!F123*'3day cloud to net rad'!Q123</f>
        <v>-4.8137753714994333E-2</v>
      </c>
      <c r="D122" s="8">
        <f>'3day cloud to net rad'!$I$3*900*'3day cloud to net rad'!G123*('3day cloud to net rad'!J123-'3day cloud to net rad'!K123)/('3day cloud to net rad'!E123+273)</f>
        <v>1.0206430963277799</v>
      </c>
      <c r="E122" s="8">
        <f>'3day cloud to net rad'!F123+'3day cloud to net rad'!$I$3*(1+0.34*'3day cloud to net rad'!G123)</f>
        <v>0.39186610781821574</v>
      </c>
      <c r="F122" s="8">
        <f t="shared" si="1"/>
        <v>2.4817286394768412</v>
      </c>
    </row>
    <row r="123" spans="2:6" ht="17.100000000000001" customHeight="1" x14ac:dyDescent="0.3">
      <c r="B123" s="7">
        <v>43735</v>
      </c>
      <c r="C123" s="8">
        <f>0.408*'3day cloud to net rad'!F124*'3day cloud to net rad'!Q124</f>
        <v>-4.7187985462282846E-2</v>
      </c>
      <c r="D123" s="8">
        <f>'3day cloud to net rad'!$I$3*900*'3day cloud to net rad'!G124*('3day cloud to net rad'!J124-'3day cloud to net rad'!K124)/('3day cloud to net rad'!E124+273)</f>
        <v>0.99798108930266105</v>
      </c>
      <c r="E123" s="8">
        <f>'3day cloud to net rad'!F124+'3day cloud to net rad'!$I$3*(1+0.34*'3day cloud to net rad'!G124)</f>
        <v>0.38760892099427458</v>
      </c>
      <c r="F123" s="8">
        <f t="shared" si="1"/>
        <v>2.4529701261814418</v>
      </c>
    </row>
    <row r="124" spans="2:6" ht="17.100000000000001" customHeight="1" x14ac:dyDescent="0.3">
      <c r="B124" s="7">
        <v>43736</v>
      </c>
      <c r="C124" s="8">
        <f>0.408*'3day cloud to net rad'!F125*'3day cloud to net rad'!Q125</f>
        <v>-5.3859455234095147E-2</v>
      </c>
      <c r="D124" s="8">
        <f>'3day cloud to net rad'!$I$3*900*'3day cloud to net rad'!G125*('3day cloud to net rad'!J125-'3day cloud to net rad'!K125)/('3day cloud to net rad'!E125+273)</f>
        <v>0.74315241458913461</v>
      </c>
      <c r="E124" s="8">
        <f>'3day cloud to net rad'!F125+'3day cloud to net rad'!$I$3*(1+0.34*'3day cloud to net rad'!G125)</f>
        <v>0.33604131473560628</v>
      </c>
      <c r="F124" s="8">
        <f t="shared" si="1"/>
        <v>2.0512149224787071</v>
      </c>
    </row>
    <row r="125" spans="2:6" ht="17.100000000000001" customHeight="1" x14ac:dyDescent="0.3">
      <c r="B125" s="7">
        <v>43737</v>
      </c>
      <c r="C125" s="8">
        <f>0.408*'3day cloud to net rad'!F126*'3day cloud to net rad'!Q126</f>
        <v>-1.3336394224488287E-2</v>
      </c>
      <c r="D125" s="8">
        <f>'3day cloud to net rad'!$I$3*900*'3day cloud to net rad'!G126*('3day cloud to net rad'!J126-'3day cloud to net rad'!K126)/('3day cloud to net rad'!E126+273)</f>
        <v>0.46135449627306468</v>
      </c>
      <c r="E125" s="8">
        <f>'3day cloud to net rad'!F126+'3day cloud to net rad'!$I$3*(1+0.34*'3day cloud to net rad'!G126)</f>
        <v>0.31473520520364257</v>
      </c>
      <c r="F125" s="8">
        <f t="shared" si="1"/>
        <v>1.423476289405553</v>
      </c>
    </row>
    <row r="126" spans="2:6" ht="17.100000000000001" customHeight="1" x14ac:dyDescent="0.3">
      <c r="B126" s="7">
        <v>43738</v>
      </c>
      <c r="C126" s="8">
        <f>0.408*'3day cloud to net rad'!F127*'3day cloud to net rad'!Q127</f>
        <v>-1.0851590735977613E-2</v>
      </c>
      <c r="D126" s="8">
        <f>'3day cloud to net rad'!$I$3*900*'3day cloud to net rad'!G127*('3day cloud to net rad'!J127-'3day cloud to net rad'!K127)/('3day cloud to net rad'!E127+273)</f>
        <v>0.37186961496777271</v>
      </c>
      <c r="E126" s="8">
        <f>'3day cloud to net rad'!F127+'3day cloud to net rad'!$I$3*(1+0.34*'3day cloud to net rad'!G127)</f>
        <v>0.30427685631417362</v>
      </c>
      <c r="F126" s="8">
        <f t="shared" si="1"/>
        <v>1.1864787503228138</v>
      </c>
    </row>
    <row r="127" spans="2:6" ht="17.100000000000001" customHeight="1" x14ac:dyDescent="0.3">
      <c r="B127" s="7">
        <v>43739</v>
      </c>
      <c r="C127" s="8">
        <f>0.408*'3day cloud to net rad'!F128*'3day cloud to net rad'!Q128</f>
        <v>-0.12561671982198469</v>
      </c>
      <c r="D127" s="8">
        <f>'3day cloud to net rad'!$I$3*900*'3day cloud to net rad'!G128*('3day cloud to net rad'!J128-'3day cloud to net rad'!K128)/('3day cloud to net rad'!E128+273)</f>
        <v>0.40385292687704422</v>
      </c>
      <c r="E127" s="8">
        <f>'3day cloud to net rad'!F128+'3day cloud to net rad'!$I$3*(1+0.34*'3day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3">
      <c r="B128" s="7">
        <v>43740</v>
      </c>
      <c r="C128" s="8">
        <f>0.408*'3day cloud to net rad'!F129*'3day cloud to net rad'!Q129</f>
        <v>-5.1042162926818603E-2</v>
      </c>
      <c r="D128" s="8">
        <f>'3day cloud to net rad'!$I$3*900*'3day cloud to net rad'!G129*('3day cloud to net rad'!J129-'3day cloud to net rad'!K129)/('3day cloud to net rad'!E129+273)</f>
        <v>0.43310715071857353</v>
      </c>
      <c r="E128" s="8">
        <f>'3day cloud to net rad'!F129+'3day cloud to net rad'!$I$3*(1+0.34*'3day cloud to net rad'!G129)</f>
        <v>0.30730585041430725</v>
      </c>
      <c r="F128" s="8">
        <f t="shared" si="1"/>
        <v>1.2432727436742841</v>
      </c>
    </row>
    <row r="129" spans="2:6" ht="17.100000000000001" customHeight="1" x14ac:dyDescent="0.3">
      <c r="B129" s="7">
        <v>43741</v>
      </c>
      <c r="C129" s="8">
        <f>0.408*'3day cloud to net rad'!F130*'3day cloud to net rad'!Q130</f>
        <v>-1.089059284814446E-2</v>
      </c>
      <c r="D129" s="8">
        <f>'3day cloud to net rad'!$I$3*900*'3day cloud to net rad'!G130*('3day cloud to net rad'!J130-'3day cloud to net rad'!K130)/('3day cloud to net rad'!E130+273)</f>
        <v>0.28220206877288811</v>
      </c>
      <c r="E129" s="8">
        <f>'3day cloud to net rad'!F130+'3day cloud to net rad'!$I$3*(1+0.34*'3day cloud to net rad'!G130)</f>
        <v>0.29299557914426183</v>
      </c>
      <c r="F129" s="8">
        <f t="shared" si="1"/>
        <v>0.92599170512111506</v>
      </c>
    </row>
    <row r="130" spans="2:6" ht="17.100000000000001" customHeight="1" x14ac:dyDescent="0.3">
      <c r="B130" s="7">
        <v>43742</v>
      </c>
      <c r="C130" s="8">
        <f>0.408*'3day cloud to net rad'!F131*'3day cloud to net rad'!Q131</f>
        <v>-1.0852237128018173E-2</v>
      </c>
      <c r="D130" s="8">
        <f>'3day cloud to net rad'!$I$3*900*'3day cloud to net rad'!G131*('3day cloud to net rad'!J131-'3day cloud to net rad'!K131)/('3day cloud to net rad'!E131+273)</f>
        <v>0.41994236474475166</v>
      </c>
      <c r="E130" s="8">
        <f>'3day cloud to net rad'!F131+'3day cloud to net rad'!$I$3*(1+0.34*'3day cloud to net rad'!G131)</f>
        <v>0.30835641313450368</v>
      </c>
      <c r="F130" s="8">
        <f t="shared" si="1"/>
        <v>1.3266794857880584</v>
      </c>
    </row>
    <row r="131" spans="2:6" ht="17.100000000000001" customHeight="1" x14ac:dyDescent="0.3">
      <c r="B131" s="7">
        <v>43743</v>
      </c>
      <c r="C131" s="8">
        <f>0.408*'3day cloud to net rad'!F132*'3day cloud to net rad'!Q132</f>
        <v>-5.0425431113714315E-2</v>
      </c>
      <c r="D131" s="8">
        <f>'3day cloud to net rad'!$I$3*900*'3day cloud to net rad'!G132*('3day cloud to net rad'!J132-'3day cloud to net rad'!K132)/('3day cloud to net rad'!E132+273)</f>
        <v>0.40691097802647563</v>
      </c>
      <c r="E131" s="8">
        <f>'3day cloud to net rad'!F132+'3day cloud to net rad'!$I$3*(1+0.34*'3day cloud to net rad'!G132)</f>
        <v>0.30568358506747173</v>
      </c>
      <c r="F131" s="8">
        <f t="shared" si="1"/>
        <v>1.1661913309282745</v>
      </c>
    </row>
    <row r="132" spans="2:6" ht="17.100000000000001" customHeight="1" x14ac:dyDescent="0.3">
      <c r="B132" s="7">
        <v>43744</v>
      </c>
      <c r="C132" s="8">
        <f>0.408*'3day cloud to net rad'!F133*'3day cloud to net rad'!Q133</f>
        <v>-5.004483214914613E-2</v>
      </c>
      <c r="D132" s="8">
        <f>'3day cloud to net rad'!$I$3*900*'3day cloud to net rad'!G133*('3day cloud to net rad'!J133-'3day cloud to net rad'!K133)/('3day cloud to net rad'!E133+273)</f>
        <v>0.33568191967223104</v>
      </c>
      <c r="E132" s="8">
        <f>'3day cloud to net rad'!F133+'3day cloud to net rad'!$I$3*(1+0.34*'3day cloud to net rad'!G133)</f>
        <v>0.30036560630618286</v>
      </c>
      <c r="F132" s="8">
        <f t="shared" si="1"/>
        <v>0.95096469611076517</v>
      </c>
    </row>
    <row r="133" spans="2:6" ht="17.100000000000001" customHeight="1" x14ac:dyDescent="0.3">
      <c r="B133" s="7">
        <v>43745</v>
      </c>
      <c r="C133" s="8">
        <f>0.408*'3day cloud to net rad'!F134*'3day cloud to net rad'!Q134</f>
        <v>-9.0315295851543746E-3</v>
      </c>
      <c r="D133" s="8">
        <f>'3day cloud to net rad'!$I$3*900*'3day cloud to net rad'!G134*('3day cloud to net rad'!J134-'3day cloud to net rad'!K134)/('3day cloud to net rad'!E134+273)</f>
        <v>0.32221678786028424</v>
      </c>
      <c r="E133" s="8">
        <f>'3day cloud to net rad'!F134+'3day cloud to net rad'!$I$3*(1+0.34*'3day cloud to net rad'!G134)</f>
        <v>0.30143671487124934</v>
      </c>
      <c r="F133" s="8">
        <f t="shared" si="1"/>
        <v>1.0389751573855184</v>
      </c>
    </row>
    <row r="134" spans="2:6" ht="17.100000000000001" customHeight="1" x14ac:dyDescent="0.3">
      <c r="B134" s="7">
        <v>43746</v>
      </c>
      <c r="C134" s="8">
        <f>0.408*'3day cloud to net rad'!F135*'3day cloud to net rad'!Q135</f>
        <v>-7.9360480914596274E-3</v>
      </c>
      <c r="D134" s="8">
        <f>'3day cloud to net rad'!$I$3*900*'3day cloud to net rad'!G135*('3day cloud to net rad'!J135-'3day cloud to net rad'!K135)/('3day cloud to net rad'!E135+273)</f>
        <v>0.40368518423893157</v>
      </c>
      <c r="E134" s="8">
        <f>'3day cloud to net rad'!F135+'3day cloud to net rad'!$I$3*(1+0.34*'3day cloud to net rad'!G135)</f>
        <v>0.30888339549458521</v>
      </c>
      <c r="F134" s="8">
        <f t="shared" si="1"/>
        <v>1.2812250251063091</v>
      </c>
    </row>
    <row r="135" spans="2:6" ht="17.100000000000001" customHeight="1" x14ac:dyDescent="0.3">
      <c r="B135" s="7">
        <v>43747</v>
      </c>
      <c r="C135" s="8">
        <f>0.408*'3day cloud to net rad'!F136*'3day cloud to net rad'!Q136</f>
        <v>-5.9192234017752324E-3</v>
      </c>
      <c r="D135" s="8">
        <f>'3day cloud to net rad'!$I$3*900*'3day cloud to net rad'!G136*('3day cloud to net rad'!J136-'3day cloud to net rad'!K136)/('3day cloud to net rad'!E136+273)</f>
        <v>0.37186961496777271</v>
      </c>
      <c r="E135" s="8">
        <f>'3day cloud to net rad'!F136+'3day cloud to net rad'!$I$3*(1+0.34*'3day cloud to net rad'!G136)</f>
        <v>0.30427685631417362</v>
      </c>
      <c r="F135" s="8">
        <f t="shared" ref="F135:F198" si="2">(C135+D135)/E135</f>
        <v>1.2026888801169431</v>
      </c>
    </row>
    <row r="136" spans="2:6" ht="17.100000000000001" customHeight="1" x14ac:dyDescent="0.3">
      <c r="B136" s="7">
        <v>43748</v>
      </c>
      <c r="C136" s="8">
        <f>0.408*'3day cloud to net rad'!F137*'3day cloud to net rad'!Q137</f>
        <v>-0.11660427760806864</v>
      </c>
      <c r="D136" s="8">
        <f>'3day cloud to net rad'!$I$3*900*'3day cloud to net rad'!G137*('3day cloud to net rad'!J137-'3day cloud to net rad'!K137)/('3day cloud to net rad'!E137+273)</f>
        <v>0.40385292687704422</v>
      </c>
      <c r="E136" s="8">
        <f>'3day cloud to net rad'!F137+'3day cloud to net rad'!$I$3*(1+0.34*'3day cloud to net rad'!G137)</f>
        <v>0.30263406954682703</v>
      </c>
      <c r="F136" s="8">
        <f t="shared" si="2"/>
        <v>0.94916163834134726</v>
      </c>
    </row>
    <row r="137" spans="2:6" ht="17.100000000000001" customHeight="1" x14ac:dyDescent="0.3">
      <c r="B137" s="7">
        <v>43749</v>
      </c>
      <c r="C137" s="8">
        <f>0.408*'3day cloud to net rad'!F138*'3day cloud to net rad'!Q138</f>
        <v>-6.0966335931906942E-3</v>
      </c>
      <c r="D137" s="8">
        <f>'3day cloud to net rad'!$I$3*900*'3day cloud to net rad'!G138*('3day cloud to net rad'!J138-'3day cloud to net rad'!K138)/('3day cloud to net rad'!E138+273)</f>
        <v>0.36683644491335998</v>
      </c>
      <c r="E137" s="8">
        <f>'3day cloud to net rad'!F138+'3day cloud to net rad'!$I$3*(1+0.34*'3day cloud to net rad'!G138)</f>
        <v>0.29956974314424845</v>
      </c>
      <c r="F137" s="8">
        <f t="shared" si="2"/>
        <v>1.20419307882661</v>
      </c>
    </row>
    <row r="138" spans="2:6" ht="17.100000000000001" customHeight="1" x14ac:dyDescent="0.3">
      <c r="B138" s="7">
        <v>43750</v>
      </c>
      <c r="C138" s="8">
        <f>0.408*'3day cloud to net rad'!F139*'3day cloud to net rad'!Q139</f>
        <v>-4.025495404666371E-2</v>
      </c>
      <c r="D138" s="8">
        <f>'3day cloud to net rad'!$I$3*900*'3day cloud to net rad'!G139*('3day cloud to net rad'!J139-'3day cloud to net rad'!K139)/('3day cloud to net rad'!E139+273)</f>
        <v>0.370637870896251</v>
      </c>
      <c r="E138" s="8">
        <f>'3day cloud to net rad'!F139+'3day cloud to net rad'!$I$3*(1+0.34*'3day cloud to net rad'!G139)</f>
        <v>0.29956974314424845</v>
      </c>
      <c r="F138" s="8">
        <f t="shared" si="2"/>
        <v>1.1028580970225079</v>
      </c>
    </row>
    <row r="139" spans="2:6" ht="17.100000000000001" customHeight="1" x14ac:dyDescent="0.3">
      <c r="B139" s="7">
        <v>43751</v>
      </c>
      <c r="C139" s="8">
        <f>0.408*'3day cloud to net rad'!F140*'3day cloud to net rad'!Q140</f>
        <v>-4.2404923021544083E-2</v>
      </c>
      <c r="D139" s="8">
        <f>'3day cloud to net rad'!$I$3*900*'3day cloud to net rad'!G140*('3day cloud to net rad'!J140-'3day cloud to net rad'!K140)/('3day cloud to net rad'!E140+273)</f>
        <v>0.48026273027543365</v>
      </c>
      <c r="E139" s="8">
        <f>'3day cloud to net rad'!F140+'3day cloud to net rad'!$I$3*(1+0.34*'3day cloud to net rad'!G140)</f>
        <v>0.30231680698722108</v>
      </c>
      <c r="F139" s="8">
        <f t="shared" si="2"/>
        <v>1.4483409361769219</v>
      </c>
    </row>
    <row r="140" spans="2:6" ht="17.100000000000001" customHeight="1" x14ac:dyDescent="0.3">
      <c r="B140" s="7">
        <v>43752</v>
      </c>
      <c r="C140" s="8">
        <f>0.408*'3day cloud to net rad'!F141*'3day cloud to net rad'!Q141</f>
        <v>-3.7969574012328963E-2</v>
      </c>
      <c r="D140" s="8">
        <f>'3day cloud to net rad'!$I$3*900*'3day cloud to net rad'!G141*('3day cloud to net rad'!J141-'3day cloud to net rad'!K141)/('3day cloud to net rad'!E141+273)</f>
        <v>0.56794454177769171</v>
      </c>
      <c r="E140" s="8">
        <f>'3day cloud to net rad'!F141+'3day cloud to net rad'!$I$3*(1+0.34*'3day cloud to net rad'!G141)</f>
        <v>0.3224701293065243</v>
      </c>
      <c r="F140" s="8">
        <f t="shared" si="2"/>
        <v>1.6434854567927888</v>
      </c>
    </row>
    <row r="141" spans="2:6" ht="17.100000000000001" customHeight="1" x14ac:dyDescent="0.3">
      <c r="B141" s="7">
        <v>43753</v>
      </c>
      <c r="C141" s="8">
        <f>0.408*'3day cloud to net rad'!F142*'3day cloud to net rad'!Q142</f>
        <v>-3.6795160950292428E-2</v>
      </c>
      <c r="D141" s="8">
        <f>'3day cloud to net rad'!$I$3*900*'3day cloud to net rad'!G142*('3day cloud to net rad'!J142-'3day cloud to net rad'!K142)/('3day cloud to net rad'!E142+273)</f>
        <v>0.48234143657969386</v>
      </c>
      <c r="E141" s="8">
        <f>'3day cloud to net rad'!F142+'3day cloud to net rad'!$I$3*(1+0.34*'3day cloud to net rad'!G142)</f>
        <v>0.3106313996049781</v>
      </c>
      <c r="F141" s="8">
        <f t="shared" si="2"/>
        <v>1.4343246567989942</v>
      </c>
    </row>
    <row r="142" spans="2:6" ht="17.100000000000001" customHeight="1" x14ac:dyDescent="0.3">
      <c r="B142" s="7">
        <v>43754</v>
      </c>
      <c r="C142" s="8">
        <f>0.408*'3day cloud to net rad'!F143*'3day cloud to net rad'!Q143</f>
        <v>-3.4248939945966374E-2</v>
      </c>
      <c r="D142" s="8">
        <f>'3day cloud to net rad'!$I$3*900*'3day cloud to net rad'!G143*('3day cloud to net rad'!J143-'3day cloud to net rad'!K143)/('3day cloud to net rad'!E143+273)</f>
        <v>0.45288352989131997</v>
      </c>
      <c r="E142" s="8">
        <f>'3day cloud to net rad'!F143+'3day cloud to net rad'!$I$3*(1+0.34*'3day cloud to net rad'!G143)</f>
        <v>0.31111236535134085</v>
      </c>
      <c r="F142" s="8">
        <f t="shared" si="2"/>
        <v>1.3456057571758271</v>
      </c>
    </row>
    <row r="143" spans="2:6" ht="17.100000000000001" customHeight="1" x14ac:dyDescent="0.3">
      <c r="B143" s="7">
        <v>43755</v>
      </c>
      <c r="C143" s="8">
        <f>0.408*'3day cloud to net rad'!F144*'3day cloud to net rad'!Q144</f>
        <v>-0.18851829465492148</v>
      </c>
      <c r="D143" s="8">
        <f>'3day cloud to net rad'!$I$3*900*'3day cloud to net rad'!G144*('3day cloud to net rad'!J144-'3day cloud to net rad'!K144)/('3day cloud to net rad'!E144+273)</f>
        <v>0.67386932558877999</v>
      </c>
      <c r="E143" s="8">
        <f>'3day cloud to net rad'!F144+'3day cloud to net rad'!$I$3*(1+0.34*'3day cloud to net rad'!G144)</f>
        <v>0.3265559156003085</v>
      </c>
      <c r="F143" s="8">
        <f t="shared" si="2"/>
        <v>1.4862723587218947</v>
      </c>
    </row>
    <row r="144" spans="2:6" ht="17.100000000000001" customHeight="1" x14ac:dyDescent="0.3">
      <c r="B144" s="7">
        <v>43756</v>
      </c>
      <c r="C144" s="8">
        <f>0.408*'3day cloud to net rad'!F145*'3day cloud to net rad'!Q145</f>
        <v>-7.701747156829751E-2</v>
      </c>
      <c r="D144" s="8">
        <f>'3day cloud to net rad'!$I$3*900*'3day cloud to net rad'!G145*('3day cloud to net rad'!J145-'3day cloud to net rad'!K145)/('3day cloud to net rad'!E145+273)</f>
        <v>0.58608177233862324</v>
      </c>
      <c r="E144" s="8">
        <f>'3day cloud to net rad'!F145+'3day cloud to net rad'!$I$3*(1+0.34*'3day cloud to net rad'!G145)</f>
        <v>0.32591967085163764</v>
      </c>
      <c r="F144" s="8">
        <f t="shared" si="2"/>
        <v>1.5619318080437605</v>
      </c>
    </row>
    <row r="145" spans="2:6" ht="17.100000000000001" customHeight="1" x14ac:dyDescent="0.3">
      <c r="B145" s="7">
        <v>43757</v>
      </c>
      <c r="C145" s="8">
        <f>0.408*'3day cloud to net rad'!F146*'3day cloud to net rad'!Q146</f>
        <v>-2.4528617186714966E-3</v>
      </c>
      <c r="D145" s="8">
        <f>'3day cloud to net rad'!$I$3*900*'3day cloud to net rad'!G146*('3day cloud to net rad'!J146-'3day cloud to net rad'!K146)/('3day cloud to net rad'!E146+273)</f>
        <v>0.47404515493895377</v>
      </c>
      <c r="E145" s="8">
        <f>'3day cloud to net rad'!F146+'3day cloud to net rad'!$I$3*(1+0.34*'3day cloud to net rad'!G146)</f>
        <v>0.3112733625623631</v>
      </c>
      <c r="F145" s="8">
        <f t="shared" si="2"/>
        <v>1.5150422424141723</v>
      </c>
    </row>
    <row r="146" spans="2:6" ht="17.100000000000001" customHeight="1" x14ac:dyDescent="0.3">
      <c r="B146" s="7">
        <v>43758</v>
      </c>
      <c r="C146" s="8">
        <f>0.408*'3day cloud to net rad'!F147*'3day cloud to net rad'!Q147</f>
        <v>-1.4521656852561078E-3</v>
      </c>
      <c r="D146" s="8">
        <f>'3day cloud to net rad'!$I$3*900*'3day cloud to net rad'!G147*('3day cloud to net rad'!J147-'3day cloud to net rad'!K147)/('3day cloud to net rad'!E147+273)</f>
        <v>0.51902380830719774</v>
      </c>
      <c r="E146" s="8">
        <f>'3day cloud to net rad'!F147+'3day cloud to net rad'!$I$3*(1+0.34*'3day cloud to net rad'!G147)</f>
        <v>0.32058701491269992</v>
      </c>
      <c r="F146" s="8">
        <f t="shared" si="2"/>
        <v>1.6144498016018622</v>
      </c>
    </row>
    <row r="147" spans="2:6" ht="17.100000000000001" customHeight="1" x14ac:dyDescent="0.3">
      <c r="B147" s="7">
        <v>43759</v>
      </c>
      <c r="C147" s="8">
        <f>0.408*'3day cloud to net rad'!F148*'3day cloud to net rad'!Q148</f>
        <v>-2.0576507067204178E-5</v>
      </c>
      <c r="D147" s="8">
        <f>'3day cloud to net rad'!$I$3*900*'3day cloud to net rad'!G148*('3day cloud to net rad'!J148-'3day cloud to net rad'!K148)/('3day cloud to net rad'!E148+273)</f>
        <v>0.37186961496777271</v>
      </c>
      <c r="E147" s="8">
        <f>'3day cloud to net rad'!F148+'3day cloud to net rad'!$I$3*(1+0.34*'3day cloud to net rad'!G148)</f>
        <v>0.30427685631417362</v>
      </c>
      <c r="F147" s="8">
        <f t="shared" si="2"/>
        <v>1.2220746689875153</v>
      </c>
    </row>
    <row r="148" spans="2:6" ht="17.100000000000001" customHeight="1" x14ac:dyDescent="0.3">
      <c r="B148" s="7">
        <v>43760</v>
      </c>
      <c r="C148" s="8">
        <f>0.408*'3day cloud to net rad'!F149*'3day cloud to net rad'!Q149</f>
        <v>-0.10586903341333682</v>
      </c>
      <c r="D148" s="8">
        <f>'3day cloud to net rad'!$I$3*900*'3day cloud to net rad'!G149*('3day cloud to net rad'!J149-'3day cloud to net rad'!K149)/('3day cloud to net rad'!E149+273)</f>
        <v>0.40385292687704422</v>
      </c>
      <c r="E148" s="8">
        <f>'3day cloud to net rad'!F149+'3day cloud to net rad'!$I$3*(1+0.34*'3day cloud to net rad'!G149)</f>
        <v>0.30263406954682703</v>
      </c>
      <c r="F148" s="8">
        <f t="shared" si="2"/>
        <v>0.98463432722534205</v>
      </c>
    </row>
    <row r="149" spans="2:6" ht="17.100000000000001" customHeight="1" x14ac:dyDescent="0.3">
      <c r="B149" s="7">
        <v>43761</v>
      </c>
      <c r="C149" s="8">
        <f>0.408*'3day cloud to net rad'!F150*'3day cloud to net rad'!Q150</f>
        <v>1.6494156436397403E-4</v>
      </c>
      <c r="D149" s="8">
        <f>'3day cloud to net rad'!$I$3*900*'3day cloud to net rad'!G150*('3day cloud to net rad'!J150-'3day cloud to net rad'!K150)/('3day cloud to net rad'!E150+273)</f>
        <v>0.27440656900639665</v>
      </c>
      <c r="E149" s="8">
        <f>'3day cloud to net rad'!F150+'3day cloud to net rad'!$I$3*(1+0.34*'3day cloud to net rad'!G150)</f>
        <v>0.28626539362717218</v>
      </c>
      <c r="F149" s="8">
        <f t="shared" si="2"/>
        <v>0.95915020356375491</v>
      </c>
    </row>
    <row r="150" spans="2:6" ht="17.100000000000001" customHeight="1" x14ac:dyDescent="0.3">
      <c r="B150" s="7">
        <v>43762</v>
      </c>
      <c r="C150" s="8">
        <f>0.408*'3day cloud to net rad'!F151*'3day cloud to net rad'!Q151</f>
        <v>-2.5832204717140025E-2</v>
      </c>
      <c r="D150" s="8">
        <f>'3day cloud to net rad'!$I$3*900*'3day cloud to net rad'!G151*('3day cloud to net rad'!J151-'3day cloud to net rad'!K151)/('3day cloud to net rad'!E151+273)</f>
        <v>0.298552071082264</v>
      </c>
      <c r="E150" s="8">
        <f>'3day cloud to net rad'!F151+'3day cloud to net rad'!$I$3*(1+0.34*'3day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3">
      <c r="B151" s="7">
        <v>43763</v>
      </c>
      <c r="C151" s="8">
        <f>0.408*'3day cloud to net rad'!F152*'3day cloud to net rad'!Q152</f>
        <v>-9.2916570653565234E-2</v>
      </c>
      <c r="D151" s="8">
        <f>'3day cloud to net rad'!$I$3*900*'3day cloud to net rad'!G152*('3day cloud to net rad'!J152-'3day cloud to net rad'!K152)/('3day cloud to net rad'!E152+273)</f>
        <v>0.55959604750217007</v>
      </c>
      <c r="E151" s="8">
        <f>'3day cloud to net rad'!F152+'3day cloud to net rad'!$I$3*(1+0.34*'3day cloud to net rad'!G152)</f>
        <v>0.32509872927880162</v>
      </c>
      <c r="F151" s="8">
        <f t="shared" si="2"/>
        <v>1.4355007719774411</v>
      </c>
    </row>
    <row r="152" spans="2:6" ht="17.100000000000001" customHeight="1" x14ac:dyDescent="0.3">
      <c r="B152" s="7">
        <v>43764</v>
      </c>
      <c r="C152" s="8">
        <f>0.408*'3day cloud to net rad'!F153*'3day cloud to net rad'!Q153</f>
        <v>-0.27678476539496716</v>
      </c>
      <c r="D152" s="8">
        <f>'3day cloud to net rad'!$I$3*900*'3day cloud to net rad'!G153*('3day cloud to net rad'!J153-'3day cloud to net rad'!K153)/('3day cloud to net rad'!E153+273)</f>
        <v>0.57722703976368595</v>
      </c>
      <c r="E152" s="8">
        <f>'3day cloud to net rad'!F153+'3day cloud to net rad'!$I$3*(1+0.34*'3day cloud to net rad'!G153)</f>
        <v>0.30643856636788985</v>
      </c>
      <c r="F152" s="8">
        <f t="shared" si="2"/>
        <v>0.98043231937075337</v>
      </c>
    </row>
    <row r="153" spans="2:6" ht="17.100000000000001" customHeight="1" x14ac:dyDescent="0.3">
      <c r="B153" s="7">
        <v>43765</v>
      </c>
      <c r="C153" s="8">
        <f>0.408*'3day cloud to net rad'!F154*'3day cloud to net rad'!Q154</f>
        <v>-0.21374012044143378</v>
      </c>
      <c r="D153" s="8">
        <f>'3day cloud to net rad'!$I$3*900*'3day cloud to net rad'!G154*('3day cloud to net rad'!J154-'3day cloud to net rad'!K154)/('3day cloud to net rad'!E154+273)</f>
        <v>0.48178561427132516</v>
      </c>
      <c r="E153" s="8">
        <f>'3day cloud to net rad'!F154+'3day cloud to net rad'!$I$3*(1+0.34*'3day cloud to net rad'!G154)</f>
        <v>0.30340073576180088</v>
      </c>
      <c r="F153" s="8">
        <f t="shared" si="2"/>
        <v>0.88347015097660542</v>
      </c>
    </row>
    <row r="154" spans="2:6" ht="17.100000000000001" customHeight="1" x14ac:dyDescent="0.3">
      <c r="B154" s="7">
        <v>43766</v>
      </c>
      <c r="C154" s="8">
        <f>0.408*'3day cloud to net rad'!F155*'3day cloud to net rad'!Q155</f>
        <v>-0.18865646589781562</v>
      </c>
      <c r="D154" s="8">
        <f>'3day cloud to net rad'!$I$3*900*'3day cloud to net rad'!G155*('3day cloud to net rad'!J155-'3day cloud to net rad'!K155)/('3day cloud to net rad'!E155+273)</f>
        <v>0.39610473964419651</v>
      </c>
      <c r="E154" s="8">
        <f>'3day cloud to net rad'!F155+'3day cloud to net rad'!$I$3*(1+0.34*'3day cloud to net rad'!G155)</f>
        <v>0.29371793343519104</v>
      </c>
      <c r="F154" s="8">
        <f t="shared" si="2"/>
        <v>0.70628398926875335</v>
      </c>
    </row>
    <row r="155" spans="2:6" ht="17.100000000000001" customHeight="1" x14ac:dyDescent="0.3">
      <c r="B155" s="7">
        <v>43767</v>
      </c>
      <c r="C155" s="8">
        <f>0.408*'3day cloud to net rad'!F156*'3day cloud to net rad'!Q156</f>
        <v>-5.7259307114481274E-2</v>
      </c>
      <c r="D155" s="8">
        <f>'3day cloud to net rad'!$I$3*900*'3day cloud to net rad'!G156*('3day cloud to net rad'!J156-'3day cloud to net rad'!K156)/('3day cloud to net rad'!E156+273)</f>
        <v>0.29558281346731974</v>
      </c>
      <c r="E155" s="8">
        <f>'3day cloud to net rad'!F156+'3day cloud to net rad'!$I$3*(1+0.34*'3day cloud to net rad'!G156)</f>
        <v>0.29116264308274104</v>
      </c>
      <c r="F155" s="8">
        <f t="shared" si="2"/>
        <v>0.81852363967280295</v>
      </c>
    </row>
    <row r="156" spans="2:6" ht="17.100000000000001" customHeight="1" x14ac:dyDescent="0.3">
      <c r="B156" s="7">
        <v>43768</v>
      </c>
      <c r="C156" s="8">
        <f>0.408*'3day cloud to net rad'!F157*'3day cloud to net rad'!Q157</f>
        <v>2.8620885504104911E-3</v>
      </c>
      <c r="D156" s="8">
        <f>'3day cloud to net rad'!$I$3*900*'3day cloud to net rad'!G157*('3day cloud to net rad'!J157-'3day cloud to net rad'!K157)/('3day cloud to net rad'!E157+273)</f>
        <v>0.47492334470367614</v>
      </c>
      <c r="E156" s="8">
        <f>'3day cloud to net rad'!F157+'3day cloud to net rad'!$I$3*(1+0.34*'3day cloud to net rad'!G157)</f>
        <v>0.31402042640533573</v>
      </c>
      <c r="F156" s="8">
        <f t="shared" si="2"/>
        <v>1.5215106823572171</v>
      </c>
    </row>
    <row r="157" spans="2:6" ht="17.100000000000001" customHeight="1" x14ac:dyDescent="0.3">
      <c r="B157" s="7">
        <v>43769</v>
      </c>
      <c r="C157" s="8">
        <f>0.408*'3day cloud to net rad'!F158*'3day cloud to net rad'!Q158</f>
        <v>3.3236366626562238E-3</v>
      </c>
      <c r="D157" s="8">
        <f>'3day cloud to net rad'!$I$3*900*'3day cloud to net rad'!G158*('3day cloud to net rad'!J158-'3day cloud to net rad'!K158)/('3day cloud to net rad'!E158+273)</f>
        <v>0.25315591249996683</v>
      </c>
      <c r="E157" s="8">
        <f>'3day cloud to net rad'!F158+'3day cloud to net rad'!$I$3*(1+0.34*'3day cloud to net rad'!G158)</f>
        <v>0.28341427490651533</v>
      </c>
      <c r="F157" s="8">
        <f t="shared" si="2"/>
        <v>0.90496341176612671</v>
      </c>
    </row>
    <row r="158" spans="2:6" ht="17.100000000000001" customHeight="1" x14ac:dyDescent="0.3">
      <c r="B158" s="7">
        <v>43770</v>
      </c>
      <c r="C158" s="8">
        <f>0.408*'3day cloud to net rad'!F159*'3day cloud to net rad'!Q159</f>
        <v>-0.26214244739639464</v>
      </c>
      <c r="D158" s="8">
        <f>'3day cloud to net rad'!$I$3*900*'3day cloud to net rad'!G159*('3day cloud to net rad'!J159-'3day cloud to net rad'!K159)/('3day cloud to net rad'!E159+273)</f>
        <v>0.52205756940021664</v>
      </c>
      <c r="E158" s="8">
        <f>'3day cloud to net rad'!F159+'3day cloud to net rad'!$I$3*(1+0.34*'3day cloud to net rad'!G159)</f>
        <v>0.26990613793398904</v>
      </c>
      <c r="F158" s="8">
        <f t="shared" si="2"/>
        <v>0.96298336893468295</v>
      </c>
    </row>
    <row r="159" spans="2:6" ht="17.100000000000001" customHeight="1" x14ac:dyDescent="0.3">
      <c r="B159" s="7">
        <v>43771</v>
      </c>
      <c r="C159" s="8">
        <f>0.408*'3day cloud to net rad'!F160*'3day cloud to net rad'!Q160</f>
        <v>-0.29177346653163255</v>
      </c>
      <c r="D159" s="8">
        <f>'3day cloud to net rad'!$I$3*900*'3day cloud to net rad'!G160*('3day cloud to net rad'!J160-'3day cloud to net rad'!K160)/('3day cloud to net rad'!E160+273)</f>
        <v>0.76336722170518723</v>
      </c>
      <c r="E159" s="8">
        <f>'3day cloud to net rad'!F160+'3day cloud to net rad'!$I$3*(1+0.34*'3day cloud to net rad'!G160)</f>
        <v>0.2855096340243074</v>
      </c>
      <c r="F159" s="8">
        <f t="shared" si="2"/>
        <v>1.6517612681798495</v>
      </c>
    </row>
    <row r="160" spans="2:6" ht="17.100000000000001" customHeight="1" x14ac:dyDescent="0.3">
      <c r="B160" s="7">
        <v>43772</v>
      </c>
      <c r="C160" s="8">
        <f>0.408*'3day cloud to net rad'!F161*'3day cloud to net rad'!Q161</f>
        <v>-0.20422121591365427</v>
      </c>
      <c r="D160" s="8">
        <f>'3day cloud to net rad'!$I$3*900*'3day cloud to net rad'!G161*('3day cloud to net rad'!J161-'3day cloud to net rad'!K161)/('3day cloud to net rad'!E161+273)</f>
        <v>0.59260908164477222</v>
      </c>
      <c r="E160" s="8">
        <f>'3day cloud to net rad'!F161+'3day cloud to net rad'!$I$3*(1+0.34*'3day cloud to net rad'!G161)</f>
        <v>0.29356226335673918</v>
      </c>
      <c r="F160" s="8">
        <f t="shared" si="2"/>
        <v>1.3230170025605299</v>
      </c>
    </row>
    <row r="161" spans="2:6" ht="17.100000000000001" customHeight="1" x14ac:dyDescent="0.3">
      <c r="B161" s="7">
        <v>43773</v>
      </c>
      <c r="C161" s="8">
        <f>0.408*'3day cloud to net rad'!F162*'3day cloud to net rad'!Q162</f>
        <v>2.8920846763229565E-3</v>
      </c>
      <c r="D161" s="8">
        <f>'3day cloud to net rad'!$I$3*900*'3day cloud to net rad'!G162*('3day cloud to net rad'!J162-'3day cloud to net rad'!K162)/('3day cloud to net rad'!E162+273)</f>
        <v>0.12977200454352997</v>
      </c>
      <c r="E161" s="8">
        <f>'3day cloud to net rad'!F162+'3day cloud to net rad'!$I$3*(1+0.34*'3day cloud to net rad'!G162)</f>
        <v>0.26757149205684438</v>
      </c>
      <c r="F161" s="8">
        <f t="shared" si="2"/>
        <v>0.49580801078639958</v>
      </c>
    </row>
    <row r="162" spans="2:6" ht="17.100000000000001" customHeight="1" x14ac:dyDescent="0.3">
      <c r="B162" s="7">
        <v>43774</v>
      </c>
      <c r="C162" s="8">
        <f>0.408*'3day cloud to net rad'!F163*'3day cloud to net rad'!Q163</f>
        <v>-3.034549856844725E-2</v>
      </c>
      <c r="D162" s="8">
        <f>'3day cloud to net rad'!$I$3*900*'3day cloud to net rad'!G163*('3day cloud to net rad'!J163-'3day cloud to net rad'!K163)/('3day cloud to net rad'!E163+273)</f>
        <v>0.37171761513258461</v>
      </c>
      <c r="E162" s="8">
        <f>'3day cloud to net rad'!F163+'3day cloud to net rad'!$I$3*(1+0.34*'3day cloud to net rad'!G163)</f>
        <v>0.27704916420663989</v>
      </c>
      <c r="F162" s="8">
        <f t="shared" si="2"/>
        <v>1.2321716166937127</v>
      </c>
    </row>
    <row r="163" spans="2:6" ht="17.100000000000001" customHeight="1" x14ac:dyDescent="0.3">
      <c r="B163" s="7">
        <v>43775</v>
      </c>
      <c r="C163" s="8">
        <f>0.408*'3day cloud to net rad'!F164*'3day cloud to net rad'!Q164</f>
        <v>-3.3049694426583384E-2</v>
      </c>
      <c r="D163" s="8">
        <f>'3day cloud to net rad'!$I$3*900*'3day cloud to net rad'!G164*('3day cloud to net rad'!J164-'3day cloud to net rad'!K164)/('3day cloud to net rad'!E164+273)</f>
        <v>0.58252910983109463</v>
      </c>
      <c r="E163" s="8">
        <f>'3day cloud to net rad'!F164+'3day cloud to net rad'!$I$3*(1+0.34*'3day cloud to net rad'!G164)</f>
        <v>0.29590453658737464</v>
      </c>
      <c r="F163" s="8">
        <f t="shared" si="2"/>
        <v>1.856948263590616</v>
      </c>
    </row>
    <row r="164" spans="2:6" ht="17.100000000000001" customHeight="1" x14ac:dyDescent="0.3">
      <c r="B164" s="7">
        <v>43776</v>
      </c>
      <c r="C164" s="8">
        <f>0.408*'3day cloud to net rad'!F165*'3day cloud to net rad'!Q165</f>
        <v>-0.10304842089259363</v>
      </c>
      <c r="D164" s="8">
        <f>'3day cloud to net rad'!$I$3*900*'3day cloud to net rad'!G165*('3day cloud to net rad'!J165-'3day cloud to net rad'!K165)/('3day cloud to net rad'!E165+273)</f>
        <v>0.64043565545539005</v>
      </c>
      <c r="E164" s="8">
        <f>'3day cloud to net rad'!F165+'3day cloud to net rad'!$I$3*(1+0.34*'3day cloud to net rad'!G165)</f>
        <v>0.29578780405726535</v>
      </c>
      <c r="F164" s="8">
        <f t="shared" si="2"/>
        <v>1.8167998382338875</v>
      </c>
    </row>
    <row r="165" spans="2:6" ht="17.100000000000001" customHeight="1" x14ac:dyDescent="0.3">
      <c r="B165" s="7">
        <v>43777</v>
      </c>
      <c r="C165" s="8">
        <f>0.408*'3day cloud to net rad'!F166*'3day cloud to net rad'!Q166</f>
        <v>-0.21584831760084158</v>
      </c>
      <c r="D165" s="8">
        <f>'3day cloud to net rad'!$I$3*900*'3day cloud to net rad'!G166*('3day cloud to net rad'!J166-'3day cloud to net rad'!K166)/('3day cloud to net rad'!E166+273)</f>
        <v>0.68963403945979929</v>
      </c>
      <c r="E165" s="8">
        <f>'3day cloud to net rad'!F166+'3day cloud to net rad'!$I$3*(1+0.34*'3day cloud to net rad'!G166)</f>
        <v>0.29136144373336476</v>
      </c>
      <c r="F165" s="8">
        <f t="shared" si="2"/>
        <v>1.6261098784660606</v>
      </c>
    </row>
    <row r="166" spans="2:6" ht="17.100000000000001" customHeight="1" x14ac:dyDescent="0.3">
      <c r="B166" s="7">
        <v>43778</v>
      </c>
      <c r="C166" s="8">
        <f>0.408*'3day cloud to net rad'!F167*'3day cloud to net rad'!Q167</f>
        <v>-0.22616292717954334</v>
      </c>
      <c r="D166" s="8">
        <f>'3day cloud to net rad'!$I$3*900*'3day cloud to net rad'!G167*('3day cloud to net rad'!J167-'3day cloud to net rad'!K167)/('3day cloud to net rad'!E167+273)</f>
        <v>0.68595865030751202</v>
      </c>
      <c r="E166" s="8">
        <f>'3day cloud to net rad'!F167+'3day cloud to net rad'!$I$3*(1+0.34*'3day cloud to net rad'!G167)</f>
        <v>0.28246960107382507</v>
      </c>
      <c r="F166" s="8">
        <f t="shared" si="2"/>
        <v>1.6277706393184532</v>
      </c>
    </row>
    <row r="167" spans="2:6" ht="17.100000000000001" customHeight="1" x14ac:dyDescent="0.3">
      <c r="B167" s="7">
        <v>43779</v>
      </c>
      <c r="C167" s="8">
        <f>0.408*'3day cloud to net rad'!F168*'3day cloud to net rad'!Q168</f>
        <v>-0.19831895685720294</v>
      </c>
      <c r="D167" s="8">
        <f>'3day cloud to net rad'!$I$3*900*'3day cloud to net rad'!G168*('3day cloud to net rad'!J168-'3day cloud to net rad'!K168)/('3day cloud to net rad'!E168+273)</f>
        <v>0.62845889327170268</v>
      </c>
      <c r="E167" s="8">
        <f>'3day cloud to net rad'!F168+'3day cloud to net rad'!$I$3*(1+0.34*'3day cloud to net rad'!G168)</f>
        <v>0.30682151374274469</v>
      </c>
      <c r="F167" s="8">
        <f t="shared" si="2"/>
        <v>1.4019223462118493</v>
      </c>
    </row>
    <row r="168" spans="2:6" ht="17.100000000000001" customHeight="1" x14ac:dyDescent="0.3">
      <c r="B168" s="7">
        <v>43780</v>
      </c>
      <c r="C168" s="8">
        <f>0.408*'3day cloud to net rad'!F169*'3day cloud to net rad'!Q169</f>
        <v>-0.26464401899599843</v>
      </c>
      <c r="D168" s="8">
        <f>'3day cloud to net rad'!$I$3*900*'3day cloud to net rad'!G169*('3day cloud to net rad'!J169-'3day cloud to net rad'!K169)/('3day cloud to net rad'!E169+273)</f>
        <v>0.64751655389202933</v>
      </c>
      <c r="E168" s="8">
        <f>'3day cloud to net rad'!F169+'3day cloud to net rad'!$I$3*(1+0.34*'3day cloud to net rad'!G169)</f>
        <v>0.29464636114186699</v>
      </c>
      <c r="F168" s="8">
        <f t="shared" si="2"/>
        <v>1.2994307257427307</v>
      </c>
    </row>
    <row r="169" spans="2:6" ht="17.100000000000001" customHeight="1" x14ac:dyDescent="0.3">
      <c r="B169" s="7">
        <v>43781</v>
      </c>
      <c r="C169" s="8">
        <f>0.408*'3day cloud to net rad'!F170*'3day cloud to net rad'!Q170</f>
        <v>-0.25157531183577719</v>
      </c>
      <c r="D169" s="8">
        <f>'3day cloud to net rad'!$I$3*900*'3day cloud to net rad'!G170*('3day cloud to net rad'!J170-'3day cloud to net rad'!K170)/('3day cloud to net rad'!E170+273)</f>
        <v>0.66330742247078034</v>
      </c>
      <c r="E169" s="8">
        <f>'3day cloud to net rad'!F170+'3day cloud to net rad'!$I$3*(1+0.34*'3day cloud to net rad'!G170)</f>
        <v>0.30002767659661567</v>
      </c>
      <c r="F169" s="8">
        <f t="shared" si="2"/>
        <v>1.3723137655349478</v>
      </c>
    </row>
    <row r="170" spans="2:6" ht="17.100000000000001" customHeight="1" x14ac:dyDescent="0.3">
      <c r="B170" s="7">
        <v>43782</v>
      </c>
      <c r="C170" s="8">
        <f>0.408*'3day cloud to net rad'!F171*'3day cloud to net rad'!Q171</f>
        <v>-0.19620718776166382</v>
      </c>
      <c r="D170" s="8">
        <f>'3day cloud to net rad'!$I$3*900*'3day cloud to net rad'!G171*('3day cloud to net rad'!J171-'3day cloud to net rad'!K171)/('3day cloud to net rad'!E171+273)</f>
        <v>0.57132626661063879</v>
      </c>
      <c r="E170" s="8">
        <f>'3day cloud to net rad'!F171+'3day cloud to net rad'!$I$3*(1+0.34*'3day cloud to net rad'!G171)</f>
        <v>0.30096970403368739</v>
      </c>
      <c r="F170" s="8">
        <f t="shared" si="2"/>
        <v>1.2463682351463126</v>
      </c>
    </row>
    <row r="171" spans="2:6" ht="17.100000000000001" customHeight="1" x14ac:dyDescent="0.3">
      <c r="B171" s="7">
        <v>43783</v>
      </c>
      <c r="C171" s="8">
        <f>0.408*'3day cloud to net rad'!F172*'3day cloud to net rad'!Q172</f>
        <v>-0.26238733711805373</v>
      </c>
      <c r="D171" s="8">
        <f>'3day cloud to net rad'!$I$3*900*'3day cloud to net rad'!G172*('3day cloud to net rad'!J172-'3day cloud to net rad'!K172)/('3day cloud to net rad'!E172+273)</f>
        <v>0.64751655389202933</v>
      </c>
      <c r="E171" s="8">
        <f>'3day cloud to net rad'!F172+'3day cloud to net rad'!$I$3*(1+0.34*'3day cloud to net rad'!G172)</f>
        <v>0.29464636114186699</v>
      </c>
      <c r="F171" s="8">
        <f t="shared" si="2"/>
        <v>1.3070896761848783</v>
      </c>
    </row>
    <row r="172" spans="2:6" ht="17.100000000000001" customHeight="1" x14ac:dyDescent="0.3">
      <c r="B172" s="7">
        <v>43784</v>
      </c>
      <c r="C172" s="8">
        <f>0.408*'3day cloud to net rad'!F173*'3day cloud to net rad'!Q173</f>
        <v>-0.24938459420936779</v>
      </c>
      <c r="D172" s="8">
        <f>'3day cloud to net rad'!$I$3*900*'3day cloud to net rad'!G173*('3day cloud to net rad'!J173-'3day cloud to net rad'!K173)/('3day cloud to net rad'!E173+273)</f>
        <v>0.66330742247078034</v>
      </c>
      <c r="E172" s="8">
        <f>'3day cloud to net rad'!F173+'3day cloud to net rad'!$I$3*(1+0.34*'3day cloud to net rad'!G173)</f>
        <v>0.30002767659661567</v>
      </c>
      <c r="F172" s="8">
        <f t="shared" si="2"/>
        <v>1.3796154840005905</v>
      </c>
    </row>
    <row r="173" spans="2:6" ht="17.100000000000001" customHeight="1" x14ac:dyDescent="0.3">
      <c r="B173" s="7">
        <v>43785</v>
      </c>
      <c r="C173" s="8">
        <f>0.408*'3day cloud to net rad'!F174*'3day cloud to net rad'!Q174</f>
        <v>-0.30525877312699556</v>
      </c>
      <c r="D173" s="8">
        <f>'3day cloud to net rad'!$I$3*900*'3day cloud to net rad'!G174*('3day cloud to net rad'!J174-'3day cloud to net rad'!K174)/('3day cloud to net rad'!E174+273)</f>
        <v>0.72941250522722723</v>
      </c>
      <c r="E173" s="8">
        <f>'3day cloud to net rad'!F174+'3day cloud to net rad'!$I$3*(1+0.34*'3day cloud to net rad'!G174)</f>
        <v>0.28726831906735523</v>
      </c>
      <c r="F173" s="8">
        <f t="shared" si="2"/>
        <v>1.4765071675055863</v>
      </c>
    </row>
    <row r="174" spans="2:6" ht="17.100000000000001" customHeight="1" x14ac:dyDescent="0.3">
      <c r="B174" s="7">
        <v>43786</v>
      </c>
      <c r="C174" s="8">
        <f>0.408*'3day cloud to net rad'!F175*'3day cloud to net rad'!Q175</f>
        <v>-0.10881130096416376</v>
      </c>
      <c r="D174" s="8">
        <f>'3day cloud to net rad'!$I$3*900*'3day cloud to net rad'!G175*('3day cloud to net rad'!J175-'3day cloud to net rad'!K175)/('3day cloud to net rad'!E175+273)</f>
        <v>1.0160003889410163</v>
      </c>
      <c r="E174" s="8">
        <f>'3day cloud to net rad'!F175+'3day cloud to net rad'!$I$3*(1+0.34*'3day cloud to net rad'!G175)</f>
        <v>0.31919504289349487</v>
      </c>
      <c r="F174" s="8">
        <f t="shared" si="2"/>
        <v>2.8421152150522349</v>
      </c>
    </row>
    <row r="175" spans="2:6" ht="17.100000000000001" customHeight="1" x14ac:dyDescent="0.3">
      <c r="B175" s="7">
        <v>43787</v>
      </c>
      <c r="C175" s="8">
        <f>0.408*'3day cloud to net rad'!F176*'3day cloud to net rad'!Q176</f>
        <v>-0.14310035988019962</v>
      </c>
      <c r="D175" s="8">
        <f>'3day cloud to net rad'!$I$3*900*'3day cloud to net rad'!G176*('3day cloud to net rad'!J176-'3day cloud to net rad'!K176)/('3day cloud to net rad'!E176+273)</f>
        <v>0.88192007023194185</v>
      </c>
      <c r="E175" s="8">
        <f>'3day cloud to net rad'!F176+'3day cloud to net rad'!$I$3*(1+0.34*'3day cloud to net rad'!G176)</f>
        <v>0.30793951752076987</v>
      </c>
      <c r="F175" s="8">
        <f t="shared" si="2"/>
        <v>2.3992364354533042</v>
      </c>
    </row>
    <row r="176" spans="2:6" ht="17.100000000000001" customHeight="1" x14ac:dyDescent="0.3">
      <c r="B176" s="7">
        <v>43788</v>
      </c>
      <c r="C176" s="8">
        <f>0.408*'3day cloud to net rad'!F177*'3day cloud to net rad'!Q177</f>
        <v>-0.1924775388079317</v>
      </c>
      <c r="D176" s="8">
        <f>'3day cloud to net rad'!$I$3*900*'3day cloud to net rad'!G177*('3day cloud to net rad'!J177-'3day cloud to net rad'!K177)/('3day cloud to net rad'!E177+273)</f>
        <v>0.68559151993276668</v>
      </c>
      <c r="E176" s="8">
        <f>'3day cloud to net rad'!F177+'3day cloud to net rad'!$I$3*(1+0.34*'3day cloud to net rad'!G177)</f>
        <v>0.31267332345180204</v>
      </c>
      <c r="F176" s="8">
        <f t="shared" si="2"/>
        <v>1.5770900301983948</v>
      </c>
    </row>
    <row r="177" spans="2:6" ht="17.100000000000001" customHeight="1" x14ac:dyDescent="0.3">
      <c r="B177" s="7">
        <v>43789</v>
      </c>
      <c r="C177" s="8">
        <f>0.408*'3day cloud to net rad'!F178*'3day cloud to net rad'!Q178</f>
        <v>-0.2584157429486082</v>
      </c>
      <c r="D177" s="8">
        <f>'3day cloud to net rad'!$I$3*900*'3day cloud to net rad'!G178*('3day cloud to net rad'!J178-'3day cloud to net rad'!K178)/('3day cloud to net rad'!E178+273)</f>
        <v>0.64751655389202933</v>
      </c>
      <c r="E177" s="8">
        <f>'3day cloud to net rad'!F178+'3day cloud to net rad'!$I$3*(1+0.34*'3day cloud to net rad'!G178)</f>
        <v>0.29464636114186699</v>
      </c>
      <c r="F177" s="8">
        <f t="shared" si="2"/>
        <v>1.3205688657939203</v>
      </c>
    </row>
    <row r="178" spans="2:6" ht="17.100000000000001" customHeight="1" x14ac:dyDescent="0.3">
      <c r="B178" s="7">
        <v>43790</v>
      </c>
      <c r="C178" s="8">
        <f>0.408*'3day cloud to net rad'!F179*'3day cloud to net rad'!Q179</f>
        <v>-0.24554326143588323</v>
      </c>
      <c r="D178" s="8">
        <f>'3day cloud to net rad'!$I$3*900*'3day cloud to net rad'!G179*('3day cloud to net rad'!J179-'3day cloud to net rad'!K179)/('3day cloud to net rad'!E179+273)</f>
        <v>0.66330742247078034</v>
      </c>
      <c r="E178" s="8">
        <f>'3day cloud to net rad'!F179+'3day cloud to net rad'!$I$3*(1+0.34*'3day cloud to net rad'!G179)</f>
        <v>0.30002767659661567</v>
      </c>
      <c r="F178" s="8">
        <f t="shared" si="2"/>
        <v>1.3924187454098678</v>
      </c>
    </row>
    <row r="179" spans="2:6" ht="17.100000000000001" customHeight="1" x14ac:dyDescent="0.3">
      <c r="B179" s="7">
        <v>43791</v>
      </c>
      <c r="C179" s="8">
        <f>0.408*'3day cloud to net rad'!F180*'3day cloud to net rad'!Q180</f>
        <v>-4.8478287661639224E-2</v>
      </c>
      <c r="D179" s="8">
        <f>'3day cloud to net rad'!$I$3*900*'3day cloud to net rad'!G180*('3day cloud to net rad'!J180-'3day cloud to net rad'!K180)/('3day cloud to net rad'!E180+273)</f>
        <v>0.28597302479042125</v>
      </c>
      <c r="E179" s="8">
        <f>'3day cloud to net rad'!F180+'3day cloud to net rad'!$I$3*(1+0.34*'3day cloud to net rad'!G180)</f>
        <v>0.27199537869367207</v>
      </c>
      <c r="F179" s="8">
        <f t="shared" si="2"/>
        <v>0.87315725094084951</v>
      </c>
    </row>
    <row r="180" spans="2:6" ht="17.100000000000001" customHeight="1" x14ac:dyDescent="0.3">
      <c r="B180" s="7">
        <v>43792</v>
      </c>
      <c r="C180" s="8">
        <f>0.408*'3day cloud to net rad'!F181*'3day cloud to net rad'!Q181</f>
        <v>-0.14990083843836408</v>
      </c>
      <c r="D180" s="8">
        <f>'3day cloud to net rad'!$I$3*900*'3day cloud to net rad'!G181*('3day cloud to net rad'!J181-'3day cloud to net rad'!K181)/('3day cloud to net rad'!E181+273)</f>
        <v>0.51238377197815688</v>
      </c>
      <c r="E180" s="8">
        <f>'3day cloud to net rad'!F181+'3day cloud to net rad'!$I$3*(1+0.34*'3day cloud to net rad'!G181)</f>
        <v>0.28875278362475454</v>
      </c>
      <c r="F180" s="8">
        <f t="shared" si="2"/>
        <v>1.2553400489840938</v>
      </c>
    </row>
    <row r="181" spans="2:6" ht="17.100000000000001" customHeight="1" x14ac:dyDescent="0.3">
      <c r="B181" s="7">
        <v>43793</v>
      </c>
      <c r="C181" s="8">
        <f>0.408*'3day cloud to net rad'!F182*'3day cloud to net rad'!Q182</f>
        <v>-0.20041286801320959</v>
      </c>
      <c r="D181" s="8">
        <f>'3day cloud to net rad'!$I$3*900*'3day cloud to net rad'!G182*('3day cloud to net rad'!J182-'3day cloud to net rad'!K182)/('3day cloud to net rad'!E182+273)</f>
        <v>0.66769561821165579</v>
      </c>
      <c r="E181" s="8">
        <f>'3day cloud to net rad'!F182+'3day cloud to net rad'!$I$3*(1+0.34*'3day cloud to net rad'!G182)</f>
        <v>0.292238819105758</v>
      </c>
      <c r="F181" s="8">
        <f t="shared" si="2"/>
        <v>1.598975631055167</v>
      </c>
    </row>
    <row r="182" spans="2:6" ht="17.100000000000001" customHeight="1" x14ac:dyDescent="0.3">
      <c r="B182" s="7">
        <v>43794</v>
      </c>
      <c r="C182" s="8">
        <f>0.408*'3day cloud to net rad'!F183*'3day cloud to net rad'!Q183</f>
        <v>-0.1894038385000858</v>
      </c>
      <c r="D182" s="8">
        <f>'3day cloud to net rad'!$I$3*900*'3day cloud to net rad'!G183*('3day cloud to net rad'!J183-'3day cloud to net rad'!K183)/('3day cloud to net rad'!E183+273)</f>
        <v>0.57132626661063879</v>
      </c>
      <c r="E182" s="8">
        <f>'3day cloud to net rad'!F183+'3day cloud to net rad'!$I$3*(1+0.34*'3day cloud to net rad'!G183)</f>
        <v>0.30096970403368739</v>
      </c>
      <c r="F182" s="8">
        <f t="shared" si="2"/>
        <v>1.2689729995807306</v>
      </c>
    </row>
    <row r="183" spans="2:6" ht="17.100000000000001" customHeight="1" x14ac:dyDescent="0.3">
      <c r="B183" s="7">
        <v>43795</v>
      </c>
      <c r="C183" s="8">
        <f>0.408*'3day cloud to net rad'!F184*'3day cloud to net rad'!Q184</f>
        <v>-0.25516276964379037</v>
      </c>
      <c r="D183" s="8">
        <f>'3day cloud to net rad'!$I$3*900*'3day cloud to net rad'!G184*('3day cloud to net rad'!J184-'3day cloud to net rad'!K184)/('3day cloud to net rad'!E184+273)</f>
        <v>0.64751655389202933</v>
      </c>
      <c r="E183" s="8">
        <f>'3day cloud to net rad'!F184+'3day cloud to net rad'!$I$3*(1+0.34*'3day cloud to net rad'!G184)</f>
        <v>0.29464636114186699</v>
      </c>
      <c r="F183" s="8">
        <f t="shared" si="2"/>
        <v>1.3316091287457903</v>
      </c>
    </row>
    <row r="184" spans="2:6" ht="17.100000000000001" customHeight="1" x14ac:dyDescent="0.3">
      <c r="B184" s="7">
        <v>43796</v>
      </c>
      <c r="C184" s="8">
        <f>0.408*'3day cloud to net rad'!F185*'3day cloud to net rad'!Q185</f>
        <v>-0.24241749403213286</v>
      </c>
      <c r="D184" s="8">
        <f>'3day cloud to net rad'!$I$3*900*'3day cloud to net rad'!G185*('3day cloud to net rad'!J185-'3day cloud to net rad'!K185)/('3day cloud to net rad'!E185+273)</f>
        <v>0.66330742247078034</v>
      </c>
      <c r="E184" s="8">
        <f>'3day cloud to net rad'!F185+'3day cloud to net rad'!$I$3*(1+0.34*'3day cloud to net rad'!G185)</f>
        <v>0.30002767659661567</v>
      </c>
      <c r="F184" s="8">
        <f t="shared" si="2"/>
        <v>1.4028370089487776</v>
      </c>
    </row>
    <row r="185" spans="2:6" ht="17.100000000000001" customHeight="1" x14ac:dyDescent="0.3">
      <c r="B185" s="7">
        <v>43797</v>
      </c>
      <c r="C185" s="8">
        <f>0.408*'3day cloud to net rad'!F186*'3day cloud to net rad'!Q186</f>
        <v>-0.17502982729037633</v>
      </c>
      <c r="D185" s="8">
        <f>'3day cloud to net rad'!$I$3*900*'3day cloud to net rad'!G186*('3day cloud to net rad'!J186-'3day cloud to net rad'!K186)/('3day cloud to net rad'!E186+273)</f>
        <v>0.66024755922458955</v>
      </c>
      <c r="E185" s="8">
        <f>'3day cloud to net rad'!F186+'3day cloud to net rad'!$I$3*(1+0.34*'3day cloud to net rad'!G186)</f>
        <v>0.28993599434820805</v>
      </c>
      <c r="F185" s="8">
        <f t="shared" si="2"/>
        <v>1.6735339571239136</v>
      </c>
    </row>
    <row r="186" spans="2:6" ht="17.100000000000001" customHeight="1" x14ac:dyDescent="0.3">
      <c r="B186" s="7">
        <v>43798</v>
      </c>
      <c r="C186" s="8">
        <f>0.408*'3day cloud to net rad'!F187*'3day cloud to net rad'!Q187</f>
        <v>-0.1935560145734912</v>
      </c>
      <c r="D186" s="8">
        <f>'3day cloud to net rad'!$I$3*900*'3day cloud to net rad'!G187*('3day cloud to net rad'!J187-'3day cloud to net rad'!K187)/('3day cloud to net rad'!E187+273)</f>
        <v>0.92626299718861516</v>
      </c>
      <c r="E186" s="8">
        <f>'3day cloud to net rad'!F187+'3day cloud to net rad'!$I$3*(1+0.34*'3day cloud to net rad'!G187)</f>
        <v>0.30298689595634054</v>
      </c>
      <c r="F186" s="8">
        <f t="shared" si="2"/>
        <v>2.4182794450645311</v>
      </c>
    </row>
    <row r="187" spans="2:6" ht="17.100000000000001" customHeight="1" x14ac:dyDescent="0.3">
      <c r="B187" s="7">
        <v>43799</v>
      </c>
      <c r="C187" s="8">
        <f>0.408*'3day cloud to net rad'!F188*'3day cloud to net rad'!Q188</f>
        <v>-0.15313159022462694</v>
      </c>
      <c r="D187" s="8">
        <f>'3day cloud to net rad'!$I$3*900*'3day cloud to net rad'!G188*('3day cloud to net rad'!J188-'3day cloud to net rad'!K188)/('3day cloud to net rad'!E188+273)</f>
        <v>0.90737104376189637</v>
      </c>
      <c r="E187" s="8">
        <f>'3day cloud to net rad'!F188+'3day cloud to net rad'!$I$3*(1+0.34*'3day cloud to net rad'!G188)</f>
        <v>0.30119251737786734</v>
      </c>
      <c r="F187" s="8">
        <f t="shared" si="2"/>
        <v>2.5041772621164511</v>
      </c>
    </row>
    <row r="188" spans="2:6" ht="17.100000000000001" customHeight="1" x14ac:dyDescent="0.3">
      <c r="B188" s="7">
        <v>43800</v>
      </c>
      <c r="C188" s="8">
        <f>0.408*'3day cloud to net rad'!F189*'3day cloud to net rad'!Q189</f>
        <v>8.1260067029161939E-3</v>
      </c>
      <c r="D188" s="8">
        <f>'3day cloud to net rad'!$I$3*900*'3day cloud to net rad'!G189*('3day cloud to net rad'!J189-'3day cloud to net rad'!K189)/('3day cloud to net rad'!E189+273)</f>
        <v>0.14274920499788296</v>
      </c>
      <c r="E188" s="8">
        <f>'3day cloud to net rad'!F189+'3day cloud to net rad'!$I$3*(1+0.34*'3day cloud to net rad'!G189)</f>
        <v>0.27342330176590168</v>
      </c>
      <c r="F188" s="8">
        <f t="shared" si="2"/>
        <v>0.55180085503456766</v>
      </c>
    </row>
    <row r="189" spans="2:6" ht="17.100000000000001" customHeight="1" x14ac:dyDescent="0.3">
      <c r="B189" s="7">
        <v>43801</v>
      </c>
      <c r="C189" s="8">
        <f>0.408*'3day cloud to net rad'!F190*'3day cloud to net rad'!Q190</f>
        <v>-2.3341514860675816E-2</v>
      </c>
      <c r="D189" s="8">
        <f>'3day cloud to net rad'!$I$3*900*'3day cloud to net rad'!G190*('3day cloud to net rad'!J190-'3day cloud to net rad'!K190)/('3day cloud to net rad'!E190+273)</f>
        <v>0.37171761513258461</v>
      </c>
      <c r="E189" s="8">
        <f>'3day cloud to net rad'!F190+'3day cloud to net rad'!$I$3*(1+0.34*'3day cloud to net rad'!G190)</f>
        <v>0.27704916420663989</v>
      </c>
      <c r="F189" s="8">
        <f t="shared" si="2"/>
        <v>1.2574522694176729</v>
      </c>
    </row>
    <row r="190" spans="2:6" ht="17.100000000000001" customHeight="1" x14ac:dyDescent="0.3">
      <c r="B190" s="7">
        <v>43802</v>
      </c>
      <c r="C190" s="8">
        <f>0.408*'3day cloud to net rad'!F191*'3day cloud to net rad'!Q191</f>
        <v>-2.6211452313807861E-2</v>
      </c>
      <c r="D190" s="8">
        <f>'3day cloud to net rad'!$I$3*900*'3day cloud to net rad'!G191*('3day cloud to net rad'!J191-'3day cloud to net rad'!K191)/('3day cloud to net rad'!E191+273)</f>
        <v>0.58252910983109463</v>
      </c>
      <c r="E190" s="8">
        <f>'3day cloud to net rad'!F191+'3day cloud to net rad'!$I$3*(1+0.34*'3day cloud to net rad'!G191)</f>
        <v>0.29590453658737464</v>
      </c>
      <c r="F190" s="8">
        <f t="shared" si="2"/>
        <v>1.8800578860101977</v>
      </c>
    </row>
    <row r="191" spans="2:6" ht="17.100000000000001" customHeight="1" x14ac:dyDescent="0.3">
      <c r="B191" s="7">
        <v>43803</v>
      </c>
      <c r="C191" s="8">
        <f>0.408*'3day cloud to net rad'!F192*'3day cloud to net rad'!Q192</f>
        <v>6.2979197663442753E-3</v>
      </c>
      <c r="D191" s="8">
        <f>'3day cloud to net rad'!$I$3*900*'3day cloud to net rad'!G192*('3day cloud to net rad'!J192-'3day cloud to net rad'!K192)/('3day cloud to net rad'!E192+273)</f>
        <v>0.68432807798798545</v>
      </c>
      <c r="E191" s="8">
        <f>'3day cloud to net rad'!F192+'3day cloud to net rad'!$I$3*(1+0.34*'3day cloud to net rad'!G192)</f>
        <v>0.30871807220991304</v>
      </c>
      <c r="F191" s="8">
        <f t="shared" si="2"/>
        <v>2.237076672611308</v>
      </c>
    </row>
    <row r="192" spans="2:6" ht="17.100000000000001" customHeight="1" x14ac:dyDescent="0.3">
      <c r="B192" s="7">
        <v>43804</v>
      </c>
      <c r="C192" s="8">
        <f>0.408*'3day cloud to net rad'!F193*'3day cloud to net rad'!Q193</f>
        <v>5.0238714455432491E-3</v>
      </c>
      <c r="D192" s="8">
        <f>'3day cloud to net rad'!$I$3*900*'3day cloud to net rad'!G193*('3day cloud to net rad'!J193-'3day cloud to net rad'!K193)/('3day cloud to net rad'!E193+273)</f>
        <v>0.49421426353344677</v>
      </c>
      <c r="E192" s="8">
        <f>'3day cloud to net rad'!F193+'3day cloud to net rad'!$I$3*(1+0.34*'3day cloud to net rad'!G193)</f>
        <v>0.28594783079876041</v>
      </c>
      <c r="F192" s="8">
        <f t="shared" si="2"/>
        <v>1.7459063549614247</v>
      </c>
    </row>
    <row r="193" spans="2:6" ht="17.100000000000001" customHeight="1" x14ac:dyDescent="0.3">
      <c r="B193" s="7">
        <v>43805</v>
      </c>
      <c r="C193" s="8">
        <f>0.408*'3day cloud to net rad'!F194*'3day cloud to net rad'!Q194</f>
        <v>-5.5307486028761448E-2</v>
      </c>
      <c r="D193" s="8">
        <f>'3day cloud to net rad'!$I$3*900*'3day cloud to net rad'!G194*('3day cloud to net rad'!J194-'3day cloud to net rad'!K194)/('3day cloud to net rad'!E194+273)</f>
        <v>0.39605830186720337</v>
      </c>
      <c r="E193" s="8">
        <f>'3day cloud to net rad'!F194+'3day cloud to net rad'!$I$3*(1+0.34*'3day cloud to net rad'!G194)</f>
        <v>0.2742442113806457</v>
      </c>
      <c r="F193" s="8">
        <f t="shared" si="2"/>
        <v>1.2425086900575864</v>
      </c>
    </row>
    <row r="194" spans="2:6" ht="17.100000000000001" customHeight="1" x14ac:dyDescent="0.3">
      <c r="B194" s="7">
        <v>43806</v>
      </c>
      <c r="C194" s="8">
        <f>0.408*'3day cloud to net rad'!F195*'3day cloud to net rad'!Q195</f>
        <v>-0.1217383067584196</v>
      </c>
      <c r="D194" s="8">
        <f>'3day cloud to net rad'!$I$3*900*'3day cloud to net rad'!G195*('3day cloud to net rad'!J195-'3day cloud to net rad'!K195)/('3day cloud to net rad'!E195+273)</f>
        <v>0.67920562436516918</v>
      </c>
      <c r="E194" s="8">
        <f>'3day cloud to net rad'!F195+'3day cloud to net rad'!$I$3*(1+0.34*'3day cloud to net rad'!G195)</f>
        <v>0.30262784645216273</v>
      </c>
      <c r="F194" s="8">
        <f t="shared" si="2"/>
        <v>1.8420886383793835</v>
      </c>
    </row>
    <row r="195" spans="2:6" ht="17.100000000000001" customHeight="1" x14ac:dyDescent="0.3">
      <c r="B195" s="7">
        <v>43807</v>
      </c>
      <c r="C195" s="8">
        <f>0.408*'3day cloud to net rad'!F196*'3day cloud to net rad'!Q196</f>
        <v>-0.14650593113663957</v>
      </c>
      <c r="D195" s="8">
        <f>'3day cloud to net rad'!$I$3*900*'3day cloud to net rad'!G196*('3day cloud to net rad'!J196-'3day cloud to net rad'!K196)/('3day cloud to net rad'!E196+273)</f>
        <v>0.42280697893815006</v>
      </c>
      <c r="E195" s="8">
        <f>'3day cloud to net rad'!F196+'3day cloud to net rad'!$I$3*(1+0.34*'3day cloud to net rad'!G196)</f>
        <v>0.27704916420663989</v>
      </c>
      <c r="F195" s="8">
        <f t="shared" si="2"/>
        <v>0.99729969802554108</v>
      </c>
    </row>
    <row r="196" spans="2:6" ht="17.100000000000001" customHeight="1" x14ac:dyDescent="0.3">
      <c r="B196" s="7">
        <v>43808</v>
      </c>
      <c r="C196" s="8">
        <f>0.408*'3day cloud to net rad'!F197*'3day cloud to net rad'!Q197</f>
        <v>-0.18403633049299162</v>
      </c>
      <c r="D196" s="8">
        <f>'3day cloud to net rad'!$I$3*900*'3day cloud to net rad'!G197*('3day cloud to net rad'!J197-'3day cloud to net rad'!K197)/('3day cloud to net rad'!E197+273)</f>
        <v>0.64704207744250164</v>
      </c>
      <c r="E196" s="8">
        <f>'3day cloud to net rad'!F197+'3day cloud to net rad'!$I$3*(1+0.34*'3day cloud to net rad'!G197)</f>
        <v>0.28230176735766588</v>
      </c>
      <c r="F196" s="8">
        <f t="shared" si="2"/>
        <v>1.6401092748487787</v>
      </c>
    </row>
    <row r="197" spans="2:6" ht="17.100000000000001" customHeight="1" x14ac:dyDescent="0.3">
      <c r="B197" s="7">
        <v>43809</v>
      </c>
      <c r="C197" s="8">
        <f>0.408*'3day cloud to net rad'!F198*'3day cloud to net rad'!Q198</f>
        <v>-0.2281197634426419</v>
      </c>
      <c r="D197" s="8">
        <f>'3day cloud to net rad'!$I$3*900*'3day cloud to net rad'!G198*('3day cloud to net rad'!J198-'3day cloud to net rad'!K198)/('3day cloud to net rad'!E198+273)</f>
        <v>0.53997492955124615</v>
      </c>
      <c r="E197" s="8">
        <f>'3day cloud to net rad'!F198+'3day cloud to net rad'!$I$3*(1+0.34*'3day cloud to net rad'!G198)</f>
        <v>0.27104226195657555</v>
      </c>
      <c r="F197" s="8">
        <f t="shared" si="2"/>
        <v>1.1505776400234125</v>
      </c>
    </row>
    <row r="198" spans="2:6" ht="17.100000000000001" customHeight="1" x14ac:dyDescent="0.3">
      <c r="B198" s="7">
        <v>43810</v>
      </c>
      <c r="C198" s="8">
        <f>0.408*'3day cloud to net rad'!F199*'3day cloud to net rad'!Q199</f>
        <v>-0.21757558837350241</v>
      </c>
      <c r="D198" s="8">
        <f>'3day cloud to net rad'!$I$3*900*'3day cloud to net rad'!G199*('3day cloud to net rad'!J199-'3day cloud to net rad'!K199)/('3day cloud to net rad'!E199+273)</f>
        <v>0.70852782471665254</v>
      </c>
      <c r="E198" s="8">
        <f>'3day cloud to net rad'!F199+'3day cloud to net rad'!$I$3*(1+0.34*'3day cloud to net rad'!G199)</f>
        <v>0.28682717156866078</v>
      </c>
      <c r="F198" s="8">
        <f t="shared" si="2"/>
        <v>1.7116657172266045</v>
      </c>
    </row>
    <row r="199" spans="2:6" ht="17.100000000000001" customHeight="1" x14ac:dyDescent="0.3">
      <c r="B199" s="7">
        <v>43811</v>
      </c>
      <c r="C199" s="8">
        <f>0.408*'3day cloud to net rad'!F200*'3day cloud to net rad'!Q200</f>
        <v>-0.10038223017430092</v>
      </c>
      <c r="D199" s="8">
        <f>'3day cloud to net rad'!$I$3*900*'3day cloud to net rad'!G200*('3day cloud to net rad'!J200-'3day cloud to net rad'!K200)/('3day cloud to net rad'!E200+273)</f>
        <v>0.97132813269054452</v>
      </c>
      <c r="E199" s="8">
        <f>'3day cloud to net rad'!F200+'3day cloud to net rad'!$I$3*(1+0.34*'3day cloud to net rad'!G200)</f>
        <v>0.31785673962903427</v>
      </c>
      <c r="F199" s="8">
        <f t="shared" ref="F199:F262" si="3">(C199+D199)/E199</f>
        <v>2.7400580007606923</v>
      </c>
    </row>
    <row r="200" spans="2:6" ht="17.100000000000001" customHeight="1" x14ac:dyDescent="0.3">
      <c r="B200" s="7">
        <v>43812</v>
      </c>
      <c r="C200" s="8">
        <f>0.408*'3day cloud to net rad'!F201*'3day cloud to net rad'!Q201</f>
        <v>-0.13923718188253145</v>
      </c>
      <c r="D200" s="8">
        <f>'3day cloud to net rad'!$I$3*900*'3day cloud to net rad'!G201*('3day cloud to net rad'!J201-'3day cloud to net rad'!K201)/('3day cloud to net rad'!E201+273)</f>
        <v>0.98052747771492055</v>
      </c>
      <c r="E200" s="8">
        <f>'3day cloud to net rad'!F201+'3day cloud to net rad'!$I$3*(1+0.34*'3day cloud to net rad'!G201)</f>
        <v>0.31832752934810749</v>
      </c>
      <c r="F200" s="8">
        <f t="shared" si="3"/>
        <v>2.6428449262784151</v>
      </c>
    </row>
    <row r="201" spans="2:6" ht="17.100000000000001" customHeight="1" x14ac:dyDescent="0.3">
      <c r="B201" s="7">
        <v>43813</v>
      </c>
      <c r="C201" s="8">
        <f>0.408*'3day cloud to net rad'!F202*'3day cloud to net rad'!Q202</f>
        <v>-0.17147549322904482</v>
      </c>
      <c r="D201" s="8">
        <f>'3day cloud to net rad'!$I$3*900*'3day cloud to net rad'!G202*('3day cloud to net rad'!J202-'3day cloud to net rad'!K202)/('3day cloud to net rad'!E202+273)</f>
        <v>0.85832182699196669</v>
      </c>
      <c r="E201" s="8">
        <f>'3day cloud to net rad'!F202+'3day cloud to net rad'!$I$3*(1+0.34*'3day cloud to net rad'!G202)</f>
        <v>0.30749142347538011</v>
      </c>
      <c r="F201" s="8">
        <f t="shared" si="3"/>
        <v>2.2337089145444589</v>
      </c>
    </row>
    <row r="202" spans="2:6" ht="17.100000000000001" customHeight="1" x14ac:dyDescent="0.3">
      <c r="B202" s="7">
        <v>43814</v>
      </c>
      <c r="C202" s="8">
        <f>0.408*'3day cloud to net rad'!F203*'3day cloud to net rad'!Q203</f>
        <v>-0.19021232580096475</v>
      </c>
      <c r="D202" s="8">
        <f>'3day cloud to net rad'!$I$3*900*'3day cloud to net rad'!G203*('3day cloud to net rad'!J203-'3day cloud to net rad'!K203)/('3day cloud to net rad'!E203+273)</f>
        <v>0.92626299718861516</v>
      </c>
      <c r="E202" s="8">
        <f>'3day cloud to net rad'!F203+'3day cloud to net rad'!$I$3*(1+0.34*'3day cloud to net rad'!G203)</f>
        <v>0.30298689595634054</v>
      </c>
      <c r="F202" s="8">
        <f t="shared" si="3"/>
        <v>2.4293151988121395</v>
      </c>
    </row>
    <row r="203" spans="2:6" ht="17.100000000000001" customHeight="1" x14ac:dyDescent="0.3">
      <c r="B203" s="7">
        <v>43815</v>
      </c>
      <c r="C203" s="8">
        <f>0.408*'3day cloud to net rad'!F204*'3day cloud to net rad'!Q204</f>
        <v>-0.18793681017745775</v>
      </c>
      <c r="D203" s="8">
        <f>'3day cloud to net rad'!$I$3*900*'3day cloud to net rad'!G204*('3day cloud to net rad'!J204-'3day cloud to net rad'!K204)/('3day cloud to net rad'!E204+273)</f>
        <v>0.91333070818008411</v>
      </c>
      <c r="E203" s="8">
        <f>'3day cloud to net rad'!F204+'3day cloud to net rad'!$I$3*(1+0.34*'3day cloud to net rad'!G204)</f>
        <v>0.30030131050186215</v>
      </c>
      <c r="F203" s="8">
        <f t="shared" si="3"/>
        <v>2.4155535544961539</v>
      </c>
    </row>
    <row r="204" spans="2:6" ht="17.100000000000001" customHeight="1" x14ac:dyDescent="0.3">
      <c r="B204" s="7">
        <v>43816</v>
      </c>
      <c r="C204" s="8">
        <f>0.408*'3day cloud to net rad'!F205*'3day cloud to net rad'!Q205</f>
        <v>-0.21916082041049664</v>
      </c>
      <c r="D204" s="8">
        <f>'3day cloud to net rad'!$I$3*900*'3day cloud to net rad'!G205*('3day cloud to net rad'!J205-'3day cloud to net rad'!K205)/('3day cloud to net rad'!E205+273)</f>
        <v>0.72269959213543855</v>
      </c>
      <c r="E204" s="8">
        <f>'3day cloud to net rad'!F205+'3day cloud to net rad'!$I$3*(1+0.34*'3day cloud to net rad'!G205)</f>
        <v>0.28993599434820805</v>
      </c>
      <c r="F204" s="8">
        <f t="shared" si="3"/>
        <v>1.736723903001159</v>
      </c>
    </row>
    <row r="205" spans="2:6" ht="17.100000000000001" customHeight="1" x14ac:dyDescent="0.3">
      <c r="B205" s="7">
        <v>43817</v>
      </c>
      <c r="C205" s="8">
        <f>0.408*'3day cloud to net rad'!F206*'3day cloud to net rad'!Q206</f>
        <v>-0.27289772804440726</v>
      </c>
      <c r="D205" s="8">
        <f>'3day cloud to net rad'!$I$3*900*'3day cloud to net rad'!G206*('3day cloud to net rad'!J206-'3day cloud to net rad'!K206)/('3day cloud to net rad'!E206+273)</f>
        <v>0.71567246356850867</v>
      </c>
      <c r="E205" s="8">
        <f>'3day cloud to net rad'!F206+'3day cloud to net rad'!$I$3*(1+0.34*'3day cloud to net rad'!G206)</f>
        <v>0.28498137215707792</v>
      </c>
      <c r="F205" s="8">
        <f t="shared" si="3"/>
        <v>1.5536971142101523</v>
      </c>
    </row>
    <row r="206" spans="2:6" ht="17.100000000000001" customHeight="1" x14ac:dyDescent="0.3">
      <c r="B206" s="7">
        <v>43818</v>
      </c>
      <c r="C206" s="8">
        <f>0.408*'3day cloud to net rad'!F207*'3day cloud to net rad'!Q207</f>
        <v>-1.1828365887080956E-3</v>
      </c>
      <c r="D206" s="8">
        <f>'3day cloud to net rad'!$I$3*900*'3day cloud to net rad'!G207*('3day cloud to net rad'!J207-'3day cloud to net rad'!K207)/('3day cloud to net rad'!E207+273)</f>
        <v>0.77395114017858135</v>
      </c>
      <c r="E206" s="8">
        <f>'3day cloud to net rad'!F207+'3day cloud to net rad'!$I$3*(1+0.34*'3day cloud to net rad'!G207)</f>
        <v>0.28543146682916848</v>
      </c>
      <c r="F206" s="8">
        <f t="shared" si="3"/>
        <v>2.7073689953475846</v>
      </c>
    </row>
    <row r="207" spans="2:6" ht="17.100000000000001" customHeight="1" x14ac:dyDescent="0.3">
      <c r="B207" s="7">
        <v>43819</v>
      </c>
      <c r="C207" s="8">
        <f>0.408*'3day cloud to net rad'!F208*'3day cloud to net rad'!Q208</f>
        <v>-0.18015211357344765</v>
      </c>
      <c r="D207" s="8">
        <f>'3day cloud to net rad'!$I$3*900*'3day cloud to net rad'!G208*('3day cloud to net rad'!J208-'3day cloud to net rad'!K208)/('3day cloud to net rad'!E208+273)</f>
        <v>0.64895405016221963</v>
      </c>
      <c r="E207" s="8">
        <f>'3day cloud to net rad'!F208+'3day cloud to net rad'!$I$3*(1+0.34*'3day cloud to net rad'!G208)</f>
        <v>0.28141650935829787</v>
      </c>
      <c r="F207" s="8">
        <f t="shared" si="3"/>
        <v>1.665865082534643</v>
      </c>
    </row>
    <row r="208" spans="2:6" ht="17.100000000000001" customHeight="1" x14ac:dyDescent="0.3">
      <c r="B208" s="7">
        <v>43820</v>
      </c>
      <c r="C208" s="8">
        <f>0.408*'3day cloud to net rad'!F209*'3day cloud to net rad'!Q209</f>
        <v>-0.20741022641672677</v>
      </c>
      <c r="D208" s="8">
        <f>'3day cloud to net rad'!$I$3*900*'3day cloud to net rad'!G209*('3day cloud to net rad'!J209-'3day cloud to net rad'!K209)/('3day cloud to net rad'!E209+273)</f>
        <v>0.78549419826963329</v>
      </c>
      <c r="E208" s="8">
        <f>'3day cloud to net rad'!F209+'3day cloud to net rad'!$I$3*(1+0.34*'3day cloud to net rad'!G209)</f>
        <v>0.29547024964515417</v>
      </c>
      <c r="F208" s="8">
        <f t="shared" si="3"/>
        <v>1.9564879122252006</v>
      </c>
    </row>
    <row r="209" spans="2:6" ht="17.100000000000001" customHeight="1" x14ac:dyDescent="0.3">
      <c r="B209" s="7">
        <v>43821</v>
      </c>
      <c r="C209" s="8">
        <f>0.408*'3day cloud to net rad'!F210*'3day cloud to net rad'!Q210</f>
        <v>-4.4756652837423548E-2</v>
      </c>
      <c r="D209" s="8">
        <f>'3day cloud to net rad'!$I$3*900*'3day cloud to net rad'!G210*('3day cloud to net rad'!J210-'3day cloud to net rad'!K210)/('3day cloud to net rad'!E210+273)</f>
        <v>0.34316762974850562</v>
      </c>
      <c r="E209" s="8">
        <f>'3day cloud to net rad'!F210+'3day cloud to net rad'!$I$3*(1+0.34*'3day cloud to net rad'!G210)</f>
        <v>0.28369899811178678</v>
      </c>
      <c r="F209" s="8">
        <f t="shared" si="3"/>
        <v>1.051857704458647</v>
      </c>
    </row>
    <row r="210" spans="2:6" ht="17.100000000000001" customHeight="1" x14ac:dyDescent="0.3">
      <c r="B210" s="7">
        <v>43822</v>
      </c>
      <c r="C210" s="8">
        <f>0.408*'3day cloud to net rad'!F211*'3day cloud to net rad'!Q211</f>
        <v>-0.14434310722858504</v>
      </c>
      <c r="D210" s="8">
        <f>'3day cloud to net rad'!$I$3*900*'3day cloud to net rad'!G211*('3day cloud to net rad'!J211-'3day cloud to net rad'!K211)/('3day cloud to net rad'!E211+273)</f>
        <v>0.51238377197815688</v>
      </c>
      <c r="E210" s="8">
        <f>'3day cloud to net rad'!F211+'3day cloud to net rad'!$I$3*(1+0.34*'3day cloud to net rad'!G211)</f>
        <v>0.28875278362475454</v>
      </c>
      <c r="F210" s="8">
        <f t="shared" si="3"/>
        <v>1.2745874174077401</v>
      </c>
    </row>
    <row r="211" spans="2:6" ht="17.100000000000001" customHeight="1" x14ac:dyDescent="0.3">
      <c r="B211" s="7">
        <v>43823</v>
      </c>
      <c r="C211" s="8">
        <f>0.408*'3day cloud to net rad'!F212*'3day cloud to net rad'!Q212</f>
        <v>-0.19458838510339929</v>
      </c>
      <c r="D211" s="8">
        <f>'3day cloud to net rad'!$I$3*900*'3day cloud to net rad'!G212*('3day cloud to net rad'!J212-'3day cloud to net rad'!K212)/('3day cloud to net rad'!E212+273)</f>
        <v>0.66769561821165579</v>
      </c>
      <c r="E211" s="8">
        <f>'3day cloud to net rad'!F212+'3day cloud to net rad'!$I$3*(1+0.34*'3day cloud to net rad'!G212)</f>
        <v>0.292238819105758</v>
      </c>
      <c r="F211" s="8">
        <f t="shared" si="3"/>
        <v>1.6189061896566324</v>
      </c>
    </row>
    <row r="212" spans="2:6" ht="17.100000000000001" customHeight="1" x14ac:dyDescent="0.3">
      <c r="B212" s="7">
        <v>43824</v>
      </c>
      <c r="C212" s="8">
        <f>0.408*'3day cloud to net rad'!F213*'3day cloud to net rad'!Q213</f>
        <v>-4.4818184798888681E-2</v>
      </c>
      <c r="D212" s="8">
        <f>'3day cloud to net rad'!$I$3*900*'3day cloud to net rad'!G213*('3day cloud to net rad'!J213-'3day cloud to net rad'!K213)/('3day cloud to net rad'!E213+273)</f>
        <v>0.28597302479042125</v>
      </c>
      <c r="E212" s="8">
        <f>'3day cloud to net rad'!F213+'3day cloud to net rad'!$I$3*(1+0.34*'3day cloud to net rad'!G213)</f>
        <v>0.27199537869367207</v>
      </c>
      <c r="F212" s="8">
        <f t="shared" si="3"/>
        <v>0.88661374009272087</v>
      </c>
    </row>
    <row r="213" spans="2:6" ht="17.100000000000001" customHeight="1" x14ac:dyDescent="0.3">
      <c r="B213" s="7">
        <v>43825</v>
      </c>
      <c r="C213" s="8">
        <f>0.408*'3day cloud to net rad'!F214*'3day cloud to net rad'!Q214</f>
        <v>-0.14448411778516757</v>
      </c>
      <c r="D213" s="8">
        <f>'3day cloud to net rad'!$I$3*900*'3day cloud to net rad'!G214*('3day cloud to net rad'!J214-'3day cloud to net rad'!K214)/('3day cloud to net rad'!E214+273)</f>
        <v>0.51238377197815688</v>
      </c>
      <c r="E213" s="8">
        <f>'3day cloud to net rad'!F214+'3day cloud to net rad'!$I$3*(1+0.34*'3day cloud to net rad'!G214)</f>
        <v>0.28875278362475454</v>
      </c>
      <c r="F213" s="8">
        <f t="shared" si="3"/>
        <v>1.2740990738675932</v>
      </c>
    </row>
    <row r="214" spans="2:6" ht="17.100000000000001" customHeight="1" x14ac:dyDescent="0.3">
      <c r="B214" s="7">
        <v>43826</v>
      </c>
      <c r="C214" s="8">
        <f>0.408*'3day cloud to net rad'!F215*'3day cloud to net rad'!Q215</f>
        <v>-0.1947962396300531</v>
      </c>
      <c r="D214" s="8">
        <f>'3day cloud to net rad'!$I$3*900*'3day cloud to net rad'!G215*('3day cloud to net rad'!J215-'3day cloud to net rad'!K215)/('3day cloud to net rad'!E215+273)</f>
        <v>0.66769561821165579</v>
      </c>
      <c r="E214" s="8">
        <f>'3day cloud to net rad'!F215+'3day cloud to net rad'!$I$3*(1+0.34*'3day cloud to net rad'!G215)</f>
        <v>0.292238819105758</v>
      </c>
      <c r="F214" s="8">
        <f t="shared" si="3"/>
        <v>1.6181949407976004</v>
      </c>
    </row>
    <row r="215" spans="2:6" ht="17.100000000000001" customHeight="1" x14ac:dyDescent="0.3">
      <c r="B215" s="7">
        <v>43827</v>
      </c>
      <c r="C215" s="8">
        <f>0.408*'3day cloud to net rad'!F216*'3day cloud to net rad'!Q216</f>
        <v>-5.4440777569807489E-2</v>
      </c>
      <c r="D215" s="8">
        <f>'3day cloud to net rad'!$I$3*900*'3day cloud to net rad'!G216*('3day cloud to net rad'!J216-'3day cloud to net rad'!K216)/('3day cloud to net rad'!E216+273)</f>
        <v>0.49507287733400407</v>
      </c>
      <c r="E215" s="8">
        <f>'3day cloud to net rad'!F216+'3day cloud to net rad'!$I$3*(1+0.34*'3day cloud to net rad'!G216)</f>
        <v>0.28594783079876041</v>
      </c>
      <c r="F215" s="8">
        <f t="shared" si="3"/>
        <v>1.5409527623739776</v>
      </c>
    </row>
    <row r="216" spans="2:6" ht="17.100000000000001" customHeight="1" x14ac:dyDescent="0.3">
      <c r="B216" s="7">
        <v>43828</v>
      </c>
      <c r="C216" s="8">
        <f>0.408*'3day cloud to net rad'!F217*'3day cloud to net rad'!Q217</f>
        <v>-2.4283698155623985E-2</v>
      </c>
      <c r="D216" s="8">
        <f>'3day cloud to net rad'!$I$3*900*'3day cloud to net rad'!G217*('3day cloud to net rad'!J217-'3day cloud to net rad'!K217)/('3day cloud to net rad'!E217+273)</f>
        <v>0.6471156060823452</v>
      </c>
      <c r="E216" s="8">
        <f>'3day cloud to net rad'!F217+'3day cloud to net rad'!$I$3*(1+0.34*'3day cloud to net rad'!G217)</f>
        <v>0.30262784645216273</v>
      </c>
      <c r="F216" s="8">
        <f t="shared" si="3"/>
        <v>2.0580786442108661</v>
      </c>
    </row>
    <row r="217" spans="2:6" ht="17.100000000000001" customHeight="1" x14ac:dyDescent="0.3">
      <c r="B217" s="7">
        <v>43829</v>
      </c>
      <c r="C217" s="8">
        <f>0.408*'3day cloud to net rad'!F218*'3day cloud to net rad'!Q218</f>
        <v>-2.7646370165930547E-2</v>
      </c>
      <c r="D217" s="8">
        <f>'3day cloud to net rad'!$I$3*900*'3day cloud to net rad'!G218*('3day cloud to net rad'!J218-'3day cloud to net rad'!K218)/('3day cloud to net rad'!E218+273)</f>
        <v>0.72106745230251423</v>
      </c>
      <c r="E217" s="8">
        <f>'3day cloud to net rad'!F218+'3day cloud to net rad'!$I$3*(1+0.34*'3day cloud to net rad'!G218)</f>
        <v>0.3004564030428693</v>
      </c>
      <c r="F217" s="8">
        <f t="shared" si="3"/>
        <v>2.3078925099081546</v>
      </c>
    </row>
    <row r="218" spans="2:6" ht="17.100000000000001" customHeight="1" x14ac:dyDescent="0.3">
      <c r="B218" s="7">
        <v>43830</v>
      </c>
      <c r="C218" s="8">
        <f>0.408*'3day cloud to net rad'!F219*'3day cloud to net rad'!Q219</f>
        <v>-0.12926070834955714</v>
      </c>
      <c r="D218" s="8">
        <f>'3day cloud to net rad'!$I$3*900*'3day cloud to net rad'!G219*('3day cloud to net rad'!J219-'3day cloud to net rad'!K219)/('3day cloud to net rad'!E219+273)</f>
        <v>0.64614116989377146</v>
      </c>
      <c r="E218" s="8">
        <f>'3day cloud to net rad'!F219+'3day cloud to net rad'!$I$3*(1+0.34*'3day cloud to net rad'!G219)</f>
        <v>0.2819660004915715</v>
      </c>
      <c r="F218" s="8">
        <f t="shared" si="3"/>
        <v>1.8331304506326991</v>
      </c>
    </row>
    <row r="219" spans="2:6" x14ac:dyDescent="0.3">
      <c r="B219" s="7">
        <v>43831</v>
      </c>
      <c r="C219" s="8">
        <f>0.408*'3day cloud to net rad'!F220*'3day cloud to net rad'!Q220</f>
        <v>-0.18781834642208262</v>
      </c>
      <c r="D219" s="8">
        <f>'3day cloud to net rad'!$I$3*900*'3day cloud to net rad'!G220*('3day cloud to net rad'!J220-'3day cloud to net rad'!K220)/('3day cloud to net rad'!E220+273)</f>
        <v>0.64958215364751626</v>
      </c>
      <c r="E219" s="8">
        <f>'3day cloud to net rad'!F220+'3day cloud to net rad'!$I$3*(1+0.34*'3day cloud to net rad'!G220)</f>
        <v>0.29765145021687506</v>
      </c>
      <c r="F219" s="8">
        <f t="shared" si="3"/>
        <v>1.5513574917541402</v>
      </c>
    </row>
    <row r="220" spans="2:6" x14ac:dyDescent="0.3">
      <c r="B220" s="7">
        <v>43832</v>
      </c>
      <c r="C220" s="8">
        <f>0.408*'3day cloud to net rad'!F221*'3day cloud to net rad'!Q221</f>
        <v>-0.12526091343617618</v>
      </c>
      <c r="D220" s="8">
        <f>'3day cloud to net rad'!$I$3*900*'3day cloud to net rad'!G221*('3day cloud to net rad'!J221-'3day cloud to net rad'!K221)/('3day cloud to net rad'!E221+273)</f>
        <v>0.64303300066492897</v>
      </c>
      <c r="E220" s="8">
        <f>'3day cloud to net rad'!F221+'3day cloud to net rad'!$I$3*(1+0.34*'3day cloud to net rad'!G221)</f>
        <v>0.34012785444267724</v>
      </c>
      <c r="F220" s="8">
        <f t="shared" si="3"/>
        <v>1.5222866356451688</v>
      </c>
    </row>
    <row r="221" spans="2:6" x14ac:dyDescent="0.3">
      <c r="B221" s="7">
        <v>43833</v>
      </c>
      <c r="C221" s="8">
        <f>0.408*'3day cloud to net rad'!F222*'3day cloud to net rad'!Q222</f>
        <v>-0.16192015088862369</v>
      </c>
      <c r="D221" s="8">
        <f>'3day cloud to net rad'!$I$3*900*'3day cloud to net rad'!G222*('3day cloud to net rad'!J222-'3day cloud to net rad'!K222)/('3day cloud to net rad'!E222+273)</f>
        <v>0.66442817239861218</v>
      </c>
      <c r="E221" s="8">
        <f>'3day cloud to net rad'!F222+'3day cloud to net rad'!$I$3*(1+0.34*'3day cloud to net rad'!G222)</f>
        <v>0.2917996405078177</v>
      </c>
      <c r="F221" s="8">
        <f t="shared" si="3"/>
        <v>1.7220995222457296</v>
      </c>
    </row>
    <row r="222" spans="2:6" x14ac:dyDescent="0.3">
      <c r="B222" s="7">
        <v>43834</v>
      </c>
      <c r="C222" s="8">
        <f>0.408*'3day cloud to net rad'!F223*'3day cloud to net rad'!Q223</f>
        <v>-0.19118305282725645</v>
      </c>
      <c r="D222" s="8">
        <f>'3day cloud to net rad'!$I$3*900*'3day cloud to net rad'!G223*('3day cloud to net rad'!J223-'3day cloud to net rad'!K223)/('3day cloud to net rad'!E223+273)</f>
        <v>0.39333189908138294</v>
      </c>
      <c r="E222" s="8">
        <f>'3day cloud to net rad'!F223+'3day cloud to net rad'!$I$3*(1+0.34*'3day cloud to net rad'!G223)</f>
        <v>0.26405432822493169</v>
      </c>
      <c r="F222" s="8">
        <f t="shared" si="3"/>
        <v>0.76555778355554271</v>
      </c>
    </row>
    <row r="223" spans="2:6" x14ac:dyDescent="0.3">
      <c r="B223" s="7">
        <v>43835</v>
      </c>
      <c r="C223" s="8">
        <f>0.408*'3day cloud to net rad'!F224*'3day cloud to net rad'!Q224</f>
        <v>-0.28106820803334714</v>
      </c>
      <c r="D223" s="8">
        <f>'3day cloud to net rad'!$I$3*900*'3day cloud to net rad'!G224*('3day cloud to net rad'!J224-'3day cloud to net rad'!K224)/('3day cloud to net rad'!E224+273)</f>
        <v>0.67037979576403595</v>
      </c>
      <c r="E223" s="8">
        <f>'3day cloud to net rad'!F224+'3day cloud to net rad'!$I$3*(1+0.34*'3day cloud to net rad'!G224)</f>
        <v>0.27736812948957934</v>
      </c>
      <c r="F223" s="8">
        <f t="shared" si="3"/>
        <v>1.4035916399159161</v>
      </c>
    </row>
    <row r="224" spans="2:6" x14ac:dyDescent="0.3">
      <c r="B224" s="7">
        <v>43836</v>
      </c>
      <c r="C224" s="8">
        <f>0.408*'3day cloud to net rad'!F225*'3day cloud to net rad'!Q225</f>
        <v>-0.20382624350495565</v>
      </c>
      <c r="D224" s="8">
        <f>'3day cloud to net rad'!$I$3*900*'3day cloud to net rad'!G225*('3day cloud to net rad'!J225-'3day cloud to net rad'!K225)/('3day cloud to net rad'!E225+273)</f>
        <v>0.8298247081412744</v>
      </c>
      <c r="E224" s="8">
        <f>'3day cloud to net rad'!F225+'3day cloud to net rad'!$I$3*(1+0.34*'3day cloud to net rad'!G225)</f>
        <v>0.30793951752076987</v>
      </c>
      <c r="F224" s="8">
        <f t="shared" si="3"/>
        <v>2.0328617440082093</v>
      </c>
    </row>
    <row r="225" spans="2:6" x14ac:dyDescent="0.3">
      <c r="B225" s="7">
        <v>43837</v>
      </c>
      <c r="C225" s="8">
        <f>0.408*'3day cloud to net rad'!F226*'3day cloud to net rad'!Q226</f>
        <v>-0.19565846053406666</v>
      </c>
      <c r="D225" s="8">
        <f>'3day cloud to net rad'!$I$3*900*'3day cloud to net rad'!G226*('3day cloud to net rad'!J226-'3day cloud to net rad'!K226)/('3day cloud to net rad'!E226+273)</f>
        <v>0.65016072775724987</v>
      </c>
      <c r="E225" s="8">
        <f>'3day cloud to net rad'!F226+'3day cloud to net rad'!$I$3*(1+0.34*'3day cloud to net rad'!G226)</f>
        <v>0.30541002916111948</v>
      </c>
      <c r="F225" s="8">
        <f t="shared" si="3"/>
        <v>1.4881707338543553</v>
      </c>
    </row>
    <row r="226" spans="2:6" x14ac:dyDescent="0.3">
      <c r="B226" s="7">
        <v>43838</v>
      </c>
      <c r="C226" s="8">
        <f>0.408*'3day cloud to net rad'!F227*'3day cloud to net rad'!Q227</f>
        <v>-0.2194714871217289</v>
      </c>
      <c r="D226" s="8">
        <f>'3day cloud to net rad'!$I$3*900*'3day cloud to net rad'!G227*('3day cloud to net rad'!J227-'3day cloud to net rad'!K227)/('3day cloud to net rad'!E227+273)</f>
        <v>1.0176453214779762</v>
      </c>
      <c r="E226" s="8">
        <f>'3day cloud to net rad'!F227+'3day cloud to net rad'!$I$3*(1+0.34*'3day cloud to net rad'!G227)</f>
        <v>0.32770691838239885</v>
      </c>
      <c r="F226" s="8">
        <f t="shared" si="3"/>
        <v>2.4356331514028762</v>
      </c>
    </row>
    <row r="227" spans="2:6" x14ac:dyDescent="0.3">
      <c r="B227" s="7">
        <v>43839</v>
      </c>
      <c r="C227" s="8">
        <f>0.408*'3day cloud to net rad'!F228*'3day cloud to net rad'!Q228</f>
        <v>-0.15240294000553567</v>
      </c>
      <c r="D227" s="8">
        <f>'3day cloud to net rad'!$I$3*900*'3day cloud to net rad'!G228*('3day cloud to net rad'!J228-'3day cloud to net rad'!K228)/('3day cloud to net rad'!E228+273)</f>
        <v>0.68373085454275107</v>
      </c>
      <c r="E227" s="8">
        <f>'3day cloud to net rad'!F228+'3day cloud to net rad'!$I$3*(1+0.34*'3day cloud to net rad'!G228)</f>
        <v>0.30935506963498982</v>
      </c>
      <c r="F227" s="8">
        <f t="shared" si="3"/>
        <v>1.7175342080675544</v>
      </c>
    </row>
    <row r="228" spans="2:6" x14ac:dyDescent="0.3">
      <c r="B228" s="7">
        <v>43840</v>
      </c>
      <c r="C228" s="8">
        <f>0.408*'3day cloud to net rad'!F229*'3day cloud to net rad'!Q229</f>
        <v>-0.25048361423049725</v>
      </c>
      <c r="D228" s="8">
        <f>'3day cloud to net rad'!$I$3*900*'3day cloud to net rad'!G229*('3day cloud to net rad'!J229-'3day cloud to net rad'!K229)/('3day cloud to net rad'!E229+273)</f>
        <v>0.53916667248897454</v>
      </c>
      <c r="E228" s="8">
        <f>'3day cloud to net rad'!F229+'3day cloud to net rad'!$I$3*(1+0.34*'3day cloud to net rad'!G229)</f>
        <v>0.26990613793398904</v>
      </c>
      <c r="F228" s="8">
        <f t="shared" si="3"/>
        <v>1.0695683338964321</v>
      </c>
    </row>
    <row r="229" spans="2:6" x14ac:dyDescent="0.3">
      <c r="B229" s="7">
        <v>43841</v>
      </c>
      <c r="C229" s="8">
        <f>0.408*'3day cloud to net rad'!F230*'3day cloud to net rad'!Q230</f>
        <v>-0.32710089227908223</v>
      </c>
      <c r="D229" s="8">
        <f>'3day cloud to net rad'!$I$3*900*'3day cloud to net rad'!G230*('3day cloud to net rad'!J230-'3day cloud to net rad'!K230)/('3day cloud to net rad'!E230+273)</f>
        <v>0.98557492346965525</v>
      </c>
      <c r="E229" s="8">
        <f>'3day cloud to net rad'!F230+'3day cloud to net rad'!$I$3*(1+0.34*'3day cloud to net rad'!G230)</f>
        <v>0.2933133767702184</v>
      </c>
      <c r="F229" s="8">
        <f t="shared" si="3"/>
        <v>2.2449505659826121</v>
      </c>
    </row>
    <row r="230" spans="2:6" x14ac:dyDescent="0.3">
      <c r="B230" s="7">
        <v>43842</v>
      </c>
      <c r="C230" s="8">
        <f>0.408*'3day cloud to net rad'!F231*'3day cloud to net rad'!Q231</f>
        <v>-0.40595789197942944</v>
      </c>
      <c r="D230" s="8">
        <f>'3day cloud to net rad'!$I$3*900*'3day cloud to net rad'!G231*('3day cloud to net rad'!J231-'3day cloud to net rad'!K231)/('3day cloud to net rad'!E231+273)</f>
        <v>1.0645188876830791</v>
      </c>
      <c r="E230" s="8">
        <f>'3day cloud to net rad'!F231+'3day cloud to net rad'!$I$3*(1+0.34*'3day cloud to net rad'!G231)</f>
        <v>0.28160975735210375</v>
      </c>
      <c r="F230" s="8">
        <f t="shared" si="3"/>
        <v>2.3385588691809223</v>
      </c>
    </row>
    <row r="231" spans="2:6" x14ac:dyDescent="0.3">
      <c r="B231" s="7">
        <v>43843</v>
      </c>
      <c r="C231" s="8">
        <f>0.408*'3day cloud to net rad'!F232*'3day cloud to net rad'!Q232</f>
        <v>-0.27202983872300668</v>
      </c>
      <c r="D231" s="8">
        <f>'3day cloud to net rad'!$I$3*900*'3day cloud to net rad'!G232*('3day cloud to net rad'!J232-'3day cloud to net rad'!K232)/('3day cloud to net rad'!E232+273)</f>
        <v>0.66997526317070211</v>
      </c>
      <c r="E231" s="8">
        <f>'3day cloud to net rad'!F232+'3day cloud to net rad'!$I$3*(1+0.34*'3day cloud to net rad'!G232)</f>
        <v>0.27736486138470606</v>
      </c>
      <c r="F231" s="8">
        <f t="shared" si="3"/>
        <v>1.4347362620521122</v>
      </c>
    </row>
    <row r="232" spans="2:6" x14ac:dyDescent="0.3">
      <c r="B232" s="7">
        <v>43844</v>
      </c>
      <c r="C232" s="8">
        <f>0.408*'3day cloud to net rad'!F233*'3day cloud to net rad'!Q233</f>
        <v>-0.22019070093687657</v>
      </c>
      <c r="D232" s="8">
        <f>'3day cloud to net rad'!$I$3*900*'3day cloud to net rad'!G233*('3day cloud to net rad'!J233-'3day cloud to net rad'!K233)/('3day cloud to net rad'!E233+273)</f>
        <v>0.94458543020458408</v>
      </c>
      <c r="E232" s="8">
        <f>'3day cloud to net rad'!F233+'3day cloud to net rad'!$I$3*(1+0.34*'3day cloud to net rad'!G233)</f>
        <v>0.29955821945206218</v>
      </c>
      <c r="F232" s="8">
        <f t="shared" si="3"/>
        <v>2.4182101582548339</v>
      </c>
    </row>
    <row r="233" spans="2:6" x14ac:dyDescent="0.3">
      <c r="B233" s="7">
        <v>43845</v>
      </c>
      <c r="C233" s="8">
        <f>0.408*'3day cloud to net rad'!F234*'3day cloud to net rad'!Q234</f>
        <v>-0.30851883686254516</v>
      </c>
      <c r="D233" s="8">
        <f>'3day cloud to net rad'!$I$3*900*'3day cloud to net rad'!G234*('3day cloud to net rad'!J234-'3day cloud to net rad'!K234)/('3day cloud to net rad'!E234+273)</f>
        <v>1.3242994595352306</v>
      </c>
      <c r="E233" s="8">
        <f>'3day cloud to net rad'!F234+'3day cloud to net rad'!$I$3*(1+0.34*'3day cloud to net rad'!G234)</f>
        <v>0.30935506963498982</v>
      </c>
      <c r="F233" s="8">
        <f t="shared" si="3"/>
        <v>3.2835428359755414</v>
      </c>
    </row>
    <row r="234" spans="2:6" x14ac:dyDescent="0.3">
      <c r="B234" s="7">
        <v>43846</v>
      </c>
      <c r="C234" s="8">
        <f>0.408*'3day cloud to net rad'!F235*'3day cloud to net rad'!Q235</f>
        <v>-0.2906095101045913</v>
      </c>
      <c r="D234" s="8">
        <f>'3day cloud to net rad'!$I$3*900*'3day cloud to net rad'!G235*('3day cloud to net rad'!J235-'3day cloud to net rad'!K235)/('3day cloud to net rad'!E235+273)</f>
        <v>1.5782532816797359</v>
      </c>
      <c r="E234" s="8">
        <f>'3day cloud to net rad'!F235+'3day cloud to net rad'!$I$3*(1+0.34*'3day cloud to net rad'!G235)</f>
        <v>0.33276230847121918</v>
      </c>
      <c r="F234" s="8">
        <f t="shared" si="3"/>
        <v>3.8695601598956739</v>
      </c>
    </row>
    <row r="235" spans="2:6" x14ac:dyDescent="0.3">
      <c r="B235" s="7">
        <v>43847</v>
      </c>
      <c r="C235" s="8">
        <f>0.408*'3day cloud to net rad'!F236*'3day cloud to net rad'!Q236</f>
        <v>-0.29970741721145649</v>
      </c>
      <c r="D235" s="8">
        <f>'3day cloud to net rad'!$I$3*900*'3day cloud to net rad'!G236*('3day cloud to net rad'!J236-'3day cloud to net rad'!K236)/('3day cloud to net rad'!E236+273)</f>
        <v>1.0221167004866301</v>
      </c>
      <c r="E235" s="8">
        <f>'3day cloud to net rad'!F236+'3day cloud to net rad'!$I$3*(1+0.34*'3day cloud to net rad'!G236)</f>
        <v>0.30935506963498982</v>
      </c>
      <c r="F235" s="8">
        <f t="shared" si="3"/>
        <v>2.3352107470795591</v>
      </c>
    </row>
    <row r="236" spans="2:6" x14ac:dyDescent="0.3">
      <c r="B236" s="7">
        <v>43848</v>
      </c>
      <c r="C236" s="8">
        <f>0.408*'3day cloud to net rad'!F237*'3day cloud to net rad'!Q237</f>
        <v>-0.18799547492474319</v>
      </c>
      <c r="D236" s="8">
        <f>'3day cloud to net rad'!$I$3*900*'3day cloud to net rad'!G237*('3day cloud to net rad'!J237-'3day cloud to net rad'!K237)/('3day cloud to net rad'!E237+273)</f>
        <v>1.117558531281047</v>
      </c>
      <c r="E236" s="8">
        <f>'3day cloud to net rad'!F237+'3day cloud to net rad'!$I$3*(1+0.34*'3day cloud to net rad'!G237)</f>
        <v>0.32417933905716484</v>
      </c>
      <c r="F236" s="8">
        <f t="shared" si="3"/>
        <v>2.8674346090649143</v>
      </c>
    </row>
    <row r="237" spans="2:6" x14ac:dyDescent="0.3">
      <c r="B237" s="7">
        <v>43849</v>
      </c>
      <c r="C237" s="8">
        <f>0.408*'3day cloud to net rad'!F238*'3day cloud to net rad'!Q238</f>
        <v>-0.2211196881803876</v>
      </c>
      <c r="D237" s="8">
        <f>'3day cloud to net rad'!$I$3*900*'3day cloud to net rad'!G238*('3day cloud to net rad'!J238-'3day cloud to net rad'!K238)/('3day cloud to net rad'!E238+273)</f>
        <v>0.97883675912617174</v>
      </c>
      <c r="E237" s="8">
        <f>'3day cloud to net rad'!F238+'3day cloud to net rad'!$I$3*(1+0.34*'3day cloud to net rad'!G238)</f>
        <v>0.31379132722982728</v>
      </c>
      <c r="F237" s="8">
        <f t="shared" si="3"/>
        <v>2.414716422008746</v>
      </c>
    </row>
    <row r="238" spans="2:6" x14ac:dyDescent="0.3">
      <c r="B238" s="7">
        <v>43850</v>
      </c>
      <c r="C238" s="8">
        <f>0.408*'3day cloud to net rad'!F239*'3day cloud to net rad'!Q239</f>
        <v>-0.28242406225513816</v>
      </c>
      <c r="D238" s="8">
        <f>'3day cloud to net rad'!$I$3*900*'3day cloud to net rad'!G239*('3day cloud to net rad'!J239-'3day cloud to net rad'!K239)/('3day cloud to net rad'!E239+273)</f>
        <v>0.64785434378303475</v>
      </c>
      <c r="E238" s="8">
        <f>'3day cloud to net rad'!F239+'3day cloud to net rad'!$I$3*(1+0.34*'3day cloud to net rad'!G239)</f>
        <v>0.28785460003394747</v>
      </c>
      <c r="F238" s="8">
        <f t="shared" si="3"/>
        <v>1.269496063237483</v>
      </c>
    </row>
    <row r="239" spans="2:6" x14ac:dyDescent="0.3">
      <c r="B239" s="7">
        <v>43851</v>
      </c>
      <c r="C239" s="8">
        <f>0.408*'3day cloud to net rad'!F240*'3day cloud to net rad'!Q240</f>
        <v>-0.34844740795399037</v>
      </c>
      <c r="D239" s="8">
        <f>'3day cloud to net rad'!$I$3*900*'3day cloud to net rad'!G240*('3day cloud to net rad'!J240-'3day cloud to net rad'!K240)/('3day cloud to net rad'!E240+273)</f>
        <v>1.1921128337006481</v>
      </c>
      <c r="E239" s="8">
        <f>'3day cloud to net rad'!F240+'3day cloud to net rad'!$I$3*(1+0.34*'3day cloud to net rad'!G240)</f>
        <v>0.32185510867334144</v>
      </c>
      <c r="F239" s="8">
        <f t="shared" si="3"/>
        <v>2.621258457646277</v>
      </c>
    </row>
    <row r="240" spans="2:6" x14ac:dyDescent="0.3">
      <c r="B240" s="7">
        <v>43852</v>
      </c>
      <c r="C240" s="8">
        <f>0.408*'3day cloud to net rad'!F241*'3day cloud to net rad'!Q241</f>
        <v>-0.35983963887053794</v>
      </c>
      <c r="D240" s="8">
        <f>'3day cloud to net rad'!$I$3*900*'3day cloud to net rad'!G241*('3day cloud to net rad'!J241-'3day cloud to net rad'!K241)/('3day cloud to net rad'!E241+273)</f>
        <v>1.5218373756438031</v>
      </c>
      <c r="E240" s="8">
        <f>'3day cloud to net rad'!F241+'3day cloud to net rad'!$I$3*(1+0.34*'3day cloud to net rad'!G241)</f>
        <v>0.33941053780051345</v>
      </c>
      <c r="F240" s="8">
        <f t="shared" si="3"/>
        <v>3.4235758980948976</v>
      </c>
    </row>
    <row r="241" spans="2:6" x14ac:dyDescent="0.3">
      <c r="B241" s="7">
        <v>43853</v>
      </c>
      <c r="C241" s="8">
        <f>0.408*'3day cloud to net rad'!F242*'3day cloud to net rad'!Q242</f>
        <v>-0.35437327792282119</v>
      </c>
      <c r="D241" s="8">
        <f>'3day cloud to net rad'!$I$3*900*'3day cloud to net rad'!G242*('3day cloud to net rad'!J242-'3day cloud to net rad'!K242)/('3day cloud to net rad'!E242+273)</f>
        <v>1.3972984056866684</v>
      </c>
      <c r="E241" s="8">
        <f>'3day cloud to net rad'!F242+'3day cloud to net rad'!$I$3*(1+0.34*'3day cloud to net rad'!G242)</f>
        <v>0.32670192639565854</v>
      </c>
      <c r="F241" s="8">
        <f t="shared" si="3"/>
        <v>3.1922833736241669</v>
      </c>
    </row>
    <row r="242" spans="2:6" x14ac:dyDescent="0.3">
      <c r="B242" s="7">
        <v>43854</v>
      </c>
      <c r="C242" s="8">
        <f>0.408*'3day cloud to net rad'!F243*'3day cloud to net rad'!Q243</f>
        <v>-0.20629233329272278</v>
      </c>
      <c r="D242" s="8">
        <f>'3day cloud to net rad'!$I$3*900*'3day cloud to net rad'!G243*('3day cloud to net rad'!J243-'3day cloud to net rad'!K243)/('3day cloud to net rad'!E243+273)</f>
        <v>1.0745907299575297</v>
      </c>
      <c r="E242" s="8">
        <f>'3day cloud to net rad'!F243+'3day cloud to net rad'!$I$3*(1+0.34*'3day cloud to net rad'!G243)</f>
        <v>0.30914649726848642</v>
      </c>
      <c r="F242" s="8">
        <f t="shared" si="3"/>
        <v>2.808695567754437</v>
      </c>
    </row>
    <row r="243" spans="2:6" x14ac:dyDescent="0.3">
      <c r="B243" s="7">
        <v>43855</v>
      </c>
      <c r="C243" s="8">
        <f>0.408*'3day cloud to net rad'!F244*'3day cloud to net rad'!Q244</f>
        <v>-0.35850305529186549</v>
      </c>
      <c r="D243" s="8">
        <f>'3day cloud to net rad'!$I$3*900*'3day cloud to net rad'!G244*('3day cloud to net rad'!J244-'3day cloud to net rad'!K244)/('3day cloud to net rad'!E244+273)</f>
        <v>0.87218237543126875</v>
      </c>
      <c r="E243" s="8">
        <f>'3day cloud to net rad'!F244+'3day cloud to net rad'!$I$3*(1+0.34*'3day cloud to net rad'!G244)</f>
        <v>0.29259606012805472</v>
      </c>
      <c r="F243" s="8">
        <f t="shared" si="3"/>
        <v>1.7555920606538289</v>
      </c>
    </row>
    <row r="244" spans="2:6" x14ac:dyDescent="0.3">
      <c r="B244" s="7">
        <v>43856</v>
      </c>
      <c r="C244" s="8">
        <f>0.408*'3day cloud to net rad'!F245*'3day cloud to net rad'!Q245</f>
        <v>-0.4308463928713579</v>
      </c>
      <c r="D244" s="8">
        <f>'3day cloud to net rad'!$I$3*900*'3day cloud to net rad'!G245*('3day cloud to net rad'!J245-'3day cloud to net rad'!K245)/('3day cloud to net rad'!E245+273)</f>
        <v>1.0517131212055604</v>
      </c>
      <c r="E244" s="8">
        <f>'3day cloud to net rad'!F245+'3day cloud to net rad'!$I$3*(1+0.34*'3day cloud to net rad'!G245)</f>
        <v>0.30824871163354794</v>
      </c>
      <c r="F244" s="8">
        <f t="shared" si="3"/>
        <v>2.0141746093404627</v>
      </c>
    </row>
    <row r="245" spans="2:6" x14ac:dyDescent="0.3">
      <c r="B245" s="7">
        <v>43857</v>
      </c>
      <c r="C245" s="8">
        <f>0.408*'3day cloud to net rad'!F246*'3day cloud to net rad'!Q246</f>
        <v>-0.32399966788099294</v>
      </c>
      <c r="D245" s="8">
        <f>'3day cloud to net rad'!$I$3*900*'3day cloud to net rad'!G246*('3day cloud to net rad'!J246-'3day cloud to net rad'!K246)/('3day cloud to net rad'!E246+273)</f>
        <v>1.1854020144709658</v>
      </c>
      <c r="E245" s="8">
        <f>'3day cloud to net rad'!F246+'3day cloud to net rad'!$I$3*(1+0.34*'3day cloud to net rad'!G246)</f>
        <v>0.32433769531749163</v>
      </c>
      <c r="F245" s="8">
        <f t="shared" si="3"/>
        <v>2.65588107403536</v>
      </c>
    </row>
    <row r="246" spans="2:6" x14ac:dyDescent="0.3">
      <c r="B246" s="7">
        <v>43858</v>
      </c>
      <c r="C246" s="8">
        <f>0.408*'3day cloud to net rad'!F247*'3day cloud to net rad'!Q247</f>
        <v>-0.38707224289017705</v>
      </c>
      <c r="D246" s="8">
        <f>'3day cloud to net rad'!$I$3*900*'3day cloud to net rad'!G247*('3day cloud to net rad'!J247-'3day cloud to net rad'!K247)/('3day cloud to net rad'!E247+273)</f>
        <v>2.0839981036727591</v>
      </c>
      <c r="E246" s="8">
        <f>'3day cloud to net rad'!F247+'3day cloud to net rad'!$I$3*(1+0.34*'3day cloud to net rad'!G247)</f>
        <v>0.35506318930600678</v>
      </c>
      <c r="F246" s="8">
        <f t="shared" si="3"/>
        <v>4.7792221550742271</v>
      </c>
    </row>
    <row r="247" spans="2:6" x14ac:dyDescent="0.3">
      <c r="B247" s="7">
        <v>43859</v>
      </c>
      <c r="C247" s="8">
        <f>0.408*'3day cloud to net rad'!F248*'3day cloud to net rad'!Q248</f>
        <v>-0.40359963202618071</v>
      </c>
      <c r="D247" s="8">
        <f>'3day cloud to net rad'!$I$3*900*'3day cloud to net rad'!G248*('3day cloud to net rad'!J248-'3day cloud to net rad'!K248)/('3day cloud to net rad'!E248+273)</f>
        <v>1.5066687038377939</v>
      </c>
      <c r="E247" s="8">
        <f>'3day cloud to net rad'!F248+'3day cloud to net rad'!$I$3*(1+0.34*'3day cloud to net rad'!G248)</f>
        <v>0.3229654582882916</v>
      </c>
      <c r="F247" s="8">
        <f t="shared" si="3"/>
        <v>3.4154397738316975</v>
      </c>
    </row>
    <row r="248" spans="2:6" x14ac:dyDescent="0.3">
      <c r="B248" s="7">
        <v>43860</v>
      </c>
      <c r="C248" s="8">
        <f>0.408*'3day cloud to net rad'!F249*'3day cloud to net rad'!Q249</f>
        <v>-0.42908447160558744</v>
      </c>
      <c r="D248" s="8">
        <f>'3day cloud to net rad'!$I$3*900*'3day cloud to net rad'!G249*('3day cloud to net rad'!J249-'3day cloud to net rad'!K249)/('3day cloud to net rad'!E249+273)</f>
        <v>1.2875802912100611</v>
      </c>
      <c r="E248" s="8">
        <f>'3day cloud to net rad'!F249+'3day cloud to net rad'!$I$3*(1+0.34*'3day cloud to net rad'!G249)</f>
        <v>0.31015148925522673</v>
      </c>
      <c r="F248" s="8">
        <f t="shared" si="3"/>
        <v>2.767988706634934</v>
      </c>
    </row>
    <row r="249" spans="2:6" x14ac:dyDescent="0.3">
      <c r="B249" s="7">
        <v>43861</v>
      </c>
      <c r="C249" s="8">
        <f>0.408*'3day cloud to net rad'!F250*'3day cloud to net rad'!Q250</f>
        <v>-0.3423370713378513</v>
      </c>
      <c r="D249" s="8">
        <f>'3day cloud to net rad'!$I$3*900*'3day cloud to net rad'!G250*('3day cloud to net rad'!J250-'3day cloud to net rad'!K250)/('3day cloud to net rad'!E250+273)</f>
        <v>1.0304886380439846</v>
      </c>
      <c r="E249" s="8">
        <f>'3day cloud to net rad'!F250+'3day cloud to net rad'!$I$3*(1+0.34*'3day cloud to net rad'!G250)</f>
        <v>0.29955821945206218</v>
      </c>
      <c r="F249" s="8">
        <f t="shared" si="3"/>
        <v>2.2972214481874937</v>
      </c>
    </row>
    <row r="250" spans="2:6" x14ac:dyDescent="0.3">
      <c r="B250" s="7">
        <v>43862</v>
      </c>
      <c r="C250" s="8">
        <f>0.408*'3day cloud to net rad'!F251*'3day cloud to net rad'!Q251</f>
        <v>-0.23255301761256578</v>
      </c>
      <c r="D250" s="8">
        <f>'3day cloud to net rad'!$I$3*900*'3day cloud to net rad'!G251*('3day cloud to net rad'!J251-'3day cloud to net rad'!K251)/('3day cloud to net rad'!E251+273)</f>
        <v>1.3918104507086775</v>
      </c>
      <c r="E250" s="8">
        <f>'3day cloud to net rad'!F251+'3day cloud to net rad'!$I$3*(1+0.34*'3day cloud to net rad'!G251)</f>
        <v>0.3229654582882916</v>
      </c>
      <c r="F250" s="8">
        <f t="shared" si="3"/>
        <v>3.5894161537897751</v>
      </c>
    </row>
    <row r="251" spans="2:6" x14ac:dyDescent="0.3">
      <c r="B251" s="7">
        <v>43863</v>
      </c>
      <c r="C251" s="8">
        <f>0.408*'3day cloud to net rad'!F252*'3day cloud to net rad'!Q252</f>
        <v>-0.27426980693137304</v>
      </c>
      <c r="D251" s="8">
        <f>'3day cloud to net rad'!$I$3*900*'3day cloud to net rad'!G252*('3day cloud to net rad'!J252-'3day cloud to net rad'!K252)/('3day cloud to net rad'!E252+273)</f>
        <v>1.8836340174456774</v>
      </c>
      <c r="E251" s="8">
        <f>'3day cloud to net rad'!F252+'3day cloud to net rad'!$I$3*(1+0.34*'3day cloud to net rad'!G252)</f>
        <v>0.35807631654263561</v>
      </c>
      <c r="F251" s="8">
        <f t="shared" si="3"/>
        <v>4.4944726477677559</v>
      </c>
    </row>
    <row r="252" spans="2:6" x14ac:dyDescent="0.3">
      <c r="B252" s="7">
        <v>43864</v>
      </c>
      <c r="C252" s="8">
        <f>0.408*'3day cloud to net rad'!F253*'3day cloud to net rad'!Q253</f>
        <v>-0.242049561194524</v>
      </c>
      <c r="D252" s="8">
        <f>'3day cloud to net rad'!$I$3*900*'3day cloud to net rad'!G253*('3day cloud to net rad'!J253-'3day cloud to net rad'!K253)/('3day cloud to net rad'!E253+273)</f>
        <v>1.8942072581493543</v>
      </c>
      <c r="E252" s="8">
        <f>'3day cloud to net rad'!F253+'3day cloud to net rad'!$I$3*(1+0.34*'3day cloud to net rad'!G253)</f>
        <v>0.35222450683357831</v>
      </c>
      <c r="F252" s="8">
        <f t="shared" si="3"/>
        <v>4.6906381154660952</v>
      </c>
    </row>
    <row r="253" spans="2:6" x14ac:dyDescent="0.3">
      <c r="B253" s="7">
        <v>43865</v>
      </c>
      <c r="C253" s="8">
        <f>0.408*'3day cloud to net rad'!F254*'3day cloud to net rad'!Q254</f>
        <v>-0.18176589118877928</v>
      </c>
      <c r="D253" s="8">
        <f>'3day cloud to net rad'!$I$3*900*'3day cloud to net rad'!G254*('3day cloud to net rad'!J254-'3day cloud to net rad'!K254)/('3day cloud to net rad'!E254+273)</f>
        <v>1.4230169013874687</v>
      </c>
      <c r="E253" s="8">
        <f>'3day cloud to net rad'!F254+'3day cloud to net rad'!$I$3*(1+0.34*'3day cloud to net rad'!G254)</f>
        <v>0.33003114876622219</v>
      </c>
      <c r="F253" s="8">
        <f t="shared" si="3"/>
        <v>3.7610116949231682</v>
      </c>
    </row>
    <row r="254" spans="2:6" x14ac:dyDescent="0.3">
      <c r="B254" s="7">
        <v>43866</v>
      </c>
      <c r="C254" s="8">
        <f>0.408*'3day cloud to net rad'!F255*'3day cloud to net rad'!Q255</f>
        <v>-0.15073013597372978</v>
      </c>
      <c r="D254" s="8">
        <f>'3day cloud to net rad'!$I$3*900*'3day cloud to net rad'!G255*('3day cloud to net rad'!J255-'3day cloud to net rad'!K255)/('3day cloud to net rad'!E255+273)</f>
        <v>1.5921348780132241</v>
      </c>
      <c r="E254" s="8">
        <f>'3day cloud to net rad'!F255+'3day cloud to net rad'!$I$3*(1+0.34*'3day cloud to net rad'!G255)</f>
        <v>0.33941053780051345</v>
      </c>
      <c r="F254" s="8">
        <f t="shared" si="3"/>
        <v>4.2467884214209972</v>
      </c>
    </row>
    <row r="255" spans="2:6" x14ac:dyDescent="0.3">
      <c r="B255" s="7">
        <v>43867</v>
      </c>
      <c r="C255" s="8">
        <f>0.408*'3day cloud to net rad'!F256*'3day cloud to net rad'!Q256</f>
        <v>-0.17312430386880556</v>
      </c>
      <c r="D255" s="8">
        <f>'3day cloud to net rad'!$I$3*900*'3day cloud to net rad'!G256*('3day cloud to net rad'!J256-'3day cloud to net rad'!K256)/('3day cloud to net rad'!E256+273)</f>
        <v>1.6236408090217018</v>
      </c>
      <c r="E255" s="8">
        <f>'3day cloud to net rad'!F256+'3day cloud to net rad'!$I$3*(1+0.34*'3day cloud to net rad'!G256)</f>
        <v>0.34257086168299666</v>
      </c>
      <c r="F255" s="8">
        <f t="shared" si="3"/>
        <v>4.2342086481808092</v>
      </c>
    </row>
    <row r="256" spans="2:6" x14ac:dyDescent="0.3">
      <c r="B256" s="7">
        <v>43868</v>
      </c>
      <c r="C256" s="8">
        <f>0.408*'3day cloud to net rad'!F257*'3day cloud to net rad'!Q257</f>
        <v>-0.18252722025163226</v>
      </c>
      <c r="D256" s="8">
        <f>'3day cloud to net rad'!$I$3*900*'3day cloud to net rad'!G257*('3day cloud to net rad'!J257-'3day cloud to net rad'!K257)/('3day cloud to net rad'!E257+273)</f>
        <v>1.6679335096730274</v>
      </c>
      <c r="E256" s="8">
        <f>'3day cloud to net rad'!F257+'3day cloud to net rad'!$I$3*(1+0.34*'3day cloud to net rad'!G257)</f>
        <v>0.35596097494094525</v>
      </c>
      <c r="F256" s="8">
        <f t="shared" si="3"/>
        <v>4.1729470194529821</v>
      </c>
    </row>
    <row r="257" spans="2:6" x14ac:dyDescent="0.3">
      <c r="B257" s="7">
        <v>43869</v>
      </c>
      <c r="C257" s="8">
        <f>0.408*'3day cloud to net rad'!F258*'3day cloud to net rad'!Q258</f>
        <v>-0.33821177514860601</v>
      </c>
      <c r="D257" s="8">
        <f>'3day cloud to net rad'!$I$3*900*'3day cloud to net rad'!G258*('3day cloud to net rad'!J258-'3day cloud to net rad'!K258)/('3day cloud to net rad'!E258+273)</f>
        <v>1.7279360580007321</v>
      </c>
      <c r="E257" s="8">
        <f>'3day cloud to net rad'!F258+'3day cloud to net rad'!$I$3*(1+0.34*'3day cloud to net rad'!G258)</f>
        <v>0.34526234750957085</v>
      </c>
      <c r="F257" s="8">
        <f t="shared" si="3"/>
        <v>4.025125510720807</v>
      </c>
    </row>
    <row r="258" spans="2:6" x14ac:dyDescent="0.3">
      <c r="B258" s="7">
        <v>43870</v>
      </c>
      <c r="C258" s="8">
        <f>0.408*'3day cloud to net rad'!F259*'3day cloud to net rad'!Q259</f>
        <v>-0.11371309964558679</v>
      </c>
      <c r="D258" s="8">
        <f>'3day cloud to net rad'!$I$3*900*'3day cloud to net rad'!G259*('3day cloud to net rad'!J259-'3day cloud to net rad'!K259)/('3day cloud to net rad'!E259+273)</f>
        <v>0.74559245879178104</v>
      </c>
      <c r="E258" s="8">
        <f>'3day cloud to net rad'!F259+'3day cloud to net rad'!$I$3*(1+0.34*'3day cloud to net rad'!G259)</f>
        <v>0.29765145021687506</v>
      </c>
      <c r="F258" s="8">
        <f t="shared" si="3"/>
        <v>2.1228835226093934</v>
      </c>
    </row>
    <row r="259" spans="2:6" x14ac:dyDescent="0.3">
      <c r="B259" s="7">
        <v>43871</v>
      </c>
      <c r="C259" s="8">
        <f>0.408*'3day cloud to net rad'!F260*'3day cloud to net rad'!Q260</f>
        <v>-0.18342568849180502</v>
      </c>
      <c r="D259" s="8">
        <f>'3day cloud to net rad'!$I$3*900*'3day cloud to net rad'!G260*('3day cloud to net rad'!J260-'3day cloud to net rad'!K260)/('3day cloud to net rad'!E260+273)</f>
        <v>0.91125229335421498</v>
      </c>
      <c r="E259" s="8">
        <f>'3day cloud to net rad'!F260+'3day cloud to net rad'!$I$3*(1+0.34*'3day cloud to net rad'!G260)</f>
        <v>0.31086880589739052</v>
      </c>
      <c r="F259" s="8">
        <f t="shared" si="3"/>
        <v>2.3412661259510421</v>
      </c>
    </row>
    <row r="260" spans="2:6" x14ac:dyDescent="0.3">
      <c r="B260" s="7">
        <v>43872</v>
      </c>
      <c r="C260" s="8">
        <f>0.408*'3day cloud to net rad'!F261*'3day cloud to net rad'!Q261</f>
        <v>-0.19110705412519746</v>
      </c>
      <c r="D260" s="8">
        <f>'3day cloud to net rad'!$I$3*900*'3day cloud to net rad'!G261*('3day cloud to net rad'!J261-'3day cloud to net rad'!K261)/('3day cloud to net rad'!E261+273)</f>
        <v>0.92014243585483668</v>
      </c>
      <c r="E260" s="8">
        <f>'3day cloud to net rad'!F261+'3day cloud to net rad'!$I$3*(1+0.34*'3day cloud to net rad'!G261)</f>
        <v>0.31379132722982728</v>
      </c>
      <c r="F260" s="8">
        <f t="shared" si="3"/>
        <v>2.3233127192061578</v>
      </c>
    </row>
    <row r="261" spans="2:6" x14ac:dyDescent="0.3">
      <c r="B261" s="7">
        <v>43873</v>
      </c>
      <c r="C261" s="8">
        <f>0.408*'3day cloud to net rad'!F262*'3day cloud to net rad'!Q262</f>
        <v>-0.2228915079486305</v>
      </c>
      <c r="D261" s="8">
        <f>'3day cloud to net rad'!$I$3*900*'3day cloud to net rad'!G262*('3day cloud to net rad'!J262-'3day cloud to net rad'!K262)/('3day cloud to net rad'!E262+273)</f>
        <v>0.77271935174468687</v>
      </c>
      <c r="E261" s="8">
        <f>'3day cloud to net rad'!F262+'3day cloud to net rad'!$I$3*(1+0.34*'3day cloud to net rad'!G262)</f>
        <v>0.29916518647927581</v>
      </c>
      <c r="F261" s="8">
        <f t="shared" si="3"/>
        <v>1.837873752179199</v>
      </c>
    </row>
    <row r="262" spans="2:6" x14ac:dyDescent="0.3">
      <c r="B262" s="7">
        <v>43874</v>
      </c>
      <c r="C262" s="8">
        <f>0.408*'3day cloud to net rad'!F263*'3day cloud to net rad'!Q263</f>
        <v>-0.31217881721765572</v>
      </c>
      <c r="D262" s="8">
        <f>'3day cloud to net rad'!$I$3*900*'3day cloud to net rad'!G263*('3day cloud to net rad'!J263-'3day cloud to net rad'!K263)/('3day cloud to net rad'!E263+273)</f>
        <v>1.1173337331226771</v>
      </c>
      <c r="E262" s="8">
        <f>'3day cloud to net rad'!F263+'3day cloud to net rad'!$I$3*(1+0.34*'3day cloud to net rad'!G263)</f>
        <v>0.30329468755942912</v>
      </c>
      <c r="F262" s="8">
        <f t="shared" si="3"/>
        <v>2.6546950834648406</v>
      </c>
    </row>
    <row r="263" spans="2:6" x14ac:dyDescent="0.3">
      <c r="B263" s="7">
        <v>43875</v>
      </c>
      <c r="C263" s="8">
        <f>0.408*'3day cloud to net rad'!F264*'3day cloud to net rad'!Q264</f>
        <v>-0.29529846579738867</v>
      </c>
      <c r="D263" s="8">
        <f>'3day cloud to net rad'!$I$3*900*'3day cloud to net rad'!G264*('3day cloud to net rad'!J264-'3day cloud to net rad'!K264)/('3day cloud to net rad'!E264+273)</f>
        <v>1.435411037844216</v>
      </c>
      <c r="E263" s="8">
        <f>'3day cloud to net rad'!F264+'3day cloud to net rad'!$I$3*(1+0.34*'3day cloud to net rad'!G264)</f>
        <v>0.3141005213426053</v>
      </c>
      <c r="F263" s="8">
        <f t="shared" ref="F263:F326" si="4">(C263+D263)/E263</f>
        <v>3.6297697538784055</v>
      </c>
    </row>
    <row r="264" spans="2:6" x14ac:dyDescent="0.3">
      <c r="B264" s="7">
        <v>43876</v>
      </c>
      <c r="C264" s="8">
        <f>0.408*'3day cloud to net rad'!F265*'3day cloud to net rad'!Q265</f>
        <v>-0.53421330176817239</v>
      </c>
      <c r="D264" s="8">
        <f>'3day cloud to net rad'!$I$3*900*'3day cloud to net rad'!G265*('3day cloud to net rad'!J265-'3day cloud to net rad'!K265)/('3day cloud to net rad'!E265+273)</f>
        <v>1.3985653634335589</v>
      </c>
      <c r="E264" s="8">
        <f>'3day cloud to net rad'!F265+'3day cloud to net rad'!$I$3*(1+0.34*'3day cloud to net rad'!G265)</f>
        <v>0.31916362284676725</v>
      </c>
      <c r="F264" s="8">
        <f t="shared" si="4"/>
        <v>2.7081785009075676</v>
      </c>
    </row>
    <row r="265" spans="2:6" x14ac:dyDescent="0.3">
      <c r="B265" s="7">
        <v>43877</v>
      </c>
      <c r="C265" s="8">
        <f>0.408*'3day cloud to net rad'!F266*'3day cloud to net rad'!Q266</f>
        <v>-0.51037274354454065</v>
      </c>
      <c r="D265" s="8">
        <f>'3day cloud to net rad'!$I$3*900*'3day cloud to net rad'!G266*('3day cloud to net rad'!J266-'3day cloud to net rad'!K266)/('3day cloud to net rad'!E266+273)</f>
        <v>1.2060001493360966</v>
      </c>
      <c r="E265" s="8">
        <f>'3day cloud to net rad'!F266+'3day cloud to net rad'!$I$3*(1+0.34*'3day cloud to net rad'!G266)</f>
        <v>0.31331181313770989</v>
      </c>
      <c r="F265" s="8">
        <f t="shared" si="4"/>
        <v>2.2202399546480134</v>
      </c>
    </row>
    <row r="266" spans="2:6" x14ac:dyDescent="0.3">
      <c r="B266" s="7">
        <v>43878</v>
      </c>
      <c r="C266" s="8">
        <f>0.408*'3day cloud to net rad'!F267*'3day cloud to net rad'!Q267</f>
        <v>-0.5153600350348001</v>
      </c>
      <c r="D266" s="8">
        <f>'3day cloud to net rad'!$I$3*900*'3day cloud to net rad'!G267*('3day cloud to net rad'!J267-'3day cloud to net rad'!K267)/('3day cloud to net rad'!E267+273)</f>
        <v>1.6104690796669272</v>
      </c>
      <c r="E266" s="8">
        <f>'3day cloud to net rad'!F267+'3day cloud to net rad'!$I$3*(1+0.34*'3day cloud to net rad'!G267)</f>
        <v>0.33604131473560628</v>
      </c>
      <c r="F266" s="8">
        <f t="shared" si="4"/>
        <v>3.2588523988300286</v>
      </c>
    </row>
    <row r="267" spans="2:6" x14ac:dyDescent="0.3">
      <c r="B267" s="7">
        <v>43879</v>
      </c>
      <c r="C267" s="8">
        <f>0.408*'3day cloud to net rad'!F268*'3day cloud to net rad'!Q268</f>
        <v>-0.21933756274358654</v>
      </c>
      <c r="D267" s="8">
        <f>'3day cloud to net rad'!$I$3*900*'3day cloud to net rad'!G268*('3day cloud to net rad'!J268-'3day cloud to net rad'!K268)/('3day cloud to net rad'!E268+273)</f>
        <v>1.4269456321634741</v>
      </c>
      <c r="E267" s="8">
        <f>'3day cloud to net rad'!F268+'3day cloud to net rad'!$I$3*(1+0.34*'3day cloud to net rad'!G268)</f>
        <v>0.30429967954616943</v>
      </c>
      <c r="F267" s="8">
        <f t="shared" si="4"/>
        <v>3.9684828824693685</v>
      </c>
    </row>
    <row r="268" spans="2:6" x14ac:dyDescent="0.3">
      <c r="B268" s="7">
        <v>43880</v>
      </c>
      <c r="C268" s="8">
        <f>0.408*'3day cloud to net rad'!F269*'3day cloud to net rad'!Q269</f>
        <v>-0.40659158069399925</v>
      </c>
      <c r="D268" s="8">
        <f>'3day cloud to net rad'!$I$3*900*'3day cloud to net rad'!G269*('3day cloud to net rad'!J269-'3day cloud to net rad'!K269)/('3day cloud to net rad'!E269+273)</f>
        <v>1.3188233789773653</v>
      </c>
      <c r="E268" s="8">
        <f>'3day cloud to net rad'!F269+'3day cloud to net rad'!$I$3*(1+0.34*'3day cloud to net rad'!G269)</f>
        <v>0.31015148925522673</v>
      </c>
      <c r="F268" s="8">
        <f t="shared" si="4"/>
        <v>2.9412459068757899</v>
      </c>
    </row>
    <row r="269" spans="2:6" x14ac:dyDescent="0.3">
      <c r="B269" s="7">
        <v>43881</v>
      </c>
      <c r="C269" s="8">
        <f>0.408*'3day cloud to net rad'!F270*'3day cloud to net rad'!Q270</f>
        <v>-0.4712088168811559</v>
      </c>
      <c r="D269" s="8">
        <f>'3day cloud to net rad'!$I$3*900*'3day cloud to net rad'!G270*('3day cloud to net rad'!J270-'3day cloud to net rad'!K270)/('3day cloud to net rad'!E270+273)</f>
        <v>1.7087107178107062</v>
      </c>
      <c r="E269" s="8">
        <f>'3day cloud to net rad'!F270+'3day cloud to net rad'!$I$3*(1+0.34*'3day cloud to net rad'!G270)</f>
        <v>0.32770691838239885</v>
      </c>
      <c r="F269" s="8">
        <f t="shared" si="4"/>
        <v>3.7762458816494018</v>
      </c>
    </row>
    <row r="270" spans="2:6" x14ac:dyDescent="0.3">
      <c r="B270" s="7">
        <v>43882</v>
      </c>
      <c r="C270" s="8">
        <f>0.408*'3day cloud to net rad'!F271*'3day cloud to net rad'!Q271</f>
        <v>-0.4269714994607286</v>
      </c>
      <c r="D270" s="8">
        <f>'3day cloud to net rad'!$I$3*900*'3day cloud to net rad'!G271*('3day cloud to net rad'!J271-'3day cloud to net rad'!K271)/('3day cloud to net rad'!E271+273)</f>
        <v>1.9513956448424927</v>
      </c>
      <c r="E270" s="8">
        <f>'3day cloud to net rad'!F271+'3day cloud to net rad'!$I$3*(1+0.34*'3day cloud to net rad'!G271)</f>
        <v>0.3417347681843369</v>
      </c>
      <c r="F270" s="8">
        <f t="shared" si="4"/>
        <v>4.4608400645949686</v>
      </c>
    </row>
    <row r="271" spans="2:6" x14ac:dyDescent="0.3">
      <c r="B271" s="7">
        <v>43883</v>
      </c>
      <c r="C271" s="8">
        <f>0.408*'3day cloud to net rad'!F272*'3day cloud to net rad'!Q272</f>
        <v>-0.45410471936425878</v>
      </c>
      <c r="D271" s="8">
        <f>'3day cloud to net rad'!$I$3*900*'3day cloud to net rad'!G272*('3day cloud to net rad'!J272-'3day cloud to net rad'!K272)/('3day cloud to net rad'!E272+273)</f>
        <v>1.8676893404209265</v>
      </c>
      <c r="E271" s="8">
        <f>'3day cloud to net rad'!F272+'3day cloud to net rad'!$I$3*(1+0.34*'3day cloud to net rad'!G272)</f>
        <v>0.33941053780051345</v>
      </c>
      <c r="F271" s="8">
        <f t="shared" si="4"/>
        <v>4.1648224307269262</v>
      </c>
    </row>
    <row r="272" spans="2:6" x14ac:dyDescent="0.3">
      <c r="B272" s="7">
        <v>43884</v>
      </c>
      <c r="C272" s="8">
        <f>0.408*'3day cloud to net rad'!F273*'3day cloud to net rad'!Q273</f>
        <v>-0.48209414347401153</v>
      </c>
      <c r="D272" s="8">
        <f>'3day cloud to net rad'!$I$3*900*'3day cloud to net rad'!G273*('3day cloud to net rad'!J273-'3day cloud to net rad'!K273)/('3day cloud to net rad'!E273+273)</f>
        <v>2.0231390479768692</v>
      </c>
      <c r="E272" s="8">
        <f>'3day cloud to net rad'!F273+'3day cloud to net rad'!$I$3*(1+0.34*'3day cloud to net rad'!G273)</f>
        <v>0.34425735552283054</v>
      </c>
      <c r="F272" s="8">
        <f t="shared" si="4"/>
        <v>4.4764327610733021</v>
      </c>
    </row>
    <row r="273" spans="2:6" x14ac:dyDescent="0.3">
      <c r="B273" s="7">
        <v>43885</v>
      </c>
      <c r="C273" s="8">
        <f>0.408*'3day cloud to net rad'!F274*'3day cloud to net rad'!Q274</f>
        <v>-0.2651784377858159</v>
      </c>
      <c r="D273" s="8">
        <f>'3day cloud to net rad'!$I$3*900*'3day cloud to net rad'!G274*('3day cloud to net rad'!J274-'3day cloud to net rad'!K274)/('3day cloud to net rad'!E274+273)</f>
        <v>2.2627576660259705</v>
      </c>
      <c r="E273" s="8">
        <f>'3day cloud to net rad'!F274+'3day cloud to net rad'!$I$3*(1+0.34*'3day cloud to net rad'!G274)</f>
        <v>0.3653003632808931</v>
      </c>
      <c r="F273" s="8">
        <f t="shared" si="4"/>
        <v>5.4683198513660969</v>
      </c>
    </row>
    <row r="274" spans="2:6" x14ac:dyDescent="0.3">
      <c r="B274" s="7">
        <v>43886</v>
      </c>
      <c r="C274" s="8">
        <f>0.408*'3day cloud to net rad'!F275*'3day cloud to net rad'!Q275</f>
        <v>-0.38795943694349372</v>
      </c>
      <c r="D274" s="8">
        <f>'3day cloud to net rad'!$I$3*900*'3day cloud to net rad'!G275*('3day cloud to net rad'!J275-'3day cloud to net rad'!K275)/('3day cloud to net rad'!E275+273)</f>
        <v>1.4377429977929437</v>
      </c>
      <c r="E274" s="8">
        <f>'3day cloud to net rad'!F275+'3day cloud to net rad'!$I$3*(1+0.34*'3day cloud to net rad'!G275)</f>
        <v>0.32670192639565854</v>
      </c>
      <c r="F274" s="8">
        <f t="shared" si="4"/>
        <v>3.2132763110129008</v>
      </c>
    </row>
    <row r="275" spans="2:6" x14ac:dyDescent="0.3">
      <c r="B275" s="7">
        <v>43887</v>
      </c>
      <c r="C275" s="8">
        <f>0.408*'3day cloud to net rad'!F276*'3day cloud to net rad'!Q276</f>
        <v>-0.38188022557855394</v>
      </c>
      <c r="D275" s="8">
        <f>'3day cloud to net rad'!$I$3*900*'3day cloud to net rad'!G276*('3day cloud to net rad'!J276-'3day cloud to net rad'!K276)/('3day cloud to net rad'!E276+273)</f>
        <v>0.85806327888894962</v>
      </c>
      <c r="E275" s="8">
        <f>'3day cloud to net rad'!F276+'3day cloud to net rad'!$I$3*(1+0.34*'3day cloud to net rad'!G276)</f>
        <v>0.30239690192449059</v>
      </c>
      <c r="F275" s="8">
        <f t="shared" si="4"/>
        <v>1.5746955417860069</v>
      </c>
    </row>
    <row r="276" spans="2:6" x14ac:dyDescent="0.3">
      <c r="B276" s="7">
        <v>43888</v>
      </c>
      <c r="C276" s="8">
        <f>0.408*'3day cloud to net rad'!F277*'3day cloud to net rad'!Q277</f>
        <v>-0.42586250495071937</v>
      </c>
      <c r="D276" s="8">
        <f>'3day cloud to net rad'!$I$3*900*'3day cloud to net rad'!G277*('3day cloud to net rad'!J277-'3day cloud to net rad'!K277)/('3day cloud to net rad'!E277+273)</f>
        <v>0.95131281649721655</v>
      </c>
      <c r="E276" s="8">
        <f>'3day cloud to net rad'!F277+'3day cloud to net rad'!$I$3*(1+0.34*'3day cloud to net rad'!G277)</f>
        <v>0.28906848080282077</v>
      </c>
      <c r="F276" s="8">
        <f t="shared" si="4"/>
        <v>1.8177364411615569</v>
      </c>
    </row>
    <row r="277" spans="2:6" x14ac:dyDescent="0.3">
      <c r="B277" s="7">
        <v>43889</v>
      </c>
      <c r="C277" s="8">
        <f>0.408*'3day cloud to net rad'!F278*'3day cloud to net rad'!Q278</f>
        <v>-0.44476366577535981</v>
      </c>
      <c r="D277" s="8">
        <f>'3day cloud to net rad'!$I$3*900*'3day cloud to net rad'!G278*('3day cloud to net rad'!J278-'3day cloud to net rad'!K278)/('3day cloud to net rad'!E278+273)</f>
        <v>1.3402313587038066</v>
      </c>
      <c r="E277" s="8">
        <f>'3day cloud to net rad'!F278+'3day cloud to net rad'!$I$3*(1+0.34*'3day cloud to net rad'!G278)</f>
        <v>0.31600329896428409</v>
      </c>
      <c r="F277" s="8">
        <f t="shared" si="4"/>
        <v>2.8337289384743292</v>
      </c>
    </row>
    <row r="278" spans="2:6" x14ac:dyDescent="0.3">
      <c r="B278" s="7">
        <v>43890</v>
      </c>
      <c r="C278" s="8">
        <f>0.408*'3day cloud to net rad'!F279*'3day cloud to net rad'!Q279</f>
        <v>-0.24623199545338562</v>
      </c>
      <c r="D278" s="8">
        <f>'3day cloud to net rad'!$I$3*900*'3day cloud to net rad'!G279*('3day cloud to net rad'!J279-'3day cloud to net rad'!K279)/('3day cloud to net rad'!E279+273)</f>
        <v>1.6213417220937727</v>
      </c>
      <c r="E278" s="8">
        <f>'3day cloud to net rad'!F279+'3day cloud to net rad'!$I$3*(1+0.34*'3day cloud to net rad'!G279)</f>
        <v>0.33750776017883471</v>
      </c>
      <c r="F278" s="8">
        <f t="shared" si="4"/>
        <v>4.0743055090400286</v>
      </c>
    </row>
    <row r="279" spans="2:6" x14ac:dyDescent="0.3">
      <c r="B279" s="7">
        <v>43891</v>
      </c>
      <c r="C279" s="8">
        <f>0.408*'3day cloud to net rad'!F280*'3day cloud to net rad'!Q280</f>
        <v>-0.1709034572952513</v>
      </c>
      <c r="D279" s="8">
        <f>'3day cloud to net rad'!$I$3*900*'3day cloud to net rad'!G280*('3day cloud to net rad'!J280-'3day cloud to net rad'!K280)/('3day cloud to net rad'!E280+273)</f>
        <v>1.3289861830616225</v>
      </c>
      <c r="E279" s="8">
        <f>'3day cloud to net rad'!F280+'3day cloud to net rad'!$I$3*(1+0.34*'3day cloud to net rad'!G280)</f>
        <v>0.33165595046977736</v>
      </c>
      <c r="F279" s="8">
        <f t="shared" si="4"/>
        <v>3.4918195320361161</v>
      </c>
    </row>
    <row r="280" spans="2:6" x14ac:dyDescent="0.3">
      <c r="B280" s="7">
        <v>43892</v>
      </c>
      <c r="C280" s="8">
        <f>0.408*'3day cloud to net rad'!F281*'3day cloud to net rad'!Q281</f>
        <v>-0.1811298089497696</v>
      </c>
      <c r="D280" s="8">
        <f>'3day cloud to net rad'!$I$3*900*'3day cloud to net rad'!G281*('3day cloud to net rad'!J281-'3day cloud to net rad'!K281)/('3day cloud to net rad'!E281+273)</f>
        <v>0.70225106078967814</v>
      </c>
      <c r="E280" s="8">
        <f>'3day cloud to net rad'!F281+'3day cloud to net rad'!$I$3*(1+0.34*'3day cloud to net rad'!G281)</f>
        <v>0.28160975735210375</v>
      </c>
      <c r="F280" s="8">
        <f t="shared" si="4"/>
        <v>1.8505085077302117</v>
      </c>
    </row>
    <row r="281" spans="2:6" x14ac:dyDescent="0.3">
      <c r="B281" s="7">
        <v>43893</v>
      </c>
      <c r="C281" s="8">
        <f>0.408*'3day cloud to net rad'!F282*'3day cloud to net rad'!Q282</f>
        <v>-0.27162647525230538</v>
      </c>
      <c r="D281" s="8">
        <f>'3day cloud to net rad'!$I$3*900*'3day cloud to net rad'!G282*('3day cloud to net rad'!J282-'3day cloud to net rad'!K282)/('3day cloud to net rad'!E282+273)</f>
        <v>0.90319730480002325</v>
      </c>
      <c r="E281" s="8">
        <f>'3day cloud to net rad'!F282+'3day cloud to net rad'!$I$3*(1+0.34*'3day cloud to net rad'!G282)</f>
        <v>0.30160819371959524</v>
      </c>
      <c r="F281" s="8">
        <f t="shared" si="4"/>
        <v>2.0940108481763873</v>
      </c>
    </row>
    <row r="282" spans="2:6" x14ac:dyDescent="0.3">
      <c r="B282" s="7">
        <v>43894</v>
      </c>
      <c r="C282" s="8">
        <f>0.408*'3day cloud to net rad'!F283*'3day cloud to net rad'!Q283</f>
        <v>-0.59446674118620868</v>
      </c>
      <c r="D282" s="8">
        <f>'3day cloud to net rad'!$I$3*900*'3day cloud to net rad'!G283*('3day cloud to net rad'!J283-'3day cloud to net rad'!K283)/('3day cloud to net rad'!E283+273)</f>
        <v>1.1937570327064124</v>
      </c>
      <c r="E282" s="8">
        <f>'3day cloud to net rad'!F283+'3day cloud to net rad'!$I$3*(1+0.34*'3day cloud to net rad'!G283)</f>
        <v>0.31792103543335493</v>
      </c>
      <c r="F282" s="8">
        <f t="shared" si="4"/>
        <v>1.8850287484227561</v>
      </c>
    </row>
    <row r="283" spans="2:6" x14ac:dyDescent="0.3">
      <c r="B283" s="7">
        <v>43895</v>
      </c>
      <c r="C283" s="8">
        <f>0.408*'3day cloud to net rad'!F284*'3day cloud to net rad'!Q284</f>
        <v>-0.48301402207716337</v>
      </c>
      <c r="D283" s="8">
        <f>'3day cloud to net rad'!$I$3*900*'3day cloud to net rad'!G284*('3day cloud to net rad'!J284-'3day cloud to net rad'!K284)/('3day cloud to net rad'!E284+273)</f>
        <v>1.6651515070203997</v>
      </c>
      <c r="E283" s="8">
        <f>'3day cloud to net rad'!F284+'3day cloud to net rad'!$I$3*(1+0.34*'3day cloud to net rad'!G284)</f>
        <v>0.35782141353354913</v>
      </c>
      <c r="F283" s="8">
        <f t="shared" si="4"/>
        <v>3.3037080516490658</v>
      </c>
    </row>
    <row r="284" spans="2:6" x14ac:dyDescent="0.3">
      <c r="B284" s="7">
        <v>43896</v>
      </c>
      <c r="C284" s="8">
        <f>0.408*'3day cloud to net rad'!F285*'3day cloud to net rad'!Q285</f>
        <v>-0.36020610349151172</v>
      </c>
      <c r="D284" s="8">
        <f>'3day cloud to net rad'!$I$3*900*'3day cloud to net rad'!G285*('3day cloud to net rad'!J285-'3day cloud to net rad'!K285)/('3day cloud to net rad'!E285+273)</f>
        <v>2.2305904486559363</v>
      </c>
      <c r="E284" s="8">
        <f>'3day cloud to net rad'!F285+'3day cloud to net rad'!$I$3*(1+0.34*'3day cloud to net rad'!G285)</f>
        <v>0.36676680872412143</v>
      </c>
      <c r="F284" s="8">
        <f t="shared" si="4"/>
        <v>5.0996554232128197</v>
      </c>
    </row>
    <row r="285" spans="2:6" x14ac:dyDescent="0.3">
      <c r="B285" s="7">
        <v>43897</v>
      </c>
      <c r="C285" s="8">
        <f>0.408*'3day cloud to net rad'!F286*'3day cloud to net rad'!Q286</f>
        <v>-0.33420150718973546</v>
      </c>
      <c r="D285" s="8">
        <f>'3day cloud to net rad'!$I$3*900*'3day cloud to net rad'!G286*('3day cloud to net rad'!J286-'3day cloud to net rad'!K286)/('3day cloud to net rad'!E286+273)</f>
        <v>1.4657280333149898</v>
      </c>
      <c r="E285" s="8">
        <f>'3day cloud to net rad'!F286+'3day cloud to net rad'!$I$3*(1+0.34*'3day cloud to net rad'!G286)</f>
        <v>0.33255373610471584</v>
      </c>
      <c r="F285" s="8">
        <f t="shared" si="4"/>
        <v>3.4025374045683696</v>
      </c>
    </row>
    <row r="286" spans="2:6" x14ac:dyDescent="0.3">
      <c r="B286" s="7">
        <v>43898</v>
      </c>
      <c r="C286" s="8">
        <f>0.408*'3day cloud to net rad'!F287*'3day cloud to net rad'!Q287</f>
        <v>-0.17365399466120895</v>
      </c>
      <c r="D286" s="8">
        <f>'3day cloud to net rad'!$I$3*900*'3day cloud to net rad'!G287*('3day cloud to net rad'!J287-'3day cloud to net rad'!K287)/('3day cloud to net rad'!E287+273)</f>
        <v>0.98812468517836161</v>
      </c>
      <c r="E286" s="8">
        <f>'3day cloud to net rad'!F287+'3day cloud to net rad'!$I$3*(1+0.34*'3day cloud to net rad'!G287)</f>
        <v>0.31916362284676725</v>
      </c>
      <c r="F286" s="8">
        <f t="shared" si="4"/>
        <v>2.551890730066646</v>
      </c>
    </row>
    <row r="287" spans="2:6" x14ac:dyDescent="0.3">
      <c r="B287" s="7">
        <v>43899</v>
      </c>
      <c r="C287" s="8">
        <f>0.408*'3day cloud to net rad'!F288*'3day cloud to net rad'!Q288</f>
        <v>-0.32025571091612764</v>
      </c>
      <c r="D287" s="8">
        <f>'3day cloud to net rad'!$I$3*900*'3day cloud to net rad'!G288*('3day cloud to net rad'!J288-'3day cloud to net rad'!K288)/('3day cloud to net rad'!E288+273)</f>
        <v>1.2624052777973216</v>
      </c>
      <c r="E287" s="8">
        <f>'3day cloud to net rad'!F288+'3day cloud to net rad'!$I$3*(1+0.34*'3day cloud to net rad'!G288)</f>
        <v>0.33165595046977736</v>
      </c>
      <c r="F287" s="8">
        <f t="shared" si="4"/>
        <v>2.8407437452778304</v>
      </c>
    </row>
    <row r="288" spans="2:6" x14ac:dyDescent="0.3">
      <c r="B288" s="7">
        <v>43900</v>
      </c>
      <c r="C288" s="8">
        <f>0.408*'3day cloud to net rad'!F289*'3day cloud to net rad'!Q289</f>
        <v>-0.29647685776146498</v>
      </c>
      <c r="D288" s="8">
        <f>'3day cloud to net rad'!$I$3*900*'3day cloud to net rad'!G289*('3day cloud to net rad'!J289-'3day cloud to net rad'!K289)/('3day cloud to net rad'!E289+273)</f>
        <v>1.6411140680140244</v>
      </c>
      <c r="E288" s="8">
        <f>'3day cloud to net rad'!F289+'3day cloud to net rad'!$I$3*(1+0.34*'3day cloud to net rad'!G289)</f>
        <v>0.35888370339675635</v>
      </c>
      <c r="F288" s="8">
        <f t="shared" si="4"/>
        <v>3.746721284711064</v>
      </c>
    </row>
    <row r="289" spans="2:6" x14ac:dyDescent="0.3">
      <c r="B289" s="7">
        <v>43901</v>
      </c>
      <c r="C289" s="8">
        <f>0.408*'3day cloud to net rad'!F290*'3day cloud to net rad'!Q290</f>
        <v>-0.19418863900924005</v>
      </c>
      <c r="D289" s="8">
        <f>'3day cloud to net rad'!$I$3*900*'3day cloud to net rad'!G290*('3day cloud to net rad'!J290-'3day cloud to net rad'!K290)/('3day cloud to net rad'!E290+273)</f>
        <v>1.6899211479517215</v>
      </c>
      <c r="E289" s="8">
        <f>'3day cloud to net rad'!F290+'3day cloud to net rad'!$I$3*(1+0.34*'3day cloud to net rad'!G290)</f>
        <v>0.35888370339675635</v>
      </c>
      <c r="F289" s="8">
        <f t="shared" si="4"/>
        <v>4.1677359400432454</v>
      </c>
    </row>
    <row r="290" spans="2:6" x14ac:dyDescent="0.3">
      <c r="B290" s="7">
        <v>43902</v>
      </c>
      <c r="C290" s="8">
        <f>0.408*'3day cloud to net rad'!F291*'3day cloud to net rad'!Q291</f>
        <v>-0.3553346663470589</v>
      </c>
      <c r="D290" s="8">
        <f>'3day cloud to net rad'!$I$3*900*'3day cloud to net rad'!G291*('3day cloud to net rad'!J291-'3day cloud to net rad'!K291)/('3day cloud to net rad'!E291+273)</f>
        <v>1.188658606620806</v>
      </c>
      <c r="E290" s="8">
        <f>'3day cloud to net rad'!F291+'3day cloud to net rad'!$I$3*(1+0.34*'3day cloud to net rad'!G291)</f>
        <v>0.32501543255582455</v>
      </c>
      <c r="F290" s="8">
        <f t="shared" si="4"/>
        <v>2.5639519136698707</v>
      </c>
    </row>
    <row r="291" spans="2:6" x14ac:dyDescent="0.3">
      <c r="B291" s="7">
        <v>43903</v>
      </c>
      <c r="C291" s="8">
        <f>0.408*'3day cloud to net rad'!F292*'3day cloud to net rad'!Q292</f>
        <v>-0.35219965644337525</v>
      </c>
      <c r="D291" s="8">
        <f>'3day cloud to net rad'!$I$3*900*'3day cloud to net rad'!G292*('3day cloud to net rad'!J292-'3day cloud to net rad'!K292)/('3day cloud to net rad'!E292+273)</f>
        <v>1.639860710719683</v>
      </c>
      <c r="E291" s="8">
        <f>'3day cloud to net rad'!F292+'3day cloud to net rad'!$I$3*(1+0.34*'3day cloud to net rad'!G292)</f>
        <v>0.34673005962381476</v>
      </c>
      <c r="F291" s="8">
        <f t="shared" si="4"/>
        <v>3.7137277791067711</v>
      </c>
    </row>
    <row r="292" spans="2:6" x14ac:dyDescent="0.3">
      <c r="B292" s="7">
        <v>43904</v>
      </c>
      <c r="C292" s="8">
        <f>0.408*'3day cloud to net rad'!F293*'3day cloud to net rad'!Q293</f>
        <v>-0.36792090323547988</v>
      </c>
      <c r="D292" s="8">
        <f>'3day cloud to net rad'!$I$3*900*'3day cloud to net rad'!G293*('3day cloud to net rad'!J293-'3day cloud to net rad'!K293)/('3day cloud to net rad'!E293+273)</f>
        <v>1.9981357732447471</v>
      </c>
      <c r="E292" s="8">
        <f>'3day cloud to net rad'!F293+'3day cloud to net rad'!$I$3*(1+0.34*'3day cloud to net rad'!G293)</f>
        <v>0.35303189368769905</v>
      </c>
      <c r="F292" s="8">
        <f t="shared" si="4"/>
        <v>4.6177552203014178</v>
      </c>
    </row>
    <row r="293" spans="2:6" x14ac:dyDescent="0.3">
      <c r="B293" s="7">
        <v>43905</v>
      </c>
      <c r="C293" s="8">
        <f>0.408*'3day cloud to net rad'!F294*'3day cloud to net rad'!Q294</f>
        <v>-0.50284095825552111</v>
      </c>
      <c r="D293" s="8">
        <f>'3day cloud to net rad'!$I$3*900*'3day cloud to net rad'!G294*('3day cloud to net rad'!J294-'3day cloud to net rad'!K294)/('3day cloud to net rad'!E294+273)</f>
        <v>1.715691329102863</v>
      </c>
      <c r="E293" s="8">
        <f>'3day cloud to net rad'!F294+'3day cloud to net rad'!$I$3*(1+0.34*'3day cloud to net rad'!G294)</f>
        <v>0.34132827426958429</v>
      </c>
      <c r="F293" s="8">
        <f t="shared" si="4"/>
        <v>3.5533252363659193</v>
      </c>
    </row>
    <row r="294" spans="2:6" x14ac:dyDescent="0.3">
      <c r="B294" s="7">
        <v>43906</v>
      </c>
      <c r="C294" s="8">
        <f>0.408*'3day cloud to net rad'!F295*'3day cloud to net rad'!Q295</f>
        <v>-0.5638174646574412</v>
      </c>
      <c r="D294" s="8">
        <f>'3day cloud to net rad'!$I$3*900*'3day cloud to net rad'!G295*('3day cloud to net rad'!J295-'3day cloud to net rad'!K295)/('3day cloud to net rad'!E295+273)</f>
        <v>2.3191768103611983</v>
      </c>
      <c r="E294" s="8">
        <f>'3day cloud to net rad'!F295+'3day cloud to net rad'!$I$3*(1+0.34*'3day cloud to net rad'!G295)</f>
        <v>0.37598910816910153</v>
      </c>
      <c r="F294" s="8">
        <f t="shared" si="4"/>
        <v>4.668644137729336</v>
      </c>
    </row>
    <row r="295" spans="2:6" x14ac:dyDescent="0.3">
      <c r="B295" s="7">
        <v>43907</v>
      </c>
      <c r="C295" s="8">
        <f>0.408*'3day cloud to net rad'!F296*'3day cloud to net rad'!Q296</f>
        <v>-0.52941468853234319</v>
      </c>
      <c r="D295" s="8">
        <f>'3day cloud to net rad'!$I$3*900*'3day cloud to net rad'!G296*('3day cloud to net rad'!J296-'3day cloud to net rad'!K296)/('3day cloud to net rad'!E296+273)</f>
        <v>2.2085673392704268</v>
      </c>
      <c r="E295" s="8">
        <f>'3day cloud to net rad'!F296+'3day cloud to net rad'!$I$3*(1+0.34*'3day cloud to net rad'!G296)</f>
        <v>0.36980406144113587</v>
      </c>
      <c r="F295" s="8">
        <f t="shared" si="4"/>
        <v>4.5406549733239352</v>
      </c>
    </row>
    <row r="296" spans="2:6" x14ac:dyDescent="0.3">
      <c r="B296" s="7">
        <v>43908</v>
      </c>
      <c r="C296" s="8">
        <f>0.408*'3day cloud to net rad'!F297*'3day cloud to net rad'!Q297</f>
        <v>-0.42056838594829543</v>
      </c>
      <c r="D296" s="8">
        <f>'3day cloud to net rad'!$I$3*900*'3day cloud to net rad'!G297*('3day cloud to net rad'!J297-'3day cloud to net rad'!K297)/('3day cloud to net rad'!E297+273)</f>
        <v>2.5645090407559432</v>
      </c>
      <c r="E296" s="8">
        <f>'3day cloud to net rad'!F297+'3day cloud to net rad'!$I$3*(1+0.34*'3day cloud to net rad'!G297)</f>
        <v>0.38129321554715645</v>
      </c>
      <c r="F296" s="8">
        <f t="shared" si="4"/>
        <v>5.6228135392629239</v>
      </c>
    </row>
    <row r="297" spans="2:6" x14ac:dyDescent="0.3">
      <c r="B297" s="7">
        <v>43909</v>
      </c>
      <c r="C297" s="8">
        <f>0.408*'3day cloud to net rad'!F298*'3day cloud to net rad'!Q298</f>
        <v>-0.33099933325936431</v>
      </c>
      <c r="D297" s="8">
        <f>'3day cloud to net rad'!$I$3*900*'3day cloud to net rad'!G298*('3day cloud to net rad'!J298-'3day cloud to net rad'!K298)/('3day cloud to net rad'!E298+273)</f>
        <v>1.2001303437403761</v>
      </c>
      <c r="E297" s="8">
        <f>'3day cloud to net rad'!F298+'3day cloud to net rad'!$I$3*(1+0.34*'3day cloud to net rad'!G298)</f>
        <v>0.33447873787469767</v>
      </c>
      <c r="F297" s="8">
        <f t="shared" si="4"/>
        <v>2.5984641535170026</v>
      </c>
    </row>
    <row r="298" spans="2:6" x14ac:dyDescent="0.3">
      <c r="B298" s="7">
        <v>43910</v>
      </c>
      <c r="C298" s="8">
        <f>0.408*'3day cloud to net rad'!F299*'3day cloud to net rad'!Q299</f>
        <v>-0.36657275677000056</v>
      </c>
      <c r="D298" s="8">
        <f>'3day cloud to net rad'!$I$3*900*'3day cloud to net rad'!G299*('3day cloud to net rad'!J299-'3day cloud to net rad'!K299)/('3day cloud to net rad'!E299+273)</f>
        <v>1.4848814785086941</v>
      </c>
      <c r="E298" s="8">
        <f>'3day cloud to net rad'!F299+'3day cloud to net rad'!$I$3*(1+0.34*'3day cloud to net rad'!G299)</f>
        <v>0.33547646456052693</v>
      </c>
      <c r="F298" s="8">
        <f t="shared" si="4"/>
        <v>3.3334938211050789</v>
      </c>
    </row>
    <row r="299" spans="2:6" x14ac:dyDescent="0.3">
      <c r="B299" s="7">
        <v>43911</v>
      </c>
      <c r="C299" s="8">
        <f>0.408*'3day cloud to net rad'!F300*'3day cloud to net rad'!Q300</f>
        <v>-0.60096827716453671</v>
      </c>
      <c r="D299" s="8">
        <f>'3day cloud to net rad'!$I$3*900*'3day cloud to net rad'!G300*('3day cloud to net rad'!J300-'3day cloud to net rad'!K300)/('3day cloud to net rad'!E300+273)</f>
        <v>2.051971660155405</v>
      </c>
      <c r="E299" s="8">
        <f>'3day cloud to net rad'!F300+'3day cloud to net rad'!$I$3*(1+0.34*'3day cloud to net rad'!G300)</f>
        <v>0.35843367904192946</v>
      </c>
      <c r="F299" s="8">
        <f t="shared" si="4"/>
        <v>4.0481781368015097</v>
      </c>
    </row>
    <row r="300" spans="2:6" x14ac:dyDescent="0.3">
      <c r="B300" s="7">
        <v>43912</v>
      </c>
      <c r="C300" s="8">
        <f>0.408*'3day cloud to net rad'!F301*'3day cloud to net rad'!Q301</f>
        <v>-0.46662680586080357</v>
      </c>
      <c r="D300" s="8">
        <f>'3day cloud to net rad'!$I$3*900*'3day cloud to net rad'!G301*('3day cloud to net rad'!J301-'3day cloud to net rad'!K301)/('3day cloud to net rad'!E301+273)</f>
        <v>1.2075762359017543</v>
      </c>
      <c r="E300" s="8">
        <f>'3day cloud to net rad'!F301+'3day cloud to net rad'!$I$3*(1+0.34*'3day cloud to net rad'!G301)</f>
        <v>0.32884139347773439</v>
      </c>
      <c r="F300" s="8">
        <f t="shared" si="4"/>
        <v>2.2532121707820214</v>
      </c>
    </row>
    <row r="301" spans="2:6" x14ac:dyDescent="0.3">
      <c r="B301" s="7">
        <v>43913</v>
      </c>
      <c r="C301" s="8">
        <f>0.408*'3day cloud to net rad'!F302*'3day cloud to net rad'!Q302</f>
        <v>-0.43108611468236835</v>
      </c>
      <c r="D301" s="8">
        <f>'3day cloud to net rad'!$I$3*900*'3day cloud to net rad'!G302*('3day cloud to net rad'!J302-'3day cloud to net rad'!K302)/('3day cloud to net rad'!E302+273)</f>
        <v>1.4978409245583491</v>
      </c>
      <c r="E301" s="8">
        <f>'3day cloud to net rad'!F302+'3day cloud to net rad'!$I$3*(1+0.34*'3day cloud to net rad'!G302)</f>
        <v>0.3408782499147574</v>
      </c>
      <c r="F301" s="8">
        <f t="shared" si="4"/>
        <v>3.1294305522360006</v>
      </c>
    </row>
    <row r="302" spans="2:6" x14ac:dyDescent="0.3">
      <c r="B302" s="7">
        <v>43914</v>
      </c>
      <c r="C302" s="8">
        <f>0.408*'3day cloud to net rad'!F303*'3day cloud to net rad'!Q303</f>
        <v>-0.49281761312391531</v>
      </c>
      <c r="D302" s="8">
        <f>'3day cloud to net rad'!$I$3*900*'3day cloud to net rad'!G303*('3day cloud to net rad'!J303-'3day cloud to net rad'!K303)/('3day cloud to net rad'!E303+273)</f>
        <v>2.1922691500154601</v>
      </c>
      <c r="E302" s="8">
        <f>'3day cloud to net rad'!F303+'3day cloud to net rad'!$I$3*(1+0.34*'3day cloud to net rad'!G303)</f>
        <v>0.3695895961290418</v>
      </c>
      <c r="F302" s="8">
        <f t="shared" si="4"/>
        <v>4.5982125976787049</v>
      </c>
    </row>
    <row r="303" spans="2:6" x14ac:dyDescent="0.3">
      <c r="B303" s="7">
        <v>43915</v>
      </c>
      <c r="C303" s="8">
        <f>0.408*'3day cloud to net rad'!F304*'3day cloud to net rad'!Q304</f>
        <v>-0.56524826263670769</v>
      </c>
      <c r="D303" s="8">
        <f>'3day cloud to net rad'!$I$3*900*'3day cloud to net rad'!G304*('3day cloud to net rad'!J304-'3day cloud to net rad'!K304)/('3day cloud to net rad'!E304+273)</f>
        <v>2.0241439321707029</v>
      </c>
      <c r="E303" s="8">
        <f>'3day cloud to net rad'!F304+'3day cloud to net rad'!$I$3*(1+0.34*'3day cloud to net rad'!G304)</f>
        <v>0.36373778641998444</v>
      </c>
      <c r="F303" s="8">
        <f t="shared" si="4"/>
        <v>4.0108444159538124</v>
      </c>
    </row>
    <row r="304" spans="2:6" x14ac:dyDescent="0.3">
      <c r="B304" s="7">
        <v>43916</v>
      </c>
      <c r="C304" s="8">
        <f>0.408*'3day cloud to net rad'!F305*'3day cloud to net rad'!Q305</f>
        <v>-0.35850823272912075</v>
      </c>
      <c r="D304" s="8">
        <f>'3day cloud to net rad'!$I$3*900*'3day cloud to net rad'!G305*('3day cloud to net rad'!J305-'3day cloud to net rad'!K305)/('3day cloud to net rad'!E305+273)</f>
        <v>2.5089299216908132</v>
      </c>
      <c r="E304" s="8">
        <f>'3day cloud to net rad'!F305+'3day cloud to net rad'!$I$3*(1+0.34*'3day cloud to net rad'!G305)</f>
        <v>0.38129321554715645</v>
      </c>
      <c r="F304" s="8">
        <f t="shared" si="4"/>
        <v>5.6398110464038371</v>
      </c>
    </row>
    <row r="305" spans="2:6" x14ac:dyDescent="0.3">
      <c r="B305" s="7">
        <v>43917</v>
      </c>
      <c r="C305" s="8">
        <f>0.408*'3day cloud to net rad'!F306*'3day cloud to net rad'!Q306</f>
        <v>-0.71198291048405271</v>
      </c>
      <c r="D305" s="8">
        <f>'3day cloud to net rad'!$I$3*900*'3day cloud to net rad'!G306*('3day cloud to net rad'!J306-'3day cloud to net rad'!K306)/('3day cloud to net rad'!E306+273)</f>
        <v>2.4286276343281816</v>
      </c>
      <c r="E305" s="8">
        <f>'3day cloud to net rad'!F306+'3day cloud to net rad'!$I$3*(1+0.34*'3day cloud to net rad'!G306)</f>
        <v>0.3753477195536899</v>
      </c>
      <c r="F305" s="8">
        <f t="shared" si="4"/>
        <v>4.5734784958473131</v>
      </c>
    </row>
    <row r="306" spans="2:6" x14ac:dyDescent="0.3">
      <c r="B306" s="7">
        <v>43918</v>
      </c>
      <c r="C306" s="8">
        <f>0.408*'3day cloud to net rad'!F307*'3day cloud to net rad'!Q307</f>
        <v>-0.47489895070826688</v>
      </c>
      <c r="D306" s="8">
        <f>'3day cloud to net rad'!$I$3*900*'3day cloud to net rad'!G307*('3day cloud to net rad'!J307-'3day cloud to net rad'!K307)/('3day cloud to net rad'!E307+273)</f>
        <v>2.7322596804218313</v>
      </c>
      <c r="E306" s="8">
        <f>'3day cloud to net rad'!F307+'3day cloud to net rad'!$I$3*(1+0.34*'3day cloud to net rad'!G307)</f>
        <v>0.39293227178789319</v>
      </c>
      <c r="F306" s="8">
        <f t="shared" si="4"/>
        <v>5.7449104891341154</v>
      </c>
    </row>
    <row r="307" spans="2:6" x14ac:dyDescent="0.3">
      <c r="B307" s="7">
        <v>43919</v>
      </c>
      <c r="C307" s="8">
        <f>0.408*'3day cloud to net rad'!F308*'3day cloud to net rad'!Q308</f>
        <v>-0.31402944300528007</v>
      </c>
      <c r="D307" s="8">
        <f>'3day cloud to net rad'!$I$3*900*'3day cloud to net rad'!G308*('3day cloud to net rad'!J308-'3day cloud to net rad'!K308)/('3day cloud to net rad'!E308+273)</f>
        <v>2.1191462035848101</v>
      </c>
      <c r="E307" s="8">
        <f>'3day cloud to net rad'!F308+'3day cloud to net rad'!$I$3*(1+0.34*'3day cloud to net rad'!G308)</f>
        <v>0.37553082865688903</v>
      </c>
      <c r="F307" s="8">
        <f t="shared" si="4"/>
        <v>4.8068404051823119</v>
      </c>
    </row>
    <row r="308" spans="2:6" x14ac:dyDescent="0.3">
      <c r="B308" s="7">
        <v>43920</v>
      </c>
      <c r="C308" s="8">
        <f>0.408*'3day cloud to net rad'!F309*'3day cloud to net rad'!Q309</f>
        <v>-0.55572764929306107</v>
      </c>
      <c r="D308" s="8">
        <f>'3day cloud to net rad'!$I$3*900*'3day cloud to net rad'!G309*('3day cloud to net rad'!J309-'3day cloud to net rad'!K309)/('3day cloud to net rad'!E309+273)</f>
        <v>1.9609305845624416</v>
      </c>
      <c r="E308" s="8">
        <f>'3day cloud to net rad'!F309+'3day cloud to net rad'!$I$3*(1+0.34*'3day cloud to net rad'!G309)</f>
        <v>0.36373778641998444</v>
      </c>
      <c r="F308" s="8">
        <f t="shared" si="4"/>
        <v>3.8632305680963372</v>
      </c>
    </row>
    <row r="309" spans="2:6" x14ac:dyDescent="0.3">
      <c r="B309" s="7">
        <v>43921</v>
      </c>
      <c r="C309" s="8">
        <f>0.408*'3day cloud to net rad'!F310*'3day cloud to net rad'!Q310</f>
        <v>-0.33666304318896068</v>
      </c>
      <c r="D309" s="8">
        <f>'3day cloud to net rad'!$I$3*900*'3day cloud to net rad'!G310*('3day cloud to net rad'!J310-'3day cloud to net rad'!K310)/('3day cloud to net rad'!E310+273)</f>
        <v>2.4019326227367093</v>
      </c>
      <c r="E309" s="8">
        <f>'3day cloud to net rad'!F310+'3day cloud to net rad'!$I$3*(1+0.34*'3day cloud to net rad'!G310)</f>
        <v>0.38751537368112665</v>
      </c>
      <c r="F309" s="8">
        <f t="shared" si="4"/>
        <v>5.3295165038979579</v>
      </c>
    </row>
    <row r="310" spans="2:6" x14ac:dyDescent="0.3">
      <c r="B310" s="7">
        <v>43922</v>
      </c>
      <c r="C310" s="8">
        <f>0.408*'3day cloud to net rad'!F311*'3day cloud to net rad'!Q311</f>
        <v>-0.47653939873051898</v>
      </c>
      <c r="D310" s="8">
        <f>'3day cloud to net rad'!$I$3*900*'3day cloud to net rad'!G311*('3day cloud to net rad'!J311-'3day cloud to net rad'!K311)/('3day cloud to net rad'!E311+273)</f>
        <v>1.6924512991801812</v>
      </c>
      <c r="E310" s="8">
        <f>'3day cloud to net rad'!F311+'3day cloud to net rad'!$I$3*(1+0.34*'3day cloud to net rad'!G311)</f>
        <v>0.35782141353354913</v>
      </c>
      <c r="F310" s="8">
        <f t="shared" si="4"/>
        <v>3.398097079887755</v>
      </c>
    </row>
    <row r="311" spans="2:6" x14ac:dyDescent="0.3">
      <c r="B311" s="7">
        <v>43923</v>
      </c>
      <c r="C311" s="8">
        <f>0.408*'3day cloud to net rad'!F312*'3day cloud to net rad'!Q312</f>
        <v>-0.38111355908427291</v>
      </c>
      <c r="D311" s="8">
        <f>'3day cloud to net rad'!$I$3*900*'3day cloud to net rad'!G312*('3day cloud to net rad'!J312-'3day cloud to net rad'!K312)/('3day cloud to net rad'!E312+273)</f>
        <v>1.8125211494844089</v>
      </c>
      <c r="E311" s="8">
        <f>'3day cloud to net rad'!F312+'3day cloud to net rad'!$I$3*(1+0.34*'3day cloud to net rad'!G312)</f>
        <v>0.35779229042651783</v>
      </c>
      <c r="F311" s="8">
        <f t="shared" si="4"/>
        <v>4.000666388573606</v>
      </c>
    </row>
    <row r="312" spans="2:6" x14ac:dyDescent="0.3">
      <c r="B312" s="7">
        <v>43924</v>
      </c>
      <c r="C312" s="8">
        <f>0.408*'3day cloud to net rad'!F313*'3day cloud to net rad'!Q313</f>
        <v>-0.42896156424741883</v>
      </c>
      <c r="D312" s="8">
        <f>'3day cloud to net rad'!$I$3*900*'3day cloud to net rad'!G313*('3day cloud to net rad'!J313-'3day cloud to net rad'!K313)/('3day cloud to net rad'!E313+273)</f>
        <v>1.3698845101302553</v>
      </c>
      <c r="E312" s="8">
        <f>'3day cloud to net rad'!F313+'3day cloud to net rad'!$I$3*(1+0.34*'3day cloud to net rad'!G313)</f>
        <v>0.32917463049664275</v>
      </c>
      <c r="F312" s="8">
        <f t="shared" si="4"/>
        <v>2.8584309321262622</v>
      </c>
    </row>
    <row r="313" spans="2:6" x14ac:dyDescent="0.3">
      <c r="B313" s="7">
        <v>43925</v>
      </c>
      <c r="C313" s="8">
        <f>0.408*'3day cloud to net rad'!F314*'3day cloud to net rad'!Q314</f>
        <v>-0.53679297533834669</v>
      </c>
      <c r="D313" s="8">
        <f>'3day cloud to net rad'!$I$3*900*'3day cloud to net rad'!G314*('3day cloud to net rad'!J314-'3day cloud to net rad'!K314)/('3day cloud to net rad'!E314+273)</f>
        <v>2.3111434433581364</v>
      </c>
      <c r="E313" s="8">
        <f>'3day cloud to net rad'!F314+'3day cloud to net rad'!$I$3*(1+0.34*'3day cloud to net rad'!G314)</f>
        <v>0.37553082865688903</v>
      </c>
      <c r="F313" s="8">
        <f t="shared" si="4"/>
        <v>4.7249129302269859</v>
      </c>
    </row>
    <row r="314" spans="2:6" x14ac:dyDescent="0.3">
      <c r="B314" s="7">
        <v>43926</v>
      </c>
      <c r="C314" s="8">
        <f>0.408*'3day cloud to net rad'!F315*'3day cloud to net rad'!Q315</f>
        <v>-0.34387492016107529</v>
      </c>
      <c r="D314" s="8">
        <f>'3day cloud to net rad'!$I$3*900*'3day cloud to net rad'!G315*('3day cloud to net rad'!J315-'3day cloud to net rad'!K315)/('3day cloud to net rad'!E315+273)</f>
        <v>2.7726357961111314</v>
      </c>
      <c r="E314" s="8">
        <f>'3day cloud to net rad'!F315+'3day cloud to net rad'!$I$3*(1+0.34*'3day cloud to net rad'!G315)</f>
        <v>0.39921899309924136</v>
      </c>
      <c r="F314" s="8">
        <f t="shared" si="4"/>
        <v>6.0837808769942301</v>
      </c>
    </row>
    <row r="315" spans="2:6" x14ac:dyDescent="0.3">
      <c r="B315" s="7">
        <v>43927</v>
      </c>
      <c r="C315" s="8">
        <f>0.408*'3day cloud to net rad'!F316*'3day cloud to net rad'!Q316</f>
        <v>-0.21487507726526825</v>
      </c>
      <c r="D315" s="8">
        <f>'3day cloud to net rad'!$I$3*900*'3day cloud to net rad'!G316*('3day cloud to net rad'!J316-'3day cloud to net rad'!K316)/('3day cloud to net rad'!E316+273)</f>
        <v>1.8984961694386795</v>
      </c>
      <c r="E315" s="8">
        <f>'3day cloud to net rad'!F316+'3day cloud to net rad'!$I$3*(1+0.34*'3day cloud to net rad'!G316)</f>
        <v>0.36952503295166383</v>
      </c>
      <c r="F315" s="8">
        <f t="shared" si="4"/>
        <v>4.5561760152623796</v>
      </c>
    </row>
    <row r="316" spans="2:6" x14ac:dyDescent="0.3">
      <c r="B316" s="7">
        <v>43928</v>
      </c>
      <c r="C316" s="8">
        <f>0.408*'3day cloud to net rad'!F317*'3day cloud to net rad'!Q317</f>
        <v>-0.41916827827349884</v>
      </c>
      <c r="D316" s="8">
        <f>'3day cloud to net rad'!$I$3*900*'3day cloud to net rad'!G317*('3day cloud to net rad'!J317-'3day cloud to net rad'!K317)/('3day cloud to net rad'!E317+273)</f>
        <v>1.8226137765791655</v>
      </c>
      <c r="E316" s="8">
        <f>'3day cloud to net rad'!F317+'3day cloud to net rad'!$I$3*(1+0.34*'3day cloud to net rad'!G317)</f>
        <v>0.36952503295166383</v>
      </c>
      <c r="F316" s="8">
        <f t="shared" si="4"/>
        <v>3.7979713771901507</v>
      </c>
    </row>
    <row r="317" spans="2:6" x14ac:dyDescent="0.3">
      <c r="B317" s="7">
        <v>43929</v>
      </c>
      <c r="C317" s="8">
        <f>0.408*'3day cloud to net rad'!F318*'3day cloud to net rad'!Q318</f>
        <v>-0.7148052439685546</v>
      </c>
      <c r="D317" s="8">
        <f>'3day cloud to net rad'!$I$3*900*'3day cloud to net rad'!G318*('3day cloud to net rad'!J318-'3day cloud to net rad'!K318)/('3day cloud to net rad'!E318+273)</f>
        <v>2.7002124787483952</v>
      </c>
      <c r="E317" s="8">
        <f>'3day cloud to net rad'!F318+'3day cloud to net rad'!$I$3*(1+0.34*'3day cloud to net rad'!G318)</f>
        <v>0.38705133897180455</v>
      </c>
      <c r="F317" s="8">
        <f t="shared" si="4"/>
        <v>5.1295707697434709</v>
      </c>
    </row>
    <row r="318" spans="2:6" x14ac:dyDescent="0.3">
      <c r="B318" s="7">
        <v>43930</v>
      </c>
      <c r="C318" s="8">
        <f>0.408*'3day cloud to net rad'!F319*'3day cloud to net rad'!Q319</f>
        <v>-0.6319347331587406</v>
      </c>
      <c r="D318" s="8">
        <f>'3day cloud to net rad'!$I$3*900*'3day cloud to net rad'!G319*('3day cloud to net rad'!J319-'3day cloud to net rad'!K319)/('3day cloud to net rad'!E319+273)</f>
        <v>1.8917515728383181</v>
      </c>
      <c r="E318" s="8">
        <f>'3day cloud to net rad'!F319+'3day cloud to net rad'!$I$3*(1+0.34*'3day cloud to net rad'!G319)</f>
        <v>0.36367322324260642</v>
      </c>
      <c r="F318" s="8">
        <f t="shared" si="4"/>
        <v>3.46414516979479</v>
      </c>
    </row>
    <row r="319" spans="2:6" x14ac:dyDescent="0.3">
      <c r="B319" s="7">
        <v>43931</v>
      </c>
      <c r="C319" s="8">
        <f>0.408*'3day cloud to net rad'!F320*'3day cloud to net rad'!Q320</f>
        <v>-0.46018914694072416</v>
      </c>
      <c r="D319" s="8">
        <f>'3day cloud to net rad'!$I$3*900*'3day cloud to net rad'!G320*('3day cloud to net rad'!J320-'3day cloud to net rad'!K320)/('3day cloud to net rad'!E320+273)</f>
        <v>2.4029361643057046</v>
      </c>
      <c r="E319" s="8">
        <f>'3day cloud to net rad'!F320+'3day cloud to net rad'!$I$3*(1+0.34*'3day cloud to net rad'!G320)</f>
        <v>0.38119952926274725</v>
      </c>
      <c r="F319" s="8">
        <f t="shared" si="4"/>
        <v>5.0964045551743427</v>
      </c>
    </row>
    <row r="320" spans="2:6" x14ac:dyDescent="0.3">
      <c r="B320" s="7">
        <v>43932</v>
      </c>
      <c r="C320" s="8">
        <f>0.408*'3day cloud to net rad'!F321*'3day cloud to net rad'!Q321</f>
        <v>-0.64461610651639734</v>
      </c>
      <c r="D320" s="8">
        <f>'3day cloud to net rad'!$I$3*900*'3day cloud to net rad'!G321*('3day cloud to net rad'!J321-'3day cloud to net rad'!K321)/('3day cloud to net rad'!E321+273)</f>
        <v>2.3793102732091724</v>
      </c>
      <c r="E320" s="8">
        <f>'3day cloud to net rad'!F321+'3day cloud to net rad'!$I$3*(1+0.34*'3day cloud to net rad'!G321)</f>
        <v>0.3753477195536899</v>
      </c>
      <c r="F320" s="8">
        <f t="shared" si="4"/>
        <v>4.6215657544301232</v>
      </c>
    </row>
    <row r="321" spans="2:6" x14ac:dyDescent="0.3">
      <c r="B321" s="7">
        <v>43933</v>
      </c>
      <c r="C321" s="8">
        <f>0.408*'3day cloud to net rad'!F322*'3day cloud to net rad'!Q322</f>
        <v>-0.70448150271362397</v>
      </c>
      <c r="D321" s="8">
        <f>'3day cloud to net rad'!$I$3*900*'3day cloud to net rad'!G322*('3day cloud to net rad'!J322-'3day cloud to net rad'!K322)/('3day cloud to net rad'!E322+273)</f>
        <v>2.3593559529961712</v>
      </c>
      <c r="E321" s="8">
        <f>'3day cloud to net rad'!F322+'3day cloud to net rad'!$I$3*(1+0.34*'3day cloud to net rad'!G322)</f>
        <v>0.37537684266072119</v>
      </c>
      <c r="F321" s="8">
        <f t="shared" si="4"/>
        <v>4.4085683031286003</v>
      </c>
    </row>
    <row r="322" spans="2:6" x14ac:dyDescent="0.3">
      <c r="B322" s="7">
        <v>43934</v>
      </c>
      <c r="C322" s="8">
        <f>0.408*'3day cloud to net rad'!F323*'3day cloud to net rad'!Q323</f>
        <v>-0.53928399545475103</v>
      </c>
      <c r="D322" s="8">
        <f>'3day cloud to net rad'!$I$3*900*'3day cloud to net rad'!G323*('3day cloud to net rad'!J323-'3day cloud to net rad'!K323)/('3day cloud to net rad'!E323+273)</f>
        <v>2.6489197341754993</v>
      </c>
      <c r="E322" s="8">
        <f>'3day cloud to net rad'!F323+'3day cloud to net rad'!$I$3*(1+0.34*'3day cloud to net rad'!G323)</f>
        <v>0.38723444807500379</v>
      </c>
      <c r="F322" s="8">
        <f t="shared" si="4"/>
        <v>5.4479547189255522</v>
      </c>
    </row>
    <row r="323" spans="2:6" x14ac:dyDescent="0.3">
      <c r="B323" s="7">
        <v>43935</v>
      </c>
      <c r="C323" s="8">
        <f>0.408*'3day cloud to net rad'!F324*'3day cloud to net rad'!Q324</f>
        <v>-0.77615956505755335</v>
      </c>
      <c r="D323" s="8">
        <f>'3day cloud to net rad'!$I$3*900*'3day cloud to net rad'!G324*('3day cloud to net rad'!J324-'3day cloud to net rad'!K324)/('3day cloud to net rad'!E324+273)</f>
        <v>2.1778149920393881</v>
      </c>
      <c r="E323" s="8">
        <f>'3day cloud to net rad'!F324+'3day cloud to net rad'!$I$3*(1+0.34*'3day cloud to net rad'!G324)</f>
        <v>0.37581175426301194</v>
      </c>
      <c r="F323" s="8">
        <f t="shared" si="4"/>
        <v>3.7296742613348006</v>
      </c>
    </row>
    <row r="324" spans="2:6" x14ac:dyDescent="0.3">
      <c r="B324" s="7">
        <v>43936</v>
      </c>
      <c r="C324" s="8">
        <f>0.408*'3day cloud to net rad'!F325*'3day cloud to net rad'!Q325</f>
        <v>-0.67191542966436424</v>
      </c>
      <c r="D324" s="8">
        <f>'3day cloud to net rad'!$I$3*900*'3day cloud to net rad'!G325*('3day cloud to net rad'!J325-'3day cloud to net rad'!K325)/('3day cloud to net rad'!E325+273)</f>
        <v>2.3585915466156178</v>
      </c>
      <c r="E324" s="8">
        <f>'3day cloud to net rad'!F325+'3day cloud to net rad'!$I$3*(1+0.34*'3day cloud to net rad'!G325)</f>
        <v>0.38166356397206924</v>
      </c>
      <c r="F324" s="8">
        <f t="shared" si="4"/>
        <v>4.4192746601158062</v>
      </c>
    </row>
    <row r="325" spans="2:6" x14ac:dyDescent="0.3">
      <c r="B325" s="7">
        <v>43937</v>
      </c>
      <c r="C325" s="8">
        <f>0.408*'3day cloud to net rad'!F326*'3day cloud to net rad'!Q326</f>
        <v>-0.74816630134695972</v>
      </c>
      <c r="D325" s="8">
        <f>'3day cloud to net rad'!$I$3*900*'3day cloud to net rad'!G326*('3day cloud to net rad'!J326-'3day cloud to net rad'!K326)/('3day cloud to net rad'!E326+273)</f>
        <v>2.8798642041615774</v>
      </c>
      <c r="E325" s="8">
        <f>'3day cloud to net rad'!F326+'3day cloud to net rad'!$I$3*(1+0.34*'3day cloud to net rad'!G326)</f>
        <v>0.39921899309924136</v>
      </c>
      <c r="F325" s="8">
        <f t="shared" si="4"/>
        <v>5.339670555916415</v>
      </c>
    </row>
    <row r="326" spans="2:6" x14ac:dyDescent="0.3">
      <c r="B326" s="7">
        <v>43938</v>
      </c>
      <c r="C326" s="8">
        <f>0.408*'3day cloud to net rad'!F327*'3day cloud to net rad'!Q327</f>
        <v>-0.47549973639518167</v>
      </c>
      <c r="D326" s="8">
        <f>'3day cloud to net rad'!$I$3*900*'3day cloud to net rad'!G327*('3day cloud to net rad'!J327-'3day cloud to net rad'!K327)/('3day cloud to net rad'!E327+273)</f>
        <v>2.5399288611002708</v>
      </c>
      <c r="E326" s="8">
        <f>'3day cloud to net rad'!F327+'3day cloud to net rad'!$I$3*(1+0.34*'3day cloud to net rad'!G327)</f>
        <v>0.40017008666207621</v>
      </c>
      <c r="F326" s="8">
        <f t="shared" si="4"/>
        <v>5.1588791704173458</v>
      </c>
    </row>
    <row r="327" spans="2:6" x14ac:dyDescent="0.3">
      <c r="B327" s="7">
        <v>43939</v>
      </c>
      <c r="C327" s="8">
        <f>0.408*'3day cloud to net rad'!F328*'3day cloud to net rad'!Q328</f>
        <v>-0.33083648403668703</v>
      </c>
      <c r="D327" s="8">
        <f>'3day cloud to net rad'!$I$3*900*'3day cloud to net rad'!G328*('3day cloud to net rad'!J328-'3day cloud to net rad'!K328)/('3day cloud to net rad'!E328+273)</f>
        <v>2.6004262520018608</v>
      </c>
      <c r="E327" s="8">
        <f>'3day cloud to net rad'!F328+'3day cloud to net rad'!$I$3*(1+0.34*'3day cloud to net rad'!G328)</f>
        <v>0.39962895834655132</v>
      </c>
      <c r="F327" s="8">
        <f t="shared" ref="F327:F370" si="5">(C327+D327)/E327</f>
        <v>5.6792425087398817</v>
      </c>
    </row>
    <row r="328" spans="2:6" x14ac:dyDescent="0.3">
      <c r="B328" s="7">
        <v>43940</v>
      </c>
      <c r="C328" s="8">
        <f>0.408*'3day cloud to net rad'!F329*'3day cloud to net rad'!Q329</f>
        <v>-0.52845158142427351</v>
      </c>
      <c r="D328" s="8">
        <f>'3day cloud to net rad'!$I$3*900*'3day cloud to net rad'!G329*('3day cloud to net rad'!J329-'3day cloud to net rad'!K329)/('3day cloud to net rad'!E329+273)</f>
        <v>1.5031432898345722</v>
      </c>
      <c r="E328" s="8">
        <f>'3day cloud to net rad'!F329+'3day cloud to net rad'!$I$3*(1+0.34*'3day cloud to net rad'!G329)</f>
        <v>0.35825632513583988</v>
      </c>
      <c r="F328" s="8">
        <f t="shared" si="5"/>
        <v>2.7206545705528726</v>
      </c>
    </row>
    <row r="329" spans="2:6" x14ac:dyDescent="0.3">
      <c r="B329" s="7">
        <v>43941</v>
      </c>
      <c r="C329" s="8">
        <f>0.408*'3day cloud to net rad'!F330*'3day cloud to net rad'!Q330</f>
        <v>-0.51043213107658003</v>
      </c>
      <c r="D329" s="8">
        <f>'3day cloud to net rad'!$I$3*900*'3day cloud to net rad'!G330*('3day cloud to net rad'!J330-'3day cloud to net rad'!K330)/('3day cloud to net rad'!E330+273)</f>
        <v>1.6336373484566611</v>
      </c>
      <c r="E329" s="8">
        <f>'3day cloud to net rad'!F330+'3day cloud to net rad'!$I$3*(1+0.34*'3day cloud to net rad'!G330)</f>
        <v>0.37036990980126455</v>
      </c>
      <c r="F329" s="8">
        <f t="shared" si="5"/>
        <v>3.0326578581472172</v>
      </c>
    </row>
    <row r="330" spans="2:6" x14ac:dyDescent="0.3">
      <c r="B330" s="7">
        <v>43942</v>
      </c>
      <c r="C330" s="8">
        <f>0.408*'3day cloud to net rad'!F331*'3day cloud to net rad'!Q331</f>
        <v>-0.3536150987735987</v>
      </c>
      <c r="D330" s="8">
        <f>'3day cloud to net rad'!$I$3*900*'3day cloud to net rad'!G331*('3day cloud to net rad'!J331-'3day cloud to net rad'!K331)/('3day cloud to net rad'!E331+273)</f>
        <v>2.1595226614326157</v>
      </c>
      <c r="E330" s="8">
        <f>'3day cloud to net rad'!F331+'3day cloud to net rad'!$I$3*(1+0.34*'3day cloud to net rad'!G331)</f>
        <v>0.38166356397206924</v>
      </c>
      <c r="F330" s="8">
        <f t="shared" si="5"/>
        <v>4.7316740006944347</v>
      </c>
    </row>
    <row r="331" spans="2:6" x14ac:dyDescent="0.3">
      <c r="B331" s="7">
        <v>43943</v>
      </c>
      <c r="C331" s="8">
        <f>0.408*'3day cloud to net rad'!F332*'3day cloud to net rad'!Q332</f>
        <v>-0.38103157109620256</v>
      </c>
      <c r="D331" s="8">
        <f>'3day cloud to net rad'!$I$3*900*'3day cloud to net rad'!G332*('3day cloud to net rad'!J332-'3day cloud to net rad'!K332)/('3day cloud to net rad'!E332+273)</f>
        <v>2.5253488383497844</v>
      </c>
      <c r="E331" s="8">
        <f>'3day cloud to net rad'!F332+'3day cloud to net rad'!$I$3*(1+0.34*'3day cloud to net rad'!G332)</f>
        <v>0.40669633466115418</v>
      </c>
      <c r="F331" s="8">
        <f t="shared" si="5"/>
        <v>5.2725266605615113</v>
      </c>
    </row>
    <row r="332" spans="2:6" x14ac:dyDescent="0.3">
      <c r="B332" s="7">
        <v>43944</v>
      </c>
      <c r="C332" s="8">
        <f>0.408*'3day cloud to net rad'!F333*'3day cloud to net rad'!Q333</f>
        <v>-0.50920923874478696</v>
      </c>
      <c r="D332" s="8">
        <f>'3day cloud to net rad'!$I$3*900*'3day cloud to net rad'!G333*('3day cloud to net rad'!J333-'3day cloud to net rad'!K333)/('3day cloud to net rad'!E333+273)</f>
        <v>3.2535071711169339</v>
      </c>
      <c r="E332" s="8">
        <f>'3day cloud to net rad'!F333+'3day cloud to net rad'!$I$3*(1+0.34*'3day cloud to net rad'!G333)</f>
        <v>0.43186108550941971</v>
      </c>
      <c r="F332" s="8">
        <f t="shared" si="5"/>
        <v>6.3545848988338376</v>
      </c>
    </row>
    <row r="333" spans="2:6" x14ac:dyDescent="0.3">
      <c r="B333" s="7">
        <v>43945</v>
      </c>
      <c r="C333" s="8">
        <f>0.408*'3day cloud to net rad'!F334*'3day cloud to net rad'!Q334</f>
        <v>-0.52456993853253997</v>
      </c>
      <c r="D333" s="8">
        <f>'3day cloud to net rad'!$I$3*900*'3day cloud to net rad'!G334*('3day cloud to net rad'!J334-'3day cloud to net rad'!K334)/('3day cloud to net rad'!E334+273)</f>
        <v>2.6430074237289998</v>
      </c>
      <c r="E333" s="8">
        <f>'3day cloud to net rad'!F334+'3day cloud to net rad'!$I$3*(1+0.34*'3day cloud to net rad'!G334)</f>
        <v>0.41092261251735607</v>
      </c>
      <c r="F333" s="8">
        <f t="shared" si="5"/>
        <v>5.1553198112381411</v>
      </c>
    </row>
    <row r="334" spans="2:6" x14ac:dyDescent="0.3">
      <c r="B334" s="7">
        <v>43946</v>
      </c>
      <c r="C334" s="8">
        <f>0.408*'3day cloud to net rad'!F335*'3day cloud to net rad'!Q335</f>
        <v>-0.35356306077023864</v>
      </c>
      <c r="D334" s="8">
        <f>'3day cloud to net rad'!$I$3*900*'3day cloud to net rad'!G335*('3day cloud to net rad'!J335-'3day cloud to net rad'!K335)/('3day cloud to net rad'!E335+273)</f>
        <v>3.1587295935297188</v>
      </c>
      <c r="E334" s="8">
        <f>'3day cloud to net rad'!F335+'3day cloud to net rad'!$I$3*(1+0.34*'3day cloud to net rad'!G335)</f>
        <v>0.42357732549830562</v>
      </c>
      <c r="F334" s="8">
        <f t="shared" si="5"/>
        <v>6.622560661053849</v>
      </c>
    </row>
    <row r="335" spans="2:6" x14ac:dyDescent="0.3">
      <c r="B335" s="7">
        <v>43947</v>
      </c>
      <c r="C335" s="8">
        <f>0.408*'3day cloud to net rad'!F336*'3day cloud to net rad'!Q336</f>
        <v>-0.39354643120418503</v>
      </c>
      <c r="D335" s="8">
        <f>'3day cloud to net rad'!$I$3*900*'3day cloud to net rad'!G336*('3day cloud to net rad'!J336-'3day cloud to net rad'!K336)/('3day cloud to net rad'!E336+273)</f>
        <v>1.8468082822920917</v>
      </c>
      <c r="E335" s="8">
        <f>'3day cloud to net rad'!F336+'3day cloud to net rad'!$I$3*(1+0.34*'3day cloud to net rad'!G336)</f>
        <v>0.37581175426301194</v>
      </c>
      <c r="F335" s="8">
        <f t="shared" si="5"/>
        <v>3.8669941389615001</v>
      </c>
    </row>
    <row r="336" spans="2:6" x14ac:dyDescent="0.3">
      <c r="B336" s="7">
        <v>43948</v>
      </c>
      <c r="C336" s="8">
        <f>0.408*'3day cloud to net rad'!F337*'3day cloud to net rad'!Q337</f>
        <v>-0.54773106797501458</v>
      </c>
      <c r="D336" s="8">
        <f>'3day cloud to net rad'!$I$3*900*'3day cloud to net rad'!G337*('3day cloud to net rad'!J337-'3day cloud to net rad'!K337)/('3day cloud to net rad'!E337+273)</f>
        <v>3.1091984526958205</v>
      </c>
      <c r="E336" s="8">
        <f>'3day cloud to net rad'!F337+'3day cloud to net rad'!$I$3*(1+0.34*'3day cloud to net rad'!G337)</f>
        <v>0.41133257776466592</v>
      </c>
      <c r="F336" s="8">
        <f t="shared" si="5"/>
        <v>6.2272417094721053</v>
      </c>
    </row>
    <row r="337" spans="2:6" x14ac:dyDescent="0.3">
      <c r="B337" s="7">
        <v>43949</v>
      </c>
      <c r="C337" s="8">
        <f>0.408*'3day cloud to net rad'!F338*'3day cloud to net rad'!Q338</f>
        <v>-0.27169667933681779</v>
      </c>
      <c r="D337" s="8">
        <f>'3day cloud to net rad'!$I$3*900*'3day cloud to net rad'!G338*('3day cloud to net rad'!J338-'3day cloud to net rad'!K338)/('3day cloud to net rad'!E338+273)</f>
        <v>1.9447721252467556</v>
      </c>
      <c r="E337" s="8">
        <f>'3day cloud to net rad'!F338+'3day cloud to net rad'!$I$3*(1+0.34*'3day cloud to net rad'!G338)</f>
        <v>0.3695895961290418</v>
      </c>
      <c r="F337" s="8">
        <f t="shared" si="5"/>
        <v>4.5268467062741271</v>
      </c>
    </row>
    <row r="338" spans="2:6" x14ac:dyDescent="0.3">
      <c r="B338" s="7">
        <v>43950</v>
      </c>
      <c r="C338" s="8">
        <f>0.408*'3day cloud to net rad'!F339*'3day cloud to net rad'!Q339</f>
        <v>-0.40713618390731937</v>
      </c>
      <c r="D338" s="8">
        <f>'3day cloud to net rad'!$I$3*900*'3day cloud to net rad'!G339*('3day cloud to net rad'!J339-'3day cloud to net rad'!K339)/('3day cloud to net rad'!E339+273)</f>
        <v>2.074334149327917</v>
      </c>
      <c r="E338" s="8">
        <f>'3day cloud to net rad'!F339+'3day cloud to net rad'!$I$3*(1+0.34*'3day cloud to net rad'!G339)</f>
        <v>0.37537684266072119</v>
      </c>
      <c r="F338" s="8">
        <f t="shared" si="5"/>
        <v>4.4413980191299922</v>
      </c>
    </row>
    <row r="339" spans="2:6" x14ac:dyDescent="0.3">
      <c r="B339" s="7">
        <v>43951</v>
      </c>
      <c r="C339" s="8">
        <f>0.408*'3day cloud to net rad'!F340*'3day cloud to net rad'!Q340</f>
        <v>-0.45807374015948227</v>
      </c>
      <c r="D339" s="8">
        <f>'3day cloud to net rad'!$I$3*900*'3day cloud to net rad'!G340*('3day cloud to net rad'!J340-'3day cloud to net rad'!K340)/('3day cloud to net rad'!E340+273)</f>
        <v>2.5738292632760258</v>
      </c>
      <c r="E339" s="8">
        <f>'3day cloud to net rad'!F340+'3day cloud to net rad'!$I$3*(1+0.34*'3day cloud to net rad'!G340)</f>
        <v>0.39962895834655132</v>
      </c>
      <c r="F339" s="8">
        <f t="shared" si="5"/>
        <v>5.2942998221910553</v>
      </c>
    </row>
    <row r="340" spans="2:6" x14ac:dyDescent="0.3">
      <c r="B340" s="7">
        <v>43952</v>
      </c>
      <c r="C340" s="8">
        <f>0.408*'3day cloud to net rad'!F341*'3day cloud to net rad'!Q341</f>
        <v>-0.37208097252949307</v>
      </c>
      <c r="D340" s="8">
        <f>'3day cloud to net rad'!$I$3*900*'3day cloud to net rad'!G341*('3day cloud to net rad'!J341-'3day cloud to net rad'!K341)/('3day cloud to net rad'!E341+273)</f>
        <v>1.9012892679879057</v>
      </c>
      <c r="E340" s="8">
        <f>'3day cloud to net rad'!F341+'3day cloud to net rad'!$I$3*(1+0.34*'3day cloud to net rad'!G341)</f>
        <v>0.38914090553398217</v>
      </c>
      <c r="F340" s="8">
        <f t="shared" si="5"/>
        <v>3.9297032866797208</v>
      </c>
    </row>
    <row r="341" spans="2:6" x14ac:dyDescent="0.3">
      <c r="B341" s="7">
        <v>43953</v>
      </c>
      <c r="C341" s="8">
        <f>0.408*'3day cloud to net rad'!F342*'3day cloud to net rad'!Q342</f>
        <v>-0.49920526503473001</v>
      </c>
      <c r="D341" s="8">
        <f>'3day cloud to net rad'!$I$3*900*'3day cloud to net rad'!G342*('3day cloud to net rad'!J342-'3day cloud to net rad'!K342)/('3day cloud to net rad'!E342+273)</f>
        <v>2.5993720359278738</v>
      </c>
      <c r="E341" s="8">
        <f>'3day cloud to net rad'!F342+'3day cloud to net rad'!$I$3*(1+0.34*'3day cloud to net rad'!G342)</f>
        <v>0.4133580631017747</v>
      </c>
      <c r="F341" s="8">
        <f t="shared" si="5"/>
        <v>5.080744657873173</v>
      </c>
    </row>
    <row r="342" spans="2:6" x14ac:dyDescent="0.3">
      <c r="B342" s="7">
        <v>43954</v>
      </c>
      <c r="C342" s="8">
        <f>0.408*'3day cloud to net rad'!F343*'3day cloud to net rad'!Q343</f>
        <v>-0.4315730311142304</v>
      </c>
      <c r="D342" s="8">
        <f>'3day cloud to net rad'!$I$3*900*'3day cloud to net rad'!G343*('3day cloud to net rad'!J343-'3day cloud to net rad'!K343)/('3day cloud to net rad'!E343+273)</f>
        <v>2.8819602761505867</v>
      </c>
      <c r="E342" s="8">
        <f>'3day cloud to net rad'!F343+'3day cloud to net rad'!$I$3*(1+0.34*'3day cloud to net rad'!G343)</f>
        <v>0.42709676145501208</v>
      </c>
      <c r="F342" s="8">
        <f t="shared" si="5"/>
        <v>5.7373116965075983</v>
      </c>
    </row>
    <row r="343" spans="2:6" x14ac:dyDescent="0.3">
      <c r="B343" s="7">
        <v>43955</v>
      </c>
      <c r="C343" s="8">
        <f>0.408*'3day cloud to net rad'!F344*'3day cloud to net rad'!Q344</f>
        <v>-0.40729843056797449</v>
      </c>
      <c r="D343" s="8">
        <f>'3day cloud to net rad'!$I$3*900*'3day cloud to net rad'!G344*('3day cloud to net rad'!J344-'3day cloud to net rad'!K344)/('3day cloud to net rad'!E344+273)</f>
        <v>2.9007911604169601</v>
      </c>
      <c r="E343" s="8">
        <f>'3day cloud to net rad'!F344+'3day cloud to net rad'!$I$3*(1+0.34*'3day cloud to net rad'!G344)</f>
        <v>0.42600927580036241</v>
      </c>
      <c r="F343" s="8">
        <f t="shared" si="5"/>
        <v>5.8531418715340191</v>
      </c>
    </row>
    <row r="344" spans="2:6" x14ac:dyDescent="0.3">
      <c r="B344" s="7">
        <v>43956</v>
      </c>
      <c r="C344" s="8">
        <f>0.408*'3day cloud to net rad'!F345*'3day cloud to net rad'!Q345</f>
        <v>-0.35006336184962034</v>
      </c>
      <c r="D344" s="8">
        <f>'3day cloud to net rad'!$I$3*900*'3day cloud to net rad'!G345*('3day cloud to net rad'!J345-'3day cloud to net rad'!K345)/('3day cloud to net rad'!E345+273)</f>
        <v>2.7311420051418724</v>
      </c>
      <c r="E344" s="8">
        <f>'3day cloud to net rad'!F345+'3day cloud to net rad'!$I$3*(1+0.34*'3day cloud to net rad'!G345)</f>
        <v>0.41133257776466592</v>
      </c>
      <c r="F344" s="8">
        <f t="shared" si="5"/>
        <v>5.7886945309119886</v>
      </c>
    </row>
    <row r="345" spans="2:6" x14ac:dyDescent="0.3">
      <c r="B345" s="7">
        <v>43957</v>
      </c>
      <c r="C345" s="8">
        <f>0.408*'3day cloud to net rad'!F346*'3day cloud to net rad'!Q346</f>
        <v>-0.53169365494970888</v>
      </c>
      <c r="D345" s="8">
        <f>'3day cloud to net rad'!$I$3*900*'3day cloud to net rad'!G346*('3day cloud to net rad'!J346-'3day cloud to net rad'!K346)/('3day cloud to net rad'!E346+273)</f>
        <v>2.4686000862106496</v>
      </c>
      <c r="E345" s="8">
        <f>'3day cloud to net rad'!F346+'3day cloud to net rad'!$I$3*(1+0.34*'3day cloud to net rad'!G346)</f>
        <v>0.40669633466115418</v>
      </c>
      <c r="F345" s="8">
        <f t="shared" si="5"/>
        <v>4.7625372204908283</v>
      </c>
    </row>
    <row r="346" spans="2:6" x14ac:dyDescent="0.3">
      <c r="B346" s="7">
        <v>43958</v>
      </c>
      <c r="C346" s="8">
        <f>0.408*'3day cloud to net rad'!F347*'3day cloud to net rad'!Q347</f>
        <v>-0.43677646571173118</v>
      </c>
      <c r="D346" s="8">
        <f>'3day cloud to net rad'!$I$3*900*'3day cloud to net rad'!G347*('3day cloud to net rad'!J347-'3day cloud to net rad'!K347)/('3day cloud to net rad'!E347+273)</f>
        <v>3.2031506145288984</v>
      </c>
      <c r="E346" s="8">
        <f>'3day cloud to net rad'!F347+'3day cloud to net rad'!$I$3*(1+0.34*'3day cloud to net rad'!G347)</f>
        <v>0.42303619718278068</v>
      </c>
      <c r="F346" s="8">
        <f t="shared" si="5"/>
        <v>6.5393320175434155</v>
      </c>
    </row>
    <row r="347" spans="2:6" x14ac:dyDescent="0.3">
      <c r="B347" s="7">
        <v>43959</v>
      </c>
      <c r="C347" s="8">
        <f>0.408*'3day cloud to net rad'!F348*'3day cloud to net rad'!Q348</f>
        <v>-0.66122721435720422</v>
      </c>
      <c r="D347" s="8">
        <f>'3day cloud to net rad'!$I$3*900*'3day cloud to net rad'!G348*('3day cloud to net rad'!J348-'3day cloud to net rad'!K348)/('3day cloud to net rad'!E348+273)</f>
        <v>2.5145259368260313</v>
      </c>
      <c r="E347" s="8">
        <f>'3day cloud to net rad'!F348+'3day cloud to net rad'!$I$3*(1+0.34*'3day cloud to net rad'!G348)</f>
        <v>0.40669633466115418</v>
      </c>
      <c r="F347" s="8">
        <f t="shared" si="5"/>
        <v>4.5569594916879046</v>
      </c>
    </row>
    <row r="348" spans="2:6" x14ac:dyDescent="0.3">
      <c r="B348" s="7">
        <v>43960</v>
      </c>
      <c r="C348" s="8">
        <f>0.408*'3day cloud to net rad'!F349*'3day cloud to net rad'!Q349</f>
        <v>-0.53240800291771673</v>
      </c>
      <c r="D348" s="8">
        <f>'3day cloud to net rad'!$I$3*900*'3day cloud to net rad'!G349*('3day cloud to net rad'!J349-'3day cloud to net rad'!K349)/('3day cloud to net rad'!E349+273)</f>
        <v>2.1664242000683718</v>
      </c>
      <c r="E348" s="8">
        <f>'3day cloud to net rad'!F349+'3day cloud to net rad'!$I$3*(1+0.34*'3day cloud to net rad'!G349)</f>
        <v>0.40954133232783996</v>
      </c>
      <c r="F348" s="8">
        <f t="shared" si="5"/>
        <v>3.9898688317071174</v>
      </c>
    </row>
    <row r="349" spans="2:6" x14ac:dyDescent="0.3">
      <c r="B349" s="7">
        <v>43961</v>
      </c>
      <c r="C349" s="8">
        <f>0.408*'3day cloud to net rad'!F350*'3day cloud to net rad'!Q350</f>
        <v>-0.49194493171343645</v>
      </c>
      <c r="D349" s="8">
        <f>'3day cloud to net rad'!$I$3*900*'3day cloud to net rad'!G350*('3day cloud to net rad'!J350-'3day cloud to net rad'!K350)/('3day cloud to net rad'!E350+273)</f>
        <v>2.6565789795682715</v>
      </c>
      <c r="E349" s="8">
        <f>'3day cloud to net rad'!F350+'3day cloud to net rad'!$I$3*(1+0.34*'3day cloud to net rad'!G350)</f>
        <v>0.4133580631017747</v>
      </c>
      <c r="F349" s="8">
        <f t="shared" si="5"/>
        <v>5.2367045452355701</v>
      </c>
    </row>
    <row r="350" spans="2:6" x14ac:dyDescent="0.3">
      <c r="B350" s="7">
        <v>43962</v>
      </c>
      <c r="C350" s="8">
        <f>0.408*'3day cloud to net rad'!F351*'3day cloud to net rad'!Q351</f>
        <v>-0.68483657937892273</v>
      </c>
      <c r="D350" s="8">
        <f>'3day cloud to net rad'!$I$3*900*'3day cloud to net rad'!G351*('3day cloud to net rad'!J351-'3day cloud to net rad'!K351)/('3day cloud to net rad'!E351+273)</f>
        <v>2.0283926245668003</v>
      </c>
      <c r="E350" s="8">
        <f>'3day cloud to net rad'!F351+'3day cloud to net rad'!$I$3*(1+0.34*'3day cloud to net rad'!G351)</f>
        <v>0.39580263397460258</v>
      </c>
      <c r="F350" s="8">
        <f t="shared" si="5"/>
        <v>3.3945101165599851</v>
      </c>
    </row>
    <row r="351" spans="2:6" x14ac:dyDescent="0.3">
      <c r="B351" s="7">
        <v>43963</v>
      </c>
      <c r="C351" s="8">
        <f>0.408*'3day cloud to net rad'!F352*'3day cloud to net rad'!Q352</f>
        <v>-0.54661204734123914</v>
      </c>
      <c r="D351" s="8">
        <f>'3day cloud to net rad'!$I$3*900*'3day cloud to net rad'!G352*('3day cloud to net rad'!J352-'3day cloud to net rad'!K352)/('3day cloud to net rad'!E352+273)</f>
        <v>2.1415959213305826</v>
      </c>
      <c r="E351" s="8">
        <f>'3day cloud to net rad'!F352+'3day cloud to net rad'!$I$3*(1+0.34*'3day cloud to net rad'!G352)</f>
        <v>0.38166356397206924</v>
      </c>
      <c r="F351" s="8">
        <f t="shared" si="5"/>
        <v>4.1790310224794398</v>
      </c>
    </row>
    <row r="352" spans="2:6" x14ac:dyDescent="0.3">
      <c r="B352" s="7">
        <v>43964</v>
      </c>
      <c r="C352" s="8">
        <f>0.408*'3day cloud to net rad'!F353*'3day cloud to net rad'!Q353</f>
        <v>-0.48362486313159347</v>
      </c>
      <c r="D352" s="8">
        <f>'3day cloud to net rad'!$I$3*900*'3day cloud to net rad'!G353*('3day cloud to net rad'!J353-'3day cloud to net rad'!K353)/('3day cloud to net rad'!E353+273)</f>
        <v>1.6834785874185929</v>
      </c>
      <c r="E352" s="8">
        <f>'3day cloud to net rad'!F353+'3day cloud to net rad'!$I$3*(1+0.34*'3day cloud to net rad'!G353)</f>
        <v>0.37036990980126455</v>
      </c>
      <c r="F352" s="8">
        <f t="shared" si="5"/>
        <v>3.2396090841473177</v>
      </c>
    </row>
    <row r="353" spans="2:6" x14ac:dyDescent="0.3">
      <c r="B353" s="7">
        <v>43965</v>
      </c>
      <c r="C353" s="8">
        <f>0.408*'3day cloud to net rad'!F354*'3day cloud to net rad'!Q354</f>
        <v>-0.3541122773516624</v>
      </c>
      <c r="D353" s="8">
        <f>'3day cloud to net rad'!$I$3*900*'3day cloud to net rad'!G354*('3day cloud to net rad'!J354-'3day cloud to net rad'!K354)/('3day cloud to net rad'!E354+273)</f>
        <v>1.5949861146288418</v>
      </c>
      <c r="E353" s="8">
        <f>'3day cloud to net rad'!F354+'3day cloud to net rad'!$I$3*(1+0.34*'3day cloud to net rad'!G354)</f>
        <v>0.37036990980126455</v>
      </c>
      <c r="F353" s="8">
        <f t="shared" si="5"/>
        <v>3.350363526948005</v>
      </c>
    </row>
    <row r="354" spans="2:6" x14ac:dyDescent="0.3">
      <c r="B354" s="7">
        <v>43966</v>
      </c>
      <c r="C354" s="8">
        <f>0.408*'3day cloud to net rad'!F355*'3day cloud to net rad'!Q355</f>
        <v>-0.16459599411294673</v>
      </c>
      <c r="D354" s="8">
        <f>'3day cloud to net rad'!$I$3*900*'3day cloud to net rad'!G355*('3day cloud to net rad'!J355-'3day cloud to net rad'!K355)/('3day cloud to net rad'!E355+273)</f>
        <v>1.9258754919167345</v>
      </c>
      <c r="E354" s="8">
        <f>'3day cloud to net rad'!F355+'3day cloud to net rad'!$I$3*(1+0.34*'3day cloud to net rad'!G355)</f>
        <v>0.38166356397206924</v>
      </c>
      <c r="F354" s="8">
        <f t="shared" si="5"/>
        <v>4.6147436225604208</v>
      </c>
    </row>
    <row r="355" spans="2:6" x14ac:dyDescent="0.3">
      <c r="B355" s="7">
        <v>43967</v>
      </c>
      <c r="C355" s="8">
        <f>0.408*'3day cloud to net rad'!F356*'3day cloud to net rad'!Q356</f>
        <v>-7.7626879739866927E-2</v>
      </c>
      <c r="D355" s="8">
        <f>'3day cloud to net rad'!$I$3*900*'3day cloud to net rad'!G356*('3day cloud to net rad'!J356-'3day cloud to net rad'!K356)/('3day cloud to net rad'!E356+273)</f>
        <v>1.5639348891809195</v>
      </c>
      <c r="E355" s="8">
        <f>'3day cloud to net rad'!F356+'3day cloud to net rad'!$I$3*(1+0.34*'3day cloud to net rad'!G356)</f>
        <v>0.35782141353354913</v>
      </c>
      <c r="F355" s="8">
        <f t="shared" si="5"/>
        <v>4.1537704375026099</v>
      </c>
    </row>
    <row r="356" spans="2:6" x14ac:dyDescent="0.3">
      <c r="B356" s="7">
        <v>43968</v>
      </c>
      <c r="C356" s="8">
        <f>0.408*'3day cloud to net rad'!F357*'3day cloud to net rad'!Q357</f>
        <v>-0.1006601618001596</v>
      </c>
      <c r="D356" s="8">
        <f>'3day cloud to net rad'!$I$3*900*'3day cloud to net rad'!G357*('3day cloud to net rad'!J357-'3day cloud to net rad'!K357)/('3day cloud to net rad'!E357+273)</f>
        <v>3.333579848742378</v>
      </c>
      <c r="E356" s="8">
        <f>'3day cloud to net rad'!F357+'3day cloud to net rad'!$I$3*(1+0.34*'3day cloud to net rad'!G357)</f>
        <v>0.4301035734973836</v>
      </c>
      <c r="F356" s="8">
        <f t="shared" si="5"/>
        <v>7.5166073619285685</v>
      </c>
    </row>
    <row r="357" spans="2:6" x14ac:dyDescent="0.3">
      <c r="B357" s="7">
        <v>43969</v>
      </c>
      <c r="C357" s="8">
        <f>0.408*'3day cloud to net rad'!F358*'3day cloud to net rad'!Q358</f>
        <v>-0.10386699705545765</v>
      </c>
      <c r="D357" s="8">
        <f>'3day cloud to net rad'!$I$3*900*'3day cloud to net rad'!G358*('3day cloud to net rad'!J358-'3day cloud to net rad'!K358)/('3day cloud to net rad'!E358+273)</f>
        <v>2.6119522717346073</v>
      </c>
      <c r="E357" s="8">
        <f>'3day cloud to net rad'!F358+'3day cloud to net rad'!$I$3*(1+0.34*'3day cloud to net rad'!G358)</f>
        <v>0.40669633466115418</v>
      </c>
      <c r="F357" s="8">
        <f t="shared" si="5"/>
        <v>6.1669729007240806</v>
      </c>
    </row>
    <row r="358" spans="2:6" x14ac:dyDescent="0.3">
      <c r="B358" s="7">
        <v>43970</v>
      </c>
      <c r="C358" s="8">
        <f>0.408*'3day cloud to net rad'!F359*'3day cloud to net rad'!Q359</f>
        <v>-0.1104573529519236</v>
      </c>
      <c r="D358" s="8">
        <f>'3day cloud to net rad'!$I$3*900*'3day cloud to net rad'!G359*('3day cloud to net rad'!J359-'3day cloud to net rad'!K359)/('3day cloud to net rad'!E359+273)</f>
        <v>3.8725799129651026</v>
      </c>
      <c r="E358" s="8">
        <f>'3day cloud to net rad'!F359+'3day cloud to net rad'!$I$3*(1+0.34*'3day cloud to net rad'!G359)</f>
        <v>0.44261711164706141</v>
      </c>
      <c r="F358" s="8">
        <f t="shared" si="5"/>
        <v>8.4997223582559069</v>
      </c>
    </row>
    <row r="359" spans="2:6" x14ac:dyDescent="0.3">
      <c r="B359" s="7">
        <v>43971</v>
      </c>
      <c r="C359" s="8">
        <f>0.408*'3day cloud to net rad'!F360*'3day cloud to net rad'!Q360</f>
        <v>-0.12939382920027334</v>
      </c>
      <c r="D359" s="8">
        <f>'3day cloud to net rad'!$I$3*900*'3day cloud to net rad'!G360*('3day cloud to net rad'!J360-'3day cloud to net rad'!K360)/('3day cloud to net rad'!E360+273)</f>
        <v>6.023583274071763</v>
      </c>
      <c r="E359" s="8">
        <f>'3day cloud to net rad'!F360+'3day cloud to net rad'!$I$3*(1+0.34*'3day cloud to net rad'!G360)</f>
        <v>0.49854809761128166</v>
      </c>
      <c r="F359" s="8">
        <f t="shared" si="5"/>
        <v>11.822709730741353</v>
      </c>
    </row>
    <row r="360" spans="2:6" x14ac:dyDescent="0.3">
      <c r="B360" s="7">
        <v>43972</v>
      </c>
      <c r="C360" s="8">
        <f>0.408*'3day cloud to net rad'!F361*'3day cloud to net rad'!Q361</f>
        <v>-0.85477555197397215</v>
      </c>
      <c r="D360" s="8">
        <f>'3day cloud to net rad'!$I$3*900*'3day cloud to net rad'!G361*('3day cloud to net rad'!J361-'3day cloud to net rad'!K361)/('3day cloud to net rad'!E361+273)</f>
        <v>4.1918550142418871</v>
      </c>
      <c r="E360" s="8">
        <f>'3day cloud to net rad'!F361+'3day cloud to net rad'!$I$3*(1+0.34*'3day cloud to net rad'!G361)</f>
        <v>0.44465219058218408</v>
      </c>
      <c r="F360" s="8">
        <f t="shared" si="5"/>
        <v>7.5049207739169557</v>
      </c>
    </row>
    <row r="361" spans="2:6" x14ac:dyDescent="0.3">
      <c r="B361" s="7">
        <v>43973</v>
      </c>
      <c r="C361" s="8">
        <f>0.408*'3day cloud to net rad'!F362*'3day cloud to net rad'!Q362</f>
        <v>-0.95420776970774512</v>
      </c>
      <c r="D361" s="8">
        <f>'3day cloud to net rad'!$I$3*900*'3day cloud to net rad'!G362*('3day cloud to net rad'!J362-'3day cloud to net rad'!K362)/('3day cloud to net rad'!E362+273)</f>
        <v>4.0924076944503875</v>
      </c>
      <c r="E361" s="8">
        <f>'3day cloud to net rad'!F362+'3day cloud to net rad'!$I$3*(1+0.34*'3day cloud to net rad'!G362)</f>
        <v>0.44465219058218408</v>
      </c>
      <c r="F361" s="8">
        <f t="shared" si="5"/>
        <v>7.0576508813187013</v>
      </c>
    </row>
    <row r="362" spans="2:6" x14ac:dyDescent="0.3">
      <c r="B362" s="7">
        <v>43974</v>
      </c>
      <c r="C362" s="8">
        <f>0.408*'3day cloud to net rad'!F363*'3day cloud to net rad'!Q363</f>
        <v>-0.72236296594291616</v>
      </c>
      <c r="D362" s="8">
        <f>'3day cloud to net rad'!$I$3*900*'3day cloud to net rad'!G363*('3day cloud to net rad'!J363-'3day cloud to net rad'!K363)/('3day cloud to net rad'!E363+273)</f>
        <v>3.6464677474290688</v>
      </c>
      <c r="E362" s="8">
        <f>'3day cloud to net rad'!F363+'3day cloud to net rad'!$I$3*(1+0.34*'3day cloud to net rad'!G363)</f>
        <v>0.44588181022976553</v>
      </c>
      <c r="F362" s="8">
        <f t="shared" si="5"/>
        <v>6.558026621402977</v>
      </c>
    </row>
    <row r="363" spans="2:6" x14ac:dyDescent="0.3">
      <c r="B363" s="7">
        <v>43975</v>
      </c>
      <c r="C363" s="8">
        <f>0.408*'3day cloud to net rad'!F364*'3day cloud to net rad'!Q364</f>
        <v>-0.9239939507678272</v>
      </c>
      <c r="D363" s="8">
        <f>'3day cloud to net rad'!$I$3*900*'3day cloud to net rad'!G364*('3day cloud to net rad'!J364-'3day cloud to net rad'!K364)/('3day cloud to net rad'!E364+273)</f>
        <v>3.2243448730848727</v>
      </c>
      <c r="E363" s="8">
        <f>'3day cloud to net rad'!F364+'3day cloud to net rad'!$I$3*(1+0.34*'3day cloud to net rad'!G364)</f>
        <v>0.4472558293561032</v>
      </c>
      <c r="F363" s="8">
        <f t="shared" si="5"/>
        <v>5.1432553168256554</v>
      </c>
    </row>
    <row r="364" spans="2:6" x14ac:dyDescent="0.3">
      <c r="B364" s="7">
        <v>43976</v>
      </c>
      <c r="C364" s="8">
        <f>0.408*'3day cloud to net rad'!F365*'3day cloud to net rad'!Q365</f>
        <v>-0.83762722912668919</v>
      </c>
      <c r="D364" s="8">
        <f>'3day cloud to net rad'!$I$3*900*'3day cloud to net rad'!G365*('3day cloud to net rad'!J365-'3day cloud to net rad'!K365)/('3day cloud to net rad'!E365+273)</f>
        <v>3.3813793657567834</v>
      </c>
      <c r="E364" s="8">
        <f>'3day cloud to net rad'!F365+'3day cloud to net rad'!$I$3*(1+0.34*'3day cloud to net rad'!G365)</f>
        <v>0.45462834709471023</v>
      </c>
      <c r="F364" s="8">
        <f t="shared" si="5"/>
        <v>5.5952343334635231</v>
      </c>
    </row>
    <row r="365" spans="2:6" x14ac:dyDescent="0.3">
      <c r="B365" s="7">
        <v>43977</v>
      </c>
      <c r="C365" s="8">
        <f>0.408*'3day cloud to net rad'!F366*'3day cloud to net rad'!Q366</f>
        <v>-0.9522605615090225</v>
      </c>
      <c r="D365" s="8">
        <f>'3day cloud to net rad'!$I$3*900*'3day cloud to net rad'!G366*('3day cloud to net rad'!J366-'3day cloud to net rad'!K366)/('3day cloud to net rad'!E366+273)</f>
        <v>3.4048272311623986</v>
      </c>
      <c r="E365" s="8">
        <f>'3day cloud to net rad'!F366+'3day cloud to net rad'!$I$3*(1+0.34*'3day cloud to net rad'!G366)</f>
        <v>0.45629805746008412</v>
      </c>
      <c r="F365" s="8">
        <f t="shared" si="5"/>
        <v>5.3749224428112345</v>
      </c>
    </row>
    <row r="366" spans="2:6" x14ac:dyDescent="0.3">
      <c r="B366" s="7">
        <v>43978</v>
      </c>
      <c r="C366" s="8">
        <f>0.408*'3day cloud to net rad'!F367*'3day cloud to net rad'!Q367</f>
        <v>-0.54577082679089362</v>
      </c>
      <c r="D366" s="8">
        <f>'3day cloud to net rad'!$I$3*900*'3day cloud to net rad'!G367*('3day cloud to net rad'!J367-'3day cloud to net rad'!K367)/('3day cloud to net rad'!E367+273)</f>
        <v>2.8629723515147671</v>
      </c>
      <c r="E366" s="8">
        <f>'3day cloud to net rad'!F367+'3day cloud to net rad'!$I$3*(1+0.34*'3day cloud to net rad'!G367)</f>
        <v>0.44877653738565282</v>
      </c>
      <c r="F366" s="8">
        <f t="shared" si="5"/>
        <v>5.1633749353803751</v>
      </c>
    </row>
    <row r="367" spans="2:6" x14ac:dyDescent="0.3">
      <c r="B367" s="7">
        <v>43979</v>
      </c>
      <c r="C367" s="8">
        <f>0.408*'3day cloud to net rad'!F368*'3day cloud to net rad'!Q368</f>
        <v>-0.76568240242617336</v>
      </c>
      <c r="D367" s="8">
        <f>'3day cloud to net rad'!$I$3*900*'3day cloud to net rad'!G368*('3day cloud to net rad'!J368-'3day cloud to net rad'!K368)/('3day cloud to net rad'!E368+273)</f>
        <v>3.1878157121130042</v>
      </c>
      <c r="E367" s="8">
        <f>'3day cloud to net rad'!F368+'3day cloud to net rad'!$I$3*(1+0.34*'3day cloud to net rad'!G368)</f>
        <v>0.4414040196470459</v>
      </c>
      <c r="F367" s="8">
        <f t="shared" si="5"/>
        <v>5.4873385874999725</v>
      </c>
    </row>
    <row r="368" spans="2:6" x14ac:dyDescent="0.3">
      <c r="B368" s="7">
        <v>43980</v>
      </c>
      <c r="C368" s="8">
        <f>0.408*'3day cloud to net rad'!F369*'3day cloud to net rad'!Q369</f>
        <v>-0.71431991918157778</v>
      </c>
      <c r="D368" s="8">
        <f>'3day cloud to net rad'!$I$3*900*'3day cloud to net rad'!G369*('3day cloud to net rad'!J369-'3day cloud to net rad'!K369)/('3day cloud to net rad'!E369+273)</f>
        <v>2.9120969810274659</v>
      </c>
      <c r="E368" s="8">
        <f>'3day cloud to net rad'!F369+'3day cloud to net rad'!$I$3*(1+0.34*'3day cloud to net rad'!G369)</f>
        <v>0.43417819081165088</v>
      </c>
      <c r="F368" s="8">
        <f t="shared" si="5"/>
        <v>5.061924132433675</v>
      </c>
    </row>
    <row r="369" spans="2:6" x14ac:dyDescent="0.3">
      <c r="B369" s="7">
        <v>43981</v>
      </c>
      <c r="C369" s="8">
        <f>0.408*'3day cloud to net rad'!F370*'3day cloud to net rad'!Q370</f>
        <v>-0.51757372068346019</v>
      </c>
      <c r="D369" s="8">
        <f>'3day cloud to net rad'!$I$3*900*'3day cloud to net rad'!G370*('3day cloud to net rad'!J370-'3day cloud to net rad'!K370)/('3day cloud to net rad'!E370+273)</f>
        <v>2.4645973271527963</v>
      </c>
      <c r="E369" s="8">
        <f>'3day cloud to net rad'!F370+'3day cloud to net rad'!$I$3*(1+0.34*'3day cloud to net rad'!G370)</f>
        <v>0.42124495174595467</v>
      </c>
      <c r="F369" s="8">
        <f t="shared" si="5"/>
        <v>4.6220698868898289</v>
      </c>
    </row>
    <row r="370" spans="2:6" x14ac:dyDescent="0.3">
      <c r="B370" s="7">
        <v>43982</v>
      </c>
      <c r="C370" s="8">
        <f>0.408*'3day cloud to net rad'!F371*'3day cloud to net rad'!Q371</f>
        <v>0</v>
      </c>
      <c r="D370" s="8">
        <f>'3day cloud to net rad'!$I$3*900*'3day cloud to net rad'!G371*('3day cloud to net rad'!J371-'3day cloud to net rad'!K371)/('3day cloud to net rad'!E371+273)</f>
        <v>0</v>
      </c>
      <c r="E370" s="8">
        <f>'3day cloud to net rad'!F371+'3day cloud to net rad'!$I$3*(1+0.34*'3day cloud to net rad'!G371)</f>
        <v>6.1946573335086942E-2</v>
      </c>
      <c r="F370" s="8">
        <f t="shared" si="5"/>
        <v>0</v>
      </c>
    </row>
    <row r="371" spans="2:6" x14ac:dyDescent="0.3">
      <c r="B371" s="25"/>
      <c r="C371" s="16"/>
      <c r="D371" s="16"/>
      <c r="E371" s="16"/>
      <c r="F371" s="16"/>
    </row>
    <row r="372" spans="2:6" x14ac:dyDescent="0.3">
      <c r="B372" s="25"/>
      <c r="C372" s="16"/>
      <c r="D372" s="16"/>
      <c r="E372" s="16"/>
      <c r="F372" s="16"/>
    </row>
    <row r="373" spans="2:6" x14ac:dyDescent="0.3">
      <c r="B373" s="25"/>
      <c r="C373" s="16"/>
      <c r="D373" s="16"/>
      <c r="E373" s="16"/>
      <c r="F373" s="16"/>
    </row>
    <row r="374" spans="2:6" x14ac:dyDescent="0.3">
      <c r="B374" s="25"/>
      <c r="C374" s="16"/>
      <c r="D374" s="16"/>
      <c r="E374" s="16"/>
      <c r="F374" s="16"/>
    </row>
    <row r="375" spans="2:6" x14ac:dyDescent="0.3">
      <c r="B375" s="25"/>
      <c r="C375" s="16"/>
      <c r="D375" s="16"/>
      <c r="E375" s="16"/>
      <c r="F375" s="16"/>
    </row>
    <row r="376" spans="2:6" x14ac:dyDescent="0.3">
      <c r="B376" s="25"/>
      <c r="C376" s="16"/>
      <c r="D376" s="16"/>
      <c r="E376" s="16"/>
      <c r="F376" s="16"/>
    </row>
    <row r="377" spans="2:6" x14ac:dyDescent="0.3">
      <c r="B377" s="25"/>
      <c r="C377" s="16"/>
      <c r="D377" s="16"/>
      <c r="E377" s="16"/>
      <c r="F377" s="16"/>
    </row>
    <row r="378" spans="2:6" x14ac:dyDescent="0.3">
      <c r="B378" s="25"/>
      <c r="C378" s="16"/>
      <c r="D378" s="16"/>
      <c r="E378" s="16"/>
      <c r="F378" s="16"/>
    </row>
    <row r="379" spans="2:6" x14ac:dyDescent="0.3">
      <c r="B379" s="25"/>
      <c r="C379" s="16"/>
      <c r="D379" s="16"/>
      <c r="E379" s="16"/>
      <c r="F379" s="16"/>
    </row>
    <row r="380" spans="2:6" x14ac:dyDescent="0.3">
      <c r="B380" s="25"/>
      <c r="C380" s="16"/>
      <c r="D380" s="16"/>
      <c r="E380" s="16"/>
      <c r="F380" s="16"/>
    </row>
    <row r="381" spans="2:6" x14ac:dyDescent="0.3">
      <c r="B381" s="25"/>
      <c r="C381" s="16"/>
      <c r="D381" s="16"/>
      <c r="E381" s="16"/>
      <c r="F381" s="16"/>
    </row>
    <row r="382" spans="2:6" x14ac:dyDescent="0.3">
      <c r="B382" s="25"/>
      <c r="C382" s="16"/>
      <c r="D382" s="16"/>
      <c r="E382" s="16"/>
      <c r="F382" s="16"/>
    </row>
    <row r="383" spans="2:6" x14ac:dyDescent="0.3">
      <c r="B383" s="25"/>
      <c r="C383" s="16"/>
      <c r="D383" s="16"/>
      <c r="E383" s="16"/>
      <c r="F383" s="16"/>
    </row>
    <row r="384" spans="2:6" x14ac:dyDescent="0.3">
      <c r="B384" s="25"/>
      <c r="C384" s="16"/>
      <c r="D384" s="16"/>
      <c r="E384" s="16"/>
      <c r="F384" s="16"/>
    </row>
    <row r="385" spans="2:6" x14ac:dyDescent="0.3">
      <c r="B385" s="25"/>
      <c r="C385" s="16"/>
      <c r="D385" s="16"/>
      <c r="E385" s="16"/>
      <c r="F385" s="16"/>
    </row>
    <row r="386" spans="2:6" x14ac:dyDescent="0.3">
      <c r="B386" s="25"/>
      <c r="C386" s="16"/>
      <c r="D386" s="16"/>
      <c r="E386" s="16"/>
      <c r="F386" s="16"/>
    </row>
    <row r="387" spans="2:6" x14ac:dyDescent="0.3">
      <c r="B387" s="25"/>
      <c r="C387" s="16"/>
      <c r="D387" s="16"/>
      <c r="E387" s="16"/>
      <c r="F387" s="16"/>
    </row>
    <row r="388" spans="2:6" x14ac:dyDescent="0.3">
      <c r="B388" s="25"/>
      <c r="C388" s="16"/>
      <c r="D388" s="16"/>
      <c r="E388" s="16"/>
      <c r="F388" s="16"/>
    </row>
    <row r="389" spans="2:6" x14ac:dyDescent="0.3">
      <c r="B389" s="25"/>
      <c r="C389" s="16"/>
      <c r="D389" s="16"/>
      <c r="E389" s="16"/>
      <c r="F389" s="16"/>
    </row>
    <row r="390" spans="2:6" x14ac:dyDescent="0.3">
      <c r="B390" s="25"/>
      <c r="C390" s="16"/>
      <c r="D390" s="16"/>
      <c r="E390" s="16"/>
      <c r="F390" s="16"/>
    </row>
    <row r="391" spans="2:6" x14ac:dyDescent="0.3">
      <c r="B391" s="25"/>
      <c r="C391" s="16"/>
      <c r="D391" s="16"/>
      <c r="E391" s="16"/>
      <c r="F391" s="16"/>
    </row>
    <row r="392" spans="2:6" x14ac:dyDescent="0.3">
      <c r="B392" s="25"/>
      <c r="C392" s="16"/>
      <c r="D392" s="16"/>
      <c r="E392" s="16"/>
      <c r="F392" s="16"/>
    </row>
    <row r="393" spans="2:6" x14ac:dyDescent="0.3">
      <c r="B393" s="25"/>
      <c r="C393" s="16"/>
      <c r="D393" s="16"/>
      <c r="E393" s="16"/>
      <c r="F393" s="16"/>
    </row>
    <row r="394" spans="2:6" x14ac:dyDescent="0.3">
      <c r="B394" s="25"/>
      <c r="C394" s="16"/>
      <c r="D394" s="16"/>
      <c r="E394" s="16"/>
      <c r="F394" s="16"/>
    </row>
    <row r="395" spans="2:6" x14ac:dyDescent="0.3">
      <c r="B395" s="25"/>
      <c r="C395" s="16"/>
      <c r="D395" s="16"/>
      <c r="E395" s="16"/>
      <c r="F395" s="16"/>
    </row>
    <row r="396" spans="2:6" x14ac:dyDescent="0.3">
      <c r="B396" s="25"/>
      <c r="C396" s="16"/>
      <c r="D396" s="16"/>
      <c r="E396" s="16"/>
      <c r="F396" s="16"/>
    </row>
    <row r="397" spans="2:6" x14ac:dyDescent="0.3">
      <c r="B397" s="25"/>
      <c r="C397" s="16"/>
      <c r="D397" s="16"/>
      <c r="E397" s="16"/>
      <c r="F397" s="16"/>
    </row>
    <row r="398" spans="2:6" x14ac:dyDescent="0.3">
      <c r="B398" s="25"/>
      <c r="C398" s="16"/>
      <c r="D398" s="16"/>
      <c r="E398" s="16"/>
      <c r="F398" s="16"/>
    </row>
    <row r="399" spans="2:6" x14ac:dyDescent="0.3">
      <c r="B399" s="25"/>
      <c r="C399" s="16"/>
      <c r="D399" s="16"/>
      <c r="E399" s="16"/>
      <c r="F399" s="16"/>
    </row>
    <row r="400" spans="2:6" x14ac:dyDescent="0.3">
      <c r="B400" s="25"/>
      <c r="C400" s="16"/>
      <c r="D400" s="16"/>
      <c r="E400" s="16"/>
      <c r="F400" s="16"/>
    </row>
    <row r="401" spans="2:6" x14ac:dyDescent="0.3">
      <c r="B401" s="25"/>
      <c r="C401" s="16"/>
      <c r="D401" s="16"/>
      <c r="E401" s="16"/>
      <c r="F401" s="16"/>
    </row>
    <row r="402" spans="2:6" x14ac:dyDescent="0.3">
      <c r="B402" s="25"/>
      <c r="C402" s="16"/>
      <c r="D402" s="16"/>
      <c r="E402" s="16"/>
      <c r="F402" s="16"/>
    </row>
    <row r="403" spans="2:6" x14ac:dyDescent="0.3">
      <c r="B403" s="25"/>
      <c r="C403" s="16"/>
      <c r="D403" s="16"/>
      <c r="E403" s="16"/>
      <c r="F403" s="16"/>
    </row>
    <row r="404" spans="2:6" x14ac:dyDescent="0.3">
      <c r="B404" s="25"/>
      <c r="C404" s="16"/>
      <c r="D404" s="16"/>
      <c r="E404" s="16"/>
      <c r="F404" s="16"/>
    </row>
    <row r="405" spans="2:6" x14ac:dyDescent="0.3">
      <c r="B405" s="25"/>
      <c r="C405" s="16"/>
      <c r="D405" s="16"/>
      <c r="E405" s="16"/>
      <c r="F405" s="16"/>
    </row>
    <row r="406" spans="2:6" x14ac:dyDescent="0.3">
      <c r="B406" s="25"/>
      <c r="C406" s="16"/>
      <c r="D406" s="16"/>
      <c r="E406" s="16"/>
      <c r="F406" s="16"/>
    </row>
    <row r="407" spans="2:6" x14ac:dyDescent="0.3">
      <c r="B407" s="25"/>
      <c r="C407" s="16"/>
      <c r="D407" s="16"/>
      <c r="E407" s="16"/>
      <c r="F407" s="16"/>
    </row>
    <row r="408" spans="2:6" x14ac:dyDescent="0.3">
      <c r="B408" s="25"/>
      <c r="C408" s="16"/>
      <c r="D408" s="16"/>
      <c r="E408" s="16"/>
      <c r="F408" s="16"/>
    </row>
    <row r="409" spans="2:6" x14ac:dyDescent="0.3">
      <c r="B409" s="25"/>
      <c r="C409" s="16"/>
      <c r="D409" s="16"/>
      <c r="E409" s="16"/>
      <c r="F409" s="16"/>
    </row>
    <row r="410" spans="2:6" x14ac:dyDescent="0.3">
      <c r="B410" s="25"/>
      <c r="C410" s="16"/>
      <c r="D410" s="16"/>
      <c r="E410" s="16"/>
      <c r="F410" s="16"/>
    </row>
    <row r="411" spans="2:6" x14ac:dyDescent="0.3">
      <c r="B411" s="25"/>
      <c r="C411" s="16"/>
      <c r="D411" s="16"/>
      <c r="E411" s="16"/>
      <c r="F411" s="16"/>
    </row>
    <row r="412" spans="2:6" x14ac:dyDescent="0.3">
      <c r="B412" s="25"/>
      <c r="C412" s="16"/>
      <c r="D412" s="16"/>
      <c r="E412" s="16"/>
      <c r="F412" s="16"/>
    </row>
    <row r="413" spans="2:6" x14ac:dyDescent="0.3">
      <c r="B413" s="25"/>
      <c r="C413" s="16"/>
      <c r="D413" s="16"/>
      <c r="E413" s="16"/>
      <c r="F413" s="16"/>
    </row>
    <row r="414" spans="2:6" x14ac:dyDescent="0.3">
      <c r="B414" s="25"/>
      <c r="C414" s="16"/>
      <c r="D414" s="16"/>
      <c r="E414" s="16"/>
      <c r="F414" s="16"/>
    </row>
    <row r="415" spans="2:6" x14ac:dyDescent="0.3">
      <c r="B415" s="25"/>
      <c r="C415" s="16"/>
      <c r="D415" s="16"/>
      <c r="E415" s="16"/>
      <c r="F415" s="16"/>
    </row>
    <row r="416" spans="2:6" x14ac:dyDescent="0.3">
      <c r="B416" s="25"/>
      <c r="C416" s="16"/>
      <c r="D416" s="16"/>
      <c r="E416" s="16"/>
      <c r="F416" s="16"/>
    </row>
    <row r="417" spans="2:6" x14ac:dyDescent="0.3">
      <c r="B417" s="25"/>
      <c r="C417" s="16"/>
      <c r="D417" s="16"/>
      <c r="E417" s="16"/>
      <c r="F417" s="16"/>
    </row>
    <row r="418" spans="2:6" x14ac:dyDescent="0.3">
      <c r="B418" s="25"/>
      <c r="C418" s="16"/>
      <c r="D418" s="16"/>
      <c r="E418" s="16"/>
      <c r="F418" s="16"/>
    </row>
    <row r="419" spans="2:6" x14ac:dyDescent="0.3">
      <c r="B419" s="25"/>
      <c r="C419" s="16"/>
      <c r="D419" s="16"/>
      <c r="E419" s="16"/>
      <c r="F419" s="16"/>
    </row>
    <row r="420" spans="2:6" x14ac:dyDescent="0.3">
      <c r="B420" s="25"/>
      <c r="C420" s="16"/>
      <c r="D420" s="16"/>
      <c r="E420" s="16"/>
      <c r="F420" s="16"/>
    </row>
    <row r="421" spans="2:6" x14ac:dyDescent="0.3">
      <c r="B421" s="25"/>
      <c r="C421" s="16"/>
      <c r="D421" s="16"/>
      <c r="E421" s="16"/>
      <c r="F421" s="16"/>
    </row>
    <row r="422" spans="2:6" x14ac:dyDescent="0.3">
      <c r="B422" s="25"/>
      <c r="C422" s="16"/>
      <c r="D422" s="16"/>
      <c r="E422" s="16"/>
      <c r="F422" s="16"/>
    </row>
    <row r="423" spans="2:6" x14ac:dyDescent="0.3">
      <c r="B423" s="25"/>
      <c r="C423" s="16"/>
      <c r="D423" s="16"/>
      <c r="E423" s="16"/>
      <c r="F423" s="16"/>
    </row>
    <row r="424" spans="2:6" x14ac:dyDescent="0.3">
      <c r="B424" s="25"/>
      <c r="C424" s="16"/>
      <c r="D424" s="16"/>
      <c r="E424" s="16"/>
      <c r="F424" s="16"/>
    </row>
    <row r="425" spans="2:6" x14ac:dyDescent="0.3">
      <c r="B425" s="25"/>
      <c r="C425" s="16"/>
      <c r="D425" s="16"/>
      <c r="E425" s="16"/>
      <c r="F425" s="16"/>
    </row>
    <row r="426" spans="2:6" x14ac:dyDescent="0.3">
      <c r="B426" s="25"/>
      <c r="C426" s="16"/>
      <c r="D426" s="16"/>
      <c r="E426" s="16"/>
      <c r="F426" s="16"/>
    </row>
    <row r="427" spans="2:6" x14ac:dyDescent="0.3">
      <c r="B427" s="25"/>
      <c r="C427" s="16"/>
      <c r="D427" s="16"/>
      <c r="E427" s="16"/>
      <c r="F427" s="16"/>
    </row>
    <row r="428" spans="2:6" x14ac:dyDescent="0.3">
      <c r="B428" s="25"/>
      <c r="C428" s="16"/>
      <c r="D428" s="16"/>
      <c r="E428" s="16"/>
      <c r="F428" s="16"/>
    </row>
    <row r="429" spans="2:6" x14ac:dyDescent="0.3">
      <c r="B429" s="25"/>
      <c r="C429" s="16"/>
      <c r="D429" s="16"/>
      <c r="E429" s="16"/>
      <c r="F429" s="16"/>
    </row>
    <row r="430" spans="2:6" x14ac:dyDescent="0.3">
      <c r="B430" s="25"/>
      <c r="C430" s="16"/>
      <c r="D430" s="16"/>
      <c r="E430" s="16"/>
      <c r="F430" s="16"/>
    </row>
    <row r="431" spans="2:6" x14ac:dyDescent="0.3">
      <c r="B431" s="25"/>
      <c r="C431" s="16"/>
      <c r="D431" s="16"/>
      <c r="E431" s="16"/>
      <c r="F431" s="16"/>
    </row>
    <row r="432" spans="2:6" x14ac:dyDescent="0.3">
      <c r="B432" s="25"/>
      <c r="C432" s="16"/>
      <c r="D432" s="16"/>
      <c r="E432" s="16"/>
      <c r="F432" s="16"/>
    </row>
    <row r="433" spans="2:6" x14ac:dyDescent="0.3">
      <c r="B433" s="25"/>
      <c r="C433" s="16"/>
      <c r="D433" s="16"/>
      <c r="E433" s="16"/>
      <c r="F433" s="16"/>
    </row>
    <row r="434" spans="2:6" x14ac:dyDescent="0.3">
      <c r="B434" s="25"/>
      <c r="C434" s="16"/>
      <c r="D434" s="16"/>
      <c r="E434" s="16"/>
      <c r="F434" s="16"/>
    </row>
    <row r="435" spans="2:6" x14ac:dyDescent="0.3">
      <c r="B435" s="25"/>
      <c r="C435" s="16"/>
      <c r="D435" s="16"/>
      <c r="E435" s="16"/>
      <c r="F435" s="16"/>
    </row>
    <row r="436" spans="2:6" x14ac:dyDescent="0.3">
      <c r="B436" s="25"/>
      <c r="C436" s="16"/>
      <c r="D436" s="16"/>
      <c r="E436" s="16"/>
      <c r="F436" s="16"/>
    </row>
    <row r="437" spans="2:6" x14ac:dyDescent="0.3">
      <c r="B437" s="25"/>
      <c r="C437" s="16"/>
      <c r="D437" s="16"/>
      <c r="E437" s="16"/>
      <c r="F437" s="16"/>
    </row>
    <row r="438" spans="2:6" x14ac:dyDescent="0.3">
      <c r="B438" s="25"/>
      <c r="C438" s="16"/>
      <c r="D438" s="16"/>
      <c r="E438" s="16"/>
      <c r="F438" s="16"/>
    </row>
    <row r="439" spans="2:6" x14ac:dyDescent="0.3">
      <c r="B439" s="25"/>
      <c r="C439" s="16"/>
      <c r="D439" s="16"/>
      <c r="E439" s="16"/>
      <c r="F439" s="16"/>
    </row>
    <row r="440" spans="2:6" x14ac:dyDescent="0.3">
      <c r="B440" s="25"/>
      <c r="C440" s="16"/>
      <c r="D440" s="16"/>
      <c r="E440" s="16"/>
      <c r="F440" s="16"/>
    </row>
    <row r="441" spans="2:6" x14ac:dyDescent="0.3">
      <c r="B441" s="25"/>
      <c r="C441" s="16"/>
      <c r="D441" s="16"/>
      <c r="E441" s="16"/>
      <c r="F441" s="16"/>
    </row>
    <row r="442" spans="2:6" x14ac:dyDescent="0.3">
      <c r="B442" s="25"/>
      <c r="C442" s="16"/>
      <c r="D442" s="16"/>
      <c r="E442" s="16"/>
      <c r="F442" s="16"/>
    </row>
    <row r="443" spans="2:6" x14ac:dyDescent="0.3">
      <c r="B443" s="25"/>
      <c r="C443" s="16"/>
      <c r="D443" s="16"/>
      <c r="E443" s="16"/>
      <c r="F443" s="16"/>
    </row>
    <row r="444" spans="2:6" x14ac:dyDescent="0.3">
      <c r="B444" s="25"/>
      <c r="C444" s="16"/>
      <c r="D444" s="16"/>
      <c r="E444" s="16"/>
      <c r="F444" s="16"/>
    </row>
    <row r="445" spans="2:6" x14ac:dyDescent="0.3">
      <c r="B445" s="25"/>
      <c r="C445" s="16"/>
      <c r="D445" s="16"/>
      <c r="E445" s="16"/>
      <c r="F445" s="16"/>
    </row>
    <row r="446" spans="2:6" x14ac:dyDescent="0.3">
      <c r="B446" s="25"/>
      <c r="C446" s="16"/>
      <c r="D446" s="16"/>
      <c r="E446" s="16"/>
      <c r="F446" s="16"/>
    </row>
    <row r="447" spans="2:6" x14ac:dyDescent="0.3">
      <c r="B447" s="25"/>
      <c r="C447" s="16"/>
      <c r="D447" s="16"/>
      <c r="E447" s="16"/>
      <c r="F447" s="16"/>
    </row>
    <row r="448" spans="2:6" x14ac:dyDescent="0.3">
      <c r="B448" s="25"/>
      <c r="C448" s="16"/>
      <c r="D448" s="16"/>
      <c r="E448" s="16"/>
      <c r="F448" s="16"/>
    </row>
    <row r="449" spans="2:6" x14ac:dyDescent="0.3">
      <c r="B449" s="25"/>
      <c r="C449" s="16"/>
      <c r="D449" s="16"/>
      <c r="E449" s="16"/>
      <c r="F449" s="16"/>
    </row>
    <row r="450" spans="2:6" x14ac:dyDescent="0.3">
      <c r="B450" s="25"/>
      <c r="C450" s="16"/>
      <c r="D450" s="16"/>
      <c r="E450" s="16"/>
      <c r="F450" s="16"/>
    </row>
    <row r="451" spans="2:6" x14ac:dyDescent="0.3">
      <c r="B451" s="25"/>
      <c r="C451" s="16"/>
      <c r="D451" s="16"/>
      <c r="E451" s="16"/>
      <c r="F451" s="16"/>
    </row>
    <row r="452" spans="2:6" x14ac:dyDescent="0.3">
      <c r="B452" s="25"/>
      <c r="C452" s="16"/>
      <c r="D452" s="16"/>
      <c r="E452" s="16"/>
      <c r="F452" s="16"/>
    </row>
    <row r="453" spans="2:6" x14ac:dyDescent="0.3">
      <c r="B453" s="25"/>
      <c r="C453" s="16"/>
      <c r="D453" s="16"/>
      <c r="E453" s="16"/>
      <c r="F453" s="16"/>
    </row>
    <row r="454" spans="2:6" x14ac:dyDescent="0.3">
      <c r="B454" s="25"/>
      <c r="C454" s="16"/>
      <c r="D454" s="16"/>
      <c r="E454" s="16"/>
      <c r="F454" s="16"/>
    </row>
    <row r="455" spans="2:6" x14ac:dyDescent="0.3">
      <c r="B455" s="25"/>
      <c r="C455" s="16"/>
      <c r="D455" s="16"/>
      <c r="E455" s="16"/>
      <c r="F455" s="16"/>
    </row>
    <row r="456" spans="2:6" x14ac:dyDescent="0.3">
      <c r="B456" s="25"/>
      <c r="C456" s="16"/>
      <c r="D456" s="16"/>
      <c r="E456" s="16"/>
      <c r="F456" s="16"/>
    </row>
    <row r="457" spans="2:6" x14ac:dyDescent="0.3">
      <c r="B457" s="25"/>
      <c r="C457" s="16"/>
      <c r="D457" s="16"/>
      <c r="E457" s="16"/>
      <c r="F457" s="16"/>
    </row>
    <row r="458" spans="2:6" x14ac:dyDescent="0.3">
      <c r="B458" s="25"/>
      <c r="C458" s="16"/>
      <c r="D458" s="16"/>
      <c r="E458" s="16"/>
      <c r="F458" s="16"/>
    </row>
    <row r="459" spans="2:6" x14ac:dyDescent="0.3">
      <c r="B459" s="25"/>
      <c r="C459" s="16"/>
      <c r="D459" s="16"/>
      <c r="E459" s="16"/>
      <c r="F459" s="16"/>
    </row>
    <row r="460" spans="2:6" x14ac:dyDescent="0.3">
      <c r="B460" s="25"/>
      <c r="C460" s="16"/>
      <c r="D460" s="16"/>
      <c r="E460" s="16"/>
      <c r="F460" s="16"/>
    </row>
    <row r="461" spans="2:6" x14ac:dyDescent="0.3">
      <c r="B461" s="25"/>
      <c r="C461" s="16"/>
      <c r="D461" s="16"/>
      <c r="E461" s="16"/>
      <c r="F461" s="16"/>
    </row>
    <row r="462" spans="2:6" x14ac:dyDescent="0.3">
      <c r="B462" s="25"/>
      <c r="C462" s="16"/>
      <c r="D462" s="16"/>
      <c r="E462" s="16"/>
      <c r="F462" s="16"/>
    </row>
    <row r="463" spans="2:6" x14ac:dyDescent="0.3">
      <c r="B463" s="25"/>
      <c r="C463" s="16"/>
      <c r="D463" s="16"/>
      <c r="E463" s="16"/>
      <c r="F463" s="16"/>
    </row>
    <row r="464" spans="2:6" x14ac:dyDescent="0.3">
      <c r="B464" s="25"/>
      <c r="C464" s="16"/>
      <c r="D464" s="16"/>
      <c r="E464" s="16"/>
      <c r="F464" s="16"/>
    </row>
    <row r="465" spans="2:6" x14ac:dyDescent="0.3">
      <c r="B465" s="25"/>
      <c r="C465" s="16"/>
      <c r="D465" s="16"/>
      <c r="E465" s="16"/>
      <c r="F465" s="16"/>
    </row>
    <row r="466" spans="2:6" x14ac:dyDescent="0.3">
      <c r="B466" s="3"/>
      <c r="C466" s="3"/>
      <c r="D466" s="3"/>
      <c r="E466" s="3"/>
      <c r="F466" s="3"/>
    </row>
    <row r="467" spans="2:6" x14ac:dyDescent="0.3">
      <c r="B467" s="3"/>
      <c r="C467" s="3"/>
      <c r="D467" s="3"/>
      <c r="E467" s="3"/>
      <c r="F467" s="3"/>
    </row>
    <row r="468" spans="2:6" x14ac:dyDescent="0.3">
      <c r="B468" s="3"/>
      <c r="C468" s="3"/>
      <c r="D468" s="3"/>
      <c r="E468" s="3"/>
      <c r="F468" s="3"/>
    </row>
    <row r="469" spans="2:6" x14ac:dyDescent="0.3">
      <c r="B469" s="3"/>
      <c r="C469" s="3"/>
      <c r="D469" s="3"/>
      <c r="E469" s="3"/>
      <c r="F469" s="3"/>
    </row>
    <row r="470" spans="2:6" x14ac:dyDescent="0.3">
      <c r="B470" s="3"/>
      <c r="C470" s="3"/>
      <c r="D470" s="3"/>
      <c r="E470" s="3"/>
      <c r="F470" s="3"/>
    </row>
    <row r="471" spans="2:6" x14ac:dyDescent="0.3">
      <c r="B471" s="3"/>
      <c r="C471" s="3"/>
      <c r="D471" s="3"/>
      <c r="E471" s="3"/>
      <c r="F471" s="3"/>
    </row>
    <row r="472" spans="2:6" x14ac:dyDescent="0.3">
      <c r="B472" s="3"/>
      <c r="C472" s="3"/>
      <c r="D472" s="3"/>
      <c r="E472" s="3"/>
      <c r="F472" s="3"/>
    </row>
    <row r="473" spans="2:6" x14ac:dyDescent="0.3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96C33A9F2624D8C0EED7B4BDDB06D" ma:contentTypeVersion="2" ma:contentTypeDescription="Create a new document." ma:contentTypeScope="" ma:versionID="c0c1d34d84dc7549d2e4029af5be851c">
  <xsd:schema xmlns:xsd="http://www.w3.org/2001/XMLSchema" xmlns:xs="http://www.w3.org/2001/XMLSchema" xmlns:p="http://schemas.microsoft.com/office/2006/metadata/properties" xmlns:ns3="19e891e1-3aab-4c6f-a194-e5a0838b98b2" targetNamespace="http://schemas.microsoft.com/office/2006/metadata/properties" ma:root="true" ma:fieldsID="1ea540a159d352b2aa6e6daf5943111f" ns3:_="">
    <xsd:import namespace="19e891e1-3aab-4c6f-a194-e5a0838b98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891e1-3aab-4c6f-a194-e5a0838b9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CCD09-08DD-4606-9F34-742B411A130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9e891e1-3aab-4c6f-a194-e5a0838b98b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2A0E94-E920-45D5-B56C-6B29A2AC9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4A88F-400F-4ADF-964D-0E2ECA865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891e1-3aab-4c6f-a194-e5a0838b9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1day</vt:lpstr>
      <vt:lpstr>1day cloud to net rad</vt:lpstr>
      <vt:lpstr>1day ET cal</vt:lpstr>
      <vt:lpstr>Data 2day</vt:lpstr>
      <vt:lpstr>2day cloud to net rad</vt:lpstr>
      <vt:lpstr>2day ET cal</vt:lpstr>
      <vt:lpstr>Data 3day</vt:lpstr>
      <vt:lpstr>3day cloud to net rad</vt:lpstr>
      <vt:lpstr>3day ET cal</vt:lpstr>
      <vt:lpstr>Data 4day</vt:lpstr>
      <vt:lpstr>4day cloud to net rad</vt:lpstr>
      <vt:lpstr>4day ETcal</vt:lpstr>
      <vt:lpstr>Data 5day</vt:lpstr>
      <vt:lpstr>5day cloud to net rad</vt:lpstr>
      <vt:lpstr>5day ETcal</vt:lpstr>
      <vt:lpstr>Data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shubh</cp:lastModifiedBy>
  <dcterms:created xsi:type="dcterms:W3CDTF">2020-10-01T05:00:44Z</dcterms:created>
  <dcterms:modified xsi:type="dcterms:W3CDTF">2022-04-06T07:29:27Z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0x01010073296C33A9F2624D8C0EED7B4BDDB06D</vt:lpwstr>
  </property>
</Properties>
</file>